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ulzni\Desktop\"/>
    </mc:Choice>
  </mc:AlternateContent>
  <workbookProtection workbookAlgorithmName="SHA-512" workbookHashValue="88L/znotGINopV0GWhr1gpwmzDWZ24+GY9ExrCYBQ5u7Rf9eg0rFHND2O+GURHkOsiK0PfMh6RthD9CrhAN1AA==" workbookSaltValue="TTdSThqIpikK402v/9NxZA==" workbookSpinCount="100000" lockStructure="1"/>
  <bookViews>
    <workbookView xWindow="-120" yWindow="-120" windowWidth="28110" windowHeight="16440" tabRatio="753" firstSheet="2" activeTab="2"/>
  </bookViews>
  <sheets>
    <sheet name="Kinderkrippe" sheetId="9" state="hidden" r:id="rId1"/>
    <sheet name="Kindergarten" sheetId="10" state="hidden" r:id="rId2"/>
    <sheet name="Hort" sheetId="11" r:id="rId3"/>
    <sheet name="Kinderkrippe,-garten" sheetId="12" r:id="rId4"/>
    <sheet name="Druck Kinderkrippe" sheetId="13" state="hidden" r:id="rId5"/>
    <sheet name="Druck Kindergarten" sheetId="14" state="hidden" r:id="rId6"/>
    <sheet name="Druck Hort 1. bis 4. Kind" sheetId="15" r:id="rId7"/>
    <sheet name="Druck Kkrippe,-garten 1. bis 4." sheetId="16" r:id="rId8"/>
  </sheets>
  <definedNames>
    <definedName name="_xlnm.Print_Area" localSheetId="7">'Druck Kkrippe,-garten 1. bis 4.'!$A$1:$O$83</definedName>
    <definedName name="_xlnm.Print_Area" localSheetId="0">Kinderkrippe!$A$1:$AV$79</definedName>
    <definedName name="_xlnm.Print_Area" localSheetId="3">'Kinderkrippe,-garten'!$A$1:$AV$120</definedName>
    <definedName name="_xlnm.Print_Titles" localSheetId="6">'Druck Hort 1. bis 4. Kind'!$4:$8</definedName>
    <definedName name="_xlnm.Print_Titles" localSheetId="7">'Druck Kkrippe,-garten 1. bis 4.'!$4:$8</definedName>
    <definedName name="_xlnm.Print_Titles" localSheetId="2">Hort!$B:$D,Hort!$1:$4</definedName>
    <definedName name="_xlnm.Print_Titles" localSheetId="1">Kindergarten!$1:$2</definedName>
    <definedName name="_xlnm.Print_Titles" localSheetId="0">Kinderkrippe!$1:$2</definedName>
    <definedName name="_xlnm.Print_Titles" localSheetId="3">'Kinderkrippe,-garten'!$B:$D,'Kinderkrippe,-garten'!$2:$3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3" i="16" l="1"/>
  <c r="N83" i="16"/>
  <c r="M83" i="16"/>
  <c r="L83" i="16"/>
  <c r="K83" i="16"/>
  <c r="J83" i="16"/>
  <c r="I83" i="16"/>
  <c r="H83" i="16"/>
  <c r="G83" i="16"/>
  <c r="AM109" i="11"/>
  <c r="AB109" i="11"/>
  <c r="Q109" i="11"/>
  <c r="AM109" i="12"/>
  <c r="M82" i="16" s="1"/>
  <c r="AB109" i="12"/>
  <c r="AE109" i="12" s="1"/>
  <c r="AH109" i="12" s="1"/>
  <c r="Q109" i="12"/>
  <c r="G82" i="16" s="1"/>
  <c r="P109" i="12" l="1"/>
  <c r="T109" i="12"/>
  <c r="W109" i="12" s="1"/>
  <c r="S109" i="11"/>
  <c r="G82" i="15"/>
  <c r="T109" i="11"/>
  <c r="P109" i="11"/>
  <c r="AD109" i="11"/>
  <c r="J82" i="15"/>
  <c r="AA109" i="11"/>
  <c r="AE109" i="11"/>
  <c r="AH109" i="11" s="1"/>
  <c r="AO109" i="11"/>
  <c r="M82" i="15"/>
  <c r="AP109" i="11"/>
  <c r="AS109" i="11" s="1"/>
  <c r="AL109" i="11"/>
  <c r="AL109" i="12"/>
  <c r="AP109" i="12"/>
  <c r="AS109" i="12" s="1"/>
  <c r="K82" i="16"/>
  <c r="L82" i="16"/>
  <c r="AA109" i="12"/>
  <c r="J82" i="16"/>
  <c r="AS34" i="12"/>
  <c r="AH34" i="12"/>
  <c r="AP34" i="12"/>
  <c r="AE34" i="12"/>
  <c r="W34" i="12"/>
  <c r="T34" i="12"/>
  <c r="L34" i="12"/>
  <c r="I34" i="12"/>
  <c r="H82" i="16" l="1"/>
  <c r="I82" i="16"/>
  <c r="V109" i="11"/>
  <c r="H82" i="15"/>
  <c r="AR109" i="11"/>
  <c r="N82" i="15"/>
  <c r="K82" i="15"/>
  <c r="AG109" i="11"/>
  <c r="O82" i="16"/>
  <c r="N82" i="16"/>
  <c r="D37" i="1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88" i="11" s="1"/>
  <c r="D89" i="11" s="1"/>
  <c r="D90" i="11" s="1"/>
  <c r="D91" i="11" s="1"/>
  <c r="D92" i="11" s="1"/>
  <c r="D93" i="11" s="1"/>
  <c r="D94" i="11" s="1"/>
  <c r="D95" i="11" s="1"/>
  <c r="D96" i="11" s="1"/>
  <c r="D97" i="11" s="1"/>
  <c r="D98" i="11" s="1"/>
  <c r="D99" i="11" s="1"/>
  <c r="D100" i="11" s="1"/>
  <c r="D101" i="11" s="1"/>
  <c r="D102" i="11" s="1"/>
  <c r="D103" i="11" s="1"/>
  <c r="D104" i="11" s="1"/>
  <c r="D105" i="11" s="1"/>
  <c r="D106" i="11" s="1"/>
  <c r="D107" i="11" s="1"/>
  <c r="D108" i="11" s="1"/>
  <c r="D36" i="11"/>
  <c r="AD14" i="11"/>
  <c r="AC14" i="11" s="1"/>
  <c r="AE14" i="11" s="1"/>
  <c r="AD15" i="11"/>
  <c r="AC15" i="11" s="1"/>
  <c r="AE15" i="11" s="1"/>
  <c r="AD16" i="11"/>
  <c r="AC16" i="11" s="1"/>
  <c r="AE16" i="11" s="1"/>
  <c r="AD17" i="11"/>
  <c r="AC17" i="11" s="1"/>
  <c r="AE17" i="11" s="1"/>
  <c r="L82" i="15" l="1"/>
  <c r="AJ109" i="11"/>
  <c r="AU109" i="11"/>
  <c r="O82" i="15"/>
  <c r="D37" i="12"/>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D107" i="12" s="1"/>
  <c r="D108" i="12" s="1"/>
  <c r="D36" i="12"/>
  <c r="B37" i="11" l="1"/>
  <c r="AB37" i="11" l="1"/>
  <c r="AM37" i="11"/>
  <c r="Q37" i="11"/>
  <c r="BI37" i="11"/>
  <c r="BT37" i="11"/>
  <c r="AX37" i="11"/>
  <c r="F37" i="11"/>
  <c r="D10" i="15" s="1"/>
  <c r="CE37" i="11"/>
  <c r="G10" i="15" l="1"/>
  <c r="T37" i="11"/>
  <c r="W37" i="11" s="1"/>
  <c r="P37" i="11"/>
  <c r="M10" i="15"/>
  <c r="AL37" i="11"/>
  <c r="AP37" i="11"/>
  <c r="AS37" i="11" s="1"/>
  <c r="AA37" i="11"/>
  <c r="AE37" i="11"/>
  <c r="AH37" i="11" s="1"/>
  <c r="J10" i="15"/>
  <c r="BA1" i="11"/>
  <c r="BT2" i="11"/>
  <c r="N10" i="15" l="1"/>
  <c r="O10" i="15"/>
  <c r="H10" i="15"/>
  <c r="I10" i="15"/>
  <c r="K10" i="15"/>
  <c r="L10" i="15"/>
  <c r="A2" i="12"/>
  <c r="A3" i="12" s="1"/>
  <c r="A4" i="12" s="1"/>
  <c r="A5" i="12" s="1"/>
  <c r="A6" i="12" s="1"/>
  <c r="A7"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5" i="12" s="1"/>
  <c r="A116" i="12" s="1"/>
  <c r="A2" i="11" l="1"/>
  <c r="A3" i="11" s="1"/>
  <c r="A4" i="11" s="1"/>
  <c r="A5" i="11" s="1"/>
  <c r="A6" i="11" s="1"/>
  <c r="A7" i="11" s="1"/>
  <c r="A10" i="11" s="1"/>
  <c r="A11" i="11" s="1"/>
  <c r="A12" i="11" s="1"/>
  <c r="A13" i="11" s="1"/>
  <c r="A14" i="11" s="1"/>
  <c r="A15" i="11" s="1"/>
  <c r="A16" i="11" s="1"/>
  <c r="A17" i="11" s="1"/>
  <c r="A18" i="11" s="1"/>
  <c r="A19" i="11" s="1"/>
  <c r="A20" i="11" s="1"/>
  <c r="A21" i="11" s="1"/>
  <c r="A22" i="11" s="1"/>
  <c r="A23" i="11" s="1"/>
  <c r="A24" i="11" s="1"/>
  <c r="A25" i="11" l="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5" i="11" s="1"/>
  <c r="E36" i="12"/>
  <c r="BL36" i="11"/>
  <c r="E36" i="11"/>
  <c r="A116" i="11" l="1"/>
  <c r="P36" i="12"/>
  <c r="CD36" i="11"/>
  <c r="BA36" i="11"/>
  <c r="BW36" i="11"/>
  <c r="BH36" i="11"/>
  <c r="AW36" i="11"/>
  <c r="BS36" i="11"/>
  <c r="CH36" i="11"/>
  <c r="BO36" i="11"/>
  <c r="BD36" i="11" l="1"/>
  <c r="BZ36" i="11"/>
  <c r="CK36" i="11"/>
  <c r="B37" i="12" l="1"/>
  <c r="CK33" i="11"/>
  <c r="CH33" i="11"/>
  <c r="BZ33" i="11"/>
  <c r="BW33" i="11"/>
  <c r="BO33" i="11"/>
  <c r="BL33" i="11"/>
  <c r="BD33" i="11"/>
  <c r="BA33" i="11"/>
  <c r="AM37" i="12" l="1"/>
  <c r="AB37" i="12"/>
  <c r="Q37" i="12"/>
  <c r="F37" i="12"/>
  <c r="D10" i="16" s="1"/>
  <c r="CL111" i="11"/>
  <c r="CI111" i="11"/>
  <c r="CF111" i="11"/>
  <c r="CH34" i="11"/>
  <c r="CA111" i="11"/>
  <c r="BX111" i="11"/>
  <c r="BU111" i="11"/>
  <c r="BW34" i="11"/>
  <c r="BP111" i="11"/>
  <c r="BM111" i="11"/>
  <c r="BJ111" i="11"/>
  <c r="BL34" i="11"/>
  <c r="BE111" i="11"/>
  <c r="BB111" i="11"/>
  <c r="AY111" i="11"/>
  <c r="BA34" i="11"/>
  <c r="G10" i="16" l="1"/>
  <c r="P37" i="12"/>
  <c r="T37" i="12"/>
  <c r="W37" i="12" s="1"/>
  <c r="J10" i="16"/>
  <c r="AA37" i="12"/>
  <c r="AE37" i="12"/>
  <c r="AH37" i="12" s="1"/>
  <c r="M10" i="16"/>
  <c r="AP37" i="12"/>
  <c r="AS37" i="12" s="1"/>
  <c r="AL37" i="12"/>
  <c r="I37" i="12"/>
  <c r="L37" i="12" s="1"/>
  <c r="E37" i="12"/>
  <c r="H37" i="12"/>
  <c r="AZ36" i="11"/>
  <c r="BV36" i="11"/>
  <c r="CG36" i="11"/>
  <c r="BK36" i="11"/>
  <c r="BC36" i="11"/>
  <c r="H10" i="16" l="1"/>
  <c r="I10" i="16"/>
  <c r="L10" i="16"/>
  <c r="K10" i="16"/>
  <c r="O10" i="16"/>
  <c r="N10" i="16"/>
  <c r="E10" i="16"/>
  <c r="F10" i="16"/>
  <c r="K37" i="12"/>
  <c r="BF36" i="11"/>
  <c r="BG36" i="11" s="1"/>
  <c r="BN36" i="11"/>
  <c r="CJ36" i="11"/>
  <c r="BY36" i="11"/>
  <c r="N37" i="12" l="1"/>
  <c r="O37" i="12" s="1"/>
  <c r="BQ36" i="11"/>
  <c r="BR36" i="11" s="1"/>
  <c r="CB36" i="11"/>
  <c r="CC36" i="11" s="1"/>
  <c r="CM36" i="11"/>
  <c r="CN36" i="11" s="1"/>
  <c r="O7" i="16"/>
  <c r="AD14" i="12"/>
  <c r="AC14" i="12" s="1"/>
  <c r="AE14" i="12" s="1"/>
  <c r="AD15" i="12"/>
  <c r="AC15" i="12" s="1"/>
  <c r="AE15" i="12" s="1"/>
  <c r="AD16" i="12"/>
  <c r="AC16" i="12" s="1"/>
  <c r="AE16" i="12" s="1"/>
  <c r="AD17" i="12"/>
  <c r="AC17" i="12" s="1"/>
  <c r="AE17" i="12" s="1"/>
  <c r="AP34" i="11" l="1"/>
  <c r="AE34" i="11"/>
  <c r="T34" i="11"/>
  <c r="I34" i="11"/>
  <c r="AS28" i="9" l="1"/>
  <c r="AH28" i="9"/>
  <c r="L28" i="9"/>
  <c r="O8" i="16" l="1"/>
  <c r="N8" i="16"/>
  <c r="N7" i="16"/>
  <c r="M8" i="16"/>
  <c r="M7" i="16"/>
  <c r="O5" i="16"/>
  <c r="N5" i="16"/>
  <c r="M4" i="16"/>
  <c r="L8" i="16"/>
  <c r="L7" i="16"/>
  <c r="K8" i="16"/>
  <c r="K7" i="16"/>
  <c r="J8" i="16"/>
  <c r="J7" i="16"/>
  <c r="L5" i="16"/>
  <c r="K5" i="16"/>
  <c r="J4" i="16"/>
  <c r="I8" i="16"/>
  <c r="I7" i="16"/>
  <c r="H8" i="16"/>
  <c r="H7" i="16"/>
  <c r="G8" i="16"/>
  <c r="G7" i="16"/>
  <c r="I5" i="16"/>
  <c r="H5" i="16"/>
  <c r="G4" i="16"/>
  <c r="F8" i="16"/>
  <c r="E8" i="16"/>
  <c r="D8" i="16"/>
  <c r="F5" i="16"/>
  <c r="E5" i="16"/>
  <c r="D4" i="16"/>
  <c r="A8" i="16"/>
  <c r="A7" i="16"/>
  <c r="A6" i="16"/>
  <c r="A4" i="16"/>
  <c r="A2" i="16"/>
  <c r="A1" i="16"/>
  <c r="O8" i="15"/>
  <c r="O7" i="15"/>
  <c r="N8" i="15"/>
  <c r="N7" i="15"/>
  <c r="M8" i="15"/>
  <c r="M7" i="15"/>
  <c r="O5" i="15"/>
  <c r="N5" i="15"/>
  <c r="M4" i="15"/>
  <c r="L8" i="15"/>
  <c r="L7" i="15"/>
  <c r="K8" i="15"/>
  <c r="K7" i="15"/>
  <c r="J8" i="15"/>
  <c r="J7" i="15"/>
  <c r="L5" i="15"/>
  <c r="K5" i="15"/>
  <c r="J4" i="15"/>
  <c r="I8" i="15"/>
  <c r="I7" i="15"/>
  <c r="H8" i="15"/>
  <c r="H7" i="15"/>
  <c r="G8" i="15"/>
  <c r="G7" i="15"/>
  <c r="I5" i="15"/>
  <c r="H5" i="15"/>
  <c r="G4" i="15"/>
  <c r="D4" i="15"/>
  <c r="F8" i="15"/>
  <c r="F7" i="15"/>
  <c r="E8" i="15"/>
  <c r="E7" i="15"/>
  <c r="D8" i="15"/>
  <c r="F5" i="15"/>
  <c r="E5" i="15"/>
  <c r="A8" i="15"/>
  <c r="A7" i="15"/>
  <c r="A6" i="15"/>
  <c r="A4" i="15"/>
  <c r="A2" i="15"/>
  <c r="A1" i="15"/>
  <c r="O8" i="14"/>
  <c r="O7" i="14"/>
  <c r="N8" i="14"/>
  <c r="N7" i="14"/>
  <c r="M8" i="14"/>
  <c r="M7" i="14"/>
  <c r="O5" i="14"/>
  <c r="N5" i="14"/>
  <c r="M5" i="14"/>
  <c r="M4" i="14"/>
  <c r="L8" i="14"/>
  <c r="L7" i="14"/>
  <c r="K8" i="14"/>
  <c r="K7" i="14"/>
  <c r="J8" i="14"/>
  <c r="J7" i="14"/>
  <c r="L5" i="14"/>
  <c r="K5" i="14"/>
  <c r="J5" i="14"/>
  <c r="J4" i="14"/>
  <c r="I8" i="14"/>
  <c r="I7" i="14"/>
  <c r="H8" i="14"/>
  <c r="H7" i="14"/>
  <c r="G8" i="14"/>
  <c r="G7" i="14"/>
  <c r="I5" i="14"/>
  <c r="H5" i="14"/>
  <c r="G5" i="14"/>
  <c r="G4" i="14"/>
  <c r="D4" i="14"/>
  <c r="F8" i="14"/>
  <c r="E8" i="14"/>
  <c r="D8" i="14"/>
  <c r="F5" i="14"/>
  <c r="E5" i="14"/>
  <c r="D5" i="14"/>
  <c r="A8" i="14"/>
  <c r="A7" i="14"/>
  <c r="A6" i="14"/>
  <c r="A4" i="14"/>
  <c r="A2" i="14"/>
  <c r="A1" i="14"/>
  <c r="A4" i="13"/>
  <c r="A8" i="13"/>
  <c r="A7" i="13"/>
  <c r="A6" i="13"/>
  <c r="M4" i="13"/>
  <c r="O8" i="13"/>
  <c r="O7" i="13"/>
  <c r="O5" i="13"/>
  <c r="N8" i="13"/>
  <c r="N7" i="13"/>
  <c r="N5" i="13"/>
  <c r="M8" i="13"/>
  <c r="M7" i="13"/>
  <c r="M5" i="13"/>
  <c r="L8" i="13"/>
  <c r="L7" i="13"/>
  <c r="L5" i="13"/>
  <c r="K8" i="13"/>
  <c r="K7" i="13"/>
  <c r="K5" i="13"/>
  <c r="J8" i="13"/>
  <c r="J7" i="13"/>
  <c r="J5" i="13"/>
  <c r="J4" i="13"/>
  <c r="I8" i="13"/>
  <c r="I7" i="13"/>
  <c r="I5" i="13"/>
  <c r="H8" i="13"/>
  <c r="H7" i="13"/>
  <c r="H5" i="13"/>
  <c r="D4" i="13"/>
  <c r="G8" i="13"/>
  <c r="G7" i="13"/>
  <c r="G4" i="13"/>
  <c r="G5" i="13"/>
  <c r="F8" i="13"/>
  <c r="F5" i="13"/>
  <c r="E8" i="13"/>
  <c r="E5" i="13"/>
  <c r="D8" i="13"/>
  <c r="D5" i="13"/>
  <c r="A2" i="13"/>
  <c r="A1" i="13"/>
  <c r="AT111" i="12" l="1"/>
  <c r="AQ111" i="12"/>
  <c r="AN111" i="12"/>
  <c r="AI111" i="12"/>
  <c r="AF111" i="12"/>
  <c r="AC111" i="12"/>
  <c r="X111" i="12"/>
  <c r="U111" i="12"/>
  <c r="R111" i="12"/>
  <c r="M111" i="12"/>
  <c r="J111" i="12"/>
  <c r="G111" i="12"/>
  <c r="F7" i="16"/>
  <c r="E7" i="16"/>
  <c r="F34" i="12"/>
  <c r="D7" i="16" s="1"/>
  <c r="AS33" i="12"/>
  <c r="O6" i="16" s="1"/>
  <c r="AP33" i="12"/>
  <c r="N6" i="16" s="1"/>
  <c r="AH33" i="12"/>
  <c r="L6" i="16" s="1"/>
  <c r="AE33" i="12"/>
  <c r="K6" i="16" s="1"/>
  <c r="W33" i="12"/>
  <c r="I6" i="16" s="1"/>
  <c r="T33" i="12"/>
  <c r="H6" i="16" s="1"/>
  <c r="L33" i="12"/>
  <c r="F6" i="16" s="1"/>
  <c r="I33" i="12"/>
  <c r="E6" i="16" s="1"/>
  <c r="AT111" i="11"/>
  <c r="AQ111" i="11"/>
  <c r="AN111" i="11"/>
  <c r="AI111" i="11"/>
  <c r="AF111" i="11"/>
  <c r="AC111" i="11"/>
  <c r="X111" i="11"/>
  <c r="U111" i="11"/>
  <c r="R111" i="11"/>
  <c r="M111" i="11"/>
  <c r="J111" i="11"/>
  <c r="G111" i="11"/>
  <c r="G9" i="15"/>
  <c r="F34" i="11"/>
  <c r="D7" i="15" s="1"/>
  <c r="AS33" i="11"/>
  <c r="O6" i="15" s="1"/>
  <c r="AP33" i="11"/>
  <c r="N6" i="15" s="1"/>
  <c r="AH33" i="11"/>
  <c r="L6" i="15" s="1"/>
  <c r="AE33" i="11"/>
  <c r="K6" i="15" s="1"/>
  <c r="W33" i="11"/>
  <c r="I6" i="15" s="1"/>
  <c r="T33" i="11"/>
  <c r="H6" i="15" s="1"/>
  <c r="L33" i="11"/>
  <c r="F6" i="15" s="1"/>
  <c r="I33" i="11"/>
  <c r="E6" i="15" s="1"/>
  <c r="AT75" i="10"/>
  <c r="AQ75" i="10"/>
  <c r="AN75" i="10"/>
  <c r="AI75" i="10"/>
  <c r="AF75" i="10"/>
  <c r="AC75" i="10"/>
  <c r="X75" i="10"/>
  <c r="U75" i="10"/>
  <c r="R75" i="10"/>
  <c r="M75" i="10"/>
  <c r="J75" i="10"/>
  <c r="G75" i="10"/>
  <c r="AM30" i="10"/>
  <c r="M9" i="14" s="1"/>
  <c r="AB30" i="10"/>
  <c r="J9" i="14" s="1"/>
  <c r="Q30" i="10"/>
  <c r="G9" i="14" s="1"/>
  <c r="F30" i="10"/>
  <c r="D9" i="14" s="1"/>
  <c r="D30" i="10"/>
  <c r="L28" i="10"/>
  <c r="F7" i="14" s="1"/>
  <c r="I28" i="10"/>
  <c r="E7" i="14" s="1"/>
  <c r="F28" i="10"/>
  <c r="D7" i="14" s="1"/>
  <c r="AS27" i="10"/>
  <c r="O6" i="14" s="1"/>
  <c r="AP27" i="10"/>
  <c r="N6" i="14" s="1"/>
  <c r="AH27" i="10"/>
  <c r="L6" i="14" s="1"/>
  <c r="AE27" i="10"/>
  <c r="K6" i="14" s="1"/>
  <c r="W27" i="10"/>
  <c r="I6" i="14" s="1"/>
  <c r="T27" i="10"/>
  <c r="H6" i="14" s="1"/>
  <c r="L27" i="10"/>
  <c r="F6" i="14" s="1"/>
  <c r="I27" i="10"/>
  <c r="E6" i="14" s="1"/>
  <c r="AA30" i="10" l="1"/>
  <c r="D31" i="10"/>
  <c r="C9" i="14"/>
  <c r="AE30" i="10"/>
  <c r="AH30" i="10" s="1"/>
  <c r="AD30" i="10"/>
  <c r="C9" i="16"/>
  <c r="C9" i="15"/>
  <c r="D9" i="16"/>
  <c r="J9" i="16"/>
  <c r="N9" i="16"/>
  <c r="M9" i="16"/>
  <c r="G9" i="16"/>
  <c r="J9" i="15"/>
  <c r="M9" i="15"/>
  <c r="D9" i="15"/>
  <c r="AO30" i="10"/>
  <c r="H30" i="10"/>
  <c r="S30" i="10"/>
  <c r="AP30" i="10"/>
  <c r="AR30" i="10" s="1"/>
  <c r="I30" i="10"/>
  <c r="K30" i="10" s="1"/>
  <c r="T30" i="10"/>
  <c r="AL30" i="10"/>
  <c r="E30" i="10"/>
  <c r="P30" i="10"/>
  <c r="H9" i="16"/>
  <c r="H9" i="15"/>
  <c r="K9" i="15"/>
  <c r="N9" i="15"/>
  <c r="B32" i="10"/>
  <c r="A11" i="14" s="1"/>
  <c r="B31" i="10"/>
  <c r="A10" i="14" s="1"/>
  <c r="F30" i="9"/>
  <c r="AD37" i="11" l="1"/>
  <c r="A10" i="16"/>
  <c r="AG30" i="10"/>
  <c r="K9" i="14"/>
  <c r="D32" i="10"/>
  <c r="C10" i="14"/>
  <c r="A10" i="15"/>
  <c r="K9" i="16"/>
  <c r="E9" i="16"/>
  <c r="E9" i="15"/>
  <c r="AS30" i="10"/>
  <c r="N9" i="14"/>
  <c r="L9" i="14"/>
  <c r="AJ30" i="10"/>
  <c r="W30" i="10"/>
  <c r="H9" i="14"/>
  <c r="V30" i="10"/>
  <c r="L30" i="10"/>
  <c r="E9" i="14"/>
  <c r="I30" i="9"/>
  <c r="D9" i="13"/>
  <c r="AM31" i="10"/>
  <c r="M10" i="14" s="1"/>
  <c r="Q31" i="10"/>
  <c r="G10" i="14" s="1"/>
  <c r="AB31" i="10"/>
  <c r="J10" i="14" s="1"/>
  <c r="F31" i="10"/>
  <c r="D10" i="14" s="1"/>
  <c r="AM32" i="10"/>
  <c r="M11" i="14" s="1"/>
  <c r="AB32" i="10"/>
  <c r="J11" i="14" s="1"/>
  <c r="Q32" i="10"/>
  <c r="G11" i="14" s="1"/>
  <c r="F32" i="10"/>
  <c r="D11" i="14" s="1"/>
  <c r="AN75" i="9"/>
  <c r="B38" i="12" l="1"/>
  <c r="S37" i="11"/>
  <c r="BH37" i="11"/>
  <c r="BL37" i="11"/>
  <c r="I37" i="11"/>
  <c r="L37" i="11" s="1"/>
  <c r="E37" i="11"/>
  <c r="BW37" i="11"/>
  <c r="BS37" i="11"/>
  <c r="C10" i="15"/>
  <c r="BA37" i="11"/>
  <c r="AW37" i="11"/>
  <c r="CD37" i="11"/>
  <c r="CH37" i="11"/>
  <c r="CG37" i="11"/>
  <c r="BV37" i="11"/>
  <c r="AZ37" i="11"/>
  <c r="B38" i="11"/>
  <c r="BK37" i="11"/>
  <c r="C10" i="16"/>
  <c r="AK30" i="10"/>
  <c r="C11" i="14"/>
  <c r="D33" i="10"/>
  <c r="B33" i="10"/>
  <c r="AO37" i="11"/>
  <c r="I9" i="16"/>
  <c r="O9" i="16"/>
  <c r="L9" i="16"/>
  <c r="F9" i="16"/>
  <c r="I9" i="15"/>
  <c r="O9" i="15"/>
  <c r="H37" i="11"/>
  <c r="F9" i="15"/>
  <c r="L9" i="15"/>
  <c r="N30" i="10"/>
  <c r="O30" i="10" s="1"/>
  <c r="F9" i="14"/>
  <c r="AU30" i="10"/>
  <c r="AV30" i="10" s="1"/>
  <c r="O9" i="14"/>
  <c r="I9" i="14"/>
  <c r="Y30" i="10"/>
  <c r="Z30" i="10" s="1"/>
  <c r="L30" i="9"/>
  <c r="F9" i="13" s="1"/>
  <c r="E9" i="13"/>
  <c r="AD37" i="12"/>
  <c r="S37" i="12"/>
  <c r="AO37" i="12"/>
  <c r="T32" i="10"/>
  <c r="H11" i="14" s="1"/>
  <c r="S32" i="10"/>
  <c r="P32" i="10"/>
  <c r="AP31" i="10"/>
  <c r="N10" i="14" s="1"/>
  <c r="AO31" i="10"/>
  <c r="AL31" i="10"/>
  <c r="AD32" i="10"/>
  <c r="AE32" i="10"/>
  <c r="K11" i="14" s="1"/>
  <c r="AA32" i="10"/>
  <c r="I31" i="10"/>
  <c r="E10" i="14" s="1"/>
  <c r="E31" i="10"/>
  <c r="H31" i="10"/>
  <c r="AO32" i="10"/>
  <c r="AL32" i="10"/>
  <c r="AP32" i="10"/>
  <c r="N11" i="14" s="1"/>
  <c r="AE31" i="10"/>
  <c r="K10" i="14" s="1"/>
  <c r="AD31" i="10"/>
  <c r="AA31" i="10"/>
  <c r="H32" i="10"/>
  <c r="I32" i="10"/>
  <c r="E11" i="14" s="1"/>
  <c r="E32" i="10"/>
  <c r="T31" i="10"/>
  <c r="H10" i="14" s="1"/>
  <c r="S31" i="10"/>
  <c r="P31" i="10"/>
  <c r="D30" i="9"/>
  <c r="C9" i="13" s="1"/>
  <c r="AT75" i="9"/>
  <c r="X75" i="9"/>
  <c r="AQ75" i="9"/>
  <c r="AI75" i="9"/>
  <c r="AF75" i="9"/>
  <c r="AC75" i="9"/>
  <c r="U75" i="9"/>
  <c r="R75" i="9"/>
  <c r="M75" i="9"/>
  <c r="J75" i="9"/>
  <c r="G75" i="9"/>
  <c r="F10" i="15" l="1"/>
  <c r="E10" i="15"/>
  <c r="AM38" i="11"/>
  <c r="AB38" i="11"/>
  <c r="Q38" i="11"/>
  <c r="AM38" i="12"/>
  <c r="AB38" i="12"/>
  <c r="Q38" i="12"/>
  <c r="V37" i="11"/>
  <c r="Y37" i="11"/>
  <c r="V37" i="12"/>
  <c r="F38" i="12"/>
  <c r="D11" i="16" s="1"/>
  <c r="CE38" i="11"/>
  <c r="BI38" i="11"/>
  <c r="BT38" i="11"/>
  <c r="AX38" i="11"/>
  <c r="F38" i="11"/>
  <c r="A11" i="15"/>
  <c r="A11" i="16"/>
  <c r="CK37" i="11"/>
  <c r="BD37" i="11"/>
  <c r="BZ37" i="11"/>
  <c r="BO37" i="11"/>
  <c r="BN37" i="11"/>
  <c r="BC37" i="11"/>
  <c r="BY37" i="11"/>
  <c r="CJ37" i="11"/>
  <c r="AG37" i="11"/>
  <c r="AJ37" i="11"/>
  <c r="A12" i="14"/>
  <c r="F33" i="10"/>
  <c r="AM33" i="10"/>
  <c r="Q33" i="10"/>
  <c r="AB33" i="10"/>
  <c r="C12" i="14"/>
  <c r="D34" i="10"/>
  <c r="B34" i="10"/>
  <c r="AU37" i="11"/>
  <c r="AR37" i="11"/>
  <c r="K37" i="11"/>
  <c r="AR37" i="12"/>
  <c r="AG37" i="12"/>
  <c r="AS31" i="10"/>
  <c r="AR31" i="10"/>
  <c r="AH32" i="10"/>
  <c r="AG32" i="10"/>
  <c r="AG31" i="10"/>
  <c r="AH31" i="10"/>
  <c r="V31" i="10"/>
  <c r="W31" i="10"/>
  <c r="L32" i="10"/>
  <c r="K32" i="10"/>
  <c r="AS32" i="10"/>
  <c r="AR32" i="10"/>
  <c r="K31" i="10"/>
  <c r="L31" i="10"/>
  <c r="W32" i="10"/>
  <c r="V32" i="10"/>
  <c r="AM30" i="9"/>
  <c r="AB30" i="9"/>
  <c r="Q30" i="9"/>
  <c r="N37" i="11" l="1"/>
  <c r="O37" i="11" s="1"/>
  <c r="S38" i="11"/>
  <c r="G11" i="15"/>
  <c r="P38" i="11"/>
  <c r="T38" i="11"/>
  <c r="W38" i="11" s="1"/>
  <c r="AD38" i="11"/>
  <c r="J11" i="15"/>
  <c r="AE38" i="11"/>
  <c r="AH38" i="11" s="1"/>
  <c r="AA38" i="11"/>
  <c r="AO38" i="11"/>
  <c r="M11" i="15"/>
  <c r="AP38" i="11"/>
  <c r="AS38" i="11" s="1"/>
  <c r="AL38" i="11"/>
  <c r="H38" i="11"/>
  <c r="D11" i="15"/>
  <c r="G11" i="16"/>
  <c r="T38" i="12"/>
  <c r="W38" i="12" s="1"/>
  <c r="P38" i="12"/>
  <c r="J11" i="16"/>
  <c r="AE38" i="12"/>
  <c r="AH38" i="12" s="1"/>
  <c r="AA38" i="12"/>
  <c r="M11" i="16"/>
  <c r="AP38" i="12"/>
  <c r="AS38" i="12" s="1"/>
  <c r="AL38" i="12"/>
  <c r="Z37" i="11"/>
  <c r="AD38" i="12"/>
  <c r="H38" i="12"/>
  <c r="S38" i="12"/>
  <c r="C11" i="16"/>
  <c r="B39" i="12"/>
  <c r="AO38" i="12"/>
  <c r="I38" i="12"/>
  <c r="L38" i="12" s="1"/>
  <c r="E38" i="12"/>
  <c r="BW38" i="11"/>
  <c r="BS38" i="11"/>
  <c r="AW38" i="11"/>
  <c r="BA38" i="11"/>
  <c r="CH38" i="11"/>
  <c r="CD38" i="11"/>
  <c r="E38" i="11"/>
  <c r="I38" i="11"/>
  <c r="L38" i="11" s="1"/>
  <c r="BL38" i="11"/>
  <c r="BH38" i="11"/>
  <c r="BF37" i="11"/>
  <c r="BG37" i="11" s="1"/>
  <c r="CB37" i="11"/>
  <c r="CC37" i="11" s="1"/>
  <c r="BQ37" i="11"/>
  <c r="BR37" i="11" s="1"/>
  <c r="AZ38" i="11"/>
  <c r="C11" i="15"/>
  <c r="B39" i="11"/>
  <c r="CM37" i="11"/>
  <c r="CN37" i="11" s="1"/>
  <c r="CG38" i="11"/>
  <c r="BK38" i="11"/>
  <c r="BV38" i="11"/>
  <c r="AK37" i="11"/>
  <c r="A13" i="14"/>
  <c r="F34" i="10"/>
  <c r="Q34" i="10"/>
  <c r="AM34" i="10"/>
  <c r="AB34" i="10"/>
  <c r="G12" i="14"/>
  <c r="T33" i="10"/>
  <c r="S33" i="10"/>
  <c r="P33" i="10"/>
  <c r="C13" i="14"/>
  <c r="D35" i="10"/>
  <c r="B35" i="10"/>
  <c r="D12" i="14"/>
  <c r="I33" i="10"/>
  <c r="E33" i="10"/>
  <c r="H33" i="10"/>
  <c r="M12" i="14"/>
  <c r="AL33" i="10"/>
  <c r="AP33" i="10"/>
  <c r="AO33" i="10"/>
  <c r="J12" i="14"/>
  <c r="AA33" i="10"/>
  <c r="AD33" i="10"/>
  <c r="AE33" i="10"/>
  <c r="AV37" i="11"/>
  <c r="AJ37" i="12"/>
  <c r="AK37" i="12" s="1"/>
  <c r="AU37" i="12"/>
  <c r="AV37" i="12" s="1"/>
  <c r="Y37" i="12"/>
  <c r="Z37" i="12" s="1"/>
  <c r="N32" i="10"/>
  <c r="O32" i="10" s="1"/>
  <c r="F11" i="14"/>
  <c r="AJ31" i="10"/>
  <c r="AK31" i="10" s="1"/>
  <c r="L10" i="14"/>
  <c r="Y32" i="10"/>
  <c r="Z32" i="10" s="1"/>
  <c r="I11" i="14"/>
  <c r="AJ32" i="10"/>
  <c r="AK32" i="10" s="1"/>
  <c r="L11" i="14"/>
  <c r="AU31" i="10"/>
  <c r="AV31" i="10" s="1"/>
  <c r="O10" i="14"/>
  <c r="N31" i="10"/>
  <c r="O31" i="10" s="1"/>
  <c r="F10" i="14"/>
  <c r="AU32" i="10"/>
  <c r="AV32" i="10" s="1"/>
  <c r="O11" i="14"/>
  <c r="Y31" i="10"/>
  <c r="Z31" i="10" s="1"/>
  <c r="I10" i="14"/>
  <c r="T30" i="9"/>
  <c r="G9" i="13"/>
  <c r="AP30" i="9"/>
  <c r="M9" i="13"/>
  <c r="AE30" i="9"/>
  <c r="J9" i="13"/>
  <c r="P30" i="9"/>
  <c r="E30" i="9"/>
  <c r="AA30" i="9"/>
  <c r="AL30" i="9"/>
  <c r="AS27" i="9"/>
  <c r="O6" i="13" s="1"/>
  <c r="AP27" i="9"/>
  <c r="N6" i="13" s="1"/>
  <c r="AO30" i="9"/>
  <c r="AG38" i="11" l="1"/>
  <c r="K11" i="15"/>
  <c r="V38" i="11"/>
  <c r="H11" i="15"/>
  <c r="AR38" i="11"/>
  <c r="N11" i="15"/>
  <c r="AM39" i="11"/>
  <c r="AB39" i="11"/>
  <c r="Q39" i="11"/>
  <c r="K38" i="11"/>
  <c r="E11" i="15"/>
  <c r="N11" i="16"/>
  <c r="O11" i="16"/>
  <c r="K11" i="16"/>
  <c r="L11" i="16"/>
  <c r="AM39" i="12"/>
  <c r="Q39" i="12"/>
  <c r="AB39" i="12"/>
  <c r="E11" i="16"/>
  <c r="F11" i="16"/>
  <c r="H11" i="16"/>
  <c r="I11" i="16"/>
  <c r="V38" i="12"/>
  <c r="K38" i="12"/>
  <c r="BT39" i="11"/>
  <c r="AX39" i="11"/>
  <c r="CE39" i="11"/>
  <c r="BI39" i="11"/>
  <c r="F39" i="11"/>
  <c r="F39" i="12"/>
  <c r="D12" i="16" s="1"/>
  <c r="AR38" i="12"/>
  <c r="AG38" i="12"/>
  <c r="A12" i="16"/>
  <c r="BO38" i="11"/>
  <c r="CK38" i="11"/>
  <c r="BD38" i="11"/>
  <c r="BZ38" i="11"/>
  <c r="CJ38" i="11"/>
  <c r="BN38" i="11"/>
  <c r="BC38" i="11"/>
  <c r="BY38" i="11"/>
  <c r="A12" i="15"/>
  <c r="H12" i="14"/>
  <c r="V33" i="10"/>
  <c r="W33" i="10"/>
  <c r="K12" i="14"/>
  <c r="AH33" i="10"/>
  <c r="AG33" i="10"/>
  <c r="A14" i="14"/>
  <c r="Q35" i="10"/>
  <c r="AM35" i="10"/>
  <c r="AB35" i="10"/>
  <c r="F35" i="10"/>
  <c r="M13" i="14"/>
  <c r="AP34" i="10"/>
  <c r="AO34" i="10"/>
  <c r="AL34" i="10"/>
  <c r="G13" i="14"/>
  <c r="P34" i="10"/>
  <c r="T34" i="10"/>
  <c r="S34" i="10"/>
  <c r="E12" i="14"/>
  <c r="L33" i="10"/>
  <c r="K33" i="10"/>
  <c r="D13" i="14"/>
  <c r="I34" i="10"/>
  <c r="H34" i="10"/>
  <c r="E34" i="10"/>
  <c r="N12" i="14"/>
  <c r="AS33" i="10"/>
  <c r="AR33" i="10"/>
  <c r="C14" i="14"/>
  <c r="B36" i="10"/>
  <c r="D36" i="10"/>
  <c r="J13" i="14"/>
  <c r="AA34" i="10"/>
  <c r="AD34" i="10"/>
  <c r="AE34" i="10"/>
  <c r="AS30" i="9"/>
  <c r="N9" i="13"/>
  <c r="AH30" i="9"/>
  <c r="L9" i="13" s="1"/>
  <c r="K9" i="13"/>
  <c r="W30" i="9"/>
  <c r="I9" i="13" s="1"/>
  <c r="H9" i="13"/>
  <c r="AR30" i="9"/>
  <c r="F7" i="13"/>
  <c r="I28" i="9"/>
  <c r="E7" i="13" s="1"/>
  <c r="F28" i="9"/>
  <c r="D7" i="13" s="1"/>
  <c r="Y38" i="11" l="1"/>
  <c r="Z38" i="11" s="1"/>
  <c r="I11" i="15"/>
  <c r="N38" i="11"/>
  <c r="O38" i="11" s="1"/>
  <c r="F11" i="15"/>
  <c r="S39" i="11"/>
  <c r="G12" i="15"/>
  <c r="P39" i="11"/>
  <c r="T39" i="11"/>
  <c r="W39" i="11" s="1"/>
  <c r="H39" i="11"/>
  <c r="D12" i="15"/>
  <c r="AD39" i="11"/>
  <c r="J12" i="15"/>
  <c r="AE39" i="11"/>
  <c r="AH39" i="11" s="1"/>
  <c r="AA39" i="11"/>
  <c r="AJ38" i="11"/>
  <c r="AK38" i="11" s="1"/>
  <c r="L11" i="15"/>
  <c r="AO39" i="11"/>
  <c r="M12" i="15"/>
  <c r="AL39" i="11"/>
  <c r="AP39" i="11"/>
  <c r="AS39" i="11" s="1"/>
  <c r="AU38" i="11"/>
  <c r="AV38" i="11" s="1"/>
  <c r="O11" i="15"/>
  <c r="J12" i="16"/>
  <c r="AA39" i="12"/>
  <c r="AE39" i="12"/>
  <c r="AH39" i="12" s="1"/>
  <c r="G12" i="16"/>
  <c r="P39" i="12"/>
  <c r="T39" i="12"/>
  <c r="W39" i="12" s="1"/>
  <c r="M12" i="16"/>
  <c r="AP39" i="12"/>
  <c r="AS39" i="12" s="1"/>
  <c r="AL39" i="12"/>
  <c r="AU38" i="12"/>
  <c r="AV38" i="12" s="1"/>
  <c r="C12" i="16"/>
  <c r="B40" i="12"/>
  <c r="AJ38" i="12"/>
  <c r="AK38" i="12" s="1"/>
  <c r="Y38" i="12"/>
  <c r="Z38" i="12" s="1"/>
  <c r="AO39" i="12"/>
  <c r="E39" i="12"/>
  <c r="I39" i="12"/>
  <c r="L39" i="12" s="1"/>
  <c r="H39" i="12"/>
  <c r="S39" i="12"/>
  <c r="N38" i="12"/>
  <c r="O38" i="12" s="1"/>
  <c r="AD39" i="12"/>
  <c r="I39" i="11"/>
  <c r="L39" i="11" s="1"/>
  <c r="E39" i="11"/>
  <c r="BL39" i="11"/>
  <c r="BH39" i="11"/>
  <c r="CH39" i="11"/>
  <c r="CD39" i="11"/>
  <c r="BS39" i="11"/>
  <c r="BW39" i="11"/>
  <c r="BA39" i="11"/>
  <c r="AW39" i="11"/>
  <c r="CB38" i="11"/>
  <c r="CC38" i="11" s="1"/>
  <c r="BQ38" i="11"/>
  <c r="BR38" i="11" s="1"/>
  <c r="CM38" i="11"/>
  <c r="CN38" i="11" s="1"/>
  <c r="BV39" i="11"/>
  <c r="CG39" i="11"/>
  <c r="BF38" i="11"/>
  <c r="BG38" i="11" s="1"/>
  <c r="BK39" i="11"/>
  <c r="AZ39" i="11"/>
  <c r="C12" i="15"/>
  <c r="B40" i="11"/>
  <c r="A15" i="14"/>
  <c r="AM36" i="10"/>
  <c r="AB36" i="10"/>
  <c r="Q36" i="10"/>
  <c r="F36" i="10"/>
  <c r="K13" i="14"/>
  <c r="AG34" i="10"/>
  <c r="AH34" i="10"/>
  <c r="C15" i="14"/>
  <c r="D37" i="10"/>
  <c r="B37" i="10"/>
  <c r="O12" i="14"/>
  <c r="AU33" i="10"/>
  <c r="AV33" i="10" s="1"/>
  <c r="E13" i="14"/>
  <c r="L34" i="10"/>
  <c r="K34" i="10"/>
  <c r="G14" i="14"/>
  <c r="P35" i="10"/>
  <c r="T35" i="10"/>
  <c r="S35" i="10"/>
  <c r="Y33" i="10"/>
  <c r="Z33" i="10" s="1"/>
  <c r="I12" i="14"/>
  <c r="H13" i="14"/>
  <c r="W34" i="10"/>
  <c r="V34" i="10"/>
  <c r="J14" i="14"/>
  <c r="AD35" i="10"/>
  <c r="AE35" i="10"/>
  <c r="AA35" i="10"/>
  <c r="D14" i="14"/>
  <c r="I35" i="10"/>
  <c r="E35" i="10"/>
  <c r="H35" i="10"/>
  <c r="N33" i="10"/>
  <c r="O33" i="10" s="1"/>
  <c r="F12" i="14"/>
  <c r="N13" i="14"/>
  <c r="AS34" i="10"/>
  <c r="AR34" i="10"/>
  <c r="M14" i="14"/>
  <c r="AO35" i="10"/>
  <c r="AL35" i="10"/>
  <c r="AP35" i="10"/>
  <c r="L12" i="14"/>
  <c r="AJ33" i="10"/>
  <c r="AK33" i="10" s="1"/>
  <c r="O9" i="13"/>
  <c r="AU30" i="9"/>
  <c r="AV30" i="9" s="1"/>
  <c r="AH27" i="9"/>
  <c r="L6" i="13" s="1"/>
  <c r="AE27" i="9"/>
  <c r="K6" i="13" s="1"/>
  <c r="W27" i="9"/>
  <c r="I6" i="13" s="1"/>
  <c r="T27" i="9"/>
  <c r="H6" i="13" s="1"/>
  <c r="L27" i="9"/>
  <c r="F6" i="13" s="1"/>
  <c r="I27" i="9"/>
  <c r="E6" i="13" s="1"/>
  <c r="V39" i="11" l="1"/>
  <c r="H12" i="15"/>
  <c r="AG39" i="11"/>
  <c r="K12" i="15"/>
  <c r="AR39" i="11"/>
  <c r="N12" i="15"/>
  <c r="E12" i="15"/>
  <c r="K39" i="11"/>
  <c r="AM40" i="11"/>
  <c r="Q40" i="11"/>
  <c r="AB40" i="11"/>
  <c r="N12" i="16"/>
  <c r="O12" i="16"/>
  <c r="H12" i="16"/>
  <c r="I12" i="16"/>
  <c r="AB40" i="12"/>
  <c r="AM40" i="12"/>
  <c r="Q40" i="12"/>
  <c r="K12" i="16"/>
  <c r="L12" i="16"/>
  <c r="E12" i="16"/>
  <c r="F12" i="16"/>
  <c r="V39" i="12"/>
  <c r="BT40" i="11"/>
  <c r="AX40" i="11"/>
  <c r="CE40" i="11"/>
  <c r="BI40" i="11"/>
  <c r="F40" i="11"/>
  <c r="F40" i="12"/>
  <c r="D13" i="16" s="1"/>
  <c r="AG39" i="12"/>
  <c r="K39" i="12"/>
  <c r="AR39" i="12"/>
  <c r="A13" i="16"/>
  <c r="BO39" i="11"/>
  <c r="BD39" i="11"/>
  <c r="CK39" i="11"/>
  <c r="BZ39" i="11"/>
  <c r="BC39" i="11"/>
  <c r="BY39" i="11"/>
  <c r="A13" i="15"/>
  <c r="BN39" i="11"/>
  <c r="CJ39" i="11"/>
  <c r="AU34" i="10"/>
  <c r="AV34" i="10" s="1"/>
  <c r="O13" i="14"/>
  <c r="H14" i="14"/>
  <c r="V35" i="10"/>
  <c r="W35" i="10"/>
  <c r="F13" i="14"/>
  <c r="N34" i="10"/>
  <c r="O34" i="10" s="1"/>
  <c r="A16" i="14"/>
  <c r="Q37" i="10"/>
  <c r="AM37" i="10"/>
  <c r="AB37" i="10"/>
  <c r="F37" i="10"/>
  <c r="J15" i="14"/>
  <c r="AA36" i="10"/>
  <c r="AE36" i="10"/>
  <c r="AD36" i="10"/>
  <c r="C16" i="14"/>
  <c r="D38" i="10"/>
  <c r="B38" i="10"/>
  <c r="M15" i="14"/>
  <c r="AO36" i="10"/>
  <c r="AP36" i="10"/>
  <c r="AL36" i="10"/>
  <c r="D15" i="14"/>
  <c r="E36" i="10"/>
  <c r="H36" i="10"/>
  <c r="I36" i="10"/>
  <c r="N14" i="14"/>
  <c r="AR35" i="10"/>
  <c r="AS35" i="10"/>
  <c r="E14" i="14"/>
  <c r="K35" i="10"/>
  <c r="L35" i="10"/>
  <c r="K14" i="14"/>
  <c r="AH35" i="10"/>
  <c r="AG35" i="10"/>
  <c r="I13" i="14"/>
  <c r="Y34" i="10"/>
  <c r="Z34" i="10" s="1"/>
  <c r="L13" i="14"/>
  <c r="AJ34" i="10"/>
  <c r="AK34" i="10" s="1"/>
  <c r="G15" i="14"/>
  <c r="T36" i="10"/>
  <c r="P36" i="10"/>
  <c r="S36" i="10"/>
  <c r="AJ30" i="9"/>
  <c r="AG30" i="9"/>
  <c r="AD30" i="9"/>
  <c r="S30" i="9"/>
  <c r="V30" i="9"/>
  <c r="H40" i="11" l="1"/>
  <c r="D13" i="15"/>
  <c r="S40" i="11"/>
  <c r="G13" i="15"/>
  <c r="T40" i="11"/>
  <c r="W40" i="11" s="1"/>
  <c r="P40" i="11"/>
  <c r="AJ39" i="11"/>
  <c r="L12" i="15"/>
  <c r="AD40" i="11"/>
  <c r="J13" i="15"/>
  <c r="AA40" i="11"/>
  <c r="AE40" i="11"/>
  <c r="AH40" i="11" s="1"/>
  <c r="Y39" i="11"/>
  <c r="Z39" i="11" s="1"/>
  <c r="I12" i="15"/>
  <c r="N39" i="11"/>
  <c r="O39" i="11" s="1"/>
  <c r="F12" i="15"/>
  <c r="AO40" i="11"/>
  <c r="M13" i="15"/>
  <c r="AP40" i="11"/>
  <c r="AS40" i="11" s="1"/>
  <c r="AL40" i="11"/>
  <c r="AU39" i="11"/>
  <c r="AV39" i="11" s="1"/>
  <c r="O12" i="15"/>
  <c r="G13" i="16"/>
  <c r="P40" i="12"/>
  <c r="T40" i="12"/>
  <c r="W40" i="12" s="1"/>
  <c r="M13" i="16"/>
  <c r="AP40" i="12"/>
  <c r="AS40" i="12" s="1"/>
  <c r="AL40" i="12"/>
  <c r="J13" i="16"/>
  <c r="AE40" i="12"/>
  <c r="AH40" i="12" s="1"/>
  <c r="AA40" i="12"/>
  <c r="S40" i="12"/>
  <c r="N39" i="12"/>
  <c r="O39" i="12" s="1"/>
  <c r="Y39" i="12"/>
  <c r="Z39" i="12" s="1"/>
  <c r="B41" i="12"/>
  <c r="C13" i="16"/>
  <c r="AU39" i="12"/>
  <c r="AV39" i="12" s="1"/>
  <c r="AD40" i="12"/>
  <c r="AO40" i="12"/>
  <c r="I40" i="12"/>
  <c r="L40" i="12" s="1"/>
  <c r="E40" i="12"/>
  <c r="H40" i="12"/>
  <c r="AJ39" i="12"/>
  <c r="AK39" i="12" s="1"/>
  <c r="BH40" i="11"/>
  <c r="BL40" i="11"/>
  <c r="I40" i="11"/>
  <c r="L40" i="11" s="1"/>
  <c r="E40" i="11"/>
  <c r="BA40" i="11"/>
  <c r="AW40" i="11"/>
  <c r="BS40" i="11"/>
  <c r="BW40" i="11"/>
  <c r="CD40" i="11"/>
  <c r="CH40" i="11"/>
  <c r="BQ39" i="11"/>
  <c r="BR39" i="11" s="1"/>
  <c r="C13" i="15"/>
  <c r="B41" i="11"/>
  <c r="CB39" i="11"/>
  <c r="CC39" i="11" s="1"/>
  <c r="BF39" i="11"/>
  <c r="BG39" i="11" s="1"/>
  <c r="AK39" i="11"/>
  <c r="BK40" i="11"/>
  <c r="CG40" i="11"/>
  <c r="CM39" i="11"/>
  <c r="CN39" i="11" s="1"/>
  <c r="AZ40" i="11"/>
  <c r="BV40" i="11"/>
  <c r="L14" i="14"/>
  <c r="AJ35" i="10"/>
  <c r="AK35" i="10" s="1"/>
  <c r="E15" i="14"/>
  <c r="K36" i="10"/>
  <c r="L36" i="10"/>
  <c r="A17" i="14"/>
  <c r="AM38" i="10"/>
  <c r="Q38" i="10"/>
  <c r="AB38" i="10"/>
  <c r="F38" i="10"/>
  <c r="K15" i="14"/>
  <c r="AH36" i="10"/>
  <c r="AG36" i="10"/>
  <c r="J16" i="14"/>
  <c r="AD37" i="10"/>
  <c r="AA37" i="10"/>
  <c r="AE37" i="10"/>
  <c r="AU35" i="10"/>
  <c r="AV35" i="10" s="1"/>
  <c r="O14" i="14"/>
  <c r="N15" i="14"/>
  <c r="AS36" i="10"/>
  <c r="AR36" i="10"/>
  <c r="C17" i="14"/>
  <c r="B39" i="10"/>
  <c r="D39" i="10"/>
  <c r="M16" i="14"/>
  <c r="AL37" i="10"/>
  <c r="AO37" i="10"/>
  <c r="AP37" i="10"/>
  <c r="F14" i="14"/>
  <c r="N35" i="10"/>
  <c r="O35" i="10" s="1"/>
  <c r="G16" i="14"/>
  <c r="S37" i="10"/>
  <c r="P37" i="10"/>
  <c r="T37" i="10"/>
  <c r="Y35" i="10"/>
  <c r="Z35" i="10" s="1"/>
  <c r="I14" i="14"/>
  <c r="H15" i="14"/>
  <c r="V36" i="10"/>
  <c r="W36" i="10"/>
  <c r="D16" i="14"/>
  <c r="H37" i="10"/>
  <c r="I37" i="10"/>
  <c r="E37" i="10"/>
  <c r="AK30" i="9"/>
  <c r="Y30" i="9"/>
  <c r="Z30" i="9" s="1"/>
  <c r="E13" i="15" l="1"/>
  <c r="K40" i="11"/>
  <c r="V40" i="11"/>
  <c r="H13" i="15"/>
  <c r="AM41" i="11"/>
  <c r="Q41" i="11"/>
  <c r="AB41" i="11"/>
  <c r="AG40" i="11"/>
  <c r="K13" i="15"/>
  <c r="AR40" i="11"/>
  <c r="N13" i="15"/>
  <c r="K13" i="16"/>
  <c r="L13" i="16"/>
  <c r="N13" i="16"/>
  <c r="O13" i="16"/>
  <c r="AM41" i="12"/>
  <c r="Q41" i="12"/>
  <c r="AB41" i="12"/>
  <c r="H13" i="16"/>
  <c r="I13" i="16"/>
  <c r="E13" i="16"/>
  <c r="F13" i="16"/>
  <c r="V40" i="12"/>
  <c r="BI41" i="11"/>
  <c r="BT41" i="11"/>
  <c r="AX41" i="11"/>
  <c r="F41" i="11"/>
  <c r="CE41" i="11"/>
  <c r="F41" i="12"/>
  <c r="D14" i="16" s="1"/>
  <c r="K40" i="12"/>
  <c r="AR40" i="12"/>
  <c r="AG40" i="12"/>
  <c r="A14" i="16"/>
  <c r="BD40" i="11"/>
  <c r="CK40" i="11"/>
  <c r="BZ40" i="11"/>
  <c r="BO40" i="11"/>
  <c r="BY40" i="11"/>
  <c r="A14" i="15"/>
  <c r="CJ40" i="11"/>
  <c r="BC40" i="11"/>
  <c r="BN40" i="11"/>
  <c r="I15" i="14"/>
  <c r="Y36" i="10"/>
  <c r="Z36" i="10" s="1"/>
  <c r="H16" i="14"/>
  <c r="V37" i="10"/>
  <c r="W37" i="10"/>
  <c r="M17" i="14"/>
  <c r="AL38" i="10"/>
  <c r="AO38" i="10"/>
  <c r="AP38" i="10"/>
  <c r="D17" i="14"/>
  <c r="H38" i="10"/>
  <c r="E38" i="10"/>
  <c r="I38" i="10"/>
  <c r="N16" i="14"/>
  <c r="AS37" i="10"/>
  <c r="AR37" i="10"/>
  <c r="C18" i="14"/>
  <c r="D40" i="10"/>
  <c r="B40" i="10"/>
  <c r="O15" i="14"/>
  <c r="AU36" i="10"/>
  <c r="AV36" i="10" s="1"/>
  <c r="K16" i="14"/>
  <c r="AG37" i="10"/>
  <c r="AH37" i="10"/>
  <c r="J17" i="14"/>
  <c r="AA38" i="10"/>
  <c r="AE38" i="10"/>
  <c r="AD38" i="10"/>
  <c r="N36" i="10"/>
  <c r="O36" i="10" s="1"/>
  <c r="F15" i="14"/>
  <c r="E16" i="14"/>
  <c r="L37" i="10"/>
  <c r="K37" i="10"/>
  <c r="A18" i="14"/>
  <c r="Q39" i="10"/>
  <c r="AM39" i="10"/>
  <c r="AB39" i="10"/>
  <c r="F39" i="10"/>
  <c r="L15" i="14"/>
  <c r="AJ36" i="10"/>
  <c r="AK36" i="10" s="1"/>
  <c r="G17" i="14"/>
  <c r="P38" i="10"/>
  <c r="T38" i="10"/>
  <c r="S38" i="10"/>
  <c r="B31" i="9"/>
  <c r="A10" i="13" s="1"/>
  <c r="H41" i="11" l="1"/>
  <c r="D14" i="15"/>
  <c r="AO41" i="11"/>
  <c r="M14" i="15"/>
  <c r="AP41" i="11"/>
  <c r="AS41" i="11" s="1"/>
  <c r="AL41" i="11"/>
  <c r="Y40" i="11"/>
  <c r="Z40" i="11" s="1"/>
  <c r="I13" i="15"/>
  <c r="AJ40" i="11"/>
  <c r="AK40" i="11" s="1"/>
  <c r="L13" i="15"/>
  <c r="S41" i="11"/>
  <c r="G14" i="15"/>
  <c r="T41" i="11"/>
  <c r="W41" i="11" s="1"/>
  <c r="P41" i="11"/>
  <c r="AU40" i="11"/>
  <c r="AV40" i="11" s="1"/>
  <c r="O13" i="15"/>
  <c r="AD41" i="11"/>
  <c r="J14" i="15"/>
  <c r="AE41" i="11"/>
  <c r="AH41" i="11" s="1"/>
  <c r="AA41" i="11"/>
  <c r="N40" i="11"/>
  <c r="O40" i="11" s="1"/>
  <c r="F13" i="15"/>
  <c r="J14" i="16"/>
  <c r="AE41" i="12"/>
  <c r="AH41" i="12" s="1"/>
  <c r="AA41" i="12"/>
  <c r="G14" i="16"/>
  <c r="T41" i="12"/>
  <c r="W41" i="12" s="1"/>
  <c r="P41" i="12"/>
  <c r="M14" i="16"/>
  <c r="AP41" i="12"/>
  <c r="AS41" i="12" s="1"/>
  <c r="AL41" i="12"/>
  <c r="Y40" i="12"/>
  <c r="Z40" i="12" s="1"/>
  <c r="C14" i="16"/>
  <c r="B42" i="12"/>
  <c r="AD41" i="12"/>
  <c r="N40" i="12"/>
  <c r="O40" i="12" s="1"/>
  <c r="S41" i="12"/>
  <c r="AO41" i="12"/>
  <c r="I41" i="12"/>
  <c r="L41" i="12" s="1"/>
  <c r="E41" i="12"/>
  <c r="H41" i="12"/>
  <c r="AU40" i="12"/>
  <c r="AV40" i="12" s="1"/>
  <c r="AJ40" i="12"/>
  <c r="AK40" i="12" s="1"/>
  <c r="BA41" i="11"/>
  <c r="AW41" i="11"/>
  <c r="E41" i="11"/>
  <c r="I41" i="11"/>
  <c r="L41" i="11" s="1"/>
  <c r="BW41" i="11"/>
  <c r="BS41" i="11"/>
  <c r="BL41" i="11"/>
  <c r="BH41" i="11"/>
  <c r="CD41" i="11"/>
  <c r="CH41" i="11"/>
  <c r="BK41" i="11"/>
  <c r="BV41" i="11"/>
  <c r="C14" i="15"/>
  <c r="B42" i="11"/>
  <c r="BF40" i="11"/>
  <c r="BG40" i="11" s="1"/>
  <c r="CM40" i="11"/>
  <c r="CN40" i="11" s="1"/>
  <c r="CG41" i="11"/>
  <c r="CB40" i="11"/>
  <c r="CC40" i="11" s="1"/>
  <c r="BQ40" i="11"/>
  <c r="BR40" i="11" s="1"/>
  <c r="AZ41" i="11"/>
  <c r="H17" i="14"/>
  <c r="W38" i="10"/>
  <c r="V38" i="10"/>
  <c r="G18" i="14"/>
  <c r="T39" i="10"/>
  <c r="S39" i="10"/>
  <c r="P39" i="10"/>
  <c r="K17" i="14"/>
  <c r="AH38" i="10"/>
  <c r="AG38" i="10"/>
  <c r="A19" i="14"/>
  <c r="AB40" i="10"/>
  <c r="Q40" i="10"/>
  <c r="F40" i="10"/>
  <c r="AM40" i="10"/>
  <c r="O16" i="14"/>
  <c r="AU37" i="10"/>
  <c r="AV37" i="10" s="1"/>
  <c r="D18" i="14"/>
  <c r="I39" i="10"/>
  <c r="E39" i="10"/>
  <c r="H39" i="10"/>
  <c r="C19" i="14"/>
  <c r="D41" i="10"/>
  <c r="B41" i="10"/>
  <c r="J18" i="14"/>
  <c r="AA39" i="10"/>
  <c r="AE39" i="10"/>
  <c r="AD39" i="10"/>
  <c r="E17" i="14"/>
  <c r="L38" i="10"/>
  <c r="K38" i="10"/>
  <c r="N17" i="14"/>
  <c r="AR38" i="10"/>
  <c r="AS38" i="10"/>
  <c r="Y37" i="10"/>
  <c r="Z37" i="10" s="1"/>
  <c r="I16" i="14"/>
  <c r="M18" i="14"/>
  <c r="AO39" i="10"/>
  <c r="AL39" i="10"/>
  <c r="AP39" i="10"/>
  <c r="F16" i="14"/>
  <c r="N37" i="10"/>
  <c r="O37" i="10" s="1"/>
  <c r="AJ37" i="10"/>
  <c r="AK37" i="10" s="1"/>
  <c r="L16" i="14"/>
  <c r="F31" i="9"/>
  <c r="D10" i="13" s="1"/>
  <c r="AM31" i="9"/>
  <c r="M10" i="13" s="1"/>
  <c r="AB31" i="9"/>
  <c r="J10" i="13" s="1"/>
  <c r="Q31" i="9"/>
  <c r="G10" i="13" s="1"/>
  <c r="D31" i="9"/>
  <c r="V41" i="11" l="1"/>
  <c r="H14" i="15"/>
  <c r="AR41" i="11"/>
  <c r="N14" i="15"/>
  <c r="AG41" i="11"/>
  <c r="K14" i="15"/>
  <c r="K41" i="11"/>
  <c r="E14" i="15"/>
  <c r="AB42" i="11"/>
  <c r="AM42" i="11"/>
  <c r="Q42" i="11"/>
  <c r="N14" i="16"/>
  <c r="O14" i="16"/>
  <c r="H14" i="16"/>
  <c r="I14" i="16"/>
  <c r="AM42" i="12"/>
  <c r="Q42" i="12"/>
  <c r="AB42" i="12"/>
  <c r="E14" i="16"/>
  <c r="F14" i="16"/>
  <c r="K14" i="16"/>
  <c r="L14" i="16"/>
  <c r="V41" i="12"/>
  <c r="CE42" i="11"/>
  <c r="BI42" i="11"/>
  <c r="F42" i="11"/>
  <c r="BT42" i="11"/>
  <c r="AX42" i="11"/>
  <c r="F42" i="12"/>
  <c r="D15" i="16" s="1"/>
  <c r="A15" i="16"/>
  <c r="K41" i="12"/>
  <c r="AR41" i="12"/>
  <c r="AG41" i="12"/>
  <c r="CK41" i="11"/>
  <c r="BO41" i="11"/>
  <c r="BD41" i="11"/>
  <c r="BZ41" i="11"/>
  <c r="BY41" i="11"/>
  <c r="BC41" i="11"/>
  <c r="CJ41" i="11"/>
  <c r="A15" i="15"/>
  <c r="BN41" i="11"/>
  <c r="G19" i="14"/>
  <c r="S40" i="10"/>
  <c r="P40" i="10"/>
  <c r="T40" i="10"/>
  <c r="L17" i="14"/>
  <c r="AJ38" i="10"/>
  <c r="AK38" i="10" s="1"/>
  <c r="H18" i="14"/>
  <c r="W39" i="10"/>
  <c r="V39" i="10"/>
  <c r="N18" i="14"/>
  <c r="AS39" i="10"/>
  <c r="AR39" i="10"/>
  <c r="A20" i="14"/>
  <c r="F41" i="10"/>
  <c r="AM41" i="10"/>
  <c r="Q41" i="10"/>
  <c r="AB41" i="10"/>
  <c r="J19" i="14"/>
  <c r="AD40" i="10"/>
  <c r="AE40" i="10"/>
  <c r="AA40" i="10"/>
  <c r="K18" i="14"/>
  <c r="AH39" i="10"/>
  <c r="AG39" i="10"/>
  <c r="C20" i="14"/>
  <c r="B42" i="10"/>
  <c r="D42" i="10"/>
  <c r="E18" i="14"/>
  <c r="L39" i="10"/>
  <c r="K39" i="10"/>
  <c r="M19" i="14"/>
  <c r="AO40" i="10"/>
  <c r="AP40" i="10"/>
  <c r="AL40" i="10"/>
  <c r="O17" i="14"/>
  <c r="AU38" i="10"/>
  <c r="AV38" i="10" s="1"/>
  <c r="F17" i="14"/>
  <c r="N38" i="10"/>
  <c r="O38" i="10" s="1"/>
  <c r="D19" i="14"/>
  <c r="I40" i="10"/>
  <c r="E40" i="10"/>
  <c r="H40" i="10"/>
  <c r="Y38" i="10"/>
  <c r="Z38" i="10" s="1"/>
  <c r="I17" i="14"/>
  <c r="B32" i="9"/>
  <c r="A11" i="13" s="1"/>
  <c r="C10" i="13"/>
  <c r="AL31" i="9"/>
  <c r="AP31" i="9"/>
  <c r="P31" i="9"/>
  <c r="T31" i="9"/>
  <c r="AA31" i="9"/>
  <c r="AE31" i="9"/>
  <c r="E31" i="9"/>
  <c r="I31" i="9"/>
  <c r="AO31" i="9"/>
  <c r="S31" i="9"/>
  <c r="AD31" i="9"/>
  <c r="D32" i="9"/>
  <c r="S42" i="11" l="1"/>
  <c r="G15" i="15"/>
  <c r="T42" i="11"/>
  <c r="W42" i="11" s="1"/>
  <c r="P42" i="11"/>
  <c r="AO42" i="11"/>
  <c r="M15" i="15"/>
  <c r="AP42" i="11"/>
  <c r="AS42" i="11" s="1"/>
  <c r="AL42" i="11"/>
  <c r="AU41" i="11"/>
  <c r="AV41" i="11" s="1"/>
  <c r="O14" i="15"/>
  <c r="AD42" i="11"/>
  <c r="J15" i="15"/>
  <c r="AA42" i="11"/>
  <c r="AE42" i="11"/>
  <c r="AH42" i="11" s="1"/>
  <c r="Y41" i="11"/>
  <c r="Z41" i="11" s="1"/>
  <c r="I14" i="15"/>
  <c r="N41" i="11"/>
  <c r="F14" i="15"/>
  <c r="H42" i="11"/>
  <c r="D15" i="15"/>
  <c r="AJ41" i="11"/>
  <c r="AK41" i="11" s="1"/>
  <c r="L14" i="15"/>
  <c r="J15" i="16"/>
  <c r="AE42" i="12"/>
  <c r="AH42" i="12" s="1"/>
  <c r="AA42" i="12"/>
  <c r="G15" i="16"/>
  <c r="T42" i="12"/>
  <c r="W42" i="12" s="1"/>
  <c r="P42" i="12"/>
  <c r="M15" i="16"/>
  <c r="AP42" i="12"/>
  <c r="AS42" i="12" s="1"/>
  <c r="AL42" i="12"/>
  <c r="Y41" i="12"/>
  <c r="Z41" i="12" s="1"/>
  <c r="S42" i="12"/>
  <c r="E42" i="12"/>
  <c r="I42" i="12"/>
  <c r="L42" i="12" s="1"/>
  <c r="H42" i="12"/>
  <c r="AD42" i="12"/>
  <c r="N41" i="12"/>
  <c r="O41" i="12" s="1"/>
  <c r="C15" i="16"/>
  <c r="B43" i="12"/>
  <c r="AO42" i="12"/>
  <c r="AJ41" i="12"/>
  <c r="AK41" i="12" s="1"/>
  <c r="AU41" i="12"/>
  <c r="AV41" i="12" s="1"/>
  <c r="E42" i="11"/>
  <c r="I42" i="11"/>
  <c r="L42" i="11" s="1"/>
  <c r="BH42" i="11"/>
  <c r="BL42" i="11"/>
  <c r="AW42" i="11"/>
  <c r="BA42" i="11"/>
  <c r="CH42" i="11"/>
  <c r="CD42" i="11"/>
  <c r="BW42" i="11"/>
  <c r="BS42" i="11"/>
  <c r="BV42" i="11"/>
  <c r="BF41" i="11"/>
  <c r="BG41" i="11" s="1"/>
  <c r="CG42" i="11"/>
  <c r="O41" i="11"/>
  <c r="BK42" i="11"/>
  <c r="CB41" i="11"/>
  <c r="CC41" i="11" s="1"/>
  <c r="BQ41" i="11"/>
  <c r="BR41" i="11" s="1"/>
  <c r="AZ42" i="11"/>
  <c r="C15" i="15"/>
  <c r="B43" i="11"/>
  <c r="CM41" i="11"/>
  <c r="CN41" i="11" s="1"/>
  <c r="F32" i="9"/>
  <c r="D11" i="13" s="1"/>
  <c r="Q32" i="9"/>
  <c r="G11" i="13" s="1"/>
  <c r="A21" i="14"/>
  <c r="F42" i="10"/>
  <c r="AM42" i="10"/>
  <c r="AB42" i="10"/>
  <c r="Q42" i="10"/>
  <c r="M20" i="14"/>
  <c r="AP41" i="10"/>
  <c r="AL41" i="10"/>
  <c r="AO41" i="10"/>
  <c r="AU39" i="10"/>
  <c r="AV39" i="10" s="1"/>
  <c r="O18" i="14"/>
  <c r="AM32" i="9"/>
  <c r="M11" i="13" s="1"/>
  <c r="N19" i="14"/>
  <c r="AR40" i="10"/>
  <c r="AS40" i="10"/>
  <c r="N39" i="10"/>
  <c r="O39" i="10" s="1"/>
  <c r="F18" i="14"/>
  <c r="D20" i="14"/>
  <c r="E41" i="10"/>
  <c r="H41" i="10"/>
  <c r="I41" i="10"/>
  <c r="E19" i="14"/>
  <c r="L40" i="10"/>
  <c r="K40" i="10"/>
  <c r="J20" i="14"/>
  <c r="AE41" i="10"/>
  <c r="AA41" i="10"/>
  <c r="AD41" i="10"/>
  <c r="C21" i="14"/>
  <c r="D43" i="10"/>
  <c r="B43" i="10"/>
  <c r="AJ39" i="10"/>
  <c r="AK39" i="10" s="1"/>
  <c r="L18" i="14"/>
  <c r="K19" i="14"/>
  <c r="AG40" i="10"/>
  <c r="AH40" i="10"/>
  <c r="G20" i="14"/>
  <c r="S41" i="10"/>
  <c r="P41" i="10"/>
  <c r="T41" i="10"/>
  <c r="Y39" i="10"/>
  <c r="Z39" i="10" s="1"/>
  <c r="I18" i="14"/>
  <c r="H19" i="14"/>
  <c r="W40" i="10"/>
  <c r="V40" i="10"/>
  <c r="AB32" i="9"/>
  <c r="J11" i="13" s="1"/>
  <c r="B33" i="9"/>
  <c r="A12" i="13" s="1"/>
  <c r="C11" i="13"/>
  <c r="M53" i="14"/>
  <c r="J53" i="14"/>
  <c r="AS31" i="9"/>
  <c r="O10" i="13" s="1"/>
  <c r="N10" i="13"/>
  <c r="AH31" i="9"/>
  <c r="L10" i="13" s="1"/>
  <c r="K10" i="13"/>
  <c r="L31" i="9"/>
  <c r="F10" i="13" s="1"/>
  <c r="E10" i="13"/>
  <c r="W31" i="9"/>
  <c r="I10" i="13" s="1"/>
  <c r="H10" i="13"/>
  <c r="AL32" i="9"/>
  <c r="P32" i="9"/>
  <c r="T32" i="9"/>
  <c r="AG31" i="9"/>
  <c r="AR31" i="9"/>
  <c r="Q33" i="9"/>
  <c r="G12" i="13" s="1"/>
  <c r="V31" i="9"/>
  <c r="D33" i="9"/>
  <c r="AR42" i="11" l="1"/>
  <c r="N15" i="15"/>
  <c r="K42" i="11"/>
  <c r="E15" i="15"/>
  <c r="AG42" i="11"/>
  <c r="K15" i="15"/>
  <c r="V42" i="11"/>
  <c r="H15" i="15"/>
  <c r="AM43" i="11"/>
  <c r="AB43" i="11"/>
  <c r="Q43" i="11"/>
  <c r="N15" i="16"/>
  <c r="O15" i="16"/>
  <c r="E15" i="16"/>
  <c r="F15" i="16"/>
  <c r="H15" i="16"/>
  <c r="I15" i="16"/>
  <c r="AM43" i="12"/>
  <c r="AB43" i="12"/>
  <c r="Q43" i="12"/>
  <c r="K15" i="16"/>
  <c r="L15" i="16"/>
  <c r="V42" i="12"/>
  <c r="E32" i="9"/>
  <c r="F33" i="9"/>
  <c r="BT43" i="11"/>
  <c r="AX43" i="11"/>
  <c r="CE43" i="11"/>
  <c r="BI43" i="11"/>
  <c r="F43" i="11"/>
  <c r="F43" i="12"/>
  <c r="D16" i="16" s="1"/>
  <c r="AR42" i="12"/>
  <c r="K42" i="12"/>
  <c r="A16" i="16"/>
  <c r="AG42" i="12"/>
  <c r="BO42" i="11"/>
  <c r="BD42" i="11"/>
  <c r="BZ42" i="11"/>
  <c r="CK42" i="11"/>
  <c r="CJ42" i="11"/>
  <c r="A16" i="15"/>
  <c r="BC42" i="11"/>
  <c r="BN42" i="11"/>
  <c r="BY42" i="11"/>
  <c r="AO32" i="9"/>
  <c r="S32" i="9"/>
  <c r="I32" i="9"/>
  <c r="AE32" i="9"/>
  <c r="K11" i="13" s="1"/>
  <c r="AP32" i="9"/>
  <c r="AS32" i="9" s="1"/>
  <c r="O11" i="13" s="1"/>
  <c r="AM33" i="9"/>
  <c r="M12" i="13" s="1"/>
  <c r="Y40" i="10"/>
  <c r="Z40" i="10" s="1"/>
  <c r="I19" i="14"/>
  <c r="H20" i="14"/>
  <c r="V41" i="10"/>
  <c r="W41" i="10"/>
  <c r="AJ40" i="10"/>
  <c r="AK40" i="10" s="1"/>
  <c r="L19" i="14"/>
  <c r="J21" i="14"/>
  <c r="AA42" i="10"/>
  <c r="AD42" i="10"/>
  <c r="AE42" i="10"/>
  <c r="A22" i="14"/>
  <c r="F43" i="10"/>
  <c r="AB43" i="10"/>
  <c r="Q43" i="10"/>
  <c r="AM43" i="10"/>
  <c r="N40" i="10"/>
  <c r="O40" i="10" s="1"/>
  <c r="F19" i="14"/>
  <c r="AU40" i="10"/>
  <c r="AV40" i="10" s="1"/>
  <c r="O19" i="14"/>
  <c r="N20" i="14"/>
  <c r="AR41" i="10"/>
  <c r="AS41" i="10"/>
  <c r="M21" i="14"/>
  <c r="AO42" i="10"/>
  <c r="AP42" i="10"/>
  <c r="AL42" i="10"/>
  <c r="C22" i="14"/>
  <c r="D44" i="10"/>
  <c r="B44" i="10"/>
  <c r="K20" i="14"/>
  <c r="AH41" i="10"/>
  <c r="AG41" i="10"/>
  <c r="D21" i="14"/>
  <c r="I42" i="10"/>
  <c r="F74" i="10"/>
  <c r="H42" i="10"/>
  <c r="E42" i="10"/>
  <c r="E20" i="14"/>
  <c r="K41" i="10"/>
  <c r="L41" i="10"/>
  <c r="G21" i="14"/>
  <c r="T42" i="10"/>
  <c r="P42" i="10"/>
  <c r="S42" i="10"/>
  <c r="Y31" i="9"/>
  <c r="AD32" i="9"/>
  <c r="AA32" i="9"/>
  <c r="AJ31" i="9"/>
  <c r="AK31" i="9" s="1"/>
  <c r="B34" i="9"/>
  <c r="A13" i="13" s="1"/>
  <c r="C12" i="13"/>
  <c r="AB33" i="9"/>
  <c r="J12" i="13" s="1"/>
  <c r="K53" i="14"/>
  <c r="N53" i="14"/>
  <c r="AU31" i="9"/>
  <c r="AV31" i="9" s="1"/>
  <c r="L32" i="9"/>
  <c r="F11" i="13" s="1"/>
  <c r="E11" i="13"/>
  <c r="I33" i="9"/>
  <c r="D12" i="13"/>
  <c r="W32" i="9"/>
  <c r="I11" i="13" s="1"/>
  <c r="H11" i="13"/>
  <c r="P33" i="9"/>
  <c r="T33" i="9"/>
  <c r="AL33" i="9"/>
  <c r="E33" i="9"/>
  <c r="Z31" i="9"/>
  <c r="V32" i="9"/>
  <c r="S33" i="9"/>
  <c r="H33" i="9"/>
  <c r="D34" i="9"/>
  <c r="N30" i="9"/>
  <c r="N31" i="9"/>
  <c r="K30" i="9"/>
  <c r="K31" i="9"/>
  <c r="K32" i="9"/>
  <c r="H31" i="9"/>
  <c r="H32" i="9"/>
  <c r="H30" i="9"/>
  <c r="AD43" i="11" l="1"/>
  <c r="J16" i="15"/>
  <c r="AA43" i="11"/>
  <c r="AE43" i="11"/>
  <c r="AH43" i="11" s="1"/>
  <c r="AO43" i="11"/>
  <c r="M16" i="15"/>
  <c r="AL43" i="11"/>
  <c r="AP43" i="11"/>
  <c r="AS43" i="11" s="1"/>
  <c r="Y42" i="11"/>
  <c r="Z42" i="11" s="1"/>
  <c r="I15" i="15"/>
  <c r="N42" i="11"/>
  <c r="O42" i="11" s="1"/>
  <c r="F15" i="15"/>
  <c r="S43" i="11"/>
  <c r="G16" i="15"/>
  <c r="T43" i="11"/>
  <c r="W43" i="11" s="1"/>
  <c r="P43" i="11"/>
  <c r="AU42" i="11"/>
  <c r="AV42" i="11" s="1"/>
  <c r="O15" i="15"/>
  <c r="H43" i="11"/>
  <c r="D16" i="15"/>
  <c r="AJ42" i="11"/>
  <c r="AK42" i="11" s="1"/>
  <c r="L15" i="15"/>
  <c r="J16" i="16"/>
  <c r="AE43" i="12"/>
  <c r="AH43" i="12" s="1"/>
  <c r="AA43" i="12"/>
  <c r="M16" i="16"/>
  <c r="AL43" i="12"/>
  <c r="AP43" i="12"/>
  <c r="AS43" i="12" s="1"/>
  <c r="G16" i="16"/>
  <c r="P43" i="12"/>
  <c r="T43" i="12"/>
  <c r="W43" i="12" s="1"/>
  <c r="AD43" i="12"/>
  <c r="N11" i="13"/>
  <c r="E43" i="12"/>
  <c r="I43" i="12"/>
  <c r="L43" i="12" s="1"/>
  <c r="H43" i="12"/>
  <c r="N42" i="12"/>
  <c r="O42" i="12" s="1"/>
  <c r="Y42" i="12"/>
  <c r="Z42" i="12" s="1"/>
  <c r="AJ42" i="12"/>
  <c r="AK42" i="12" s="1"/>
  <c r="C16" i="16"/>
  <c r="B44" i="12"/>
  <c r="AO43" i="12"/>
  <c r="S43" i="12"/>
  <c r="AU42" i="12"/>
  <c r="AV42" i="12" s="1"/>
  <c r="I43" i="11"/>
  <c r="L43" i="11" s="1"/>
  <c r="E43" i="11"/>
  <c r="BA43" i="11"/>
  <c r="AW43" i="11"/>
  <c r="BL43" i="11"/>
  <c r="BH43" i="11"/>
  <c r="BW43" i="11"/>
  <c r="BS43" i="11"/>
  <c r="CH43" i="11"/>
  <c r="CD43" i="11"/>
  <c r="C16" i="15"/>
  <c r="B44" i="11"/>
  <c r="BQ42" i="11"/>
  <c r="BR42" i="11" s="1"/>
  <c r="BK43" i="11"/>
  <c r="CB42" i="11"/>
  <c r="CC42" i="11" s="1"/>
  <c r="BV43" i="11"/>
  <c r="CM42" i="11"/>
  <c r="CN42" i="11" s="1"/>
  <c r="BF42" i="11"/>
  <c r="BG42" i="11" s="1"/>
  <c r="AZ43" i="11"/>
  <c r="CG43" i="11"/>
  <c r="AR32" i="9"/>
  <c r="AH32" i="9"/>
  <c r="L11" i="13" s="1"/>
  <c r="AG32" i="9"/>
  <c r="AO33" i="9"/>
  <c r="AP33" i="9"/>
  <c r="AS33" i="9" s="1"/>
  <c r="O12" i="13" s="1"/>
  <c r="F34" i="9"/>
  <c r="D13" i="13" s="1"/>
  <c r="N41" i="10"/>
  <c r="O41" i="10" s="1"/>
  <c r="F20" i="14"/>
  <c r="A23" i="14"/>
  <c r="Q44" i="10"/>
  <c r="AB44" i="10"/>
  <c r="F44" i="10"/>
  <c r="AM44" i="10"/>
  <c r="N21" i="14"/>
  <c r="AR42" i="10"/>
  <c r="AS42" i="10"/>
  <c r="J22" i="14"/>
  <c r="AA43" i="10"/>
  <c r="AE43" i="10"/>
  <c r="AD43" i="10"/>
  <c r="K21" i="14"/>
  <c r="AH42" i="10"/>
  <c r="AG42" i="10"/>
  <c r="D22" i="14"/>
  <c r="E43" i="10"/>
  <c r="I43" i="10"/>
  <c r="H43" i="10"/>
  <c r="H21" i="14"/>
  <c r="V42" i="10"/>
  <c r="W42" i="10"/>
  <c r="E21" i="14"/>
  <c r="K42" i="10"/>
  <c r="L42" i="10"/>
  <c r="AJ41" i="10"/>
  <c r="AK41" i="10" s="1"/>
  <c r="L20" i="14"/>
  <c r="M22" i="14"/>
  <c r="AP43" i="10"/>
  <c r="AL43" i="10"/>
  <c r="AO43" i="10"/>
  <c r="Y41" i="10"/>
  <c r="Z41" i="10" s="1"/>
  <c r="I20" i="14"/>
  <c r="H74" i="10"/>
  <c r="D53" i="14"/>
  <c r="C23" i="14"/>
  <c r="D45" i="10"/>
  <c r="B45" i="10"/>
  <c r="AU41" i="10"/>
  <c r="AV41" i="10" s="1"/>
  <c r="O20" i="14"/>
  <c r="G22" i="14"/>
  <c r="S43" i="10"/>
  <c r="P43" i="10"/>
  <c r="T43" i="10"/>
  <c r="AM34" i="9"/>
  <c r="M13" i="13" s="1"/>
  <c r="Q34" i="9"/>
  <c r="G13" i="13" s="1"/>
  <c r="B35" i="9"/>
  <c r="A14" i="13" s="1"/>
  <c r="C13" i="13"/>
  <c r="AD33" i="9"/>
  <c r="AB34" i="9"/>
  <c r="J13" i="13" s="1"/>
  <c r="AE33" i="9"/>
  <c r="AH33" i="9" s="1"/>
  <c r="L12" i="13" s="1"/>
  <c r="AA33" i="9"/>
  <c r="L53" i="14"/>
  <c r="O53" i="14"/>
  <c r="Y32" i="9"/>
  <c r="Z32" i="9" s="1"/>
  <c r="N32" i="9"/>
  <c r="O32" i="9" s="1"/>
  <c r="L33" i="9"/>
  <c r="F12" i="13" s="1"/>
  <c r="E12" i="13"/>
  <c r="AU32" i="9"/>
  <c r="W33" i="9"/>
  <c r="I12" i="13" s="1"/>
  <c r="H12" i="13"/>
  <c r="AR33" i="9"/>
  <c r="V33" i="9"/>
  <c r="K33" i="9"/>
  <c r="O31" i="9"/>
  <c r="O30" i="9"/>
  <c r="D35" i="9"/>
  <c r="AB44" i="11" l="1"/>
  <c r="AM44" i="11"/>
  <c r="Q44" i="11"/>
  <c r="AR43" i="11"/>
  <c r="N16" i="15"/>
  <c r="K43" i="11"/>
  <c r="E16" i="15"/>
  <c r="AG43" i="11"/>
  <c r="K16" i="15"/>
  <c r="V43" i="11"/>
  <c r="H16" i="15"/>
  <c r="N16" i="16"/>
  <c r="O16" i="16"/>
  <c r="E16" i="16"/>
  <c r="F16" i="16"/>
  <c r="AM44" i="12"/>
  <c r="AB44" i="12"/>
  <c r="Q44" i="12"/>
  <c r="K16" i="16"/>
  <c r="L16" i="16"/>
  <c r="H16" i="16"/>
  <c r="I16" i="16"/>
  <c r="V43" i="12"/>
  <c r="AG43" i="12"/>
  <c r="N12" i="13"/>
  <c r="AV32" i="9"/>
  <c r="AJ32" i="9"/>
  <c r="BT44" i="11"/>
  <c r="AX44" i="11"/>
  <c r="CE44" i="11"/>
  <c r="BI44" i="11"/>
  <c r="F44" i="11"/>
  <c r="F44" i="12"/>
  <c r="D17" i="16" s="1"/>
  <c r="AR43" i="12"/>
  <c r="K43" i="12"/>
  <c r="A17" i="16"/>
  <c r="BO43" i="11"/>
  <c r="BZ43" i="11"/>
  <c r="BD43" i="11"/>
  <c r="CK43" i="11"/>
  <c r="BC43" i="11"/>
  <c r="BY43" i="11"/>
  <c r="CJ43" i="11"/>
  <c r="BN43" i="11"/>
  <c r="A17" i="15"/>
  <c r="AL34" i="9"/>
  <c r="AK32" i="9"/>
  <c r="S34" i="9"/>
  <c r="T34" i="9"/>
  <c r="AM35" i="9"/>
  <c r="M14" i="13" s="1"/>
  <c r="H34" i="9"/>
  <c r="I34" i="9"/>
  <c r="E13" i="13" s="1"/>
  <c r="E34" i="9"/>
  <c r="AB35" i="9"/>
  <c r="J14" i="13" s="1"/>
  <c r="C24" i="14"/>
  <c r="D46" i="10"/>
  <c r="B46" i="10"/>
  <c r="A24" i="14"/>
  <c r="F45" i="10"/>
  <c r="AM45" i="10"/>
  <c r="Q45" i="10"/>
  <c r="AB45" i="10"/>
  <c r="Y42" i="10"/>
  <c r="Z42" i="10" s="1"/>
  <c r="I21" i="14"/>
  <c r="E22" i="14"/>
  <c r="L43" i="10"/>
  <c r="K43" i="10"/>
  <c r="L21" i="14"/>
  <c r="AJ42" i="10"/>
  <c r="AK42" i="10" s="1"/>
  <c r="G23" i="14"/>
  <c r="T44" i="10"/>
  <c r="P44" i="10"/>
  <c r="S44" i="10"/>
  <c r="N42" i="10"/>
  <c r="O42" i="10" s="1"/>
  <c r="F21" i="14"/>
  <c r="M23" i="14"/>
  <c r="AO44" i="10"/>
  <c r="AP44" i="10"/>
  <c r="AL44" i="10"/>
  <c r="H22" i="14"/>
  <c r="V43" i="10"/>
  <c r="W43" i="10"/>
  <c r="O21" i="14"/>
  <c r="AU42" i="10"/>
  <c r="AV42" i="10" s="1"/>
  <c r="D23" i="14"/>
  <c r="E44" i="10"/>
  <c r="I44" i="10"/>
  <c r="H44" i="10"/>
  <c r="N22" i="14"/>
  <c r="AR43" i="10"/>
  <c r="AS43" i="10"/>
  <c r="K22" i="14"/>
  <c r="AH43" i="10"/>
  <c r="AG43" i="10"/>
  <c r="J23" i="14"/>
  <c r="AA44" i="10"/>
  <c r="AE44" i="10"/>
  <c r="AD44" i="10"/>
  <c r="AD34" i="9"/>
  <c r="P34" i="9"/>
  <c r="AO34" i="9"/>
  <c r="AP34" i="9"/>
  <c r="AS34" i="9" s="1"/>
  <c r="O13" i="13" s="1"/>
  <c r="AE34" i="9"/>
  <c r="AG34" i="9" s="1"/>
  <c r="F35" i="9"/>
  <c r="I35" i="9" s="1"/>
  <c r="Q35" i="9"/>
  <c r="T35" i="9" s="1"/>
  <c r="AA34" i="9"/>
  <c r="AG33" i="9"/>
  <c r="K12" i="13"/>
  <c r="B36" i="9"/>
  <c r="A15" i="13" s="1"/>
  <c r="C14" i="13"/>
  <c r="AJ33" i="9"/>
  <c r="AU33" i="9"/>
  <c r="AV33" i="9" s="1"/>
  <c r="W34" i="9"/>
  <c r="I13" i="13" s="1"/>
  <c r="H13" i="13"/>
  <c r="Y33" i="9"/>
  <c r="Z33" i="9" s="1"/>
  <c r="N33" i="9"/>
  <c r="O33" i="9" s="1"/>
  <c r="AP35" i="9"/>
  <c r="AA35" i="9"/>
  <c r="AO35" i="9"/>
  <c r="V34" i="9"/>
  <c r="D36" i="9"/>
  <c r="Y43" i="11" l="1"/>
  <c r="I16" i="15"/>
  <c r="N43" i="11"/>
  <c r="O43" i="11" s="1"/>
  <c r="F16" i="15"/>
  <c r="AU43" i="11"/>
  <c r="AV43" i="11" s="1"/>
  <c r="O16" i="15"/>
  <c r="H44" i="11"/>
  <c r="D17" i="15"/>
  <c r="AJ43" i="11"/>
  <c r="AK43" i="11" s="1"/>
  <c r="L16" i="15"/>
  <c r="S44" i="11"/>
  <c r="G17" i="15"/>
  <c r="P44" i="11"/>
  <c r="T44" i="11"/>
  <c r="W44" i="11" s="1"/>
  <c r="AO44" i="11"/>
  <c r="M17" i="15"/>
  <c r="AL44" i="11"/>
  <c r="AP44" i="11"/>
  <c r="AS44" i="11" s="1"/>
  <c r="AD44" i="11"/>
  <c r="J17" i="15"/>
  <c r="AA44" i="11"/>
  <c r="AE44" i="11"/>
  <c r="AH44" i="11" s="1"/>
  <c r="G17" i="16"/>
  <c r="P44" i="12"/>
  <c r="T44" i="12"/>
  <c r="W44" i="12" s="1"/>
  <c r="J17" i="16"/>
  <c r="AE44" i="12"/>
  <c r="AH44" i="12" s="1"/>
  <c r="AA44" i="12"/>
  <c r="M17" i="16"/>
  <c r="AL44" i="12"/>
  <c r="AP44" i="12"/>
  <c r="AS44" i="12" s="1"/>
  <c r="AJ43" i="12"/>
  <c r="AK43" i="12" s="1"/>
  <c r="AD35" i="9"/>
  <c r="AL35" i="9"/>
  <c r="AE35" i="9"/>
  <c r="S44" i="12"/>
  <c r="N43" i="12"/>
  <c r="O43" i="12" s="1"/>
  <c r="B45" i="12"/>
  <c r="C17" i="16"/>
  <c r="AD44" i="12"/>
  <c r="AU43" i="12"/>
  <c r="AV43" i="12" s="1"/>
  <c r="AO44" i="12"/>
  <c r="E44" i="12"/>
  <c r="I44" i="12"/>
  <c r="L44" i="12" s="1"/>
  <c r="H44" i="12"/>
  <c r="Y43" i="12"/>
  <c r="Z43" i="12" s="1"/>
  <c r="BH44" i="11"/>
  <c r="BL44" i="11"/>
  <c r="I44" i="11"/>
  <c r="L44" i="11" s="1"/>
  <c r="E44" i="11"/>
  <c r="CD44" i="11"/>
  <c r="CH44" i="11"/>
  <c r="BA44" i="11"/>
  <c r="AW44" i="11"/>
  <c r="BS44" i="11"/>
  <c r="BW44" i="11"/>
  <c r="CG44" i="11"/>
  <c r="CM43" i="11"/>
  <c r="CN43" i="11" s="1"/>
  <c r="BK44" i="11"/>
  <c r="C17" i="15"/>
  <c r="B45" i="11"/>
  <c r="CB43" i="11"/>
  <c r="CC43" i="11" s="1"/>
  <c r="Z43" i="11"/>
  <c r="AZ44" i="11"/>
  <c r="BQ43" i="11"/>
  <c r="BR43" i="11" s="1"/>
  <c r="BV44" i="11"/>
  <c r="BF43" i="11"/>
  <c r="BG43" i="11" s="1"/>
  <c r="L34" i="9"/>
  <c r="F13" i="13" s="1"/>
  <c r="K13" i="13"/>
  <c r="AH34" i="9"/>
  <c r="L13" i="13" s="1"/>
  <c r="AR34" i="9"/>
  <c r="AM36" i="9"/>
  <c r="M15" i="13" s="1"/>
  <c r="K34" i="9"/>
  <c r="N13" i="13"/>
  <c r="AK33" i="9"/>
  <c r="D14" i="13"/>
  <c r="F36" i="9"/>
  <c r="D15" i="13" s="1"/>
  <c r="AB36" i="9"/>
  <c r="AD36" i="9" s="1"/>
  <c r="Y43" i="10"/>
  <c r="Z43" i="10" s="1"/>
  <c r="I22" i="14"/>
  <c r="N23" i="14"/>
  <c r="AR44" i="10"/>
  <c r="AS44" i="10"/>
  <c r="F22" i="14"/>
  <c r="N43" i="10"/>
  <c r="O43" i="10" s="1"/>
  <c r="J24" i="14"/>
  <c r="AA45" i="10"/>
  <c r="AD45" i="10"/>
  <c r="AE45" i="10"/>
  <c r="K23" i="14"/>
  <c r="AH44" i="10"/>
  <c r="AG44" i="10"/>
  <c r="L22" i="14"/>
  <c r="AJ43" i="10"/>
  <c r="AK43" i="10" s="1"/>
  <c r="G24" i="14"/>
  <c r="P45" i="10"/>
  <c r="T45" i="10"/>
  <c r="S45" i="10"/>
  <c r="A25" i="14"/>
  <c r="AB46" i="10"/>
  <c r="Q46" i="10"/>
  <c r="AM46" i="10"/>
  <c r="F46" i="10"/>
  <c r="M24" i="14"/>
  <c r="AL45" i="10"/>
  <c r="AO45" i="10"/>
  <c r="AP45" i="10"/>
  <c r="C25" i="14"/>
  <c r="D47" i="10"/>
  <c r="B47" i="10"/>
  <c r="Q36" i="9"/>
  <c r="T36" i="9" s="1"/>
  <c r="O22" i="14"/>
  <c r="AU43" i="10"/>
  <c r="AV43" i="10" s="1"/>
  <c r="E23" i="14"/>
  <c r="L44" i="10"/>
  <c r="K44" i="10"/>
  <c r="H23" i="14"/>
  <c r="W44" i="10"/>
  <c r="V44" i="10"/>
  <c r="D24" i="14"/>
  <c r="E45" i="10"/>
  <c r="I45" i="10"/>
  <c r="H45" i="10"/>
  <c r="Y34" i="9"/>
  <c r="Z34" i="9" s="1"/>
  <c r="G14" i="13"/>
  <c r="H35" i="9"/>
  <c r="S35" i="9"/>
  <c r="P35" i="9"/>
  <c r="E35" i="9"/>
  <c r="B37" i="9"/>
  <c r="A16" i="13" s="1"/>
  <c r="C15" i="13"/>
  <c r="AU34" i="9"/>
  <c r="AJ34" i="9"/>
  <c r="AK34" i="9" s="1"/>
  <c r="AH35" i="9"/>
  <c r="L14" i="13" s="1"/>
  <c r="K14" i="13"/>
  <c r="L35" i="9"/>
  <c r="F14" i="13" s="1"/>
  <c r="E14" i="13"/>
  <c r="AS35" i="9"/>
  <c r="O14" i="13" s="1"/>
  <c r="N14" i="13"/>
  <c r="W35" i="9"/>
  <c r="I14" i="13" s="1"/>
  <c r="H14" i="13"/>
  <c r="E36" i="9"/>
  <c r="AG35" i="9"/>
  <c r="AR35" i="9"/>
  <c r="V35" i="9"/>
  <c r="K35" i="9"/>
  <c r="D37" i="9"/>
  <c r="H36" i="9"/>
  <c r="I36" i="9" l="1"/>
  <c r="AG44" i="11"/>
  <c r="K17" i="15"/>
  <c r="V44" i="11"/>
  <c r="H17" i="15"/>
  <c r="AM45" i="11"/>
  <c r="AB45" i="11"/>
  <c r="Q45" i="11"/>
  <c r="AR44" i="11"/>
  <c r="N17" i="15"/>
  <c r="K44" i="11"/>
  <c r="E17" i="15"/>
  <c r="AM45" i="12"/>
  <c r="Q45" i="12"/>
  <c r="AB45" i="12"/>
  <c r="K17" i="16"/>
  <c r="L17" i="16"/>
  <c r="E17" i="16"/>
  <c r="F17" i="16"/>
  <c r="H17" i="16"/>
  <c r="I17" i="16"/>
  <c r="N17" i="16"/>
  <c r="O17" i="16"/>
  <c r="V44" i="12"/>
  <c r="BI45" i="11"/>
  <c r="BT45" i="11"/>
  <c r="AX45" i="11"/>
  <c r="CE45" i="11"/>
  <c r="F45" i="11"/>
  <c r="N34" i="9"/>
  <c r="F45" i="12"/>
  <c r="D18" i="16" s="1"/>
  <c r="AG44" i="12"/>
  <c r="K44" i="12"/>
  <c r="AR44" i="12"/>
  <c r="A18" i="16"/>
  <c r="BZ44" i="11"/>
  <c r="BD44" i="11"/>
  <c r="CK44" i="11"/>
  <c r="BO44" i="11"/>
  <c r="BC44" i="11"/>
  <c r="BY44" i="11"/>
  <c r="BN44" i="11"/>
  <c r="A18" i="15"/>
  <c r="CJ44" i="11"/>
  <c r="AV34" i="9"/>
  <c r="AO36" i="9"/>
  <c r="AP36" i="9"/>
  <c r="AS36" i="9" s="1"/>
  <c r="O15" i="13" s="1"/>
  <c r="AL36" i="9"/>
  <c r="O34" i="9"/>
  <c r="AA36" i="9"/>
  <c r="J15" i="13"/>
  <c r="AE36" i="9"/>
  <c r="AH36" i="9" s="1"/>
  <c r="P36" i="9"/>
  <c r="AM37" i="9"/>
  <c r="M16" i="13" s="1"/>
  <c r="N24" i="14"/>
  <c r="AR45" i="10"/>
  <c r="AS45" i="10"/>
  <c r="S36" i="9"/>
  <c r="F37" i="9"/>
  <c r="H37" i="9" s="1"/>
  <c r="AB37" i="9"/>
  <c r="J16" i="13" s="1"/>
  <c r="J25" i="14"/>
  <c r="AA46" i="10"/>
  <c r="AE46" i="10"/>
  <c r="AD46" i="10"/>
  <c r="F23" i="14"/>
  <c r="N44" i="10"/>
  <c r="O44" i="10" s="1"/>
  <c r="D25" i="14"/>
  <c r="H46" i="10"/>
  <c r="I46" i="10"/>
  <c r="E46" i="10"/>
  <c r="AJ44" i="10"/>
  <c r="AK44" i="10" s="1"/>
  <c r="L23" i="14"/>
  <c r="Q37" i="9"/>
  <c r="T37" i="9" s="1"/>
  <c r="G15" i="13"/>
  <c r="E24" i="14"/>
  <c r="L45" i="10"/>
  <c r="K45" i="10"/>
  <c r="Y44" i="10"/>
  <c r="Z44" i="10" s="1"/>
  <c r="I23" i="14"/>
  <c r="A26" i="14"/>
  <c r="AM47" i="10"/>
  <c r="Q47" i="10"/>
  <c r="AB47" i="10"/>
  <c r="F47" i="10"/>
  <c r="M25" i="14"/>
  <c r="AL46" i="10"/>
  <c r="AP46" i="10"/>
  <c r="AO46" i="10"/>
  <c r="AU44" i="10"/>
  <c r="AV44" i="10" s="1"/>
  <c r="O23" i="14"/>
  <c r="C26" i="14"/>
  <c r="B48" i="10"/>
  <c r="D48" i="10"/>
  <c r="G25" i="14"/>
  <c r="S46" i="10"/>
  <c r="P46" i="10"/>
  <c r="T46" i="10"/>
  <c r="H24" i="14"/>
  <c r="W45" i="10"/>
  <c r="V45" i="10"/>
  <c r="K24" i="14"/>
  <c r="AH45" i="10"/>
  <c r="AG45" i="10"/>
  <c r="B38" i="9"/>
  <c r="A17" i="13" s="1"/>
  <c r="C16" i="13"/>
  <c r="Y35" i="9"/>
  <c r="Z35" i="9" s="1"/>
  <c r="AU35" i="9"/>
  <c r="AV35" i="9" s="1"/>
  <c r="AE37" i="9"/>
  <c r="G16" i="13"/>
  <c r="N15" i="13"/>
  <c r="AJ35" i="9"/>
  <c r="AK35" i="9" s="1"/>
  <c r="N35" i="9"/>
  <c r="O35" i="9" s="1"/>
  <c r="W36" i="9"/>
  <c r="I15" i="13" s="1"/>
  <c r="H15" i="13"/>
  <c r="L36" i="9"/>
  <c r="F15" i="13" s="1"/>
  <c r="E15" i="13"/>
  <c r="K36" i="9"/>
  <c r="V36" i="9"/>
  <c r="D38" i="9"/>
  <c r="C17" i="13" s="1"/>
  <c r="AO45" i="11" l="1"/>
  <c r="M18" i="15"/>
  <c r="AP45" i="11"/>
  <c r="AS45" i="11" s="1"/>
  <c r="AL45" i="11"/>
  <c r="Y44" i="11"/>
  <c r="Z44" i="11" s="1"/>
  <c r="I17" i="15"/>
  <c r="N44" i="11"/>
  <c r="O44" i="11" s="1"/>
  <c r="F17" i="15"/>
  <c r="J18" i="15"/>
  <c r="AD45" i="11"/>
  <c r="AA45" i="11"/>
  <c r="AE45" i="11"/>
  <c r="AH45" i="11" s="1"/>
  <c r="AU44" i="11"/>
  <c r="AV44" i="11" s="1"/>
  <c r="O17" i="15"/>
  <c r="AJ44" i="11"/>
  <c r="L17" i="15"/>
  <c r="H45" i="11"/>
  <c r="D18" i="15"/>
  <c r="S45" i="11"/>
  <c r="G18" i="15"/>
  <c r="T45" i="11"/>
  <c r="W45" i="11" s="1"/>
  <c r="P45" i="11"/>
  <c r="J18" i="16"/>
  <c r="AE45" i="12"/>
  <c r="AH45" i="12" s="1"/>
  <c r="AA45" i="12"/>
  <c r="G18" i="16"/>
  <c r="P45" i="12"/>
  <c r="T45" i="12"/>
  <c r="W45" i="12" s="1"/>
  <c r="M18" i="16"/>
  <c r="AP45" i="12"/>
  <c r="AS45" i="12" s="1"/>
  <c r="AL45" i="12"/>
  <c r="AR36" i="9"/>
  <c r="AA37" i="9"/>
  <c r="S45" i="12"/>
  <c r="AU44" i="12"/>
  <c r="AV44" i="12" s="1"/>
  <c r="N44" i="12"/>
  <c r="O44" i="12" s="1"/>
  <c r="B46" i="12"/>
  <c r="C18" i="16"/>
  <c r="AO45" i="12"/>
  <c r="AD45" i="12"/>
  <c r="I45" i="12"/>
  <c r="L45" i="12" s="1"/>
  <c r="E45" i="12"/>
  <c r="H45" i="12"/>
  <c r="Y44" i="12"/>
  <c r="Z44" i="12" s="1"/>
  <c r="AJ44" i="12"/>
  <c r="AK44" i="12" s="1"/>
  <c r="BH45" i="11"/>
  <c r="BL45" i="11"/>
  <c r="CD45" i="11"/>
  <c r="CH45" i="11"/>
  <c r="I45" i="11"/>
  <c r="L45" i="11" s="1"/>
  <c r="E45" i="11"/>
  <c r="BA45" i="11"/>
  <c r="AW45" i="11"/>
  <c r="BW45" i="11"/>
  <c r="BS45" i="11"/>
  <c r="BK45" i="11"/>
  <c r="BQ44" i="11"/>
  <c r="BR44" i="11" s="1"/>
  <c r="CB44" i="11"/>
  <c r="CC44" i="11" s="1"/>
  <c r="AK44" i="11"/>
  <c r="BV45" i="11"/>
  <c r="C18" i="15"/>
  <c r="B46" i="11"/>
  <c r="BF44" i="11"/>
  <c r="BG44" i="11" s="1"/>
  <c r="CG45" i="11"/>
  <c r="CM44" i="11"/>
  <c r="CN44" i="11" s="1"/>
  <c r="AZ45" i="11"/>
  <c r="S37" i="9"/>
  <c r="AG36" i="9"/>
  <c r="AB38" i="9"/>
  <c r="J17" i="13" s="1"/>
  <c r="K15" i="13"/>
  <c r="AD37" i="9"/>
  <c r="Q38" i="9"/>
  <c r="P38" i="9" s="1"/>
  <c r="D16" i="13"/>
  <c r="AP37" i="9"/>
  <c r="N16" i="13" s="1"/>
  <c r="AO37" i="9"/>
  <c r="AL37" i="9"/>
  <c r="E37" i="9"/>
  <c r="I37" i="9"/>
  <c r="L37" i="9" s="1"/>
  <c r="F16" i="13" s="1"/>
  <c r="P37" i="9"/>
  <c r="AJ45" i="10"/>
  <c r="AK45" i="10" s="1"/>
  <c r="L24" i="14"/>
  <c r="G26" i="14"/>
  <c r="T47" i="10"/>
  <c r="S47" i="10"/>
  <c r="P47" i="10"/>
  <c r="H25" i="14"/>
  <c r="W46" i="10"/>
  <c r="V46" i="10"/>
  <c r="C27" i="14"/>
  <c r="D49" i="10"/>
  <c r="B49" i="10"/>
  <c r="M26" i="14"/>
  <c r="AO47" i="10"/>
  <c r="AL47" i="10"/>
  <c r="AP47" i="10"/>
  <c r="E25" i="14"/>
  <c r="K46" i="10"/>
  <c r="L46" i="10"/>
  <c r="AU45" i="10"/>
  <c r="AV45" i="10" s="1"/>
  <c r="O24" i="14"/>
  <c r="A27" i="14"/>
  <c r="F48" i="10"/>
  <c r="AM48" i="10"/>
  <c r="Q48" i="10"/>
  <c r="AB48" i="10"/>
  <c r="D26" i="14"/>
  <c r="H47" i="10"/>
  <c r="E47" i="10"/>
  <c r="I47" i="10"/>
  <c r="N45" i="10"/>
  <c r="O45" i="10" s="1"/>
  <c r="F24" i="14"/>
  <c r="I24" i="14"/>
  <c r="Y45" i="10"/>
  <c r="Z45" i="10" s="1"/>
  <c r="N25" i="14"/>
  <c r="AR46" i="10"/>
  <c r="AS46" i="10"/>
  <c r="J26" i="14"/>
  <c r="AA47" i="10"/>
  <c r="AE47" i="10"/>
  <c r="AD47" i="10"/>
  <c r="K25" i="14"/>
  <c r="AH46" i="10"/>
  <c r="AG46" i="10"/>
  <c r="F38" i="9"/>
  <c r="D17" i="13" s="1"/>
  <c r="AM38" i="9"/>
  <c r="AP38" i="9" s="1"/>
  <c r="AU36" i="9"/>
  <c r="AV36" i="9" s="1"/>
  <c r="Y36" i="9"/>
  <c r="Z36" i="9" s="1"/>
  <c r="T38" i="9"/>
  <c r="N36" i="9"/>
  <c r="O36" i="9" s="1"/>
  <c r="L15" i="13"/>
  <c r="AJ36" i="9"/>
  <c r="W37" i="9"/>
  <c r="I16" i="13" s="1"/>
  <c r="H16" i="13"/>
  <c r="AH37" i="9"/>
  <c r="L16" i="13" s="1"/>
  <c r="K16" i="13"/>
  <c r="V37" i="9"/>
  <c r="AG37" i="9"/>
  <c r="B39" i="9"/>
  <c r="A18" i="13" s="1"/>
  <c r="D39" i="9"/>
  <c r="C18" i="13" s="1"/>
  <c r="V45" i="11" l="1"/>
  <c r="H18" i="15"/>
  <c r="K18" i="15"/>
  <c r="AG45" i="11"/>
  <c r="AM46" i="11"/>
  <c r="AB46" i="11"/>
  <c r="Q46" i="11"/>
  <c r="AR45" i="11"/>
  <c r="N18" i="15"/>
  <c r="K45" i="11"/>
  <c r="E18" i="15"/>
  <c r="N18" i="16"/>
  <c r="O18" i="16"/>
  <c r="AM46" i="12"/>
  <c r="Q46" i="12"/>
  <c r="AB46" i="12"/>
  <c r="H18" i="16"/>
  <c r="I18" i="16"/>
  <c r="E18" i="16"/>
  <c r="F18" i="16"/>
  <c r="K18" i="16"/>
  <c r="L18" i="16"/>
  <c r="V45" i="12"/>
  <c r="AE38" i="9"/>
  <c r="AH38" i="9" s="1"/>
  <c r="L17" i="13" s="1"/>
  <c r="AA38" i="9"/>
  <c r="AL38" i="9"/>
  <c r="CE46" i="11"/>
  <c r="BI46" i="11"/>
  <c r="AX46" i="11"/>
  <c r="F46" i="11"/>
  <c r="BT46" i="11"/>
  <c r="G17" i="13"/>
  <c r="F46" i="12"/>
  <c r="D19" i="16" s="1"/>
  <c r="A19" i="16"/>
  <c r="AG45" i="12"/>
  <c r="K45" i="12"/>
  <c r="AR45" i="12"/>
  <c r="BO45" i="11"/>
  <c r="BZ45" i="11"/>
  <c r="BD45" i="11"/>
  <c r="CK45" i="11"/>
  <c r="BN45" i="11"/>
  <c r="BY45" i="11"/>
  <c r="BC45" i="11"/>
  <c r="CJ45" i="11"/>
  <c r="A19" i="15"/>
  <c r="AS37" i="9"/>
  <c r="O16" i="13" s="1"/>
  <c r="AR37" i="9"/>
  <c r="E16" i="13"/>
  <c r="K37" i="9"/>
  <c r="AK36" i="9"/>
  <c r="H38" i="9"/>
  <c r="D27" i="14"/>
  <c r="E48" i="10"/>
  <c r="H48" i="10"/>
  <c r="I48" i="10"/>
  <c r="F25" i="14"/>
  <c r="N46" i="10"/>
  <c r="O46" i="10" s="1"/>
  <c r="C28" i="14"/>
  <c r="B50" i="10"/>
  <c r="D50" i="10"/>
  <c r="O25" i="14"/>
  <c r="AU46" i="10"/>
  <c r="AV46" i="10" s="1"/>
  <c r="J27" i="14"/>
  <c r="AA48" i="10"/>
  <c r="AE48" i="10"/>
  <c r="AD48" i="10"/>
  <c r="K26" i="14"/>
  <c r="AH47" i="10"/>
  <c r="AG47" i="10"/>
  <c r="G27" i="14"/>
  <c r="T48" i="10"/>
  <c r="P48" i="10"/>
  <c r="S48" i="10"/>
  <c r="E26" i="14"/>
  <c r="L47" i="10"/>
  <c r="K47" i="10"/>
  <c r="I38" i="9"/>
  <c r="L38" i="9" s="1"/>
  <c r="F17" i="13" s="1"/>
  <c r="AJ46" i="10"/>
  <c r="AK46" i="10" s="1"/>
  <c r="L25" i="14"/>
  <c r="M27" i="14"/>
  <c r="AL48" i="10"/>
  <c r="AO48" i="10"/>
  <c r="AP48" i="10"/>
  <c r="N26" i="14"/>
  <c r="AR47" i="10"/>
  <c r="AS47" i="10"/>
  <c r="A28" i="14"/>
  <c r="F49" i="10"/>
  <c r="Q49" i="10"/>
  <c r="AB49" i="10"/>
  <c r="AM49" i="10"/>
  <c r="I25" i="14"/>
  <c r="Y46" i="10"/>
  <c r="Z46" i="10" s="1"/>
  <c r="H26" i="14"/>
  <c r="V47" i="10"/>
  <c r="W47" i="10"/>
  <c r="E38" i="9"/>
  <c r="AO38" i="9"/>
  <c r="Y37" i="9"/>
  <c r="Z37" i="9" s="1"/>
  <c r="M17" i="13"/>
  <c r="AJ37" i="9"/>
  <c r="AK37" i="9" s="1"/>
  <c r="N37" i="9"/>
  <c r="AS38" i="9"/>
  <c r="N17" i="13"/>
  <c r="K17" i="13"/>
  <c r="W38" i="9"/>
  <c r="I17" i="13" s="1"/>
  <c r="H17" i="13"/>
  <c r="AR38" i="9"/>
  <c r="AM39" i="9"/>
  <c r="AB39" i="9"/>
  <c r="Q39" i="9"/>
  <c r="F39" i="9"/>
  <c r="D18" i="13" s="1"/>
  <c r="V38" i="9"/>
  <c r="S38" i="9"/>
  <c r="B40" i="9"/>
  <c r="A19" i="13" s="1"/>
  <c r="AG38" i="9"/>
  <c r="AD38" i="9"/>
  <c r="D40" i="9"/>
  <c r="C19" i="13" s="1"/>
  <c r="AD46" i="11" l="1"/>
  <c r="J19" i="15"/>
  <c r="AE46" i="11"/>
  <c r="AH46" i="11" s="1"/>
  <c r="AA46" i="11"/>
  <c r="AO46" i="11"/>
  <c r="M19" i="15"/>
  <c r="AL46" i="11"/>
  <c r="AP46" i="11"/>
  <c r="AS46" i="11" s="1"/>
  <c r="L18" i="15"/>
  <c r="AJ45" i="11"/>
  <c r="AK45" i="11" s="1"/>
  <c r="N45" i="11"/>
  <c r="O45" i="11" s="1"/>
  <c r="F18" i="15"/>
  <c r="AU45" i="11"/>
  <c r="AV45" i="11" s="1"/>
  <c r="O18" i="15"/>
  <c r="Y45" i="11"/>
  <c r="Z45" i="11" s="1"/>
  <c r="I18" i="15"/>
  <c r="H46" i="11"/>
  <c r="D19" i="15"/>
  <c r="S46" i="11"/>
  <c r="G19" i="15"/>
  <c r="P46" i="11"/>
  <c r="T46" i="11"/>
  <c r="W46" i="11" s="1"/>
  <c r="J19" i="16"/>
  <c r="AA46" i="12"/>
  <c r="AE46" i="12"/>
  <c r="AH46" i="12" s="1"/>
  <c r="G19" i="16"/>
  <c r="T46" i="12"/>
  <c r="W46" i="12" s="1"/>
  <c r="P46" i="12"/>
  <c r="M19" i="16"/>
  <c r="AP46" i="12"/>
  <c r="AS46" i="12" s="1"/>
  <c r="AL46" i="12"/>
  <c r="AU37" i="9"/>
  <c r="AV37" i="9" s="1"/>
  <c r="N45" i="12"/>
  <c r="O45" i="12" s="1"/>
  <c r="C19" i="16"/>
  <c r="B47" i="12"/>
  <c r="S46" i="12"/>
  <c r="AU45" i="12"/>
  <c r="AV45" i="12" s="1"/>
  <c r="AO46" i="12"/>
  <c r="AD46" i="12"/>
  <c r="I46" i="12"/>
  <c r="L46" i="12" s="1"/>
  <c r="E46" i="12"/>
  <c r="H46" i="12"/>
  <c r="Y45" i="12"/>
  <c r="Z45" i="12" s="1"/>
  <c r="AJ45" i="12"/>
  <c r="AK45" i="12" s="1"/>
  <c r="BS46" i="11"/>
  <c r="BW46" i="11"/>
  <c r="BL46" i="11"/>
  <c r="BH46" i="11"/>
  <c r="AW46" i="11"/>
  <c r="BA46" i="11"/>
  <c r="E46" i="11"/>
  <c r="I46" i="11"/>
  <c r="L46" i="11" s="1"/>
  <c r="CH46" i="11"/>
  <c r="CD46" i="11"/>
  <c r="CG46" i="11"/>
  <c r="BF45" i="11"/>
  <c r="BG45" i="11" s="1"/>
  <c r="BK46" i="11"/>
  <c r="AZ46" i="11"/>
  <c r="C19" i="15"/>
  <c r="B47" i="11"/>
  <c r="CM45" i="11"/>
  <c r="CN45" i="11" s="1"/>
  <c r="BV46" i="11"/>
  <c r="CB45" i="11"/>
  <c r="CC45" i="11" s="1"/>
  <c r="BQ45" i="11"/>
  <c r="BR45" i="11" s="1"/>
  <c r="K38" i="9"/>
  <c r="O37" i="9"/>
  <c r="E17" i="13"/>
  <c r="M28" i="14"/>
  <c r="AO49" i="10"/>
  <c r="AL49" i="10"/>
  <c r="AP49" i="10"/>
  <c r="N27" i="14"/>
  <c r="AS48" i="10"/>
  <c r="AR48" i="10"/>
  <c r="N47" i="10"/>
  <c r="O47" i="10" s="1"/>
  <c r="F26" i="14"/>
  <c r="H27" i="14"/>
  <c r="V48" i="10"/>
  <c r="W48" i="10"/>
  <c r="A29" i="14"/>
  <c r="F50" i="10"/>
  <c r="AM50" i="10"/>
  <c r="Q50" i="10"/>
  <c r="AB50" i="10"/>
  <c r="E27" i="14"/>
  <c r="K48" i="10"/>
  <c r="L48" i="10"/>
  <c r="J28" i="14"/>
  <c r="AE49" i="10"/>
  <c r="AD49" i="10"/>
  <c r="AA49" i="10"/>
  <c r="AU47" i="10"/>
  <c r="AV47" i="10" s="1"/>
  <c r="O26" i="14"/>
  <c r="G28" i="14"/>
  <c r="T49" i="10"/>
  <c r="S49" i="10"/>
  <c r="P49" i="10"/>
  <c r="K27" i="14"/>
  <c r="AH48" i="10"/>
  <c r="AG48" i="10"/>
  <c r="Y47" i="10"/>
  <c r="Z47" i="10" s="1"/>
  <c r="I26" i="14"/>
  <c r="D28" i="14"/>
  <c r="I49" i="10"/>
  <c r="E49" i="10"/>
  <c r="H49" i="10"/>
  <c r="L26" i="14"/>
  <c r="AJ47" i="10"/>
  <c r="AK47" i="10" s="1"/>
  <c r="C29" i="14"/>
  <c r="D51" i="10"/>
  <c r="B51" i="10"/>
  <c r="Y38" i="9"/>
  <c r="Z38" i="9" s="1"/>
  <c r="N38" i="9"/>
  <c r="O38" i="9" s="1"/>
  <c r="AJ38" i="9"/>
  <c r="AK38" i="9" s="1"/>
  <c r="O17" i="13"/>
  <c r="AU38" i="9"/>
  <c r="AV38" i="9" s="1"/>
  <c r="AE39" i="9"/>
  <c r="J18" i="13"/>
  <c r="T39" i="9"/>
  <c r="G18" i="13"/>
  <c r="AP39" i="9"/>
  <c r="M18" i="13"/>
  <c r="E39" i="9"/>
  <c r="I39" i="9"/>
  <c r="P39" i="9"/>
  <c r="AA39" i="9"/>
  <c r="AL39" i="9"/>
  <c r="AM40" i="9"/>
  <c r="AB40" i="9"/>
  <c r="Q40" i="9"/>
  <c r="H39" i="9"/>
  <c r="F40" i="9"/>
  <c r="AO39" i="9"/>
  <c r="S39" i="9"/>
  <c r="B41" i="9"/>
  <c r="A20" i="13" s="1"/>
  <c r="AD39" i="9"/>
  <c r="D41" i="9"/>
  <c r="C20" i="13" s="1"/>
  <c r="V46" i="11" l="1"/>
  <c r="H19" i="15"/>
  <c r="K46" i="11"/>
  <c r="E19" i="15"/>
  <c r="AG46" i="11"/>
  <c r="K19" i="15"/>
  <c r="AR46" i="11"/>
  <c r="N19" i="15"/>
  <c r="AM47" i="11"/>
  <c r="AB47" i="11"/>
  <c r="Q47" i="11"/>
  <c r="N19" i="16"/>
  <c r="O19" i="16"/>
  <c r="H19" i="16"/>
  <c r="I19" i="16"/>
  <c r="AM47" i="12"/>
  <c r="AB47" i="12"/>
  <c r="Q47" i="12"/>
  <c r="K19" i="16"/>
  <c r="L19" i="16"/>
  <c r="E19" i="16"/>
  <c r="F19" i="16"/>
  <c r="V46" i="12"/>
  <c r="BT47" i="11"/>
  <c r="CE47" i="11"/>
  <c r="BI47" i="11"/>
  <c r="AX47" i="11"/>
  <c r="F47" i="11"/>
  <c r="F47" i="12"/>
  <c r="D20" i="16" s="1"/>
  <c r="K46" i="12"/>
  <c r="AG46" i="12"/>
  <c r="AR46" i="12"/>
  <c r="A20" i="16"/>
  <c r="CK46" i="11"/>
  <c r="BD46" i="11"/>
  <c r="BO46" i="11"/>
  <c r="BZ46" i="11"/>
  <c r="CJ46" i="11"/>
  <c r="BN46" i="11"/>
  <c r="BC46" i="11"/>
  <c r="BY46" i="11"/>
  <c r="A20" i="15"/>
  <c r="A30" i="14"/>
  <c r="Q51" i="10"/>
  <c r="AB51" i="10"/>
  <c r="F51" i="10"/>
  <c r="AM51" i="10"/>
  <c r="L27" i="14"/>
  <c r="AJ48" i="10"/>
  <c r="AK48" i="10" s="1"/>
  <c r="H28" i="14"/>
  <c r="V49" i="10"/>
  <c r="W49" i="10"/>
  <c r="F27" i="14"/>
  <c r="N48" i="10"/>
  <c r="O48" i="10" s="1"/>
  <c r="G29" i="14"/>
  <c r="P50" i="10"/>
  <c r="S50" i="10"/>
  <c r="T50" i="10"/>
  <c r="Y48" i="10"/>
  <c r="Z48" i="10" s="1"/>
  <c r="I27" i="14"/>
  <c r="N28" i="14"/>
  <c r="AS49" i="10"/>
  <c r="AR49" i="10"/>
  <c r="M29" i="14"/>
  <c r="AP50" i="10"/>
  <c r="AL50" i="10"/>
  <c r="AO50" i="10"/>
  <c r="K28" i="14"/>
  <c r="AH49" i="10"/>
  <c r="AG49" i="10"/>
  <c r="D29" i="14"/>
  <c r="I50" i="10"/>
  <c r="E50" i="10"/>
  <c r="H50" i="10"/>
  <c r="O27" i="14"/>
  <c r="AU48" i="10"/>
  <c r="AV48" i="10" s="1"/>
  <c r="C30" i="14"/>
  <c r="D52" i="10"/>
  <c r="B52" i="10"/>
  <c r="E28" i="14"/>
  <c r="K49" i="10"/>
  <c r="L49" i="10"/>
  <c r="J29" i="14"/>
  <c r="AA50" i="10"/>
  <c r="AE50" i="10"/>
  <c r="AD50" i="10"/>
  <c r="AP40" i="9"/>
  <c r="M19" i="13"/>
  <c r="AS39" i="9"/>
  <c r="N18" i="13"/>
  <c r="T40" i="9"/>
  <c r="G19" i="13"/>
  <c r="W39" i="9"/>
  <c r="H18" i="13"/>
  <c r="I40" i="9"/>
  <c r="D19" i="13"/>
  <c r="AH39" i="9"/>
  <c r="K18" i="13"/>
  <c r="AE40" i="9"/>
  <c r="J19" i="13"/>
  <c r="L39" i="9"/>
  <c r="F18" i="13" s="1"/>
  <c r="E18" i="13"/>
  <c r="H40" i="9"/>
  <c r="E40" i="9"/>
  <c r="P40" i="9"/>
  <c r="AA40" i="9"/>
  <c r="AR39" i="9"/>
  <c r="AL40" i="9"/>
  <c r="Q41" i="9"/>
  <c r="AM41" i="9"/>
  <c r="AB41" i="9"/>
  <c r="K39" i="9"/>
  <c r="AG39" i="9"/>
  <c r="V39" i="9"/>
  <c r="AO40" i="9"/>
  <c r="F41" i="9"/>
  <c r="D20" i="13" s="1"/>
  <c r="S40" i="9"/>
  <c r="AD40" i="9"/>
  <c r="B42" i="9"/>
  <c r="A21" i="13" s="1"/>
  <c r="D42" i="9"/>
  <c r="C21" i="13" s="1"/>
  <c r="S47" i="11" l="1"/>
  <c r="G20" i="15"/>
  <c r="P47" i="11"/>
  <c r="T47" i="11"/>
  <c r="W47" i="11" s="1"/>
  <c r="AD47" i="11"/>
  <c r="J20" i="15"/>
  <c r="AA47" i="11"/>
  <c r="AE47" i="11"/>
  <c r="AH47" i="11" s="1"/>
  <c r="H47" i="11"/>
  <c r="D20" i="15"/>
  <c r="AO47" i="11"/>
  <c r="M20" i="15"/>
  <c r="AL47" i="11"/>
  <c r="AP47" i="11"/>
  <c r="AS47" i="11" s="1"/>
  <c r="N46" i="11"/>
  <c r="O46" i="11" s="1"/>
  <c r="F19" i="15"/>
  <c r="AU46" i="11"/>
  <c r="AV46" i="11" s="1"/>
  <c r="O19" i="15"/>
  <c r="Y46" i="11"/>
  <c r="Z46" i="11" s="1"/>
  <c r="I19" i="15"/>
  <c r="AJ46" i="11"/>
  <c r="AK46" i="11" s="1"/>
  <c r="L19" i="15"/>
  <c r="G20" i="16"/>
  <c r="T47" i="12"/>
  <c r="W47" i="12" s="1"/>
  <c r="P47" i="12"/>
  <c r="J20" i="16"/>
  <c r="AA47" i="12"/>
  <c r="AE47" i="12"/>
  <c r="AH47" i="12" s="1"/>
  <c r="M20" i="16"/>
  <c r="AP47" i="12"/>
  <c r="AS47" i="12" s="1"/>
  <c r="AL47" i="12"/>
  <c r="AO47" i="12"/>
  <c r="AJ46" i="12"/>
  <c r="AK46" i="12" s="1"/>
  <c r="C20" i="16"/>
  <c r="B48" i="12"/>
  <c r="AD47" i="12"/>
  <c r="AU46" i="12"/>
  <c r="AV46" i="12" s="1"/>
  <c r="S47" i="12"/>
  <c r="E47" i="12"/>
  <c r="I47" i="12"/>
  <c r="L47" i="12" s="1"/>
  <c r="H47" i="12"/>
  <c r="Y46" i="12"/>
  <c r="Z46" i="12" s="1"/>
  <c r="N46" i="12"/>
  <c r="O46" i="12" s="1"/>
  <c r="CH47" i="11"/>
  <c r="CD47" i="11"/>
  <c r="I47" i="11"/>
  <c r="L47" i="11" s="1"/>
  <c r="E47" i="11"/>
  <c r="BL47" i="11"/>
  <c r="BH47" i="11"/>
  <c r="BW47" i="11"/>
  <c r="BS47" i="11"/>
  <c r="BA47" i="11"/>
  <c r="AW47" i="11"/>
  <c r="CB46" i="11"/>
  <c r="CC46" i="11" s="1"/>
  <c r="BF46" i="11"/>
  <c r="BG46" i="11" s="1"/>
  <c r="C20" i="15"/>
  <c r="B48" i="11"/>
  <c r="CG47" i="11"/>
  <c r="AZ47" i="11"/>
  <c r="BQ46" i="11"/>
  <c r="BR46" i="11" s="1"/>
  <c r="BV47" i="11"/>
  <c r="BK47" i="11"/>
  <c r="CM46" i="11"/>
  <c r="CN46" i="11" s="1"/>
  <c r="K29" i="14"/>
  <c r="AH50" i="10"/>
  <c r="AG50" i="10"/>
  <c r="C31" i="14"/>
  <c r="B53" i="10"/>
  <c r="D53" i="10"/>
  <c r="AU49" i="10"/>
  <c r="AV49" i="10" s="1"/>
  <c r="O28" i="14"/>
  <c r="H29" i="14"/>
  <c r="W50" i="10"/>
  <c r="V50" i="10"/>
  <c r="D30" i="14"/>
  <c r="E51" i="10"/>
  <c r="I51" i="10"/>
  <c r="H51" i="10"/>
  <c r="L28" i="14"/>
  <c r="AJ49" i="10"/>
  <c r="AK49" i="10" s="1"/>
  <c r="E29" i="14"/>
  <c r="L50" i="10"/>
  <c r="K50" i="10"/>
  <c r="I28" i="14"/>
  <c r="Y49" i="10"/>
  <c r="Z49" i="10" s="1"/>
  <c r="G30" i="14"/>
  <c r="S51" i="10"/>
  <c r="P51" i="10"/>
  <c r="T51" i="10"/>
  <c r="N29" i="14"/>
  <c r="AS50" i="10"/>
  <c r="AR50" i="10"/>
  <c r="J30" i="14"/>
  <c r="AE51" i="10"/>
  <c r="AD51" i="10"/>
  <c r="AA51" i="10"/>
  <c r="F28" i="14"/>
  <c r="N49" i="10"/>
  <c r="O49" i="10" s="1"/>
  <c r="A31" i="14"/>
  <c r="AM52" i="10"/>
  <c r="AB52" i="10"/>
  <c r="Q52" i="10"/>
  <c r="F52" i="10"/>
  <c r="M30" i="14"/>
  <c r="AP51" i="10"/>
  <c r="AL51" i="10"/>
  <c r="AO51" i="10"/>
  <c r="N39" i="9"/>
  <c r="O39" i="9" s="1"/>
  <c r="L18" i="13"/>
  <c r="AJ39" i="9"/>
  <c r="AK39" i="9" s="1"/>
  <c r="I18" i="13"/>
  <c r="Y39" i="9"/>
  <c r="Z39" i="9" s="1"/>
  <c r="O18" i="13"/>
  <c r="AU39" i="9"/>
  <c r="AV39" i="9" s="1"/>
  <c r="AE41" i="9"/>
  <c r="J20" i="13"/>
  <c r="T41" i="9"/>
  <c r="G20" i="13"/>
  <c r="AP41" i="9"/>
  <c r="M20" i="13"/>
  <c r="AH40" i="9"/>
  <c r="K19" i="13"/>
  <c r="L40" i="9"/>
  <c r="F19" i="13" s="1"/>
  <c r="E19" i="13"/>
  <c r="W40" i="9"/>
  <c r="H19" i="13"/>
  <c r="AS40" i="9"/>
  <c r="N19" i="13"/>
  <c r="E41" i="9"/>
  <c r="I41" i="9"/>
  <c r="AR40" i="9"/>
  <c r="P41" i="9"/>
  <c r="AA41" i="9"/>
  <c r="AL41" i="9"/>
  <c r="Q42" i="9"/>
  <c r="AM42" i="9"/>
  <c r="AB42" i="9"/>
  <c r="AG40" i="9"/>
  <c r="V40" i="9"/>
  <c r="K40" i="9"/>
  <c r="AO41" i="9"/>
  <c r="F42" i="9"/>
  <c r="D21" i="13" s="1"/>
  <c r="AD41" i="9"/>
  <c r="B43" i="9"/>
  <c r="A22" i="13" s="1"/>
  <c r="S41" i="9"/>
  <c r="H41" i="9"/>
  <c r="D43" i="9"/>
  <c r="C22" i="13" s="1"/>
  <c r="AG47" i="11" l="1"/>
  <c r="K20" i="15"/>
  <c r="K47" i="11"/>
  <c r="E20" i="15"/>
  <c r="AR47" i="11"/>
  <c r="N20" i="15"/>
  <c r="V47" i="11"/>
  <c r="H20" i="15"/>
  <c r="AM48" i="11"/>
  <c r="Q48" i="11"/>
  <c r="AB48" i="11"/>
  <c r="N20" i="16"/>
  <c r="O20" i="16"/>
  <c r="K20" i="16"/>
  <c r="L20" i="16"/>
  <c r="AM48" i="12"/>
  <c r="AB48" i="12"/>
  <c r="Q48" i="12"/>
  <c r="E20" i="16"/>
  <c r="F20" i="16"/>
  <c r="H20" i="16"/>
  <c r="I20" i="16"/>
  <c r="AR47" i="12"/>
  <c r="V47" i="12"/>
  <c r="AX48" i="11"/>
  <c r="BT48" i="11"/>
  <c r="CE48" i="11"/>
  <c r="BI48" i="11"/>
  <c r="F48" i="11"/>
  <c r="F48" i="12"/>
  <c r="D21" i="16" s="1"/>
  <c r="K47" i="12"/>
  <c r="AG47" i="12"/>
  <c r="A21" i="16"/>
  <c r="CK47" i="11"/>
  <c r="BD47" i="11"/>
  <c r="BO47" i="11"/>
  <c r="BZ47" i="11"/>
  <c r="BC47" i="11"/>
  <c r="BN47" i="11"/>
  <c r="BY47" i="11"/>
  <c r="CJ47" i="11"/>
  <c r="A21" i="15"/>
  <c r="D31" i="14"/>
  <c r="E52" i="10"/>
  <c r="I52" i="10"/>
  <c r="H52" i="10"/>
  <c r="O29" i="14"/>
  <c r="AU50" i="10"/>
  <c r="AV50" i="10" s="1"/>
  <c r="K30" i="14"/>
  <c r="AG51" i="10"/>
  <c r="AH51" i="10"/>
  <c r="N30" i="14"/>
  <c r="AR51" i="10"/>
  <c r="AS51" i="10"/>
  <c r="J31" i="14"/>
  <c r="AA52" i="10"/>
  <c r="AE52" i="10"/>
  <c r="AD52" i="10"/>
  <c r="H30" i="14"/>
  <c r="V51" i="10"/>
  <c r="W51" i="10"/>
  <c r="E30" i="14"/>
  <c r="L51" i="10"/>
  <c r="K51" i="10"/>
  <c r="I29" i="14"/>
  <c r="Y50" i="10"/>
  <c r="C32" i="14"/>
  <c r="B54" i="10"/>
  <c r="D54" i="10"/>
  <c r="L29" i="14"/>
  <c r="AJ50" i="10"/>
  <c r="AK50" i="10" s="1"/>
  <c r="G31" i="14"/>
  <c r="P52" i="10"/>
  <c r="T52" i="10"/>
  <c r="S52" i="10"/>
  <c r="N50" i="10"/>
  <c r="O50" i="10" s="1"/>
  <c r="F29" i="14"/>
  <c r="Z50" i="10"/>
  <c r="M31" i="14"/>
  <c r="AP52" i="10"/>
  <c r="AO52" i="10"/>
  <c r="AL52" i="10"/>
  <c r="A32" i="14"/>
  <c r="AM53" i="10"/>
  <c r="AB53" i="10"/>
  <c r="Q53" i="10"/>
  <c r="F53" i="10"/>
  <c r="N40" i="9"/>
  <c r="O40" i="9" s="1"/>
  <c r="AP42" i="9"/>
  <c r="M21" i="13"/>
  <c r="I19" i="13"/>
  <c r="Y40" i="9"/>
  <c r="Z40" i="9" s="1"/>
  <c r="L19" i="13"/>
  <c r="AJ40" i="9"/>
  <c r="AK40" i="9" s="1"/>
  <c r="W41" i="9"/>
  <c r="H20" i="13"/>
  <c r="AH41" i="9"/>
  <c r="K20" i="13"/>
  <c r="T42" i="9"/>
  <c r="G21" i="13"/>
  <c r="AE42" i="9"/>
  <c r="J21" i="13"/>
  <c r="L41" i="9"/>
  <c r="F20" i="13" s="1"/>
  <c r="E20" i="13"/>
  <c r="O19" i="13"/>
  <c r="AU40" i="9"/>
  <c r="AV40" i="9" s="1"/>
  <c r="AS41" i="9"/>
  <c r="N20" i="13"/>
  <c r="E42" i="9"/>
  <c r="I42" i="9"/>
  <c r="AR41" i="9"/>
  <c r="P42" i="9"/>
  <c r="AA42" i="9"/>
  <c r="AL42" i="9"/>
  <c r="AM43" i="9"/>
  <c r="AB43" i="9"/>
  <c r="Q43" i="9"/>
  <c r="K41" i="9"/>
  <c r="V41" i="9"/>
  <c r="AG41" i="9"/>
  <c r="F43" i="9"/>
  <c r="D22" i="13" s="1"/>
  <c r="AO42" i="9"/>
  <c r="AD42" i="9"/>
  <c r="S42" i="9"/>
  <c r="B44" i="9"/>
  <c r="A23" i="13" s="1"/>
  <c r="D44" i="9"/>
  <c r="C23" i="13" s="1"/>
  <c r="F74" i="9"/>
  <c r="H42" i="9"/>
  <c r="AD48" i="11" l="1"/>
  <c r="J21" i="15"/>
  <c r="AA48" i="11"/>
  <c r="AE48" i="11"/>
  <c r="AH48" i="11" s="1"/>
  <c r="S48" i="11"/>
  <c r="G21" i="15"/>
  <c r="T48" i="11"/>
  <c r="W48" i="11" s="1"/>
  <c r="P48" i="11"/>
  <c r="AO48" i="11"/>
  <c r="M21" i="15"/>
  <c r="AP48" i="11"/>
  <c r="AS48" i="11" s="1"/>
  <c r="AL48" i="11"/>
  <c r="Y47" i="11"/>
  <c r="I20" i="15"/>
  <c r="N47" i="11"/>
  <c r="O47" i="11" s="1"/>
  <c r="F20" i="15"/>
  <c r="AJ47" i="11"/>
  <c r="AK47" i="11" s="1"/>
  <c r="L20" i="15"/>
  <c r="H48" i="11"/>
  <c r="D21" i="15"/>
  <c r="AU47" i="11"/>
  <c r="AV47" i="11" s="1"/>
  <c r="O20" i="15"/>
  <c r="G21" i="16"/>
  <c r="P48" i="12"/>
  <c r="T48" i="12"/>
  <c r="W48" i="12" s="1"/>
  <c r="J21" i="16"/>
  <c r="AE48" i="12"/>
  <c r="AH48" i="12" s="1"/>
  <c r="AA48" i="12"/>
  <c r="M21" i="16"/>
  <c r="AP48" i="12"/>
  <c r="AS48" i="12" s="1"/>
  <c r="AL48" i="12"/>
  <c r="AU47" i="12"/>
  <c r="AV47" i="12" s="1"/>
  <c r="AJ47" i="12"/>
  <c r="AK47" i="12" s="1"/>
  <c r="N47" i="12"/>
  <c r="O47" i="12" s="1"/>
  <c r="C21" i="16"/>
  <c r="B49" i="12"/>
  <c r="Y47" i="12"/>
  <c r="Z47" i="12" s="1"/>
  <c r="S48" i="12"/>
  <c r="AD48" i="12"/>
  <c r="AO48" i="12"/>
  <c r="I48" i="12"/>
  <c r="L48" i="12" s="1"/>
  <c r="E48" i="12"/>
  <c r="H48" i="12"/>
  <c r="BA48" i="11"/>
  <c r="AW48" i="11"/>
  <c r="BW48" i="11"/>
  <c r="BS48" i="11"/>
  <c r="E48" i="11"/>
  <c r="I48" i="11"/>
  <c r="L48" i="11" s="1"/>
  <c r="CD48" i="11"/>
  <c r="CH48" i="11"/>
  <c r="BH48" i="11"/>
  <c r="BL48" i="11"/>
  <c r="C21" i="15"/>
  <c r="B49" i="11"/>
  <c r="CB47" i="11"/>
  <c r="CC47" i="11" s="1"/>
  <c r="BK48" i="11"/>
  <c r="CG48" i="11"/>
  <c r="Z47" i="11"/>
  <c r="CM47" i="11"/>
  <c r="CN47" i="11" s="1"/>
  <c r="BQ47" i="11"/>
  <c r="BR47" i="11" s="1"/>
  <c r="BF47" i="11"/>
  <c r="BG47" i="11" s="1"/>
  <c r="AZ48" i="11"/>
  <c r="BV48" i="11"/>
  <c r="G32" i="14"/>
  <c r="T53" i="10"/>
  <c r="P53" i="10"/>
  <c r="S53" i="10"/>
  <c r="H31" i="14"/>
  <c r="V52" i="10"/>
  <c r="W52" i="10"/>
  <c r="AU51" i="10"/>
  <c r="AV51" i="10" s="1"/>
  <c r="O30" i="14"/>
  <c r="J32" i="14"/>
  <c r="AE53" i="10"/>
  <c r="AA53" i="10"/>
  <c r="AD53" i="10"/>
  <c r="C33" i="14"/>
  <c r="D55" i="10"/>
  <c r="B55" i="10"/>
  <c r="Y51" i="10"/>
  <c r="Z51" i="10" s="1"/>
  <c r="I30" i="14"/>
  <c r="K31" i="14"/>
  <c r="AH52" i="10"/>
  <c r="AG52" i="10"/>
  <c r="E31" i="14"/>
  <c r="L52" i="10"/>
  <c r="K52" i="10"/>
  <c r="M32" i="14"/>
  <c r="AL53" i="10"/>
  <c r="AP53" i="10"/>
  <c r="AO53" i="10"/>
  <c r="N31" i="14"/>
  <c r="AR52" i="10"/>
  <c r="AS52" i="10"/>
  <c r="A33" i="14"/>
  <c r="AM54" i="10"/>
  <c r="AB54" i="10"/>
  <c r="Q54" i="10"/>
  <c r="F54" i="10"/>
  <c r="D32" i="14"/>
  <c r="H53" i="10"/>
  <c r="I53" i="10"/>
  <c r="E53" i="10"/>
  <c r="N51" i="10"/>
  <c r="O51" i="10" s="1"/>
  <c r="F30" i="14"/>
  <c r="L30" i="14"/>
  <c r="AJ51" i="10"/>
  <c r="AK51" i="10" s="1"/>
  <c r="N41" i="9"/>
  <c r="O41" i="9" s="1"/>
  <c r="M53" i="13"/>
  <c r="L20" i="13"/>
  <c r="AJ41" i="9"/>
  <c r="AK41" i="9" s="1"/>
  <c r="J53" i="13"/>
  <c r="AE43" i="9"/>
  <c r="J22" i="13"/>
  <c r="O20" i="13"/>
  <c r="AU41" i="9"/>
  <c r="AV41" i="9" s="1"/>
  <c r="W42" i="9"/>
  <c r="H21" i="13"/>
  <c r="I20" i="13"/>
  <c r="Y41" i="9"/>
  <c r="Z41" i="9" s="1"/>
  <c r="AH42" i="9"/>
  <c r="L21" i="13" s="1"/>
  <c r="K21" i="13"/>
  <c r="H74" i="9"/>
  <c r="D53" i="13"/>
  <c r="T43" i="9"/>
  <c r="G22" i="13"/>
  <c r="AP43" i="9"/>
  <c r="M22" i="13"/>
  <c r="L42" i="9"/>
  <c r="F21" i="13" s="1"/>
  <c r="E21" i="13"/>
  <c r="AS42" i="9"/>
  <c r="O21" i="13" s="1"/>
  <c r="N21" i="13"/>
  <c r="E43" i="9"/>
  <c r="I43" i="9"/>
  <c r="AA43" i="9"/>
  <c r="AL43" i="9"/>
  <c r="P43" i="9"/>
  <c r="AM44" i="9"/>
  <c r="AB44" i="9"/>
  <c r="Q44" i="9"/>
  <c r="K42" i="9"/>
  <c r="V42" i="9"/>
  <c r="F44" i="9"/>
  <c r="AR42" i="9"/>
  <c r="AO43" i="9"/>
  <c r="S43" i="9"/>
  <c r="AG42" i="9"/>
  <c r="H43" i="9"/>
  <c r="B45" i="9"/>
  <c r="A24" i="13" s="1"/>
  <c r="AD43" i="9"/>
  <c r="D45" i="9"/>
  <c r="C24" i="13" s="1"/>
  <c r="AM49" i="11" l="1"/>
  <c r="Q49" i="11"/>
  <c r="AB49" i="11"/>
  <c r="V48" i="11"/>
  <c r="H21" i="15"/>
  <c r="AG48" i="11"/>
  <c r="K21" i="15"/>
  <c r="AR48" i="11"/>
  <c r="N21" i="15"/>
  <c r="K48" i="11"/>
  <c r="E21" i="15"/>
  <c r="N21" i="16"/>
  <c r="O21" i="16"/>
  <c r="Q49" i="12"/>
  <c r="AB49" i="12"/>
  <c r="AM49" i="12"/>
  <c r="K21" i="16"/>
  <c r="L21" i="16"/>
  <c r="E21" i="16"/>
  <c r="F21" i="16"/>
  <c r="H21" i="16"/>
  <c r="I21" i="16"/>
  <c r="V48" i="12"/>
  <c r="BT49" i="11"/>
  <c r="AX49" i="11"/>
  <c r="BI49" i="11"/>
  <c r="F49" i="11"/>
  <c r="CE49" i="11"/>
  <c r="F49" i="12"/>
  <c r="A22" i="16"/>
  <c r="K48" i="12"/>
  <c r="AR48" i="12"/>
  <c r="AG48" i="12"/>
  <c r="BZ48" i="11"/>
  <c r="BO48" i="11"/>
  <c r="CK48" i="11"/>
  <c r="BD48" i="11"/>
  <c r="BN48" i="11"/>
  <c r="BY48" i="11"/>
  <c r="CJ48" i="11"/>
  <c r="BC48" i="11"/>
  <c r="A22" i="15"/>
  <c r="AU52" i="10"/>
  <c r="AV52" i="10" s="1"/>
  <c r="O31" i="14"/>
  <c r="K32" i="14"/>
  <c r="AH53" i="10"/>
  <c r="AG53" i="10"/>
  <c r="D33" i="14"/>
  <c r="E54" i="10"/>
  <c r="H54" i="10"/>
  <c r="I54" i="10"/>
  <c r="AJ52" i="10"/>
  <c r="AK52" i="10" s="1"/>
  <c r="L31" i="14"/>
  <c r="A34" i="14"/>
  <c r="AM55" i="10"/>
  <c r="Q55" i="10"/>
  <c r="F55" i="10"/>
  <c r="AB55" i="10"/>
  <c r="E32" i="14"/>
  <c r="K53" i="10"/>
  <c r="L53" i="10"/>
  <c r="N32" i="14"/>
  <c r="AR53" i="10"/>
  <c r="AS53" i="10"/>
  <c r="C34" i="14"/>
  <c r="B56" i="10"/>
  <c r="D56" i="10"/>
  <c r="J33" i="14"/>
  <c r="AA54" i="10"/>
  <c r="AD54" i="10"/>
  <c r="AE54" i="10"/>
  <c r="H32" i="14"/>
  <c r="V53" i="10"/>
  <c r="W53" i="10"/>
  <c r="G33" i="14"/>
  <c r="S54" i="10"/>
  <c r="P54" i="10"/>
  <c r="T54" i="10"/>
  <c r="F31" i="14"/>
  <c r="N52" i="10"/>
  <c r="O52" i="10" s="1"/>
  <c r="I31" i="14"/>
  <c r="Y52" i="10"/>
  <c r="Z52" i="10" s="1"/>
  <c r="M33" i="14"/>
  <c r="AP54" i="10"/>
  <c r="AO54" i="10"/>
  <c r="AL54" i="10"/>
  <c r="AU42" i="9"/>
  <c r="AV42" i="9" s="1"/>
  <c r="AP44" i="9"/>
  <c r="M23" i="13"/>
  <c r="W43" i="9"/>
  <c r="H22" i="13"/>
  <c r="AH43" i="9"/>
  <c r="K22" i="13"/>
  <c r="N53" i="13"/>
  <c r="T44" i="9"/>
  <c r="G23" i="13"/>
  <c r="L43" i="9"/>
  <c r="F22" i="13" s="1"/>
  <c r="E22" i="13"/>
  <c r="AS43" i="9"/>
  <c r="N22" i="13"/>
  <c r="I21" i="13"/>
  <c r="Y42" i="9"/>
  <c r="Z42" i="9" s="1"/>
  <c r="AJ42" i="9"/>
  <c r="AK42" i="9" s="1"/>
  <c r="K53" i="13"/>
  <c r="I44" i="9"/>
  <c r="D23" i="13"/>
  <c r="AE44" i="9"/>
  <c r="J23" i="13"/>
  <c r="N42" i="9"/>
  <c r="O42" i="9" s="1"/>
  <c r="V43" i="9"/>
  <c r="AR43" i="9"/>
  <c r="AG43" i="9"/>
  <c r="P44" i="9"/>
  <c r="H44" i="9"/>
  <c r="E44" i="9"/>
  <c r="AA44" i="9"/>
  <c r="AL44" i="9"/>
  <c r="AM45" i="9"/>
  <c r="AB45" i="9"/>
  <c r="Q45" i="9"/>
  <c r="K43" i="9"/>
  <c r="F45" i="9"/>
  <c r="D24" i="13" s="1"/>
  <c r="AO44" i="9"/>
  <c r="S44" i="9"/>
  <c r="AD44" i="9"/>
  <c r="B46" i="9"/>
  <c r="A25" i="13" s="1"/>
  <c r="D46" i="9"/>
  <c r="C25" i="13" s="1"/>
  <c r="F110" i="11" l="1"/>
  <c r="H110" i="11" s="1"/>
  <c r="H49" i="11"/>
  <c r="D22" i="15"/>
  <c r="Y48" i="11"/>
  <c r="Z48" i="11" s="1"/>
  <c r="I21" i="15"/>
  <c r="N48" i="11"/>
  <c r="O48" i="11" s="1"/>
  <c r="F21" i="15"/>
  <c r="AU48" i="11"/>
  <c r="AV48" i="11" s="1"/>
  <c r="O21" i="15"/>
  <c r="AD49" i="11"/>
  <c r="AE49" i="11"/>
  <c r="AH49" i="11" s="1"/>
  <c r="J22" i="15"/>
  <c r="AA49" i="11"/>
  <c r="S49" i="11"/>
  <c r="G22" i="15"/>
  <c r="T49" i="11"/>
  <c r="W49" i="11" s="1"/>
  <c r="P49" i="11"/>
  <c r="AJ48" i="11"/>
  <c r="AK48" i="11" s="1"/>
  <c r="L21" i="15"/>
  <c r="AO49" i="11"/>
  <c r="M22" i="15"/>
  <c r="AP49" i="11"/>
  <c r="AS49" i="11" s="1"/>
  <c r="AL49" i="11"/>
  <c r="M22" i="16"/>
  <c r="AP49" i="12"/>
  <c r="AS49" i="12" s="1"/>
  <c r="AL49" i="12"/>
  <c r="J22" i="16"/>
  <c r="AE49" i="12"/>
  <c r="AH49" i="12" s="1"/>
  <c r="AA49" i="12"/>
  <c r="G22" i="16"/>
  <c r="T49" i="12"/>
  <c r="W49" i="12" s="1"/>
  <c r="P49" i="12"/>
  <c r="F110" i="12"/>
  <c r="D83" i="16" s="1"/>
  <c r="D22" i="16"/>
  <c r="AU48" i="12"/>
  <c r="AV48" i="12" s="1"/>
  <c r="C22" i="16"/>
  <c r="B50" i="12"/>
  <c r="AD49" i="12"/>
  <c r="AJ48" i="12"/>
  <c r="AK48" i="12" s="1"/>
  <c r="S49" i="12"/>
  <c r="I49" i="12"/>
  <c r="L49" i="12" s="1"/>
  <c r="E49" i="12"/>
  <c r="H49" i="12"/>
  <c r="AO49" i="12"/>
  <c r="N48" i="12"/>
  <c r="O48" i="12" s="1"/>
  <c r="Y48" i="12"/>
  <c r="Z48" i="12" s="1"/>
  <c r="BA49" i="11"/>
  <c r="AW49" i="11"/>
  <c r="BW49" i="11"/>
  <c r="BS49" i="11"/>
  <c r="CD49" i="11"/>
  <c r="CH49" i="11"/>
  <c r="I49" i="11"/>
  <c r="L49" i="11" s="1"/>
  <c r="E49" i="11"/>
  <c r="BL49" i="11"/>
  <c r="BH49" i="11"/>
  <c r="AZ49" i="11"/>
  <c r="CB48" i="11"/>
  <c r="CC48" i="11" s="1"/>
  <c r="BK49" i="11"/>
  <c r="BF48" i="11"/>
  <c r="BG48" i="11" s="1"/>
  <c r="CG49" i="11"/>
  <c r="C22" i="15"/>
  <c r="B50" i="11"/>
  <c r="BQ48" i="11"/>
  <c r="BR48" i="11" s="1"/>
  <c r="BV49" i="11"/>
  <c r="CM48" i="11"/>
  <c r="CN48" i="11" s="1"/>
  <c r="D34" i="14"/>
  <c r="I55" i="10"/>
  <c r="E55" i="10"/>
  <c r="H55" i="10"/>
  <c r="H33" i="14"/>
  <c r="W54" i="10"/>
  <c r="V54" i="10"/>
  <c r="I32" i="14"/>
  <c r="Y53" i="10"/>
  <c r="Z53" i="10" s="1"/>
  <c r="A35" i="14"/>
  <c r="F56" i="10"/>
  <c r="AM56" i="10"/>
  <c r="AB56" i="10"/>
  <c r="Q56" i="10"/>
  <c r="J34" i="14"/>
  <c r="AD55" i="10"/>
  <c r="AE55" i="10"/>
  <c r="AA55" i="10"/>
  <c r="AJ53" i="10"/>
  <c r="AK53" i="10" s="1"/>
  <c r="L32" i="14"/>
  <c r="F32" i="14"/>
  <c r="N53" i="10"/>
  <c r="O53" i="10" s="1"/>
  <c r="N33" i="14"/>
  <c r="AS54" i="10"/>
  <c r="AR54" i="10"/>
  <c r="AU53" i="10"/>
  <c r="AV53" i="10" s="1"/>
  <c r="O32" i="14"/>
  <c r="G34" i="14"/>
  <c r="S55" i="10"/>
  <c r="T55" i="10"/>
  <c r="P55" i="10"/>
  <c r="K33" i="14"/>
  <c r="AH54" i="10"/>
  <c r="AG54" i="10"/>
  <c r="C35" i="14"/>
  <c r="B57" i="10"/>
  <c r="D57" i="10"/>
  <c r="M34" i="14"/>
  <c r="AO55" i="10"/>
  <c r="AP55" i="10"/>
  <c r="AL55" i="10"/>
  <c r="E33" i="14"/>
  <c r="L54" i="10"/>
  <c r="K54" i="10"/>
  <c r="N43" i="9"/>
  <c r="O43" i="9" s="1"/>
  <c r="AE45" i="9"/>
  <c r="J24" i="13"/>
  <c r="L53" i="13"/>
  <c r="AP45" i="9"/>
  <c r="M24" i="13"/>
  <c r="W44" i="9"/>
  <c r="H23" i="13"/>
  <c r="O53" i="13"/>
  <c r="L22" i="13"/>
  <c r="AJ43" i="9"/>
  <c r="AK43" i="9" s="1"/>
  <c r="AS44" i="9"/>
  <c r="N23" i="13"/>
  <c r="I22" i="13"/>
  <c r="Y43" i="9"/>
  <c r="Z43" i="9" s="1"/>
  <c r="L44" i="9"/>
  <c r="F23" i="13" s="1"/>
  <c r="E23" i="13"/>
  <c r="O22" i="13"/>
  <c r="AU43" i="9"/>
  <c r="AV43" i="9" s="1"/>
  <c r="T45" i="9"/>
  <c r="G24" i="13"/>
  <c r="AH44" i="9"/>
  <c r="K23" i="13"/>
  <c r="E45" i="9"/>
  <c r="I45" i="9"/>
  <c r="AR44" i="9"/>
  <c r="P45" i="9"/>
  <c r="AA45" i="9"/>
  <c r="K44" i="9"/>
  <c r="AL45" i="9"/>
  <c r="Q46" i="9"/>
  <c r="AM46" i="9"/>
  <c r="AB46" i="9"/>
  <c r="V44" i="9"/>
  <c r="AG44" i="9"/>
  <c r="AO45" i="9"/>
  <c r="F46" i="9"/>
  <c r="D25" i="13" s="1"/>
  <c r="S45" i="9"/>
  <c r="H45" i="9"/>
  <c r="B47" i="9"/>
  <c r="A26" i="13" s="1"/>
  <c r="AD45" i="9"/>
  <c r="D47" i="9"/>
  <c r="C26" i="13" s="1"/>
  <c r="AR49" i="11" l="1"/>
  <c r="N22" i="15"/>
  <c r="K49" i="11"/>
  <c r="E22" i="15"/>
  <c r="AM50" i="11"/>
  <c r="AB50" i="11"/>
  <c r="Q50" i="11"/>
  <c r="AG49" i="11"/>
  <c r="K22" i="15"/>
  <c r="V49" i="11"/>
  <c r="H22" i="15"/>
  <c r="H22" i="16"/>
  <c r="I22" i="16"/>
  <c r="AM50" i="12"/>
  <c r="AB50" i="12"/>
  <c r="Q50" i="12"/>
  <c r="K22" i="16"/>
  <c r="L22" i="16"/>
  <c r="E22" i="16"/>
  <c r="F22" i="16"/>
  <c r="N22" i="16"/>
  <c r="O22" i="16"/>
  <c r="V49" i="12"/>
  <c r="CE50" i="11"/>
  <c r="BI50" i="11"/>
  <c r="BT50" i="11"/>
  <c r="AX50" i="11"/>
  <c r="AW50" i="11" s="1"/>
  <c r="F50" i="11"/>
  <c r="F50" i="12"/>
  <c r="D23" i="16" s="1"/>
  <c r="K49" i="12"/>
  <c r="AR49" i="12"/>
  <c r="AG49" i="12"/>
  <c r="A23" i="16"/>
  <c r="BD49" i="11"/>
  <c r="BO49" i="11"/>
  <c r="CK49" i="11"/>
  <c r="BZ49" i="11"/>
  <c r="BY49" i="11"/>
  <c r="A23" i="15"/>
  <c r="CJ49" i="11"/>
  <c r="BN49" i="11"/>
  <c r="BC49" i="11"/>
  <c r="N34" i="14"/>
  <c r="AS55" i="10"/>
  <c r="AR55" i="10"/>
  <c r="A36" i="14"/>
  <c r="F57" i="10"/>
  <c r="AB57" i="10"/>
  <c r="Q57" i="10"/>
  <c r="AM57" i="10"/>
  <c r="AU54" i="10"/>
  <c r="AV54" i="10" s="1"/>
  <c r="O33" i="14"/>
  <c r="M35" i="14"/>
  <c r="AO56" i="10"/>
  <c r="AL56" i="10"/>
  <c r="AP56" i="10"/>
  <c r="D35" i="14"/>
  <c r="E56" i="10"/>
  <c r="I56" i="10"/>
  <c r="H56" i="10"/>
  <c r="H34" i="14"/>
  <c r="W55" i="10"/>
  <c r="V55" i="10"/>
  <c r="G35" i="14"/>
  <c r="S56" i="10"/>
  <c r="T56" i="10"/>
  <c r="P56" i="10"/>
  <c r="I33" i="14"/>
  <c r="Y54" i="10"/>
  <c r="Z54" i="10" s="1"/>
  <c r="E34" i="14"/>
  <c r="K55" i="10"/>
  <c r="L55" i="10"/>
  <c r="N54" i="10"/>
  <c r="O54" i="10" s="1"/>
  <c r="F33" i="14"/>
  <c r="C36" i="14"/>
  <c r="B58" i="10"/>
  <c r="D58" i="10"/>
  <c r="AJ54" i="10"/>
  <c r="AK54" i="10" s="1"/>
  <c r="L33" i="14"/>
  <c r="K34" i="14"/>
  <c r="AG55" i="10"/>
  <c r="AH55" i="10"/>
  <c r="J35" i="14"/>
  <c r="AD56" i="10"/>
  <c r="AE56" i="10"/>
  <c r="AA56" i="10"/>
  <c r="T46" i="9"/>
  <c r="G25" i="13"/>
  <c r="W45" i="9"/>
  <c r="H24" i="13"/>
  <c r="O23" i="13"/>
  <c r="AU44" i="9"/>
  <c r="AV44" i="9" s="1"/>
  <c r="AE46" i="9"/>
  <c r="J25" i="13"/>
  <c r="AS45" i="9"/>
  <c r="N24" i="13"/>
  <c r="AH45" i="9"/>
  <c r="K24" i="13"/>
  <c r="L23" i="13"/>
  <c r="AJ44" i="9"/>
  <c r="AK44" i="9" s="1"/>
  <c r="AP46" i="9"/>
  <c r="M25" i="13"/>
  <c r="N44" i="9"/>
  <c r="O44" i="9" s="1"/>
  <c r="L45" i="9"/>
  <c r="F24" i="13" s="1"/>
  <c r="E24" i="13"/>
  <c r="I23" i="13"/>
  <c r="Y44" i="9"/>
  <c r="Z44" i="9" s="1"/>
  <c r="E46" i="9"/>
  <c r="I46" i="9"/>
  <c r="AR45" i="9"/>
  <c r="AL46" i="9"/>
  <c r="P46" i="9"/>
  <c r="AA46" i="9"/>
  <c r="AM47" i="9"/>
  <c r="AB47" i="9"/>
  <c r="Q47" i="9"/>
  <c r="V45" i="9"/>
  <c r="K45" i="9"/>
  <c r="F47" i="9"/>
  <c r="H46" i="9"/>
  <c r="AG45" i="9"/>
  <c r="AO46" i="9"/>
  <c r="B48" i="9"/>
  <c r="A27" i="13" s="1"/>
  <c r="AD46" i="9"/>
  <c r="S46" i="9"/>
  <c r="D48" i="9"/>
  <c r="C27" i="13" s="1"/>
  <c r="H50" i="11" l="1"/>
  <c r="D23" i="15"/>
  <c r="AD50" i="11"/>
  <c r="J23" i="15"/>
  <c r="AE50" i="11"/>
  <c r="AH50" i="11" s="1"/>
  <c r="AA50" i="11"/>
  <c r="Y49" i="11"/>
  <c r="Z49" i="11" s="1"/>
  <c r="I22" i="15"/>
  <c r="AJ49" i="11"/>
  <c r="AK49" i="11" s="1"/>
  <c r="L22" i="15"/>
  <c r="N49" i="11"/>
  <c r="O49" i="11" s="1"/>
  <c r="F22" i="15"/>
  <c r="AU49" i="11"/>
  <c r="AV49" i="11" s="1"/>
  <c r="O22" i="15"/>
  <c r="AO50" i="11"/>
  <c r="M23" i="15"/>
  <c r="AP50" i="11"/>
  <c r="AS50" i="11" s="1"/>
  <c r="AL50" i="11"/>
  <c r="S50" i="11"/>
  <c r="G23" i="15"/>
  <c r="T50" i="11"/>
  <c r="W50" i="11" s="1"/>
  <c r="P50" i="11"/>
  <c r="G23" i="16"/>
  <c r="T50" i="12"/>
  <c r="W50" i="12" s="1"/>
  <c r="P50" i="12"/>
  <c r="AA50" i="12"/>
  <c r="J23" i="16"/>
  <c r="AE50" i="12"/>
  <c r="AH50" i="12" s="1"/>
  <c r="M23" i="16"/>
  <c r="AP50" i="12"/>
  <c r="AS50" i="12" s="1"/>
  <c r="AL50" i="12"/>
  <c r="AZ50" i="11"/>
  <c r="AO50" i="12"/>
  <c r="N49" i="12"/>
  <c r="O49" i="12" s="1"/>
  <c r="C23" i="16"/>
  <c r="B51" i="12"/>
  <c r="S50" i="12"/>
  <c r="AJ49" i="12"/>
  <c r="AK49" i="12" s="1"/>
  <c r="Y49" i="12"/>
  <c r="Z49" i="12" s="1"/>
  <c r="AD50" i="12"/>
  <c r="E50" i="12"/>
  <c r="I50" i="12"/>
  <c r="L50" i="12" s="1"/>
  <c r="H50" i="12"/>
  <c r="AU49" i="12"/>
  <c r="AV49" i="12" s="1"/>
  <c r="BH50" i="11"/>
  <c r="BL50" i="11"/>
  <c r="BS50" i="11"/>
  <c r="BW50" i="11"/>
  <c r="BA50" i="11"/>
  <c r="BC50" i="11" s="1"/>
  <c r="E50" i="11"/>
  <c r="I50" i="11"/>
  <c r="L50" i="11" s="1"/>
  <c r="CH50" i="11"/>
  <c r="CD50" i="11"/>
  <c r="C23" i="15"/>
  <c r="B51" i="11"/>
  <c r="BQ49" i="11"/>
  <c r="BR49" i="11" s="1"/>
  <c r="BV50" i="11"/>
  <c r="CG50" i="11"/>
  <c r="CB49" i="11"/>
  <c r="CC49" i="11" s="1"/>
  <c r="BF49" i="11"/>
  <c r="BG49" i="11" s="1"/>
  <c r="CM49" i="11"/>
  <c r="CN49" i="11" s="1"/>
  <c r="BK50" i="11"/>
  <c r="L34" i="14"/>
  <c r="AJ55" i="10"/>
  <c r="AK55" i="10" s="1"/>
  <c r="H35" i="14"/>
  <c r="V56" i="10"/>
  <c r="W56" i="10"/>
  <c r="Y55" i="10"/>
  <c r="Z55" i="10" s="1"/>
  <c r="I34" i="14"/>
  <c r="M36" i="14"/>
  <c r="AP57" i="10"/>
  <c r="AO57" i="10"/>
  <c r="AL57" i="10"/>
  <c r="K35" i="14"/>
  <c r="AG56" i="10"/>
  <c r="AH56" i="10"/>
  <c r="C37" i="14"/>
  <c r="D59" i="10"/>
  <c r="B59" i="10"/>
  <c r="G36" i="14"/>
  <c r="S57" i="10"/>
  <c r="T57" i="10"/>
  <c r="P57" i="10"/>
  <c r="A37" i="14"/>
  <c r="F58" i="10"/>
  <c r="AB58" i="10"/>
  <c r="AM58" i="10"/>
  <c r="Q58" i="10"/>
  <c r="N55" i="10"/>
  <c r="O55" i="10" s="1"/>
  <c r="F34" i="14"/>
  <c r="N35" i="14"/>
  <c r="AS56" i="10"/>
  <c r="AR56" i="10"/>
  <c r="J36" i="14"/>
  <c r="AD57" i="10"/>
  <c r="AA57" i="10"/>
  <c r="AE57" i="10"/>
  <c r="AU55" i="10"/>
  <c r="AV55" i="10" s="1"/>
  <c r="O34" i="14"/>
  <c r="E35" i="14"/>
  <c r="L56" i="10"/>
  <c r="K56" i="10"/>
  <c r="D36" i="14"/>
  <c r="H57" i="10"/>
  <c r="E57" i="10"/>
  <c r="I57" i="10"/>
  <c r="N45" i="9"/>
  <c r="O45" i="9" s="1"/>
  <c r="L46" i="9"/>
  <c r="F25" i="13" s="1"/>
  <c r="E25" i="13"/>
  <c r="L24" i="13"/>
  <c r="AJ45" i="9"/>
  <c r="AK45" i="9" s="1"/>
  <c r="I24" i="13"/>
  <c r="Y45" i="9"/>
  <c r="Z45" i="9" s="1"/>
  <c r="I47" i="9"/>
  <c r="D26" i="13"/>
  <c r="AE47" i="9"/>
  <c r="J26" i="13"/>
  <c r="AS46" i="9"/>
  <c r="N25" i="13"/>
  <c r="O24" i="13"/>
  <c r="AU45" i="9"/>
  <c r="AV45" i="9" s="1"/>
  <c r="T47" i="9"/>
  <c r="G26" i="13"/>
  <c r="AH46" i="9"/>
  <c r="K25" i="13"/>
  <c r="AP47" i="9"/>
  <c r="M26" i="13"/>
  <c r="W46" i="9"/>
  <c r="H25" i="13"/>
  <c r="P47" i="9"/>
  <c r="H47" i="9"/>
  <c r="E47" i="9"/>
  <c r="AR46" i="9"/>
  <c r="AL47" i="9"/>
  <c r="AG46" i="9"/>
  <c r="AA47" i="9"/>
  <c r="AM48" i="9"/>
  <c r="AB48" i="9"/>
  <c r="Q48" i="9"/>
  <c r="V46" i="9"/>
  <c r="F48" i="9"/>
  <c r="K46" i="9"/>
  <c r="AO47" i="9"/>
  <c r="AD47" i="9"/>
  <c r="B49" i="9"/>
  <c r="A28" i="13" s="1"/>
  <c r="S47" i="9"/>
  <c r="D49" i="9"/>
  <c r="C28" i="13" s="1"/>
  <c r="AM51" i="11" l="1"/>
  <c r="AB51" i="11"/>
  <c r="Q51" i="11"/>
  <c r="AG50" i="11"/>
  <c r="K23" i="15"/>
  <c r="V50" i="11"/>
  <c r="H23" i="15"/>
  <c r="K50" i="11"/>
  <c r="E23" i="15"/>
  <c r="AR50" i="11"/>
  <c r="N23" i="15"/>
  <c r="O23" i="16"/>
  <c r="N23" i="16"/>
  <c r="K23" i="16"/>
  <c r="L23" i="16"/>
  <c r="AM51" i="12"/>
  <c r="AB51" i="12"/>
  <c r="Q51" i="12"/>
  <c r="E23" i="16"/>
  <c r="F23" i="16"/>
  <c r="H23" i="16"/>
  <c r="I23" i="16"/>
  <c r="V50" i="12"/>
  <c r="F51" i="12"/>
  <c r="D24" i="16" s="1"/>
  <c r="CE51" i="11"/>
  <c r="BI51" i="11"/>
  <c r="BT51" i="11"/>
  <c r="F51" i="11"/>
  <c r="AX51" i="11"/>
  <c r="AG50" i="12"/>
  <c r="A24" i="16"/>
  <c r="K50" i="12"/>
  <c r="AR50" i="12"/>
  <c r="BZ50" i="11"/>
  <c r="CK50" i="11"/>
  <c r="BD50" i="11"/>
  <c r="BO50" i="11"/>
  <c r="BN50" i="11"/>
  <c r="BY50" i="11"/>
  <c r="A24" i="15"/>
  <c r="CJ50" i="11"/>
  <c r="N56" i="10"/>
  <c r="O56" i="10" s="1"/>
  <c r="F35" i="14"/>
  <c r="J37" i="14"/>
  <c r="AE58" i="10"/>
  <c r="AA58" i="10"/>
  <c r="AD58" i="10"/>
  <c r="H36" i="14"/>
  <c r="V57" i="10"/>
  <c r="W57" i="10"/>
  <c r="C38" i="14"/>
  <c r="B60" i="10"/>
  <c r="D60" i="10"/>
  <c r="K36" i="14"/>
  <c r="AG57" i="10"/>
  <c r="AH57" i="10"/>
  <c r="D37" i="14"/>
  <c r="E58" i="10"/>
  <c r="H58" i="10"/>
  <c r="I58" i="10"/>
  <c r="AU56" i="10"/>
  <c r="AV56" i="10" s="1"/>
  <c r="O35" i="14"/>
  <c r="G37" i="14"/>
  <c r="S58" i="10"/>
  <c r="P58" i="10"/>
  <c r="T58" i="10"/>
  <c r="L35" i="14"/>
  <c r="AJ56" i="10"/>
  <c r="AK56" i="10" s="1"/>
  <c r="E36" i="14"/>
  <c r="K57" i="10"/>
  <c r="L57" i="10"/>
  <c r="M37" i="14"/>
  <c r="AO58" i="10"/>
  <c r="AL58" i="10"/>
  <c r="AP58" i="10"/>
  <c r="A38" i="14"/>
  <c r="AM59" i="10"/>
  <c r="AB59" i="10"/>
  <c r="Q59" i="10"/>
  <c r="F59" i="10"/>
  <c r="N36" i="14"/>
  <c r="AS57" i="10"/>
  <c r="AR57" i="10"/>
  <c r="Y56" i="10"/>
  <c r="Z56" i="10" s="1"/>
  <c r="I35" i="14"/>
  <c r="N46" i="9"/>
  <c r="O46" i="9" s="1"/>
  <c r="I48" i="9"/>
  <c r="D27" i="13"/>
  <c r="I25" i="13"/>
  <c r="Y46" i="9"/>
  <c r="Z46" i="9" s="1"/>
  <c r="O25" i="13"/>
  <c r="AU46" i="9"/>
  <c r="AV46" i="9" s="1"/>
  <c r="T48" i="9"/>
  <c r="G27" i="13"/>
  <c r="AS47" i="9"/>
  <c r="N26" i="13"/>
  <c r="W47" i="9"/>
  <c r="H26" i="13"/>
  <c r="AP48" i="9"/>
  <c r="M27" i="13"/>
  <c r="L25" i="13"/>
  <c r="AJ46" i="9"/>
  <c r="AK46" i="9" s="1"/>
  <c r="L47" i="9"/>
  <c r="F26" i="13" s="1"/>
  <c r="E26" i="13"/>
  <c r="AE48" i="9"/>
  <c r="J27" i="13"/>
  <c r="AH47" i="9"/>
  <c r="K26" i="13"/>
  <c r="AR47" i="9"/>
  <c r="P48" i="9"/>
  <c r="AA48" i="9"/>
  <c r="AL48" i="9"/>
  <c r="H48" i="9"/>
  <c r="E48" i="9"/>
  <c r="Q49" i="9"/>
  <c r="AM49" i="9"/>
  <c r="AB49" i="9"/>
  <c r="V47" i="9"/>
  <c r="F49" i="9"/>
  <c r="D28" i="13" s="1"/>
  <c r="K47" i="9"/>
  <c r="AG47" i="9"/>
  <c r="AO48" i="9"/>
  <c r="B50" i="9"/>
  <c r="A29" i="13" s="1"/>
  <c r="AD48" i="9"/>
  <c r="S48" i="9"/>
  <c r="D50" i="9"/>
  <c r="C29" i="13" s="1"/>
  <c r="AU50" i="11" l="1"/>
  <c r="AV50" i="11" s="1"/>
  <c r="O23" i="15"/>
  <c r="AJ50" i="11"/>
  <c r="L23" i="15"/>
  <c r="H51" i="11"/>
  <c r="D24" i="15"/>
  <c r="S51" i="11"/>
  <c r="G24" i="15"/>
  <c r="T51" i="11"/>
  <c r="W51" i="11" s="1"/>
  <c r="P51" i="11"/>
  <c r="N50" i="11"/>
  <c r="O50" i="11" s="1"/>
  <c r="F23" i="15"/>
  <c r="AD51" i="11"/>
  <c r="J24" i="15"/>
  <c r="AE51" i="11"/>
  <c r="AH51" i="11" s="1"/>
  <c r="AA51" i="11"/>
  <c r="Y50" i="11"/>
  <c r="Z50" i="11" s="1"/>
  <c r="I23" i="15"/>
  <c r="AO51" i="11"/>
  <c r="M24" i="15"/>
  <c r="AP51" i="11"/>
  <c r="AS51" i="11" s="1"/>
  <c r="AL51" i="11"/>
  <c r="G24" i="16"/>
  <c r="P51" i="12"/>
  <c r="T51" i="12"/>
  <c r="W51" i="12" s="1"/>
  <c r="J24" i="16"/>
  <c r="AE51" i="12"/>
  <c r="AH51" i="12" s="1"/>
  <c r="AA51" i="12"/>
  <c r="M24" i="16"/>
  <c r="AL51" i="12"/>
  <c r="AP51" i="12"/>
  <c r="AS51" i="12" s="1"/>
  <c r="BF50" i="11"/>
  <c r="BG50" i="11" s="1"/>
  <c r="N50" i="12"/>
  <c r="O50" i="12" s="1"/>
  <c r="S51" i="12"/>
  <c r="AD51" i="12"/>
  <c r="E51" i="12"/>
  <c r="I51" i="12"/>
  <c r="L51" i="12" s="1"/>
  <c r="H51" i="12"/>
  <c r="Y50" i="12"/>
  <c r="Z50" i="12" s="1"/>
  <c r="AO51" i="12"/>
  <c r="AU50" i="12"/>
  <c r="AV50" i="12" s="1"/>
  <c r="B52" i="12"/>
  <c r="C24" i="16"/>
  <c r="AJ50" i="12"/>
  <c r="AK50" i="12" s="1"/>
  <c r="I51" i="11"/>
  <c r="L51" i="11" s="1"/>
  <c r="E51" i="11"/>
  <c r="AW51" i="11"/>
  <c r="BA51" i="11"/>
  <c r="CD51" i="11"/>
  <c r="CH51" i="11"/>
  <c r="BL51" i="11"/>
  <c r="BH51" i="11"/>
  <c r="BS51" i="11"/>
  <c r="BW51" i="11"/>
  <c r="BQ50" i="11"/>
  <c r="BR50" i="11" s="1"/>
  <c r="B52" i="11"/>
  <c r="C24" i="15"/>
  <c r="BK51" i="11"/>
  <c r="AK50" i="11"/>
  <c r="BV51" i="11"/>
  <c r="CB50" i="11"/>
  <c r="CC50" i="11" s="1"/>
  <c r="CM50" i="11"/>
  <c r="CN50" i="11" s="1"/>
  <c r="AZ51" i="11"/>
  <c r="CG51" i="11"/>
  <c r="N57" i="10"/>
  <c r="O57" i="10" s="1"/>
  <c r="F36" i="14"/>
  <c r="A39" i="14"/>
  <c r="F60" i="10"/>
  <c r="AB60" i="10"/>
  <c r="Q60" i="10"/>
  <c r="AM60" i="10"/>
  <c r="D38" i="14"/>
  <c r="H59" i="10"/>
  <c r="I59" i="10"/>
  <c r="E59" i="10"/>
  <c r="E37" i="14"/>
  <c r="L58" i="10"/>
  <c r="K58" i="10"/>
  <c r="AJ57" i="10"/>
  <c r="AK57" i="10" s="1"/>
  <c r="L36" i="14"/>
  <c r="C39" i="14"/>
  <c r="D61" i="10"/>
  <c r="B61" i="10"/>
  <c r="K37" i="14"/>
  <c r="AH58" i="10"/>
  <c r="AG58" i="10"/>
  <c r="N37" i="14"/>
  <c r="AR58" i="10"/>
  <c r="AS58" i="10"/>
  <c r="AU57" i="10"/>
  <c r="AV57" i="10" s="1"/>
  <c r="O36" i="14"/>
  <c r="J38" i="14"/>
  <c r="AA59" i="10"/>
  <c r="AD59" i="10"/>
  <c r="AE59" i="10"/>
  <c r="H37" i="14"/>
  <c r="V58" i="10"/>
  <c r="W58" i="10"/>
  <c r="G38" i="14"/>
  <c r="T59" i="10"/>
  <c r="P59" i="10"/>
  <c r="S59" i="10"/>
  <c r="M38" i="14"/>
  <c r="AP59" i="10"/>
  <c r="AL59" i="10"/>
  <c r="AO59" i="10"/>
  <c r="I36" i="14"/>
  <c r="Y57" i="10"/>
  <c r="Z57" i="10" s="1"/>
  <c r="N47" i="9"/>
  <c r="O47" i="9" s="1"/>
  <c r="L26" i="13"/>
  <c r="AJ47" i="9"/>
  <c r="AK47" i="9" s="1"/>
  <c r="W48" i="9"/>
  <c r="H27" i="13"/>
  <c r="AE49" i="9"/>
  <c r="J28" i="13"/>
  <c r="AP49" i="9"/>
  <c r="M28" i="13"/>
  <c r="AH48" i="9"/>
  <c r="K27" i="13"/>
  <c r="AS48" i="9"/>
  <c r="N27" i="13"/>
  <c r="O26" i="13"/>
  <c r="AU47" i="9"/>
  <c r="AV47" i="9" s="1"/>
  <c r="I26" i="13"/>
  <c r="Y47" i="9"/>
  <c r="Z47" i="9" s="1"/>
  <c r="T49" i="9"/>
  <c r="G28" i="13"/>
  <c r="L48" i="9"/>
  <c r="F27" i="13" s="1"/>
  <c r="E27" i="13"/>
  <c r="E49" i="9"/>
  <c r="I49" i="9"/>
  <c r="AL49" i="9"/>
  <c r="P49" i="9"/>
  <c r="AG48" i="9"/>
  <c r="AR48" i="9"/>
  <c r="AA49" i="9"/>
  <c r="Q50" i="9"/>
  <c r="AM50" i="9"/>
  <c r="AB50" i="9"/>
  <c r="K48" i="9"/>
  <c r="V48" i="9"/>
  <c r="H49" i="9"/>
  <c r="F50" i="9"/>
  <c r="AO49" i="9"/>
  <c r="B51" i="9"/>
  <c r="A30" i="13" s="1"/>
  <c r="AD49" i="9"/>
  <c r="S49" i="9"/>
  <c r="D51" i="9"/>
  <c r="C30" i="13" s="1"/>
  <c r="AG51" i="11" l="1"/>
  <c r="K24" i="15"/>
  <c r="AR51" i="11"/>
  <c r="N24" i="15"/>
  <c r="K51" i="11"/>
  <c r="E24" i="15"/>
  <c r="AM52" i="11"/>
  <c r="AB52" i="11"/>
  <c r="Q52" i="11"/>
  <c r="V51" i="11"/>
  <c r="H24" i="15"/>
  <c r="E24" i="16"/>
  <c r="F24" i="16"/>
  <c r="K24" i="16"/>
  <c r="L24" i="16"/>
  <c r="AM52" i="12"/>
  <c r="AB52" i="12"/>
  <c r="Q52" i="12"/>
  <c r="H24" i="16"/>
  <c r="I24" i="16"/>
  <c r="N24" i="16"/>
  <c r="O24" i="16"/>
  <c r="V51" i="12"/>
  <c r="BT52" i="11"/>
  <c r="AX52" i="11"/>
  <c r="CE52" i="11"/>
  <c r="BI52" i="11"/>
  <c r="F52" i="11"/>
  <c r="F52" i="12"/>
  <c r="D25" i="16" s="1"/>
  <c r="K51" i="12"/>
  <c r="AG51" i="12"/>
  <c r="A25" i="16"/>
  <c r="AR51" i="12"/>
  <c r="BD51" i="11"/>
  <c r="BZ51" i="11"/>
  <c r="CK51" i="11"/>
  <c r="BO51" i="11"/>
  <c r="A25" i="15"/>
  <c r="BY51" i="11"/>
  <c r="CJ51" i="11"/>
  <c r="BC51" i="11"/>
  <c r="BN51" i="11"/>
  <c r="C40" i="14"/>
  <c r="B62" i="10"/>
  <c r="D62" i="10"/>
  <c r="I37" i="14"/>
  <c r="Y58" i="10"/>
  <c r="Z58" i="10" s="1"/>
  <c r="A40" i="14"/>
  <c r="AM61" i="10"/>
  <c r="AB61" i="10"/>
  <c r="F61" i="10"/>
  <c r="Q61" i="10"/>
  <c r="M39" i="14"/>
  <c r="AO60" i="10"/>
  <c r="AP60" i="10"/>
  <c r="AL60" i="10"/>
  <c r="AJ58" i="10"/>
  <c r="AK58" i="10" s="1"/>
  <c r="L37" i="14"/>
  <c r="E38" i="14"/>
  <c r="K59" i="10"/>
  <c r="L59" i="10"/>
  <c r="N38" i="14"/>
  <c r="AS59" i="10"/>
  <c r="AR59" i="10"/>
  <c r="H38" i="14"/>
  <c r="W59" i="10"/>
  <c r="V59" i="10"/>
  <c r="F37" i="14"/>
  <c r="N58" i="10"/>
  <c r="O58" i="10" s="1"/>
  <c r="J39" i="14"/>
  <c r="AA60" i="10"/>
  <c r="AE60" i="10"/>
  <c r="AD60" i="10"/>
  <c r="AU58" i="10"/>
  <c r="AV58" i="10" s="1"/>
  <c r="O37" i="14"/>
  <c r="G39" i="14"/>
  <c r="P60" i="10"/>
  <c r="T60" i="10"/>
  <c r="S60" i="10"/>
  <c r="K38" i="14"/>
  <c r="AH59" i="10"/>
  <c r="AG59" i="10"/>
  <c r="D39" i="14"/>
  <c r="I60" i="10"/>
  <c r="H60" i="10"/>
  <c r="E60" i="10"/>
  <c r="N48" i="9"/>
  <c r="O48" i="9" s="1"/>
  <c r="I50" i="9"/>
  <c r="D29" i="13"/>
  <c r="AS49" i="9"/>
  <c r="N28" i="13"/>
  <c r="AE50" i="9"/>
  <c r="J29" i="13"/>
  <c r="AP50" i="9"/>
  <c r="AR50" i="9" s="1"/>
  <c r="M29" i="13"/>
  <c r="L49" i="9"/>
  <c r="F28" i="13" s="1"/>
  <c r="E28" i="13"/>
  <c r="L27" i="13"/>
  <c r="AJ48" i="9"/>
  <c r="AK48" i="9" s="1"/>
  <c r="AH49" i="9"/>
  <c r="K28" i="13"/>
  <c r="O27" i="13"/>
  <c r="AU48" i="9"/>
  <c r="AV48" i="9" s="1"/>
  <c r="I27" i="13"/>
  <c r="Y48" i="9"/>
  <c r="Z48" i="9" s="1"/>
  <c r="W49" i="9"/>
  <c r="H28" i="13"/>
  <c r="T50" i="9"/>
  <c r="G29" i="13"/>
  <c r="B52" i="9"/>
  <c r="A31" i="13" s="1"/>
  <c r="D52" i="9"/>
  <c r="C31" i="13" s="1"/>
  <c r="AL50" i="9"/>
  <c r="P50" i="9"/>
  <c r="AR49" i="9"/>
  <c r="H50" i="9"/>
  <c r="E50" i="9"/>
  <c r="AA50" i="9"/>
  <c r="AM51" i="9"/>
  <c r="AB51" i="9"/>
  <c r="Q51" i="9"/>
  <c r="AG49" i="9"/>
  <c r="K49" i="9"/>
  <c r="AO50" i="9"/>
  <c r="V49" i="9"/>
  <c r="F51" i="9"/>
  <c r="D30" i="13" s="1"/>
  <c r="AD50" i="9"/>
  <c r="S50" i="9"/>
  <c r="H52" i="11" l="1"/>
  <c r="D25" i="15"/>
  <c r="AU51" i="11"/>
  <c r="AV51" i="11" s="1"/>
  <c r="O24" i="15"/>
  <c r="S52" i="11"/>
  <c r="G25" i="15"/>
  <c r="P52" i="11"/>
  <c r="T52" i="11"/>
  <c r="W52" i="11" s="1"/>
  <c r="AD52" i="11"/>
  <c r="J25" i="15"/>
  <c r="AE52" i="11"/>
  <c r="AH52" i="11" s="1"/>
  <c r="AA52" i="11"/>
  <c r="AJ51" i="11"/>
  <c r="AK51" i="11" s="1"/>
  <c r="L24" i="15"/>
  <c r="Y51" i="11"/>
  <c r="Z51" i="11" s="1"/>
  <c r="I24" i="15"/>
  <c r="AO52" i="11"/>
  <c r="M25" i="15"/>
  <c r="AL52" i="11"/>
  <c r="AP52" i="11"/>
  <c r="AS52" i="11" s="1"/>
  <c r="N51" i="11"/>
  <c r="F24" i="15"/>
  <c r="G25" i="16"/>
  <c r="P52" i="12"/>
  <c r="T52" i="12"/>
  <c r="W52" i="12" s="1"/>
  <c r="J25" i="16"/>
  <c r="AE52" i="12"/>
  <c r="AH52" i="12" s="1"/>
  <c r="AA52" i="12"/>
  <c r="M25" i="16"/>
  <c r="AL52" i="12"/>
  <c r="AP52" i="12"/>
  <c r="AS52" i="12" s="1"/>
  <c r="AD52" i="12"/>
  <c r="AO52" i="12"/>
  <c r="E52" i="12"/>
  <c r="I52" i="12"/>
  <c r="L52" i="12" s="1"/>
  <c r="H52" i="12"/>
  <c r="AU51" i="12"/>
  <c r="AV51" i="12" s="1"/>
  <c r="S52" i="12"/>
  <c r="N51" i="12"/>
  <c r="O51" i="12" s="1"/>
  <c r="B53" i="12"/>
  <c r="C25" i="16"/>
  <c r="AJ51" i="12"/>
  <c r="AK51" i="12" s="1"/>
  <c r="Y51" i="12"/>
  <c r="Z51" i="12" s="1"/>
  <c r="BH52" i="11"/>
  <c r="BL52" i="11"/>
  <c r="BW52" i="11"/>
  <c r="BS52" i="11"/>
  <c r="E52" i="11"/>
  <c r="I52" i="11"/>
  <c r="L52" i="11" s="1"/>
  <c r="CD52" i="11"/>
  <c r="CH52" i="11"/>
  <c r="AW52" i="11"/>
  <c r="BA52" i="11"/>
  <c r="CM51" i="11"/>
  <c r="CN51" i="11" s="1"/>
  <c r="BV52" i="11"/>
  <c r="BF51" i="11"/>
  <c r="BG51" i="11" s="1"/>
  <c r="CB51" i="11"/>
  <c r="CC51" i="11" s="1"/>
  <c r="CG52" i="11"/>
  <c r="O51" i="11"/>
  <c r="AZ52" i="11"/>
  <c r="BQ51" i="11"/>
  <c r="BR51" i="11" s="1"/>
  <c r="C25" i="15"/>
  <c r="B53" i="11"/>
  <c r="BK52" i="11"/>
  <c r="H39" i="14"/>
  <c r="W60" i="10"/>
  <c r="V60" i="10"/>
  <c r="Y59" i="10"/>
  <c r="Z59" i="10" s="1"/>
  <c r="I38" i="14"/>
  <c r="J40" i="14"/>
  <c r="AD61" i="10"/>
  <c r="AA61" i="10"/>
  <c r="AE61" i="10"/>
  <c r="AJ59" i="10"/>
  <c r="AK59" i="10" s="1"/>
  <c r="L38" i="14"/>
  <c r="N59" i="10"/>
  <c r="O59" i="10" s="1"/>
  <c r="F38" i="14"/>
  <c r="M40" i="14"/>
  <c r="AO61" i="10"/>
  <c r="AP61" i="10"/>
  <c r="AL61" i="10"/>
  <c r="C41" i="14"/>
  <c r="B63" i="10"/>
  <c r="D63" i="10"/>
  <c r="E39" i="14"/>
  <c r="L60" i="10"/>
  <c r="K60" i="10"/>
  <c r="K39" i="14"/>
  <c r="AH60" i="10"/>
  <c r="AG60" i="10"/>
  <c r="G40" i="14"/>
  <c r="S61" i="10"/>
  <c r="T61" i="10"/>
  <c r="P61" i="10"/>
  <c r="A41" i="14"/>
  <c r="Q62" i="10"/>
  <c r="F62" i="10"/>
  <c r="AB62" i="10"/>
  <c r="AM62" i="10"/>
  <c r="AU59" i="10"/>
  <c r="AV59" i="10" s="1"/>
  <c r="O38" i="14"/>
  <c r="N39" i="14"/>
  <c r="AS60" i="10"/>
  <c r="AR60" i="10"/>
  <c r="D40" i="14"/>
  <c r="I61" i="10"/>
  <c r="E61" i="10"/>
  <c r="H61" i="10"/>
  <c r="N49" i="9"/>
  <c r="O49" i="9" s="1"/>
  <c r="AP51" i="9"/>
  <c r="M30" i="13"/>
  <c r="I28" i="13"/>
  <c r="Y49" i="9"/>
  <c r="Z49" i="9" s="1"/>
  <c r="W50" i="9"/>
  <c r="H29" i="13"/>
  <c r="AS50" i="9"/>
  <c r="N29" i="13"/>
  <c r="O28" i="13"/>
  <c r="AU49" i="9"/>
  <c r="AV49" i="9" s="1"/>
  <c r="T51" i="9"/>
  <c r="G30" i="13"/>
  <c r="AE51" i="9"/>
  <c r="J30" i="13"/>
  <c r="L28" i="13"/>
  <c r="AJ49" i="9"/>
  <c r="AK49" i="9" s="1"/>
  <c r="AH50" i="9"/>
  <c r="K29" i="13"/>
  <c r="L50" i="9"/>
  <c r="F29" i="13" s="1"/>
  <c r="E29" i="13"/>
  <c r="E51" i="9"/>
  <c r="I51" i="9"/>
  <c r="Q52" i="9"/>
  <c r="AB52" i="9"/>
  <c r="F52" i="9"/>
  <c r="AM52" i="9"/>
  <c r="D53" i="9"/>
  <c r="C32" i="13" s="1"/>
  <c r="B53" i="9"/>
  <c r="A32" i="13" s="1"/>
  <c r="P51" i="9"/>
  <c r="AA51" i="9"/>
  <c r="AL51" i="9"/>
  <c r="V50" i="9"/>
  <c r="AG50" i="9"/>
  <c r="K50" i="9"/>
  <c r="AO51" i="9"/>
  <c r="S51" i="9"/>
  <c r="H51" i="9"/>
  <c r="AD51" i="9"/>
  <c r="V52" i="11" l="1"/>
  <c r="H25" i="15"/>
  <c r="AR52" i="11"/>
  <c r="N25" i="15"/>
  <c r="AG52" i="11"/>
  <c r="K25" i="15"/>
  <c r="AM53" i="11"/>
  <c r="Q53" i="11"/>
  <c r="AB53" i="11"/>
  <c r="K52" i="11"/>
  <c r="E25" i="15"/>
  <c r="K25" i="16"/>
  <c r="L25" i="16"/>
  <c r="H25" i="16"/>
  <c r="I25" i="16"/>
  <c r="AM53" i="12"/>
  <c r="Q53" i="12"/>
  <c r="AB53" i="12"/>
  <c r="E25" i="16"/>
  <c r="F25" i="16"/>
  <c r="N25" i="16"/>
  <c r="O25" i="16"/>
  <c r="V52" i="12"/>
  <c r="BT53" i="11"/>
  <c r="AX53" i="11"/>
  <c r="CE53" i="11"/>
  <c r="F53" i="11"/>
  <c r="BI53" i="11"/>
  <c r="BH53" i="11" s="1"/>
  <c r="F53" i="12"/>
  <c r="D26" i="16" s="1"/>
  <c r="A26" i="16"/>
  <c r="K52" i="12"/>
  <c r="AG52" i="12"/>
  <c r="AR52" i="12"/>
  <c r="BZ52" i="11"/>
  <c r="BD52" i="11"/>
  <c r="CK52" i="11"/>
  <c r="BO52" i="11"/>
  <c r="BN52" i="11"/>
  <c r="A26" i="15"/>
  <c r="CJ52" i="11"/>
  <c r="BY52" i="11"/>
  <c r="BC52" i="11"/>
  <c r="Y60" i="10"/>
  <c r="Z60" i="10" s="1"/>
  <c r="I39" i="14"/>
  <c r="AU60" i="10"/>
  <c r="AV60" i="10" s="1"/>
  <c r="O39" i="14"/>
  <c r="M41" i="14"/>
  <c r="AL62" i="10"/>
  <c r="AP62" i="10"/>
  <c r="AO62" i="10"/>
  <c r="A42" i="14"/>
  <c r="Q63" i="10"/>
  <c r="F63" i="10"/>
  <c r="AM63" i="10"/>
  <c r="AB63" i="10"/>
  <c r="E40" i="14"/>
  <c r="L61" i="10"/>
  <c r="K61" i="10"/>
  <c r="N60" i="10"/>
  <c r="O60" i="10" s="1"/>
  <c r="F39" i="14"/>
  <c r="D41" i="14"/>
  <c r="I62" i="10"/>
  <c r="H62" i="10"/>
  <c r="E62" i="10"/>
  <c r="H40" i="14"/>
  <c r="W61" i="10"/>
  <c r="V61" i="10"/>
  <c r="AJ60" i="10"/>
  <c r="AK60" i="10" s="1"/>
  <c r="L39" i="14"/>
  <c r="K40" i="14"/>
  <c r="AH61" i="10"/>
  <c r="AG61" i="10"/>
  <c r="J41" i="14"/>
  <c r="AE62" i="10"/>
  <c r="AD62" i="10"/>
  <c r="AA62" i="10"/>
  <c r="G41" i="14"/>
  <c r="S62" i="10"/>
  <c r="P62" i="10"/>
  <c r="T62" i="10"/>
  <c r="C42" i="14"/>
  <c r="D64" i="10"/>
  <c r="B64" i="10"/>
  <c r="N40" i="14"/>
  <c r="AR61" i="10"/>
  <c r="AS61" i="10"/>
  <c r="N50" i="9"/>
  <c r="O50" i="9" s="1"/>
  <c r="AE52" i="9"/>
  <c r="J31" i="13"/>
  <c r="T52" i="9"/>
  <c r="G31" i="13"/>
  <c r="L29" i="13"/>
  <c r="AJ50" i="9"/>
  <c r="AK50" i="9" s="1"/>
  <c r="AH51" i="9"/>
  <c r="K30" i="13"/>
  <c r="I29" i="13"/>
  <c r="Y50" i="9"/>
  <c r="Z50" i="9" s="1"/>
  <c r="AP52" i="9"/>
  <c r="M31" i="13"/>
  <c r="L51" i="9"/>
  <c r="F30" i="13" s="1"/>
  <c r="E30" i="13"/>
  <c r="I52" i="9"/>
  <c r="D31" i="13"/>
  <c r="W51" i="9"/>
  <c r="H30" i="13"/>
  <c r="O29" i="13"/>
  <c r="AU50" i="9"/>
  <c r="AV50" i="9" s="1"/>
  <c r="AS51" i="9"/>
  <c r="N30" i="13"/>
  <c r="E52" i="9"/>
  <c r="H52" i="9"/>
  <c r="S52" i="9"/>
  <c r="P52" i="9"/>
  <c r="AL52" i="9"/>
  <c r="AO52" i="9"/>
  <c r="AM53" i="9"/>
  <c r="Q53" i="9"/>
  <c r="AB53" i="9"/>
  <c r="F53" i="9"/>
  <c r="AD52" i="9"/>
  <c r="AA52" i="9"/>
  <c r="AR51" i="9"/>
  <c r="B54" i="9"/>
  <c r="A33" i="13" s="1"/>
  <c r="D54" i="9"/>
  <c r="C33" i="13" s="1"/>
  <c r="K51" i="9"/>
  <c r="AG51" i="9"/>
  <c r="V51" i="9"/>
  <c r="H53" i="11" l="1"/>
  <c r="D26" i="15"/>
  <c r="AU52" i="11"/>
  <c r="AV52" i="11" s="1"/>
  <c r="O25" i="15"/>
  <c r="N52" i="11"/>
  <c r="O52" i="11" s="1"/>
  <c r="F25" i="15"/>
  <c r="J26" i="15"/>
  <c r="AD53" i="11"/>
  <c r="AE53" i="11"/>
  <c r="AH53" i="11" s="1"/>
  <c r="AA53" i="11"/>
  <c r="S53" i="11"/>
  <c r="T53" i="11"/>
  <c r="W53" i="11" s="1"/>
  <c r="P53" i="11"/>
  <c r="G26" i="15"/>
  <c r="Y52" i="11"/>
  <c r="I25" i="15"/>
  <c r="AO53" i="11"/>
  <c r="M26" i="15"/>
  <c r="AP53" i="11"/>
  <c r="AS53" i="11" s="1"/>
  <c r="AL53" i="11"/>
  <c r="AJ52" i="11"/>
  <c r="AK52" i="11" s="1"/>
  <c r="L25" i="15"/>
  <c r="J26" i="16"/>
  <c r="AE53" i="12"/>
  <c r="AH53" i="12" s="1"/>
  <c r="AA53" i="12"/>
  <c r="G26" i="16"/>
  <c r="P53" i="12"/>
  <c r="T53" i="12"/>
  <c r="W53" i="12" s="1"/>
  <c r="M26" i="16"/>
  <c r="AP53" i="12"/>
  <c r="AS53" i="12" s="1"/>
  <c r="AL53" i="12"/>
  <c r="BL53" i="11"/>
  <c r="BK53" i="11"/>
  <c r="N52" i="12"/>
  <c r="O52" i="12" s="1"/>
  <c r="Y52" i="12"/>
  <c r="Z52" i="12" s="1"/>
  <c r="AJ52" i="12"/>
  <c r="AK52" i="12" s="1"/>
  <c r="AD53" i="12"/>
  <c r="B54" i="12"/>
  <c r="C26" i="16"/>
  <c r="AU52" i="12"/>
  <c r="AV52" i="12" s="1"/>
  <c r="S53" i="12"/>
  <c r="AO53" i="12"/>
  <c r="I53" i="12"/>
  <c r="L53" i="12" s="1"/>
  <c r="E53" i="12"/>
  <c r="H53" i="12"/>
  <c r="E53" i="11"/>
  <c r="I53" i="11"/>
  <c r="L53" i="11" s="1"/>
  <c r="BW53" i="11"/>
  <c r="BS53" i="11"/>
  <c r="BA53" i="11"/>
  <c r="AW53" i="11"/>
  <c r="CD53" i="11"/>
  <c r="CH53" i="11"/>
  <c r="BV53" i="11"/>
  <c r="Z52" i="11"/>
  <c r="CB52" i="11"/>
  <c r="CC52" i="11" s="1"/>
  <c r="CM52" i="11"/>
  <c r="CN52" i="11" s="1"/>
  <c r="AZ53" i="11"/>
  <c r="C26" i="15"/>
  <c r="B54" i="11"/>
  <c r="BF52" i="11"/>
  <c r="BG52" i="11" s="1"/>
  <c r="CG53" i="11"/>
  <c r="BQ52" i="11"/>
  <c r="BR52" i="11" s="1"/>
  <c r="F40" i="14"/>
  <c r="N61" i="10"/>
  <c r="O61" i="10" s="1"/>
  <c r="D42" i="14"/>
  <c r="E63" i="10"/>
  <c r="H63" i="10"/>
  <c r="I63" i="10"/>
  <c r="N41" i="14"/>
  <c r="AR62" i="10"/>
  <c r="AS62" i="10"/>
  <c r="H41" i="14"/>
  <c r="W62" i="10"/>
  <c r="V62" i="10"/>
  <c r="G42" i="14"/>
  <c r="T63" i="10"/>
  <c r="P63" i="10"/>
  <c r="S63" i="10"/>
  <c r="A43" i="14"/>
  <c r="AM64" i="10"/>
  <c r="Q64" i="10"/>
  <c r="AB64" i="10"/>
  <c r="F64" i="10"/>
  <c r="L40" i="14"/>
  <c r="AJ61" i="10"/>
  <c r="AK61" i="10" s="1"/>
  <c r="J42" i="14"/>
  <c r="AA63" i="10"/>
  <c r="AD63" i="10"/>
  <c r="AE63" i="10"/>
  <c r="AU61" i="10"/>
  <c r="AV61" i="10" s="1"/>
  <c r="O40" i="14"/>
  <c r="C43" i="14"/>
  <c r="D65" i="10"/>
  <c r="B65" i="10"/>
  <c r="K41" i="14"/>
  <c r="AH62" i="10"/>
  <c r="AG62" i="10"/>
  <c r="Y61" i="10"/>
  <c r="Z61" i="10" s="1"/>
  <c r="I40" i="14"/>
  <c r="E41" i="14"/>
  <c r="K62" i="10"/>
  <c r="L62" i="10"/>
  <c r="M42" i="14"/>
  <c r="AO63" i="10"/>
  <c r="AP63" i="10"/>
  <c r="AL63" i="10"/>
  <c r="I53" i="9"/>
  <c r="D32" i="13"/>
  <c r="O30" i="13"/>
  <c r="AU51" i="9"/>
  <c r="AV51" i="9" s="1"/>
  <c r="I30" i="13"/>
  <c r="Y51" i="9"/>
  <c r="Z51" i="9" s="1"/>
  <c r="AE53" i="9"/>
  <c r="J32" i="13"/>
  <c r="AH52" i="9"/>
  <c r="L31" i="13" s="1"/>
  <c r="K31" i="13"/>
  <c r="N51" i="9"/>
  <c r="O51" i="9" s="1"/>
  <c r="T53" i="9"/>
  <c r="G32" i="13"/>
  <c r="L52" i="9"/>
  <c r="F31" i="13" s="1"/>
  <c r="E31" i="13"/>
  <c r="AS52" i="9"/>
  <c r="O31" i="13" s="1"/>
  <c r="N31" i="13"/>
  <c r="AP53" i="9"/>
  <c r="M32" i="13"/>
  <c r="L30" i="13"/>
  <c r="AJ51" i="9"/>
  <c r="AK51" i="9" s="1"/>
  <c r="W52" i="9"/>
  <c r="I31" i="13" s="1"/>
  <c r="H31" i="13"/>
  <c r="H53" i="9"/>
  <c r="E53" i="9"/>
  <c r="AG52" i="9"/>
  <c r="AD53" i="9"/>
  <c r="AA53" i="9"/>
  <c r="V52" i="9"/>
  <c r="P53" i="9"/>
  <c r="S53" i="9"/>
  <c r="AR52" i="9"/>
  <c r="F54" i="9"/>
  <c r="AM54" i="9"/>
  <c r="Q54" i="9"/>
  <c r="AB54" i="9"/>
  <c r="AL53" i="9"/>
  <c r="AO53" i="9"/>
  <c r="K52" i="9"/>
  <c r="B55" i="9"/>
  <c r="A34" i="13" s="1"/>
  <c r="D55" i="9"/>
  <c r="C34" i="13" s="1"/>
  <c r="V53" i="11" l="1"/>
  <c r="H26" i="15"/>
  <c r="K53" i="11"/>
  <c r="E26" i="15"/>
  <c r="AR53" i="11"/>
  <c r="N26" i="15"/>
  <c r="AM54" i="11"/>
  <c r="AB54" i="11"/>
  <c r="Q54" i="11"/>
  <c r="K26" i="15"/>
  <c r="AG53" i="11"/>
  <c r="N26" i="16"/>
  <c r="O26" i="16"/>
  <c r="H26" i="16"/>
  <c r="I26" i="16"/>
  <c r="AM54" i="12"/>
  <c r="Q54" i="12"/>
  <c r="AB54" i="12"/>
  <c r="K26" i="16"/>
  <c r="L26" i="16"/>
  <c r="E26" i="16"/>
  <c r="F26" i="16"/>
  <c r="V53" i="12"/>
  <c r="BI54" i="11"/>
  <c r="BT54" i="11"/>
  <c r="AX54" i="11"/>
  <c r="CE54" i="11"/>
  <c r="F54" i="11"/>
  <c r="F54" i="12"/>
  <c r="D27" i="16" s="1"/>
  <c r="BO53" i="11"/>
  <c r="BQ53" i="11" s="1"/>
  <c r="BN53" i="11"/>
  <c r="AR53" i="12"/>
  <c r="AG53" i="12"/>
  <c r="K53" i="12"/>
  <c r="A27" i="16"/>
  <c r="CK53" i="11"/>
  <c r="BZ53" i="11"/>
  <c r="BD53" i="11"/>
  <c r="BY53" i="11"/>
  <c r="CJ53" i="11"/>
  <c r="BC53" i="11"/>
  <c r="A27" i="15"/>
  <c r="C44" i="14"/>
  <c r="D66" i="10"/>
  <c r="B66" i="10"/>
  <c r="K42" i="14"/>
  <c r="AH63" i="10"/>
  <c r="AG63" i="10"/>
  <c r="G43" i="14"/>
  <c r="T64" i="10"/>
  <c r="S64" i="10"/>
  <c r="P64" i="10"/>
  <c r="Y62" i="10"/>
  <c r="Z62" i="10" s="1"/>
  <c r="I41" i="14"/>
  <c r="L41" i="14"/>
  <c r="AJ62" i="10"/>
  <c r="AK62" i="10" s="1"/>
  <c r="H42" i="14"/>
  <c r="V63" i="10"/>
  <c r="W63" i="10"/>
  <c r="E42" i="14"/>
  <c r="K63" i="10"/>
  <c r="L63" i="10"/>
  <c r="D43" i="14"/>
  <c r="H64" i="10"/>
  <c r="E64" i="10"/>
  <c r="I64" i="10"/>
  <c r="AU62" i="10"/>
  <c r="AV62" i="10" s="1"/>
  <c r="O41" i="14"/>
  <c r="M43" i="14"/>
  <c r="AL64" i="10"/>
  <c r="AO64" i="10"/>
  <c r="AP64" i="10"/>
  <c r="N42" i="14"/>
  <c r="AR63" i="10"/>
  <c r="AS63" i="10"/>
  <c r="F41" i="14"/>
  <c r="N62" i="10"/>
  <c r="O62" i="10" s="1"/>
  <c r="A44" i="14"/>
  <c r="Q65" i="10"/>
  <c r="F65" i="10"/>
  <c r="AB65" i="10"/>
  <c r="AM65" i="10"/>
  <c r="J43" i="14"/>
  <c r="AE64" i="10"/>
  <c r="AD64" i="10"/>
  <c r="AA64" i="10"/>
  <c r="N52" i="9"/>
  <c r="O52" i="9" s="1"/>
  <c r="AU52" i="9"/>
  <c r="AV52" i="9" s="1"/>
  <c r="AP54" i="9"/>
  <c r="M33" i="13"/>
  <c r="AS53" i="9"/>
  <c r="O32" i="13" s="1"/>
  <c r="N32" i="13"/>
  <c r="I54" i="9"/>
  <c r="D33" i="13"/>
  <c r="AH53" i="9"/>
  <c r="L32" i="13" s="1"/>
  <c r="K32" i="13"/>
  <c r="AE54" i="9"/>
  <c r="J33" i="13"/>
  <c r="AJ52" i="9"/>
  <c r="AK52" i="9" s="1"/>
  <c r="T54" i="9"/>
  <c r="G33" i="13"/>
  <c r="Y52" i="9"/>
  <c r="Z52" i="9" s="1"/>
  <c r="W53" i="9"/>
  <c r="I32" i="13" s="1"/>
  <c r="H32" i="13"/>
  <c r="L53" i="9"/>
  <c r="F32" i="13" s="1"/>
  <c r="E32" i="13"/>
  <c r="AB55" i="9"/>
  <c r="F55" i="9"/>
  <c r="AM55" i="9"/>
  <c r="Q55" i="9"/>
  <c r="E54" i="9"/>
  <c r="H54" i="9"/>
  <c r="AA54" i="9"/>
  <c r="AD54" i="9"/>
  <c r="AG53" i="9"/>
  <c r="P54" i="9"/>
  <c r="S54" i="9"/>
  <c r="K53" i="9"/>
  <c r="V53" i="9"/>
  <c r="AR53" i="9"/>
  <c r="AO54" i="9"/>
  <c r="AL54" i="9"/>
  <c r="B56" i="9"/>
  <c r="A35" i="13" s="1"/>
  <c r="D56" i="9"/>
  <c r="C35" i="13" s="1"/>
  <c r="L26" i="15" l="1"/>
  <c r="AJ53" i="11"/>
  <c r="AK53" i="11" s="1"/>
  <c r="S54" i="11"/>
  <c r="G27" i="15"/>
  <c r="T54" i="11"/>
  <c r="W54" i="11" s="1"/>
  <c r="P54" i="11"/>
  <c r="N53" i="11"/>
  <c r="O53" i="11" s="1"/>
  <c r="F26" i="15"/>
  <c r="AD54" i="11"/>
  <c r="J27" i="15"/>
  <c r="AE54" i="11"/>
  <c r="AH54" i="11" s="1"/>
  <c r="AA54" i="11"/>
  <c r="Y53" i="11"/>
  <c r="Z53" i="11" s="1"/>
  <c r="I26" i="15"/>
  <c r="AU53" i="11"/>
  <c r="AV53" i="11" s="1"/>
  <c r="O26" i="15"/>
  <c r="AO54" i="11"/>
  <c r="M27" i="15"/>
  <c r="AP54" i="11"/>
  <c r="AS54" i="11" s="1"/>
  <c r="AL54" i="11"/>
  <c r="H54" i="11"/>
  <c r="D27" i="15"/>
  <c r="J27" i="16"/>
  <c r="AE54" i="12"/>
  <c r="AH54" i="12" s="1"/>
  <c r="AA54" i="12"/>
  <c r="G27" i="16"/>
  <c r="T54" i="12"/>
  <c r="W54" i="12" s="1"/>
  <c r="P54" i="12"/>
  <c r="M27" i="16"/>
  <c r="AP54" i="12"/>
  <c r="AS54" i="12" s="1"/>
  <c r="AL54" i="12"/>
  <c r="AO54" i="12"/>
  <c r="I54" i="12"/>
  <c r="L54" i="12" s="1"/>
  <c r="E54" i="12"/>
  <c r="H54" i="12"/>
  <c r="AU53" i="12"/>
  <c r="AV53" i="12" s="1"/>
  <c r="AJ53" i="12"/>
  <c r="AK53" i="12" s="1"/>
  <c r="B55" i="12"/>
  <c r="C27" i="16"/>
  <c r="S54" i="12"/>
  <c r="N53" i="12"/>
  <c r="O53" i="12" s="1"/>
  <c r="AD54" i="12"/>
  <c r="Y53" i="12"/>
  <c r="Z53" i="12" s="1"/>
  <c r="CH54" i="11"/>
  <c r="CD54" i="11"/>
  <c r="BL54" i="11"/>
  <c r="BH54" i="11"/>
  <c r="E54" i="11"/>
  <c r="I54" i="11"/>
  <c r="L54" i="11" s="1"/>
  <c r="BW54" i="11"/>
  <c r="BS54" i="11"/>
  <c r="BA54" i="11"/>
  <c r="AW54" i="11"/>
  <c r="BK54" i="11"/>
  <c r="CB53" i="11"/>
  <c r="CC53" i="11" s="1"/>
  <c r="C27" i="15"/>
  <c r="B55" i="11"/>
  <c r="AZ54" i="11"/>
  <c r="BR53" i="11"/>
  <c r="BV54" i="11"/>
  <c r="CM53" i="11"/>
  <c r="CN53" i="11" s="1"/>
  <c r="BF53" i="11"/>
  <c r="BG53" i="11" s="1"/>
  <c r="CG54" i="11"/>
  <c r="J44" i="14"/>
  <c r="AD65" i="10"/>
  <c r="AA65" i="10"/>
  <c r="AE65" i="10"/>
  <c r="M44" i="14"/>
  <c r="AP65" i="10"/>
  <c r="AL65" i="10"/>
  <c r="AO65" i="10"/>
  <c r="E43" i="14"/>
  <c r="L64" i="10"/>
  <c r="K64" i="10"/>
  <c r="F42" i="14"/>
  <c r="N63" i="10"/>
  <c r="O63" i="10" s="1"/>
  <c r="H43" i="14"/>
  <c r="V64" i="10"/>
  <c r="W64" i="10"/>
  <c r="A45" i="14"/>
  <c r="AB66" i="10"/>
  <c r="F66" i="10"/>
  <c r="Q66" i="10"/>
  <c r="AM66" i="10"/>
  <c r="K43" i="14"/>
  <c r="AH64" i="10"/>
  <c r="AG64" i="10"/>
  <c r="D44" i="14"/>
  <c r="H65" i="10"/>
  <c r="E65" i="10"/>
  <c r="I65" i="10"/>
  <c r="N43" i="14"/>
  <c r="AR64" i="10"/>
  <c r="AS64" i="10"/>
  <c r="C45" i="14"/>
  <c r="D67" i="10"/>
  <c r="B67" i="10"/>
  <c r="G44" i="14"/>
  <c r="T65" i="10"/>
  <c r="P65" i="10"/>
  <c r="S65" i="10"/>
  <c r="O42" i="14"/>
  <c r="AU63" i="10"/>
  <c r="AV63" i="10" s="1"/>
  <c r="Y63" i="10"/>
  <c r="Z63" i="10" s="1"/>
  <c r="I42" i="14"/>
  <c r="AJ63" i="10"/>
  <c r="AK63" i="10" s="1"/>
  <c r="L42" i="14"/>
  <c r="AJ53" i="9"/>
  <c r="AK53" i="9" s="1"/>
  <c r="Y53" i="9"/>
  <c r="Z53" i="9" s="1"/>
  <c r="T55" i="9"/>
  <c r="G34" i="13"/>
  <c r="AP55" i="9"/>
  <c r="M34" i="13"/>
  <c r="W54" i="9"/>
  <c r="I33" i="13" s="1"/>
  <c r="H33" i="13"/>
  <c r="I55" i="9"/>
  <c r="D34" i="13"/>
  <c r="AU53" i="9"/>
  <c r="AV53" i="9" s="1"/>
  <c r="N53" i="9"/>
  <c r="O53" i="9" s="1"/>
  <c r="AE55" i="9"/>
  <c r="J34" i="13"/>
  <c r="AH54" i="9"/>
  <c r="L33" i="13" s="1"/>
  <c r="K33" i="13"/>
  <c r="L54" i="9"/>
  <c r="F33" i="13" s="1"/>
  <c r="E33" i="13"/>
  <c r="AS54" i="9"/>
  <c r="O33" i="13" s="1"/>
  <c r="N33" i="13"/>
  <c r="AM56" i="9"/>
  <c r="AB56" i="9"/>
  <c r="F56" i="9"/>
  <c r="Q56" i="9"/>
  <c r="P55" i="9"/>
  <c r="S55" i="9"/>
  <c r="AO55" i="9"/>
  <c r="AL55" i="9"/>
  <c r="AR54" i="9"/>
  <c r="AG54" i="9"/>
  <c r="K54" i="9"/>
  <c r="E55" i="9"/>
  <c r="H55" i="9"/>
  <c r="V54" i="9"/>
  <c r="AA55" i="9"/>
  <c r="AD55" i="9"/>
  <c r="D57" i="9"/>
  <c r="C36" i="13" s="1"/>
  <c r="B57" i="9"/>
  <c r="A36" i="13" s="1"/>
  <c r="V54" i="11" l="1"/>
  <c r="H27" i="15"/>
  <c r="AR54" i="11"/>
  <c r="N27" i="15"/>
  <c r="AG54" i="11"/>
  <c r="K27" i="15"/>
  <c r="AM55" i="11"/>
  <c r="AB55" i="11"/>
  <c r="Q55" i="11"/>
  <c r="K54" i="11"/>
  <c r="E27" i="15"/>
  <c r="AM55" i="12"/>
  <c r="Q55" i="12"/>
  <c r="AB55" i="12"/>
  <c r="N27" i="16"/>
  <c r="O27" i="16"/>
  <c r="H27" i="16"/>
  <c r="I27" i="16"/>
  <c r="E27" i="16"/>
  <c r="F27" i="16"/>
  <c r="K27" i="16"/>
  <c r="L27" i="16"/>
  <c r="V54" i="12"/>
  <c r="CE55" i="11"/>
  <c r="BI55" i="11"/>
  <c r="AX55" i="11"/>
  <c r="BT55" i="11"/>
  <c r="F55" i="11"/>
  <c r="F55" i="12"/>
  <c r="D28" i="16" s="1"/>
  <c r="A28" i="16"/>
  <c r="AG54" i="12"/>
  <c r="K54" i="12"/>
  <c r="AR54" i="12"/>
  <c r="BD54" i="11"/>
  <c r="CK54" i="11"/>
  <c r="BZ54" i="11"/>
  <c r="BO54" i="11"/>
  <c r="BY54" i="11"/>
  <c r="BN54" i="11"/>
  <c r="CJ54" i="11"/>
  <c r="BC54" i="11"/>
  <c r="A28" i="15"/>
  <c r="H44" i="14"/>
  <c r="V65" i="10"/>
  <c r="W65" i="10"/>
  <c r="E44" i="14"/>
  <c r="L65" i="10"/>
  <c r="K65" i="10"/>
  <c r="G45" i="14"/>
  <c r="P66" i="10"/>
  <c r="S66" i="10"/>
  <c r="T66" i="10"/>
  <c r="Y64" i="10"/>
  <c r="Z64" i="10" s="1"/>
  <c r="I43" i="14"/>
  <c r="K44" i="14"/>
  <c r="AG65" i="10"/>
  <c r="AH65" i="10"/>
  <c r="AU64" i="10"/>
  <c r="AV64" i="10" s="1"/>
  <c r="O43" i="14"/>
  <c r="D45" i="14"/>
  <c r="E66" i="10"/>
  <c r="I66" i="10"/>
  <c r="H66" i="10"/>
  <c r="A46" i="14"/>
  <c r="AB67" i="10"/>
  <c r="F67" i="10"/>
  <c r="AM67" i="10"/>
  <c r="Q67" i="10"/>
  <c r="J45" i="14"/>
  <c r="AE66" i="10"/>
  <c r="AA66" i="10"/>
  <c r="AD66" i="10"/>
  <c r="F43" i="14"/>
  <c r="N64" i="10"/>
  <c r="O64" i="10" s="1"/>
  <c r="N44" i="14"/>
  <c r="AS65" i="10"/>
  <c r="AR65" i="10"/>
  <c r="L43" i="14"/>
  <c r="AJ64" i="10"/>
  <c r="AK64" i="10" s="1"/>
  <c r="C46" i="14"/>
  <c r="B68" i="10"/>
  <c r="D68" i="10"/>
  <c r="M45" i="14"/>
  <c r="AO66" i="10"/>
  <c r="AP66" i="10"/>
  <c r="AL66" i="10"/>
  <c r="AU54" i="9"/>
  <c r="AV54" i="9" s="1"/>
  <c r="Y54" i="9"/>
  <c r="Z54" i="9" s="1"/>
  <c r="AJ54" i="9"/>
  <c r="AK54" i="9" s="1"/>
  <c r="AP56" i="9"/>
  <c r="M35" i="13"/>
  <c r="T56" i="9"/>
  <c r="G35" i="13"/>
  <c r="AH55" i="9"/>
  <c r="L34" i="13" s="1"/>
  <c r="K34" i="13"/>
  <c r="L55" i="9"/>
  <c r="F34" i="13" s="1"/>
  <c r="E34" i="13"/>
  <c r="AS55" i="9"/>
  <c r="O34" i="13" s="1"/>
  <c r="N34" i="13"/>
  <c r="I56" i="9"/>
  <c r="D35" i="13"/>
  <c r="N54" i="9"/>
  <c r="O54" i="9" s="1"/>
  <c r="AE56" i="9"/>
  <c r="J35" i="13"/>
  <c r="W55" i="9"/>
  <c r="I34" i="13" s="1"/>
  <c r="H34" i="13"/>
  <c r="S56" i="9"/>
  <c r="P56" i="9"/>
  <c r="AR55" i="9"/>
  <c r="AG55" i="9"/>
  <c r="AD56" i="9"/>
  <c r="AA56" i="9"/>
  <c r="V55" i="9"/>
  <c r="E56" i="9"/>
  <c r="H56" i="9"/>
  <c r="AM57" i="9"/>
  <c r="Q57" i="9"/>
  <c r="F57" i="9"/>
  <c r="AB57" i="9"/>
  <c r="K55" i="9"/>
  <c r="AL56" i="9"/>
  <c r="AO56" i="9"/>
  <c r="B58" i="9"/>
  <c r="A37" i="13" s="1"/>
  <c r="D58" i="9"/>
  <c r="C37" i="13" s="1"/>
  <c r="H55" i="11" l="1"/>
  <c r="D28" i="15"/>
  <c r="AU54" i="11"/>
  <c r="AV54" i="11" s="1"/>
  <c r="O27" i="15"/>
  <c r="N54" i="11"/>
  <c r="O54" i="11" s="1"/>
  <c r="F27" i="15"/>
  <c r="S55" i="11"/>
  <c r="G28" i="15"/>
  <c r="T55" i="11"/>
  <c r="W55" i="11" s="1"/>
  <c r="P55" i="11"/>
  <c r="AD55" i="11"/>
  <c r="J28" i="15"/>
  <c r="AA55" i="11"/>
  <c r="AE55" i="11"/>
  <c r="AH55" i="11" s="1"/>
  <c r="Y54" i="11"/>
  <c r="Z54" i="11" s="1"/>
  <c r="I27" i="15"/>
  <c r="AO55" i="11"/>
  <c r="M28" i="15"/>
  <c r="AL55" i="11"/>
  <c r="AP55" i="11"/>
  <c r="AS55" i="11" s="1"/>
  <c r="AJ54" i="11"/>
  <c r="AK54" i="11" s="1"/>
  <c r="L27" i="15"/>
  <c r="J28" i="16"/>
  <c r="AA55" i="12"/>
  <c r="AE55" i="12"/>
  <c r="AH55" i="12" s="1"/>
  <c r="G28" i="16"/>
  <c r="P55" i="12"/>
  <c r="T55" i="12"/>
  <c r="W55" i="12" s="1"/>
  <c r="M28" i="16"/>
  <c r="AP55" i="12"/>
  <c r="AS55" i="12" s="1"/>
  <c r="AL55" i="12"/>
  <c r="N54" i="12"/>
  <c r="O54" i="12" s="1"/>
  <c r="AJ54" i="12"/>
  <c r="AK54" i="12" s="1"/>
  <c r="AO55" i="12"/>
  <c r="AU54" i="12"/>
  <c r="AV54" i="12" s="1"/>
  <c r="Y54" i="12"/>
  <c r="Z54" i="12" s="1"/>
  <c r="B56" i="12"/>
  <c r="C28" i="16"/>
  <c r="AD55" i="12"/>
  <c r="S55" i="12"/>
  <c r="E55" i="12"/>
  <c r="I55" i="12"/>
  <c r="L55" i="12" s="1"/>
  <c r="H55" i="12"/>
  <c r="BL55" i="11"/>
  <c r="BH55" i="11"/>
  <c r="BS55" i="11"/>
  <c r="BW55" i="11"/>
  <c r="CH55" i="11"/>
  <c r="CD55" i="11"/>
  <c r="I55" i="11"/>
  <c r="L55" i="11" s="1"/>
  <c r="E55" i="11"/>
  <c r="AW55" i="11"/>
  <c r="BA55" i="11"/>
  <c r="CG55" i="11"/>
  <c r="BF54" i="11"/>
  <c r="BG54" i="11" s="1"/>
  <c r="CM54" i="11"/>
  <c r="CN54" i="11" s="1"/>
  <c r="AZ55" i="11"/>
  <c r="BQ54" i="11"/>
  <c r="BR54" i="11" s="1"/>
  <c r="CB54" i="11"/>
  <c r="CC54" i="11" s="1"/>
  <c r="BV55" i="11"/>
  <c r="C28" i="15"/>
  <c r="B56" i="11"/>
  <c r="BK55" i="11"/>
  <c r="N45" i="14"/>
  <c r="AS66" i="10"/>
  <c r="AR66" i="10"/>
  <c r="A47" i="14"/>
  <c r="F68" i="10"/>
  <c r="AM68" i="10"/>
  <c r="Q68" i="10"/>
  <c r="AB68" i="10"/>
  <c r="J46" i="14"/>
  <c r="AA67" i="10"/>
  <c r="AE67" i="10"/>
  <c r="AD67" i="10"/>
  <c r="E45" i="14"/>
  <c r="L66" i="10"/>
  <c r="K66" i="10"/>
  <c r="O44" i="14"/>
  <c r="AU65" i="10"/>
  <c r="AV65" i="10" s="1"/>
  <c r="G46" i="14"/>
  <c r="S67" i="10"/>
  <c r="T67" i="10"/>
  <c r="P67" i="10"/>
  <c r="AJ65" i="10"/>
  <c r="AK65" i="10" s="1"/>
  <c r="L44" i="14"/>
  <c r="Y65" i="10"/>
  <c r="Z65" i="10" s="1"/>
  <c r="I44" i="14"/>
  <c r="M46" i="14"/>
  <c r="AL67" i="10"/>
  <c r="AO67" i="10"/>
  <c r="AP67" i="10"/>
  <c r="H45" i="14"/>
  <c r="V66" i="10"/>
  <c r="W66" i="10"/>
  <c r="C47" i="14"/>
  <c r="B69" i="10"/>
  <c r="D69" i="10"/>
  <c r="K45" i="14"/>
  <c r="AG66" i="10"/>
  <c r="AH66" i="10"/>
  <c r="D46" i="14"/>
  <c r="I67" i="10"/>
  <c r="H67" i="10"/>
  <c r="E67" i="10"/>
  <c r="F44" i="14"/>
  <c r="N65" i="10"/>
  <c r="O65" i="10" s="1"/>
  <c r="N55" i="9"/>
  <c r="O55" i="9" s="1"/>
  <c r="AU55" i="9"/>
  <c r="AV55" i="9" s="1"/>
  <c r="AJ55" i="9"/>
  <c r="AK55" i="9" s="1"/>
  <c r="T57" i="9"/>
  <c r="G36" i="13"/>
  <c r="AP57" i="9"/>
  <c r="M36" i="13"/>
  <c r="Y55" i="9"/>
  <c r="Z55" i="9" s="1"/>
  <c r="L56" i="9"/>
  <c r="F35" i="13" s="1"/>
  <c r="E35" i="13"/>
  <c r="W56" i="9"/>
  <c r="I35" i="13" s="1"/>
  <c r="H35" i="13"/>
  <c r="AE57" i="9"/>
  <c r="J36" i="13"/>
  <c r="AH56" i="9"/>
  <c r="L35" i="13" s="1"/>
  <c r="K35" i="13"/>
  <c r="I57" i="9"/>
  <c r="D36" i="13"/>
  <c r="AS56" i="9"/>
  <c r="O35" i="13" s="1"/>
  <c r="N35" i="13"/>
  <c r="AL57" i="9"/>
  <c r="AO57" i="9"/>
  <c r="AA57" i="9"/>
  <c r="AD57" i="9"/>
  <c r="AR56" i="9"/>
  <c r="E57" i="9"/>
  <c r="H57" i="9"/>
  <c r="AG56" i="9"/>
  <c r="V56" i="9"/>
  <c r="AB58" i="9"/>
  <c r="AM58" i="9"/>
  <c r="Q58" i="9"/>
  <c r="F58" i="9"/>
  <c r="S57" i="9"/>
  <c r="P57" i="9"/>
  <c r="K56" i="9"/>
  <c r="B59" i="9"/>
  <c r="A38" i="13" s="1"/>
  <c r="D59" i="9"/>
  <c r="C38" i="13" s="1"/>
  <c r="AG55" i="11" l="1"/>
  <c r="K28" i="15"/>
  <c r="AR55" i="11"/>
  <c r="N28" i="15"/>
  <c r="K55" i="11"/>
  <c r="E28" i="15"/>
  <c r="AM56" i="11"/>
  <c r="AB56" i="11"/>
  <c r="Q56" i="11"/>
  <c r="V55" i="11"/>
  <c r="H28" i="15"/>
  <c r="N28" i="16"/>
  <c r="O28" i="16"/>
  <c r="AB56" i="12"/>
  <c r="AM56" i="12"/>
  <c r="Q56" i="12"/>
  <c r="H28" i="16"/>
  <c r="I28" i="16"/>
  <c r="E28" i="16"/>
  <c r="F28" i="16"/>
  <c r="K28" i="16"/>
  <c r="L28" i="16"/>
  <c r="V55" i="12"/>
  <c r="BT56" i="11"/>
  <c r="AX56" i="11"/>
  <c r="CE56" i="11"/>
  <c r="BI56" i="11"/>
  <c r="F56" i="11"/>
  <c r="F56" i="12"/>
  <c r="D29" i="16" s="1"/>
  <c r="AG55" i="12"/>
  <c r="AR55" i="12"/>
  <c r="A29" i="16"/>
  <c r="K55" i="12"/>
  <c r="BZ55" i="11"/>
  <c r="BD55" i="11"/>
  <c r="CK55" i="11"/>
  <c r="BO55" i="11"/>
  <c r="BN55" i="11"/>
  <c r="A29" i="15"/>
  <c r="BY55" i="11"/>
  <c r="CJ55" i="11"/>
  <c r="BC55" i="11"/>
  <c r="N56" i="9"/>
  <c r="E46" i="14"/>
  <c r="K67" i="10"/>
  <c r="L67" i="10"/>
  <c r="Y66" i="10"/>
  <c r="Z66" i="10" s="1"/>
  <c r="I45" i="14"/>
  <c r="H46" i="14"/>
  <c r="V67" i="10"/>
  <c r="W67" i="10"/>
  <c r="J47" i="14"/>
  <c r="AE68" i="10"/>
  <c r="AA68" i="10"/>
  <c r="AD68" i="10"/>
  <c r="C48" i="14"/>
  <c r="D70" i="10"/>
  <c r="B70" i="10"/>
  <c r="K46" i="14"/>
  <c r="AG67" i="10"/>
  <c r="AH67" i="10"/>
  <c r="AJ66" i="10"/>
  <c r="AK66" i="10" s="1"/>
  <c r="L45" i="14"/>
  <c r="A48" i="14"/>
  <c r="AM69" i="10"/>
  <c r="AB69" i="10"/>
  <c r="Q69" i="10"/>
  <c r="F69" i="10"/>
  <c r="F45" i="14"/>
  <c r="N66" i="10"/>
  <c r="O66" i="10" s="1"/>
  <c r="M47" i="14"/>
  <c r="AO68" i="10"/>
  <c r="AP68" i="10"/>
  <c r="AL68" i="10"/>
  <c r="AU66" i="10"/>
  <c r="AV66" i="10" s="1"/>
  <c r="O45" i="14"/>
  <c r="G47" i="14"/>
  <c r="T68" i="10"/>
  <c r="P68" i="10"/>
  <c r="S68" i="10"/>
  <c r="N46" i="14"/>
  <c r="AS67" i="10"/>
  <c r="AR67" i="10"/>
  <c r="D47" i="14"/>
  <c r="I68" i="10"/>
  <c r="E68" i="10"/>
  <c r="H68" i="10"/>
  <c r="Y56" i="9"/>
  <c r="Z56" i="9" s="1"/>
  <c r="AP58" i="9"/>
  <c r="M37" i="13"/>
  <c r="AS57" i="9"/>
  <c r="O36" i="13" s="1"/>
  <c r="N36" i="13"/>
  <c r="AE58" i="9"/>
  <c r="J37" i="13"/>
  <c r="AJ56" i="9"/>
  <c r="AK56" i="9" s="1"/>
  <c r="AU56" i="9"/>
  <c r="AV56" i="9" s="1"/>
  <c r="L57" i="9"/>
  <c r="F36" i="13" s="1"/>
  <c r="E36" i="13"/>
  <c r="AH57" i="9"/>
  <c r="L36" i="13" s="1"/>
  <c r="K36" i="13"/>
  <c r="T58" i="9"/>
  <c r="G37" i="13"/>
  <c r="I58" i="9"/>
  <c r="D37" i="13"/>
  <c r="W57" i="9"/>
  <c r="I36" i="13" s="1"/>
  <c r="H36" i="13"/>
  <c r="O56" i="9"/>
  <c r="E58" i="9"/>
  <c r="H58" i="9"/>
  <c r="K57" i="9"/>
  <c r="AG57" i="9"/>
  <c r="V57" i="9"/>
  <c r="S58" i="9"/>
  <c r="P58" i="9"/>
  <c r="AR57" i="9"/>
  <c r="AA58" i="9"/>
  <c r="AD58" i="9"/>
  <c r="AB59" i="9"/>
  <c r="F59" i="9"/>
  <c r="Q59" i="9"/>
  <c r="AM59" i="9"/>
  <c r="AL58" i="9"/>
  <c r="AO58" i="9"/>
  <c r="D60" i="9"/>
  <c r="C39" i="13" s="1"/>
  <c r="B60" i="9"/>
  <c r="A39" i="13" s="1"/>
  <c r="Y55" i="11" l="1"/>
  <c r="Z55" i="11" s="1"/>
  <c r="I28" i="15"/>
  <c r="N55" i="11"/>
  <c r="O55" i="11" s="1"/>
  <c r="F28" i="15"/>
  <c r="AU55" i="11"/>
  <c r="AV55" i="11" s="1"/>
  <c r="O28" i="15"/>
  <c r="S56" i="11"/>
  <c r="G29" i="15"/>
  <c r="T56" i="11"/>
  <c r="W56" i="11" s="1"/>
  <c r="P56" i="11"/>
  <c r="H56" i="11"/>
  <c r="D29" i="15"/>
  <c r="AD56" i="11"/>
  <c r="J29" i="15"/>
  <c r="AE56" i="11"/>
  <c r="AH56" i="11" s="1"/>
  <c r="AA56" i="11"/>
  <c r="AJ55" i="11"/>
  <c r="AK55" i="11" s="1"/>
  <c r="L28" i="15"/>
  <c r="AO56" i="11"/>
  <c r="M29" i="15"/>
  <c r="AP56" i="11"/>
  <c r="AS56" i="11" s="1"/>
  <c r="AL56" i="11"/>
  <c r="G29" i="16"/>
  <c r="P56" i="12"/>
  <c r="T56" i="12"/>
  <c r="W56" i="12" s="1"/>
  <c r="M29" i="16"/>
  <c r="AP56" i="12"/>
  <c r="AS56" i="12" s="1"/>
  <c r="AL56" i="12"/>
  <c r="J29" i="16"/>
  <c r="AE56" i="12"/>
  <c r="AH56" i="12" s="1"/>
  <c r="AA56" i="12"/>
  <c r="AO56" i="12"/>
  <c r="E56" i="12"/>
  <c r="I56" i="12"/>
  <c r="L56" i="12" s="1"/>
  <c r="H56" i="12"/>
  <c r="N55" i="12"/>
  <c r="O55" i="12" s="1"/>
  <c r="AD56" i="12"/>
  <c r="Y55" i="12"/>
  <c r="Z55" i="12" s="1"/>
  <c r="S56" i="12"/>
  <c r="AU55" i="12"/>
  <c r="AV55" i="12" s="1"/>
  <c r="C29" i="16"/>
  <c r="B57" i="12"/>
  <c r="AJ55" i="12"/>
  <c r="AK55" i="12" s="1"/>
  <c r="AW56" i="11"/>
  <c r="BA56" i="11"/>
  <c r="CD56" i="11"/>
  <c r="CH56" i="11"/>
  <c r="BH56" i="11"/>
  <c r="BL56" i="11"/>
  <c r="I56" i="11"/>
  <c r="L56" i="11" s="1"/>
  <c r="E56" i="11"/>
  <c r="BS56" i="11"/>
  <c r="BW56" i="11"/>
  <c r="BV56" i="11"/>
  <c r="CM55" i="11"/>
  <c r="CN55" i="11" s="1"/>
  <c r="CB55" i="11"/>
  <c r="CC55" i="11" s="1"/>
  <c r="CG56" i="11"/>
  <c r="BF55" i="11"/>
  <c r="BG55" i="11" s="1"/>
  <c r="B57" i="11"/>
  <c r="C29" i="15"/>
  <c r="BK56" i="11"/>
  <c r="BQ55" i="11"/>
  <c r="BR55" i="11" s="1"/>
  <c r="AZ56" i="11"/>
  <c r="AU67" i="10"/>
  <c r="AV67" i="10" s="1"/>
  <c r="O46" i="14"/>
  <c r="H47" i="14"/>
  <c r="W68" i="10"/>
  <c r="V68" i="10"/>
  <c r="G48" i="14"/>
  <c r="T69" i="10"/>
  <c r="S69" i="10"/>
  <c r="P69" i="10"/>
  <c r="I46" i="14"/>
  <c r="Y67" i="10"/>
  <c r="Z67" i="10" s="1"/>
  <c r="E47" i="14"/>
  <c r="L68" i="10"/>
  <c r="K68" i="10"/>
  <c r="A49" i="14"/>
  <c r="AB70" i="10"/>
  <c r="Q70" i="10"/>
  <c r="F70" i="10"/>
  <c r="AM70" i="10"/>
  <c r="N47" i="14"/>
  <c r="AR68" i="10"/>
  <c r="AS68" i="10"/>
  <c r="M48" i="14"/>
  <c r="AL69" i="10"/>
  <c r="AP69" i="10"/>
  <c r="AO69" i="10"/>
  <c r="AJ67" i="10"/>
  <c r="AK67" i="10" s="1"/>
  <c r="L46" i="14"/>
  <c r="C49" i="14"/>
  <c r="D71" i="10"/>
  <c r="B71" i="10"/>
  <c r="K47" i="14"/>
  <c r="AH68" i="10"/>
  <c r="AG68" i="10"/>
  <c r="J48" i="14"/>
  <c r="AD69" i="10"/>
  <c r="AA69" i="10"/>
  <c r="AE69" i="10"/>
  <c r="N67" i="10"/>
  <c r="O67" i="10" s="1"/>
  <c r="F46" i="14"/>
  <c r="D48" i="14"/>
  <c r="H69" i="10"/>
  <c r="E69" i="10"/>
  <c r="I69" i="10"/>
  <c r="N57" i="9"/>
  <c r="O57" i="9" s="1"/>
  <c r="AU57" i="9"/>
  <c r="AV57" i="9" s="1"/>
  <c r="I59" i="9"/>
  <c r="D38" i="13"/>
  <c r="AE59" i="9"/>
  <c r="J38" i="13"/>
  <c r="Y57" i="9"/>
  <c r="Z57" i="9" s="1"/>
  <c r="AP59" i="9"/>
  <c r="M38" i="13"/>
  <c r="L58" i="9"/>
  <c r="F37" i="13" s="1"/>
  <c r="E37" i="13"/>
  <c r="T59" i="9"/>
  <c r="G38" i="13"/>
  <c r="AJ57" i="9"/>
  <c r="AK57" i="9" s="1"/>
  <c r="W58" i="9"/>
  <c r="I37" i="13" s="1"/>
  <c r="H37" i="13"/>
  <c r="AH58" i="9"/>
  <c r="L37" i="13" s="1"/>
  <c r="K37" i="13"/>
  <c r="AS58" i="9"/>
  <c r="O37" i="13" s="1"/>
  <c r="N37" i="13"/>
  <c r="AO59" i="9"/>
  <c r="AL59" i="9"/>
  <c r="K58" i="9"/>
  <c r="P59" i="9"/>
  <c r="S59" i="9"/>
  <c r="E59" i="9"/>
  <c r="H59" i="9"/>
  <c r="AG58" i="9"/>
  <c r="V58" i="9"/>
  <c r="AB60" i="9"/>
  <c r="F60" i="9"/>
  <c r="AM60" i="9"/>
  <c r="Q60" i="9"/>
  <c r="AR58" i="9"/>
  <c r="AA59" i="9"/>
  <c r="AD59" i="9"/>
  <c r="D61" i="9"/>
  <c r="C40" i="13" s="1"/>
  <c r="B61" i="9"/>
  <c r="A40" i="13" s="1"/>
  <c r="AG56" i="11" l="1"/>
  <c r="K29" i="15"/>
  <c r="AR56" i="11"/>
  <c r="N29" i="15"/>
  <c r="AM57" i="11"/>
  <c r="AB57" i="11"/>
  <c r="Q57" i="11"/>
  <c r="K56" i="11"/>
  <c r="E29" i="15"/>
  <c r="V56" i="11"/>
  <c r="H29" i="15"/>
  <c r="K29" i="16"/>
  <c r="L29" i="16"/>
  <c r="N29" i="16"/>
  <c r="O29" i="16"/>
  <c r="Q57" i="12"/>
  <c r="AM57" i="12"/>
  <c r="AB57" i="12"/>
  <c r="E29" i="16"/>
  <c r="F29" i="16"/>
  <c r="H29" i="16"/>
  <c r="I29" i="16"/>
  <c r="V56" i="12"/>
  <c r="F57" i="12"/>
  <c r="D30" i="16" s="1"/>
  <c r="BT57" i="11"/>
  <c r="AX57" i="11"/>
  <c r="CE57" i="11"/>
  <c r="F57" i="11"/>
  <c r="BI57" i="11"/>
  <c r="A30" i="16"/>
  <c r="AG56" i="12"/>
  <c r="K56" i="12"/>
  <c r="AR56" i="12"/>
  <c r="BO56" i="11"/>
  <c r="BZ56" i="11"/>
  <c r="CK56" i="11"/>
  <c r="BD56" i="11"/>
  <c r="A30" i="15"/>
  <c r="CJ56" i="11"/>
  <c r="BY56" i="11"/>
  <c r="BN56" i="11"/>
  <c r="BC56" i="11"/>
  <c r="E48" i="14"/>
  <c r="K69" i="10"/>
  <c r="L69" i="10"/>
  <c r="J49" i="14"/>
  <c r="AE70" i="10"/>
  <c r="AA70" i="10"/>
  <c r="AD70" i="10"/>
  <c r="Y68" i="10"/>
  <c r="Z68" i="10" s="1"/>
  <c r="I47" i="14"/>
  <c r="A50" i="14"/>
  <c r="F71" i="10"/>
  <c r="AM71" i="10"/>
  <c r="AB71" i="10"/>
  <c r="Q71" i="10"/>
  <c r="M49" i="14"/>
  <c r="AP70" i="10"/>
  <c r="AO70" i="10"/>
  <c r="AL70" i="10"/>
  <c r="H48" i="14"/>
  <c r="V69" i="10"/>
  <c r="W69" i="10"/>
  <c r="K48" i="14"/>
  <c r="AH69" i="10"/>
  <c r="AG69" i="10"/>
  <c r="C50" i="14"/>
  <c r="D72" i="10"/>
  <c r="B72" i="10"/>
  <c r="AU68" i="10"/>
  <c r="AV68" i="10" s="1"/>
  <c r="O47" i="14"/>
  <c r="D49" i="14"/>
  <c r="I70" i="10"/>
  <c r="H70" i="10"/>
  <c r="E70" i="10"/>
  <c r="L47" i="14"/>
  <c r="AJ68" i="10"/>
  <c r="AK68" i="10" s="1"/>
  <c r="N48" i="14"/>
  <c r="AS69" i="10"/>
  <c r="AR69" i="10"/>
  <c r="G49" i="14"/>
  <c r="S70" i="10"/>
  <c r="P70" i="10"/>
  <c r="T70" i="10"/>
  <c r="F47" i="14"/>
  <c r="N68" i="10"/>
  <c r="O68" i="10" s="1"/>
  <c r="AJ58" i="9"/>
  <c r="AK58" i="9" s="1"/>
  <c r="AU58" i="9"/>
  <c r="AV58" i="9" s="1"/>
  <c r="I60" i="9"/>
  <c r="D39" i="13"/>
  <c r="AE60" i="9"/>
  <c r="J39" i="13"/>
  <c r="AH59" i="9"/>
  <c r="L38" i="13" s="1"/>
  <c r="K38" i="13"/>
  <c r="T60" i="9"/>
  <c r="G39" i="13"/>
  <c r="Y58" i="9"/>
  <c r="Z58" i="9" s="1"/>
  <c r="N58" i="9"/>
  <c r="O58" i="9" s="1"/>
  <c r="W59" i="9"/>
  <c r="I38" i="13" s="1"/>
  <c r="H38" i="13"/>
  <c r="AS59" i="9"/>
  <c r="O38" i="13" s="1"/>
  <c r="N38" i="13"/>
  <c r="AP60" i="9"/>
  <c r="M39" i="13"/>
  <c r="L59" i="9"/>
  <c r="F38" i="13" s="1"/>
  <c r="E38" i="13"/>
  <c r="AO60" i="9"/>
  <c r="AL60" i="9"/>
  <c r="H60" i="9"/>
  <c r="E60" i="9"/>
  <c r="AM61" i="9"/>
  <c r="Q61" i="9"/>
  <c r="AB61" i="9"/>
  <c r="F61" i="9"/>
  <c r="AG59" i="9"/>
  <c r="AD60" i="9"/>
  <c r="AA60" i="9"/>
  <c r="S60" i="9"/>
  <c r="P60" i="9"/>
  <c r="K59" i="9"/>
  <c r="V59" i="9"/>
  <c r="AR59" i="9"/>
  <c r="D62" i="9"/>
  <c r="C41" i="13" s="1"/>
  <c r="B62" i="9"/>
  <c r="A41" i="13" s="1"/>
  <c r="AO57" i="11" l="1"/>
  <c r="M30" i="15"/>
  <c r="AP57" i="11"/>
  <c r="AS57" i="11" s="1"/>
  <c r="AL57" i="11"/>
  <c r="AU56" i="11"/>
  <c r="AV56" i="11" s="1"/>
  <c r="O29" i="15"/>
  <c r="Y56" i="11"/>
  <c r="Z56" i="11" s="1"/>
  <c r="I29" i="15"/>
  <c r="AJ56" i="11"/>
  <c r="L29" i="15"/>
  <c r="AD57" i="11"/>
  <c r="J30" i="15"/>
  <c r="AE57" i="11"/>
  <c r="AH57" i="11" s="1"/>
  <c r="AA57" i="11"/>
  <c r="N56" i="11"/>
  <c r="O56" i="11" s="1"/>
  <c r="F29" i="15"/>
  <c r="H57" i="11"/>
  <c r="D30" i="15"/>
  <c r="S57" i="11"/>
  <c r="G30" i="15"/>
  <c r="T57" i="11"/>
  <c r="W57" i="11" s="1"/>
  <c r="P57" i="11"/>
  <c r="J30" i="16"/>
  <c r="AA57" i="12"/>
  <c r="AE57" i="12"/>
  <c r="AH57" i="12" s="1"/>
  <c r="M30" i="16"/>
  <c r="AP57" i="12"/>
  <c r="AS57" i="12" s="1"/>
  <c r="AL57" i="12"/>
  <c r="G30" i="16"/>
  <c r="T57" i="12"/>
  <c r="W57" i="12" s="1"/>
  <c r="P57" i="12"/>
  <c r="BV57" i="11"/>
  <c r="BS57" i="11"/>
  <c r="N56" i="12"/>
  <c r="O56" i="12" s="1"/>
  <c r="I57" i="12"/>
  <c r="L57" i="12" s="1"/>
  <c r="E57" i="12"/>
  <c r="H57" i="12"/>
  <c r="AD57" i="12"/>
  <c r="S57" i="12"/>
  <c r="AU56" i="12"/>
  <c r="AV56" i="12" s="1"/>
  <c r="AJ56" i="12"/>
  <c r="AK56" i="12" s="1"/>
  <c r="C30" i="16"/>
  <c r="B58" i="12"/>
  <c r="AO57" i="12"/>
  <c r="Y56" i="12"/>
  <c r="Z56" i="12" s="1"/>
  <c r="BH57" i="11"/>
  <c r="BL57" i="11"/>
  <c r="BA57" i="11"/>
  <c r="AW57" i="11"/>
  <c r="CD57" i="11"/>
  <c r="CH57" i="11"/>
  <c r="E57" i="11"/>
  <c r="I57" i="11"/>
  <c r="L57" i="11" s="1"/>
  <c r="BW57" i="11"/>
  <c r="BY57" i="11" s="1"/>
  <c r="C30" i="15"/>
  <c r="B58" i="11"/>
  <c r="BK57" i="11"/>
  <c r="BQ56" i="11"/>
  <c r="BR56" i="11" s="1"/>
  <c r="AK56" i="11"/>
  <c r="CG57" i="11"/>
  <c r="BF56" i="11"/>
  <c r="BG56" i="11" s="1"/>
  <c r="CB56" i="11"/>
  <c r="CC56" i="11" s="1"/>
  <c r="CM56" i="11"/>
  <c r="CN56" i="11" s="1"/>
  <c r="AZ57" i="11"/>
  <c r="E49" i="14"/>
  <c r="L70" i="10"/>
  <c r="K70" i="10"/>
  <c r="N49" i="14"/>
  <c r="AR70" i="10"/>
  <c r="AS70" i="10"/>
  <c r="M50" i="14"/>
  <c r="AP71" i="10"/>
  <c r="AL71" i="10"/>
  <c r="AO71" i="10"/>
  <c r="A51" i="14"/>
  <c r="Q72" i="10"/>
  <c r="F72" i="10"/>
  <c r="AM72" i="10"/>
  <c r="AB72" i="10"/>
  <c r="L48" i="14"/>
  <c r="AJ69" i="10"/>
  <c r="AK69" i="10" s="1"/>
  <c r="D50" i="14"/>
  <c r="H71" i="10"/>
  <c r="I71" i="10"/>
  <c r="E71" i="10"/>
  <c r="N69" i="10"/>
  <c r="O69" i="10" s="1"/>
  <c r="F48" i="14"/>
  <c r="H49" i="14"/>
  <c r="V70" i="10"/>
  <c r="W70" i="10"/>
  <c r="B73" i="10"/>
  <c r="C51" i="14"/>
  <c r="G50" i="14"/>
  <c r="P71" i="10"/>
  <c r="S71" i="10"/>
  <c r="T71" i="10"/>
  <c r="AU69" i="10"/>
  <c r="AV69" i="10" s="1"/>
  <c r="O48" i="14"/>
  <c r="I48" i="14"/>
  <c r="Y69" i="10"/>
  <c r="Z69" i="10" s="1"/>
  <c r="J50" i="14"/>
  <c r="AD71" i="10"/>
  <c r="AE71" i="10"/>
  <c r="AA71" i="10"/>
  <c r="K49" i="14"/>
  <c r="AG70" i="10"/>
  <c r="AH70" i="10"/>
  <c r="N59" i="9"/>
  <c r="O59" i="9" s="1"/>
  <c r="AU59" i="9"/>
  <c r="AV59" i="9" s="1"/>
  <c r="Y59" i="9"/>
  <c r="Z59" i="9" s="1"/>
  <c r="AE61" i="9"/>
  <c r="J40" i="13"/>
  <c r="T61" i="9"/>
  <c r="G40" i="13"/>
  <c r="AS60" i="9"/>
  <c r="O39" i="13" s="1"/>
  <c r="N39" i="13"/>
  <c r="W60" i="9"/>
  <c r="I39" i="13" s="1"/>
  <c r="H39" i="13"/>
  <c r="AH60" i="9"/>
  <c r="L39" i="13" s="1"/>
  <c r="K39" i="13"/>
  <c r="AJ59" i="9"/>
  <c r="AK59" i="9" s="1"/>
  <c r="AP61" i="9"/>
  <c r="M40" i="13"/>
  <c r="I61" i="9"/>
  <c r="D40" i="13"/>
  <c r="L60" i="9"/>
  <c r="F39" i="13" s="1"/>
  <c r="E39" i="13"/>
  <c r="AG60" i="9"/>
  <c r="AL61" i="9"/>
  <c r="AO61" i="9"/>
  <c r="V60" i="9"/>
  <c r="E61" i="9"/>
  <c r="H61" i="9"/>
  <c r="F62" i="9"/>
  <c r="AM62" i="9"/>
  <c r="Q62" i="9"/>
  <c r="AB62" i="9"/>
  <c r="AD61" i="9"/>
  <c r="AA61" i="9"/>
  <c r="S61" i="9"/>
  <c r="P61" i="9"/>
  <c r="K60" i="9"/>
  <c r="AR60" i="9"/>
  <c r="B63" i="9"/>
  <c r="A42" i="13" s="1"/>
  <c r="D63" i="9"/>
  <c r="C42" i="13" s="1"/>
  <c r="AG57" i="11" l="1"/>
  <c r="K30" i="15"/>
  <c r="K57" i="11"/>
  <c r="E30" i="15"/>
  <c r="AR57" i="11"/>
  <c r="N30" i="15"/>
  <c r="V57" i="11"/>
  <c r="H30" i="15"/>
  <c r="AB58" i="11"/>
  <c r="AM58" i="11"/>
  <c r="Q58" i="11"/>
  <c r="H30" i="16"/>
  <c r="I30" i="16"/>
  <c r="N30" i="16"/>
  <c r="O30" i="16"/>
  <c r="K30" i="16"/>
  <c r="L30" i="16"/>
  <c r="E30" i="16"/>
  <c r="F30" i="16"/>
  <c r="AM58" i="12"/>
  <c r="Q58" i="12"/>
  <c r="AB58" i="12"/>
  <c r="V57" i="12"/>
  <c r="BI58" i="11"/>
  <c r="BT58" i="11"/>
  <c r="AX58" i="11"/>
  <c r="CE58" i="11"/>
  <c r="F58" i="11"/>
  <c r="F58" i="12"/>
  <c r="D31" i="16" s="1"/>
  <c r="AR57" i="12"/>
  <c r="A31" i="16"/>
  <c r="AG57" i="12"/>
  <c r="K57" i="12"/>
  <c r="BZ57" i="11"/>
  <c r="BO57" i="11"/>
  <c r="CK57" i="11"/>
  <c r="BD57" i="11"/>
  <c r="BC57" i="11"/>
  <c r="CJ57" i="11"/>
  <c r="BN57" i="11"/>
  <c r="A31" i="15"/>
  <c r="AJ70" i="10"/>
  <c r="AK70" i="10" s="1"/>
  <c r="L49" i="14"/>
  <c r="K50" i="14"/>
  <c r="AH71" i="10"/>
  <c r="AG71" i="10"/>
  <c r="A52" i="14"/>
  <c r="Q73" i="10"/>
  <c r="F73" i="10"/>
  <c r="AB73" i="10"/>
  <c r="AM73" i="10"/>
  <c r="E50" i="14"/>
  <c r="K71" i="10"/>
  <c r="L71" i="10"/>
  <c r="G51" i="14"/>
  <c r="S72" i="10"/>
  <c r="T72" i="10"/>
  <c r="P72" i="10"/>
  <c r="N50" i="14"/>
  <c r="AS71" i="10"/>
  <c r="AR71" i="10"/>
  <c r="Y70" i="10"/>
  <c r="Z70" i="10" s="1"/>
  <c r="I49" i="14"/>
  <c r="M51" i="14"/>
  <c r="AP72" i="10"/>
  <c r="AL72" i="10"/>
  <c r="AO72" i="10"/>
  <c r="AU70" i="10"/>
  <c r="AV70" i="10" s="1"/>
  <c r="O49" i="14"/>
  <c r="F49" i="14"/>
  <c r="N70" i="10"/>
  <c r="O70" i="10" s="1"/>
  <c r="J51" i="14"/>
  <c r="AD72" i="10"/>
  <c r="AE72" i="10"/>
  <c r="AA72" i="10"/>
  <c r="H50" i="14"/>
  <c r="V71" i="10"/>
  <c r="W71" i="10"/>
  <c r="D51" i="14"/>
  <c r="I72" i="10"/>
  <c r="E72" i="10"/>
  <c r="H72" i="10"/>
  <c r="Y60" i="9"/>
  <c r="Z60" i="9" s="1"/>
  <c r="AU60" i="9"/>
  <c r="AV60" i="9" s="1"/>
  <c r="AJ60" i="9"/>
  <c r="AK60" i="9" s="1"/>
  <c r="AP62" i="9"/>
  <c r="M41" i="13"/>
  <c r="AS61" i="9"/>
  <c r="O40" i="13" s="1"/>
  <c r="N40" i="13"/>
  <c r="N60" i="9"/>
  <c r="O60" i="9" s="1"/>
  <c r="I62" i="9"/>
  <c r="D41" i="13"/>
  <c r="W61" i="9"/>
  <c r="I40" i="13" s="1"/>
  <c r="H40" i="13"/>
  <c r="AE62" i="9"/>
  <c r="J41" i="13"/>
  <c r="L61" i="9"/>
  <c r="F40" i="13" s="1"/>
  <c r="E40" i="13"/>
  <c r="T62" i="9"/>
  <c r="G41" i="13"/>
  <c r="AH61" i="9"/>
  <c r="L40" i="13" s="1"/>
  <c r="K40" i="13"/>
  <c r="AO62" i="9"/>
  <c r="AL62" i="9"/>
  <c r="AR61" i="9"/>
  <c r="AG61" i="9"/>
  <c r="AA62" i="9"/>
  <c r="AD62" i="9"/>
  <c r="E62" i="9"/>
  <c r="H62" i="9"/>
  <c r="AB63" i="9"/>
  <c r="F63" i="9"/>
  <c r="AM63" i="9"/>
  <c r="Q63" i="9"/>
  <c r="V61" i="9"/>
  <c r="P62" i="9"/>
  <c r="S62" i="9"/>
  <c r="K61" i="9"/>
  <c r="D64" i="9"/>
  <c r="C43" i="13" s="1"/>
  <c r="B64" i="9"/>
  <c r="A43" i="13" s="1"/>
  <c r="H58" i="11" l="1"/>
  <c r="D31" i="15"/>
  <c r="AO58" i="11"/>
  <c r="M31" i="15"/>
  <c r="AP58" i="11"/>
  <c r="AS58" i="11" s="1"/>
  <c r="AL58" i="11"/>
  <c r="AD58" i="11"/>
  <c r="J31" i="15"/>
  <c r="AA58" i="11"/>
  <c r="AE58" i="11"/>
  <c r="AH58" i="11" s="1"/>
  <c r="S58" i="11"/>
  <c r="G31" i="15"/>
  <c r="T58" i="11"/>
  <c r="W58" i="11" s="1"/>
  <c r="P58" i="11"/>
  <c r="Y57" i="11"/>
  <c r="Z57" i="11" s="1"/>
  <c r="I30" i="15"/>
  <c r="N57" i="11"/>
  <c r="F30" i="15"/>
  <c r="AJ57" i="11"/>
  <c r="AK57" i="11" s="1"/>
  <c r="L30" i="15"/>
  <c r="AU57" i="11"/>
  <c r="AV57" i="11" s="1"/>
  <c r="O30" i="15"/>
  <c r="J31" i="16"/>
  <c r="AA58" i="12"/>
  <c r="AE58" i="12"/>
  <c r="AH58" i="12" s="1"/>
  <c r="G31" i="16"/>
  <c r="T58" i="12"/>
  <c r="W58" i="12" s="1"/>
  <c r="P58" i="12"/>
  <c r="M31" i="16"/>
  <c r="AL58" i="12"/>
  <c r="AP58" i="12"/>
  <c r="AS58" i="12" s="1"/>
  <c r="CB57" i="11"/>
  <c r="CC57" i="11" s="1"/>
  <c r="AJ57" i="12"/>
  <c r="AK57" i="12" s="1"/>
  <c r="C31" i="16"/>
  <c r="B59" i="12"/>
  <c r="N57" i="12"/>
  <c r="O57" i="12" s="1"/>
  <c r="AD58" i="12"/>
  <c r="AO58" i="12"/>
  <c r="E58" i="12"/>
  <c r="I58" i="12"/>
  <c r="L58" i="12" s="1"/>
  <c r="H58" i="12"/>
  <c r="Y57" i="12"/>
  <c r="Z57" i="12" s="1"/>
  <c r="S58" i="12"/>
  <c r="AU57" i="12"/>
  <c r="AV57" i="12" s="1"/>
  <c r="BW58" i="11"/>
  <c r="BS58" i="11"/>
  <c r="CH58" i="11"/>
  <c r="CD58" i="11"/>
  <c r="BL58" i="11"/>
  <c r="BH58" i="11"/>
  <c r="E58" i="11"/>
  <c r="I58" i="11"/>
  <c r="L58" i="11" s="1"/>
  <c r="AW58" i="11"/>
  <c r="BA58" i="11"/>
  <c r="O57" i="11"/>
  <c r="C31" i="15"/>
  <c r="B59" i="11"/>
  <c r="BK58" i="11"/>
  <c r="CM57" i="11"/>
  <c r="CN57" i="11" s="1"/>
  <c r="BV58" i="11"/>
  <c r="BQ57" i="11"/>
  <c r="BR57" i="11" s="1"/>
  <c r="AZ58" i="11"/>
  <c r="CG58" i="11"/>
  <c r="BF57" i="11"/>
  <c r="BG57" i="11" s="1"/>
  <c r="E51" i="14"/>
  <c r="L72" i="10"/>
  <c r="K72" i="10"/>
  <c r="H51" i="14"/>
  <c r="W72" i="10"/>
  <c r="V72" i="10"/>
  <c r="D52" i="14"/>
  <c r="H73" i="10"/>
  <c r="E73" i="10"/>
  <c r="I73" i="10"/>
  <c r="AJ71" i="10"/>
  <c r="AK71" i="10" s="1"/>
  <c r="L50" i="14"/>
  <c r="AU71" i="10"/>
  <c r="AV71" i="10" s="1"/>
  <c r="O50" i="14"/>
  <c r="G52" i="14"/>
  <c r="S73" i="10"/>
  <c r="P73" i="10"/>
  <c r="T73" i="10"/>
  <c r="Y71" i="10"/>
  <c r="Z71" i="10" s="1"/>
  <c r="I50" i="14"/>
  <c r="K51" i="14"/>
  <c r="AH72" i="10"/>
  <c r="AG72" i="10"/>
  <c r="M52" i="14"/>
  <c r="AO73" i="10"/>
  <c r="AL73" i="10"/>
  <c r="AP73" i="10"/>
  <c r="N51" i="14"/>
  <c r="AS72" i="10"/>
  <c r="AR72" i="10"/>
  <c r="N71" i="10"/>
  <c r="O71" i="10" s="1"/>
  <c r="F50" i="14"/>
  <c r="J52" i="14"/>
  <c r="AA73" i="10"/>
  <c r="AE73" i="10"/>
  <c r="AD73" i="10"/>
  <c r="AU61" i="9"/>
  <c r="AV61" i="9" s="1"/>
  <c r="N61" i="9"/>
  <c r="O61" i="9" s="1"/>
  <c r="Y61" i="9"/>
  <c r="Z61" i="9" s="1"/>
  <c r="AE63" i="9"/>
  <c r="J42" i="13"/>
  <c r="T63" i="9"/>
  <c r="G42" i="13"/>
  <c r="AP63" i="9"/>
  <c r="M42" i="13"/>
  <c r="AJ61" i="9"/>
  <c r="AK61" i="9" s="1"/>
  <c r="W62" i="9"/>
  <c r="I41" i="13" s="1"/>
  <c r="H41" i="13"/>
  <c r="AH62" i="9"/>
  <c r="L41" i="13" s="1"/>
  <c r="K41" i="13"/>
  <c r="L62" i="9"/>
  <c r="F41" i="13" s="1"/>
  <c r="E41" i="13"/>
  <c r="I63" i="9"/>
  <c r="D42" i="13"/>
  <c r="AS62" i="9"/>
  <c r="O41" i="13" s="1"/>
  <c r="N41" i="13"/>
  <c r="P63" i="9"/>
  <c r="S63" i="9"/>
  <c r="V62" i="9"/>
  <c r="AO63" i="9"/>
  <c r="AL63" i="9"/>
  <c r="K62" i="9"/>
  <c r="AR62" i="9"/>
  <c r="Q64" i="9"/>
  <c r="AB64" i="9"/>
  <c r="F64" i="9"/>
  <c r="AM64" i="9"/>
  <c r="E63" i="9"/>
  <c r="H63" i="9"/>
  <c r="AG62" i="9"/>
  <c r="AA63" i="9"/>
  <c r="AD63" i="9"/>
  <c r="D65" i="9"/>
  <c r="C44" i="13" s="1"/>
  <c r="B65" i="9"/>
  <c r="A44" i="13" s="1"/>
  <c r="AR58" i="11" l="1"/>
  <c r="N31" i="15"/>
  <c r="K58" i="11"/>
  <c r="E31" i="15"/>
  <c r="V58" i="11"/>
  <c r="H31" i="15"/>
  <c r="AG58" i="11"/>
  <c r="K31" i="15"/>
  <c r="AM59" i="11"/>
  <c r="AB59" i="11"/>
  <c r="Q59" i="11"/>
  <c r="H31" i="16"/>
  <c r="I31" i="16"/>
  <c r="AM59" i="12"/>
  <c r="AB59" i="12"/>
  <c r="Q59" i="12"/>
  <c r="K31" i="16"/>
  <c r="L31" i="16"/>
  <c r="E31" i="16"/>
  <c r="F31" i="16"/>
  <c r="N31" i="16"/>
  <c r="O31" i="16"/>
  <c r="V58" i="12"/>
  <c r="F59" i="12"/>
  <c r="D32" i="16" s="1"/>
  <c r="CE59" i="11"/>
  <c r="BI59" i="11"/>
  <c r="BT59" i="11"/>
  <c r="AX59" i="11"/>
  <c r="F59" i="11"/>
  <c r="K58" i="12"/>
  <c r="AG58" i="12"/>
  <c r="AR58" i="12"/>
  <c r="A32" i="16"/>
  <c r="BZ58" i="11"/>
  <c r="BD58" i="11"/>
  <c r="BO58" i="11"/>
  <c r="CK58" i="11"/>
  <c r="BC58" i="11"/>
  <c r="BY58" i="11"/>
  <c r="BN58" i="11"/>
  <c r="A32" i="15"/>
  <c r="CJ58" i="11"/>
  <c r="L51" i="14"/>
  <c r="AJ72" i="10"/>
  <c r="AK72" i="10" s="1"/>
  <c r="H52" i="14"/>
  <c r="V73" i="10"/>
  <c r="W73" i="10"/>
  <c r="E52" i="14"/>
  <c r="K73" i="10"/>
  <c r="L73" i="10"/>
  <c r="N72" i="10"/>
  <c r="O72" i="10" s="1"/>
  <c r="F51" i="14"/>
  <c r="O51" i="14"/>
  <c r="AU72" i="10"/>
  <c r="AV72" i="10" s="1"/>
  <c r="Y72" i="10"/>
  <c r="Z72" i="10" s="1"/>
  <c r="I51" i="14"/>
  <c r="K52" i="14"/>
  <c r="AH73" i="10"/>
  <c r="AG73" i="10"/>
  <c r="N52" i="14"/>
  <c r="AR73" i="10"/>
  <c r="AS73" i="10"/>
  <c r="N62" i="9"/>
  <c r="O62" i="9" s="1"/>
  <c r="AJ62" i="9"/>
  <c r="AK62" i="9" s="1"/>
  <c r="AU62" i="9"/>
  <c r="AV62" i="9" s="1"/>
  <c r="AE64" i="9"/>
  <c r="J43" i="13"/>
  <c r="T64" i="9"/>
  <c r="G43" i="13"/>
  <c r="Y62" i="9"/>
  <c r="Z62" i="9" s="1"/>
  <c r="W63" i="9"/>
  <c r="I42" i="13" s="1"/>
  <c r="H42" i="13"/>
  <c r="AP64" i="9"/>
  <c r="M43" i="13"/>
  <c r="L63" i="9"/>
  <c r="F42" i="13" s="1"/>
  <c r="E42" i="13"/>
  <c r="I64" i="9"/>
  <c r="D43" i="13"/>
  <c r="AS63" i="9"/>
  <c r="O42" i="13" s="1"/>
  <c r="N42" i="13"/>
  <c r="AH63" i="9"/>
  <c r="L42" i="13" s="1"/>
  <c r="K42" i="13"/>
  <c r="AM65" i="9"/>
  <c r="Q65" i="9"/>
  <c r="F65" i="9"/>
  <c r="AB65" i="9"/>
  <c r="AG63" i="9"/>
  <c r="P64" i="9"/>
  <c r="S64" i="9"/>
  <c r="AL64" i="9"/>
  <c r="AO64" i="9"/>
  <c r="AR63" i="9"/>
  <c r="K63" i="9"/>
  <c r="H64" i="9"/>
  <c r="E64" i="9"/>
  <c r="V63" i="9"/>
  <c r="AD64" i="9"/>
  <c r="AA64" i="9"/>
  <c r="D66" i="9"/>
  <c r="C45" i="13" s="1"/>
  <c r="B66" i="9"/>
  <c r="A45" i="13" s="1"/>
  <c r="AD59" i="11" l="1"/>
  <c r="J32" i="15"/>
  <c r="AA59" i="11"/>
  <c r="AE59" i="11"/>
  <c r="AH59" i="11" s="1"/>
  <c r="S59" i="11"/>
  <c r="G32" i="15"/>
  <c r="P59" i="11"/>
  <c r="T59" i="11"/>
  <c r="W59" i="11" s="1"/>
  <c r="AO59" i="11"/>
  <c r="M32" i="15"/>
  <c r="AL59" i="11"/>
  <c r="AP59" i="11"/>
  <c r="AS59" i="11" s="1"/>
  <c r="AJ58" i="11"/>
  <c r="L31" i="15"/>
  <c r="N58" i="11"/>
  <c r="O58" i="11" s="1"/>
  <c r="F31" i="15"/>
  <c r="AU58" i="11"/>
  <c r="AV58" i="11" s="1"/>
  <c r="O31" i="15"/>
  <c r="H59" i="11"/>
  <c r="D32" i="15"/>
  <c r="Y58" i="11"/>
  <c r="Z58" i="11" s="1"/>
  <c r="I31" i="15"/>
  <c r="G32" i="16"/>
  <c r="P59" i="12"/>
  <c r="T59" i="12"/>
  <c r="W59" i="12" s="1"/>
  <c r="J32" i="16"/>
  <c r="AE59" i="12"/>
  <c r="AH59" i="12" s="1"/>
  <c r="AA59" i="12"/>
  <c r="M32" i="16"/>
  <c r="AL59" i="12"/>
  <c r="AP59" i="12"/>
  <c r="AS59" i="12" s="1"/>
  <c r="AJ58" i="12"/>
  <c r="AK58" i="12" s="1"/>
  <c r="B60" i="12"/>
  <c r="C32" i="16"/>
  <c r="AD59" i="12"/>
  <c r="Y58" i="12"/>
  <c r="Z58" i="12" s="1"/>
  <c r="AO59" i="12"/>
  <c r="S59" i="12"/>
  <c r="E59" i="12"/>
  <c r="I59" i="12"/>
  <c r="L59" i="12" s="1"/>
  <c r="H59" i="12"/>
  <c r="AU58" i="12"/>
  <c r="AV58" i="12" s="1"/>
  <c r="N58" i="12"/>
  <c r="O58" i="12" s="1"/>
  <c r="I59" i="11"/>
  <c r="L59" i="11" s="1"/>
  <c r="E59" i="11"/>
  <c r="BA59" i="11"/>
  <c r="AW59" i="11"/>
  <c r="BW59" i="11"/>
  <c r="BS59" i="11"/>
  <c r="CH59" i="11"/>
  <c r="CD59" i="11"/>
  <c r="BH59" i="11"/>
  <c r="BL59" i="11"/>
  <c r="BV59" i="11"/>
  <c r="AK58" i="11"/>
  <c r="CM58" i="11"/>
  <c r="CN58" i="11" s="1"/>
  <c r="C32" i="15"/>
  <c r="B60" i="11"/>
  <c r="CG59" i="11"/>
  <c r="CB58" i="11"/>
  <c r="CC58" i="11" s="1"/>
  <c r="AZ59" i="11"/>
  <c r="BK59" i="11"/>
  <c r="BQ58" i="11"/>
  <c r="BR58" i="11" s="1"/>
  <c r="BF58" i="11"/>
  <c r="BG58" i="11" s="1"/>
  <c r="O52" i="14"/>
  <c r="AU73" i="10"/>
  <c r="AV73" i="10" s="1"/>
  <c r="AV75" i="10" s="1"/>
  <c r="AJ73" i="10"/>
  <c r="AK73" i="10" s="1"/>
  <c r="AK75" i="10" s="1"/>
  <c r="L52" i="14"/>
  <c r="Y73" i="10"/>
  <c r="Z73" i="10" s="1"/>
  <c r="Z75" i="10" s="1"/>
  <c r="I52" i="14"/>
  <c r="N73" i="10"/>
  <c r="O73" i="10" s="1"/>
  <c r="O75" i="10" s="1"/>
  <c r="F52" i="14"/>
  <c r="Y63" i="9"/>
  <c r="Z63" i="9" s="1"/>
  <c r="N63" i="9"/>
  <c r="O63" i="9" s="1"/>
  <c r="AU63" i="9"/>
  <c r="AV63" i="9" s="1"/>
  <c r="AJ63" i="9"/>
  <c r="AK63" i="9" s="1"/>
  <c r="T65" i="9"/>
  <c r="G44" i="13"/>
  <c r="L64" i="9"/>
  <c r="F43" i="13" s="1"/>
  <c r="E43" i="13"/>
  <c r="AS64" i="9"/>
  <c r="O43" i="13" s="1"/>
  <c r="N43" i="13"/>
  <c r="AP65" i="9"/>
  <c r="M44" i="13"/>
  <c r="W64" i="9"/>
  <c r="I43" i="13" s="1"/>
  <c r="H43" i="13"/>
  <c r="AE65" i="9"/>
  <c r="J44" i="13"/>
  <c r="I65" i="9"/>
  <c r="D44" i="13"/>
  <c r="AH64" i="9"/>
  <c r="L43" i="13" s="1"/>
  <c r="K43" i="13"/>
  <c r="AO65" i="9"/>
  <c r="AL65" i="9"/>
  <c r="K64" i="9"/>
  <c r="AD65" i="9"/>
  <c r="AA65" i="9"/>
  <c r="AB66" i="9"/>
  <c r="AM66" i="9"/>
  <c r="Q66" i="9"/>
  <c r="F66" i="9"/>
  <c r="AR64" i="9"/>
  <c r="V64" i="9"/>
  <c r="E65" i="9"/>
  <c r="H65" i="9"/>
  <c r="AG64" i="9"/>
  <c r="S65" i="9"/>
  <c r="P65" i="9"/>
  <c r="D67" i="9"/>
  <c r="C46" i="13" s="1"/>
  <c r="B67" i="9"/>
  <c r="A46" i="13" s="1"/>
  <c r="V59" i="11" l="1"/>
  <c r="H32" i="15"/>
  <c r="AR59" i="11"/>
  <c r="N32" i="15"/>
  <c r="AG59" i="11"/>
  <c r="K32" i="15"/>
  <c r="K59" i="11"/>
  <c r="E32" i="15"/>
  <c r="AB60" i="11"/>
  <c r="AM60" i="11"/>
  <c r="Q60" i="11"/>
  <c r="K32" i="16"/>
  <c r="L32" i="16"/>
  <c r="AM60" i="12"/>
  <c r="AB60" i="12"/>
  <c r="Q60" i="12"/>
  <c r="H32" i="16"/>
  <c r="I32" i="16"/>
  <c r="E32" i="16"/>
  <c r="F32" i="16"/>
  <c r="N32" i="16"/>
  <c r="O32" i="16"/>
  <c r="V59" i="12"/>
  <c r="F60" i="12"/>
  <c r="D33" i="16" s="1"/>
  <c r="BT60" i="11"/>
  <c r="AX60" i="11"/>
  <c r="CE60" i="11"/>
  <c r="BI60" i="11"/>
  <c r="F60" i="11"/>
  <c r="K59" i="12"/>
  <c r="AR59" i="12"/>
  <c r="AG59" i="12"/>
  <c r="A33" i="16"/>
  <c r="BO59" i="11"/>
  <c r="CK59" i="11"/>
  <c r="BD59" i="11"/>
  <c r="BZ59" i="11"/>
  <c r="BY59" i="11"/>
  <c r="CJ59" i="11"/>
  <c r="BN59" i="11"/>
  <c r="A33" i="15"/>
  <c r="BC59" i="11"/>
  <c r="H76" i="10"/>
  <c r="H78" i="10" s="1"/>
  <c r="N64" i="9"/>
  <c r="O64" i="9" s="1"/>
  <c r="L65" i="9"/>
  <c r="F44" i="13" s="1"/>
  <c r="E44" i="13"/>
  <c r="AU64" i="9"/>
  <c r="AV64" i="9" s="1"/>
  <c r="AE66" i="9"/>
  <c r="J45" i="13"/>
  <c r="I66" i="9"/>
  <c r="D45" i="13"/>
  <c r="AH65" i="9"/>
  <c r="L44" i="13" s="1"/>
  <c r="K44" i="13"/>
  <c r="AS65" i="9"/>
  <c r="O44" i="13" s="1"/>
  <c r="N44" i="13"/>
  <c r="AJ64" i="9"/>
  <c r="AK64" i="9" s="1"/>
  <c r="Y64" i="9"/>
  <c r="Z64" i="9" s="1"/>
  <c r="T66" i="9"/>
  <c r="G45" i="13"/>
  <c r="AP66" i="9"/>
  <c r="M45" i="13"/>
  <c r="W65" i="9"/>
  <c r="I44" i="13" s="1"/>
  <c r="H44" i="13"/>
  <c r="AA66" i="9"/>
  <c r="AD66" i="9"/>
  <c r="E66" i="9"/>
  <c r="H66" i="9"/>
  <c r="AG65" i="9"/>
  <c r="AR65" i="9"/>
  <c r="AB67" i="9"/>
  <c r="F67" i="9"/>
  <c r="AM67" i="9"/>
  <c r="Q67" i="9"/>
  <c r="K65" i="9"/>
  <c r="S66" i="9"/>
  <c r="P66" i="9"/>
  <c r="V65" i="9"/>
  <c r="AO66" i="9"/>
  <c r="AL66" i="9"/>
  <c r="D68" i="9"/>
  <c r="C47" i="13" s="1"/>
  <c r="B68" i="9"/>
  <c r="A47" i="13" s="1"/>
  <c r="S60" i="11" l="1"/>
  <c r="G33" i="15"/>
  <c r="P60" i="11"/>
  <c r="T60" i="11"/>
  <c r="W60" i="11" s="1"/>
  <c r="AU59" i="11"/>
  <c r="AV59" i="11" s="1"/>
  <c r="O32" i="15"/>
  <c r="AO60" i="11"/>
  <c r="M33" i="15"/>
  <c r="AL60" i="11"/>
  <c r="AP60" i="11"/>
  <c r="AS60" i="11" s="1"/>
  <c r="Y59" i="11"/>
  <c r="Z59" i="11" s="1"/>
  <c r="I32" i="15"/>
  <c r="AD60" i="11"/>
  <c r="J33" i="15"/>
  <c r="AE60" i="11"/>
  <c r="AH60" i="11" s="1"/>
  <c r="AA60" i="11"/>
  <c r="N59" i="11"/>
  <c r="O59" i="11" s="1"/>
  <c r="F32" i="15"/>
  <c r="H60" i="11"/>
  <c r="D33" i="15"/>
  <c r="AJ59" i="11"/>
  <c r="AK59" i="11" s="1"/>
  <c r="L32" i="15"/>
  <c r="G33" i="16"/>
  <c r="P60" i="12"/>
  <c r="T60" i="12"/>
  <c r="W60" i="12" s="1"/>
  <c r="J33" i="16"/>
  <c r="AE60" i="12"/>
  <c r="AH60" i="12" s="1"/>
  <c r="AA60" i="12"/>
  <c r="M33" i="16"/>
  <c r="AL60" i="12"/>
  <c r="AP60" i="12"/>
  <c r="AS60" i="12" s="1"/>
  <c r="CG60" i="11"/>
  <c r="CD60" i="11"/>
  <c r="AO60" i="12"/>
  <c r="Y59" i="12"/>
  <c r="Z59" i="12" s="1"/>
  <c r="AD60" i="12"/>
  <c r="AU59" i="12"/>
  <c r="AV59" i="12" s="1"/>
  <c r="B61" i="12"/>
  <c r="C33" i="16"/>
  <c r="AJ59" i="12"/>
  <c r="AK59" i="12" s="1"/>
  <c r="S60" i="12"/>
  <c r="E60" i="12"/>
  <c r="I60" i="12"/>
  <c r="L60" i="12" s="1"/>
  <c r="H60" i="12"/>
  <c r="N59" i="12"/>
  <c r="O59" i="12" s="1"/>
  <c r="I60" i="11"/>
  <c r="L60" i="11" s="1"/>
  <c r="E60" i="11"/>
  <c r="AW60" i="11"/>
  <c r="BA60" i="11"/>
  <c r="BL60" i="11"/>
  <c r="BH60" i="11"/>
  <c r="BW60" i="11"/>
  <c r="BS60" i="11"/>
  <c r="CH60" i="11"/>
  <c r="CJ60" i="11" s="1"/>
  <c r="BV60" i="11"/>
  <c r="BK60" i="11"/>
  <c r="CB59" i="11"/>
  <c r="CC59" i="11" s="1"/>
  <c r="AZ60" i="11"/>
  <c r="BQ59" i="11"/>
  <c r="BR59" i="11" s="1"/>
  <c r="CM59" i="11"/>
  <c r="CN59" i="11" s="1"/>
  <c r="BF59" i="11"/>
  <c r="BG59" i="11" s="1"/>
  <c r="C33" i="15"/>
  <c r="B61" i="11"/>
  <c r="AU65" i="9"/>
  <c r="AV65" i="9" s="1"/>
  <c r="Y65" i="9"/>
  <c r="Z65" i="9" s="1"/>
  <c r="N65" i="9"/>
  <c r="O65" i="9" s="1"/>
  <c r="AS66" i="9"/>
  <c r="O45" i="13" s="1"/>
  <c r="N45" i="13"/>
  <c r="T67" i="9"/>
  <c r="G46" i="13"/>
  <c r="AP67" i="9"/>
  <c r="M46" i="13"/>
  <c r="W66" i="9"/>
  <c r="I45" i="13" s="1"/>
  <c r="H45" i="13"/>
  <c r="L66" i="9"/>
  <c r="F45" i="13" s="1"/>
  <c r="E45" i="13"/>
  <c r="AE67" i="9"/>
  <c r="J46" i="13"/>
  <c r="AH66" i="9"/>
  <c r="L45" i="13" s="1"/>
  <c r="K45" i="13"/>
  <c r="I67" i="9"/>
  <c r="D46" i="13"/>
  <c r="AJ65" i="9"/>
  <c r="AK65" i="9" s="1"/>
  <c r="AM68" i="9"/>
  <c r="AB68" i="9"/>
  <c r="F68" i="9"/>
  <c r="Q68" i="9"/>
  <c r="AL67" i="9"/>
  <c r="AO67" i="9"/>
  <c r="AR66" i="9"/>
  <c r="E67" i="9"/>
  <c r="H67" i="9"/>
  <c r="AA67" i="9"/>
  <c r="AD67" i="9"/>
  <c r="AJ66" i="9"/>
  <c r="AG66" i="9"/>
  <c r="V66" i="9"/>
  <c r="P67" i="9"/>
  <c r="S67" i="9"/>
  <c r="K66" i="9"/>
  <c r="D69" i="9"/>
  <c r="C48" i="13" s="1"/>
  <c r="B69" i="9"/>
  <c r="A48" i="13" s="1"/>
  <c r="AG60" i="11" l="1"/>
  <c r="K33" i="15"/>
  <c r="K60" i="11"/>
  <c r="E33" i="15"/>
  <c r="V60" i="11"/>
  <c r="H33" i="15"/>
  <c r="AB61" i="11"/>
  <c r="AM61" i="11"/>
  <c r="Q61" i="11"/>
  <c r="AR60" i="11"/>
  <c r="N33" i="15"/>
  <c r="AM61" i="12"/>
  <c r="Q61" i="12"/>
  <c r="AB61" i="12"/>
  <c r="K33" i="16"/>
  <c r="L33" i="16"/>
  <c r="E33" i="16"/>
  <c r="F33" i="16"/>
  <c r="H33" i="16"/>
  <c r="I33" i="16"/>
  <c r="N33" i="16"/>
  <c r="O33" i="16"/>
  <c r="V60" i="12"/>
  <c r="BT61" i="11"/>
  <c r="AX61" i="11"/>
  <c r="CE61" i="11"/>
  <c r="F61" i="11"/>
  <c r="BI61" i="11"/>
  <c r="F61" i="12"/>
  <c r="D34" i="16" s="1"/>
  <c r="I110" i="12"/>
  <c r="K60" i="12"/>
  <c r="A34" i="16"/>
  <c r="AG60" i="12"/>
  <c r="H110" i="12"/>
  <c r="AR60" i="12"/>
  <c r="CK60" i="11"/>
  <c r="BO60" i="11"/>
  <c r="BZ60" i="11"/>
  <c r="BD60" i="11"/>
  <c r="D83" i="15"/>
  <c r="I110" i="11"/>
  <c r="A34" i="15"/>
  <c r="BC60" i="11"/>
  <c r="BN60" i="11"/>
  <c r="BY60" i="11"/>
  <c r="N66" i="9"/>
  <c r="O66" i="9" s="1"/>
  <c r="Y66" i="9"/>
  <c r="Z66" i="9" s="1"/>
  <c r="AP68" i="9"/>
  <c r="M47" i="13"/>
  <c r="AU66" i="9"/>
  <c r="AV66" i="9" s="1"/>
  <c r="T68" i="9"/>
  <c r="G47" i="13"/>
  <c r="I68" i="9"/>
  <c r="D47" i="13"/>
  <c r="L67" i="9"/>
  <c r="F46" i="13" s="1"/>
  <c r="E46" i="13"/>
  <c r="AH67" i="9"/>
  <c r="L46" i="13" s="1"/>
  <c r="K46" i="13"/>
  <c r="W67" i="9"/>
  <c r="I46" i="13" s="1"/>
  <c r="H46" i="13"/>
  <c r="AE68" i="9"/>
  <c r="J47" i="13"/>
  <c r="AS67" i="9"/>
  <c r="O46" i="13" s="1"/>
  <c r="N46" i="13"/>
  <c r="AK66" i="9"/>
  <c r="K67" i="9"/>
  <c r="S68" i="9"/>
  <c r="P68" i="9"/>
  <c r="AM69" i="9"/>
  <c r="Q69" i="9"/>
  <c r="AB69" i="9"/>
  <c r="F69" i="9"/>
  <c r="V67" i="9"/>
  <c r="E68" i="9"/>
  <c r="H68" i="9"/>
  <c r="AD68" i="9"/>
  <c r="AA68" i="9"/>
  <c r="AG67" i="9"/>
  <c r="AR67" i="9"/>
  <c r="AO68" i="9"/>
  <c r="AL68" i="9"/>
  <c r="D70" i="9"/>
  <c r="C49" i="13" s="1"/>
  <c r="B70" i="9"/>
  <c r="A49" i="13" s="1"/>
  <c r="E83" i="15" l="1"/>
  <c r="L110" i="11"/>
  <c r="F83" i="15" s="1"/>
  <c r="E83" i="16"/>
  <c r="L110" i="12"/>
  <c r="H61" i="11"/>
  <c r="D34" i="15"/>
  <c r="AU60" i="11"/>
  <c r="O33" i="15"/>
  <c r="S61" i="11"/>
  <c r="G34" i="15"/>
  <c r="T61" i="11"/>
  <c r="W61" i="11" s="1"/>
  <c r="P61" i="11"/>
  <c r="N60" i="11"/>
  <c r="O60" i="11" s="1"/>
  <c r="F33" i="15"/>
  <c r="AO61" i="11"/>
  <c r="M34" i="15"/>
  <c r="AP61" i="11"/>
  <c r="AS61" i="11" s="1"/>
  <c r="AL61" i="11"/>
  <c r="AJ60" i="11"/>
  <c r="AK60" i="11" s="1"/>
  <c r="L33" i="15"/>
  <c r="J34" i="15"/>
  <c r="AD61" i="11"/>
  <c r="AE61" i="11"/>
  <c r="AH61" i="11" s="1"/>
  <c r="AA61" i="11"/>
  <c r="Y60" i="11"/>
  <c r="Z60" i="11" s="1"/>
  <c r="I33" i="15"/>
  <c r="J34" i="16"/>
  <c r="AE61" i="12"/>
  <c r="AH61" i="12" s="1"/>
  <c r="AA61" i="12"/>
  <c r="G34" i="16"/>
  <c r="P61" i="12"/>
  <c r="T61" i="12"/>
  <c r="W61" i="12" s="1"/>
  <c r="M34" i="16"/>
  <c r="AP61" i="12"/>
  <c r="AS61" i="12" s="1"/>
  <c r="AL61" i="12"/>
  <c r="CM60" i="11"/>
  <c r="CN60" i="11" s="1"/>
  <c r="Y60" i="12"/>
  <c r="Z60" i="12" s="1"/>
  <c r="AO61" i="12"/>
  <c r="AJ60" i="12"/>
  <c r="AK60" i="12" s="1"/>
  <c r="B62" i="12"/>
  <c r="C34" i="16"/>
  <c r="AU60" i="12"/>
  <c r="AV60" i="12" s="1"/>
  <c r="AD61" i="12"/>
  <c r="S61" i="12"/>
  <c r="I61" i="12"/>
  <c r="L61" i="12" s="1"/>
  <c r="E61" i="12"/>
  <c r="H61" i="12"/>
  <c r="F83" i="16"/>
  <c r="N60" i="12"/>
  <c r="O60" i="12" s="1"/>
  <c r="BA61" i="11"/>
  <c r="AW61" i="11"/>
  <c r="CH61" i="11"/>
  <c r="CD61" i="11"/>
  <c r="I61" i="11"/>
  <c r="L61" i="11" s="1"/>
  <c r="E61" i="11"/>
  <c r="BH61" i="11"/>
  <c r="BL61" i="11"/>
  <c r="BS61" i="11"/>
  <c r="BW61" i="11"/>
  <c r="AV60" i="11"/>
  <c r="C34" i="15"/>
  <c r="B62" i="11"/>
  <c r="BK61" i="11"/>
  <c r="CG61" i="11"/>
  <c r="BQ60" i="11"/>
  <c r="BR60" i="11" s="1"/>
  <c r="BV61" i="11"/>
  <c r="CB60" i="11"/>
  <c r="CC60" i="11" s="1"/>
  <c r="BF60" i="11"/>
  <c r="BG60" i="11" s="1"/>
  <c r="AZ61" i="11"/>
  <c r="AJ67" i="9"/>
  <c r="AK67" i="9" s="1"/>
  <c r="I69" i="9"/>
  <c r="D48" i="13"/>
  <c r="W68" i="9"/>
  <c r="I47" i="13" s="1"/>
  <c r="H47" i="13"/>
  <c r="AE69" i="9"/>
  <c r="J48" i="13"/>
  <c r="AU67" i="9"/>
  <c r="AV67" i="9" s="1"/>
  <c r="Y67" i="9"/>
  <c r="Z67" i="9" s="1"/>
  <c r="T69" i="9"/>
  <c r="G48" i="13"/>
  <c r="N67" i="9"/>
  <c r="O67" i="9" s="1"/>
  <c r="AH68" i="9"/>
  <c r="L47" i="13" s="1"/>
  <c r="K47" i="13"/>
  <c r="L68" i="9"/>
  <c r="F47" i="13" s="1"/>
  <c r="E47" i="13"/>
  <c r="AP69" i="9"/>
  <c r="M48" i="13"/>
  <c r="AS68" i="9"/>
  <c r="O47" i="13" s="1"/>
  <c r="N47" i="13"/>
  <c r="AD69" i="9"/>
  <c r="AA69" i="9"/>
  <c r="V68" i="9"/>
  <c r="AM70" i="9"/>
  <c r="Q70" i="9"/>
  <c r="AB70" i="9"/>
  <c r="F70" i="9"/>
  <c r="AR68" i="9"/>
  <c r="AL69" i="9"/>
  <c r="AO69" i="9"/>
  <c r="K68" i="9"/>
  <c r="AG68" i="9"/>
  <c r="P69" i="9"/>
  <c r="S69" i="9"/>
  <c r="H69" i="9"/>
  <c r="E69" i="9"/>
  <c r="D71" i="9"/>
  <c r="C50" i="13" s="1"/>
  <c r="B71" i="9"/>
  <c r="A50" i="13" s="1"/>
  <c r="V61" i="11" l="1"/>
  <c r="H34" i="15"/>
  <c r="AR61" i="11"/>
  <c r="N34" i="15"/>
  <c r="K34" i="15"/>
  <c r="AG61" i="11"/>
  <c r="K61" i="11"/>
  <c r="E34" i="15"/>
  <c r="AM62" i="11"/>
  <c r="AB62" i="11"/>
  <c r="Q62" i="11"/>
  <c r="N34" i="16"/>
  <c r="O34" i="16"/>
  <c r="H34" i="16"/>
  <c r="I34" i="16"/>
  <c r="AM62" i="12"/>
  <c r="AB62" i="12"/>
  <c r="Q62" i="12"/>
  <c r="E34" i="16"/>
  <c r="F34" i="16"/>
  <c r="K34" i="16"/>
  <c r="L34" i="16"/>
  <c r="V61" i="12"/>
  <c r="F62" i="12"/>
  <c r="D35" i="16" s="1"/>
  <c r="BI62" i="11"/>
  <c r="BT62" i="11"/>
  <c r="AX62" i="11"/>
  <c r="F62" i="11"/>
  <c r="CE62" i="11"/>
  <c r="AR61" i="12"/>
  <c r="K61" i="12"/>
  <c r="AG61" i="12"/>
  <c r="A35" i="16"/>
  <c r="BO61" i="11"/>
  <c r="BZ61" i="11"/>
  <c r="BD61" i="11"/>
  <c r="CK61" i="11"/>
  <c r="BY61" i="11"/>
  <c r="A35" i="15"/>
  <c r="CJ61" i="11"/>
  <c r="BN61" i="11"/>
  <c r="BC61" i="11"/>
  <c r="AU68" i="9"/>
  <c r="N68" i="9"/>
  <c r="O68" i="9" s="1"/>
  <c r="T70" i="9"/>
  <c r="G49" i="13"/>
  <c r="AP70" i="9"/>
  <c r="M49" i="13"/>
  <c r="AS69" i="9"/>
  <c r="O48" i="13" s="1"/>
  <c r="N48" i="13"/>
  <c r="AJ68" i="9"/>
  <c r="AK68" i="9" s="1"/>
  <c r="I70" i="9"/>
  <c r="D49" i="13"/>
  <c r="AE70" i="9"/>
  <c r="J49" i="13"/>
  <c r="Y68" i="9"/>
  <c r="Z68" i="9" s="1"/>
  <c r="W69" i="9"/>
  <c r="I48" i="13" s="1"/>
  <c r="H48" i="13"/>
  <c r="AH69" i="9"/>
  <c r="L48" i="13" s="1"/>
  <c r="K48" i="13"/>
  <c r="L69" i="9"/>
  <c r="F48" i="13" s="1"/>
  <c r="E48" i="13"/>
  <c r="AV68" i="9"/>
  <c r="V69" i="9"/>
  <c r="E70" i="9"/>
  <c r="H70" i="9"/>
  <c r="AR69" i="9"/>
  <c r="AA70" i="9"/>
  <c r="AD70" i="9"/>
  <c r="AO70" i="9"/>
  <c r="AL70" i="9"/>
  <c r="AG69" i="9"/>
  <c r="AB71" i="9"/>
  <c r="F71" i="9"/>
  <c r="Q71" i="9"/>
  <c r="AM71" i="9"/>
  <c r="K69" i="9"/>
  <c r="S70" i="9"/>
  <c r="P70" i="9"/>
  <c r="D72" i="9"/>
  <c r="B72" i="9"/>
  <c r="A51" i="13" s="1"/>
  <c r="S62" i="11" l="1"/>
  <c r="G35" i="15"/>
  <c r="P62" i="11"/>
  <c r="T62" i="11"/>
  <c r="W62" i="11" s="1"/>
  <c r="AU61" i="11"/>
  <c r="AV61" i="11" s="1"/>
  <c r="O34" i="15"/>
  <c r="H62" i="11"/>
  <c r="D35" i="15"/>
  <c r="AD62" i="11"/>
  <c r="J35" i="15"/>
  <c r="AE62" i="11"/>
  <c r="AH62" i="11" s="1"/>
  <c r="AA62" i="11"/>
  <c r="Y61" i="11"/>
  <c r="I34" i="15"/>
  <c r="AO62" i="11"/>
  <c r="M35" i="15"/>
  <c r="AL62" i="11"/>
  <c r="AP62" i="11"/>
  <c r="AS62" i="11" s="1"/>
  <c r="N61" i="11"/>
  <c r="F34" i="15"/>
  <c r="L34" i="15"/>
  <c r="AJ61" i="11"/>
  <c r="AK61" i="11" s="1"/>
  <c r="G35" i="16"/>
  <c r="T62" i="12"/>
  <c r="W62" i="12" s="1"/>
  <c r="P62" i="12"/>
  <c r="J35" i="16"/>
  <c r="AE62" i="12"/>
  <c r="AH62" i="12" s="1"/>
  <c r="AA62" i="12"/>
  <c r="M35" i="16"/>
  <c r="AP62" i="12"/>
  <c r="AS62" i="12" s="1"/>
  <c r="AL62" i="12"/>
  <c r="Y61" i="12"/>
  <c r="Z61" i="12" s="1"/>
  <c r="C35" i="16"/>
  <c r="B63" i="12"/>
  <c r="S62" i="12"/>
  <c r="AO62" i="12"/>
  <c r="I62" i="12"/>
  <c r="L62" i="12" s="1"/>
  <c r="E62" i="12"/>
  <c r="H62" i="12"/>
  <c r="N61" i="12"/>
  <c r="O61" i="12" s="1"/>
  <c r="AD62" i="12"/>
  <c r="AJ61" i="12"/>
  <c r="AK61" i="12" s="1"/>
  <c r="AU61" i="12"/>
  <c r="AV61" i="12" s="1"/>
  <c r="BA62" i="11"/>
  <c r="AW62" i="11"/>
  <c r="CH62" i="11"/>
  <c r="CD62" i="11"/>
  <c r="BL62" i="11"/>
  <c r="BH62" i="11"/>
  <c r="E62" i="11"/>
  <c r="I62" i="11"/>
  <c r="L62" i="11" s="1"/>
  <c r="BS62" i="11"/>
  <c r="BW62" i="11"/>
  <c r="BQ61" i="11"/>
  <c r="BR61" i="11" s="1"/>
  <c r="CG62" i="11"/>
  <c r="C35" i="15"/>
  <c r="B63" i="11"/>
  <c r="BK62" i="11"/>
  <c r="O61" i="11"/>
  <c r="Z61" i="11"/>
  <c r="AZ62" i="11"/>
  <c r="BF61" i="11"/>
  <c r="BG61" i="11" s="1"/>
  <c r="CM61" i="11"/>
  <c r="CN61" i="11" s="1"/>
  <c r="BV62" i="11"/>
  <c r="CB61" i="11"/>
  <c r="CC61" i="11" s="1"/>
  <c r="B73" i="9"/>
  <c r="A52" i="13" s="1"/>
  <c r="C51" i="13"/>
  <c r="T71" i="9"/>
  <c r="G50" i="13"/>
  <c r="N69" i="9"/>
  <c r="O69" i="9" s="1"/>
  <c r="I71" i="9"/>
  <c r="D50" i="13"/>
  <c r="Y69" i="9"/>
  <c r="Z69" i="9" s="1"/>
  <c r="L70" i="9"/>
  <c r="F49" i="13" s="1"/>
  <c r="E49" i="13"/>
  <c r="AE71" i="9"/>
  <c r="J50" i="13"/>
  <c r="AU69" i="9"/>
  <c r="AV69" i="9" s="1"/>
  <c r="AS70" i="9"/>
  <c r="O49" i="13" s="1"/>
  <c r="N49" i="13"/>
  <c r="AP71" i="9"/>
  <c r="M50" i="13"/>
  <c r="AJ69" i="9"/>
  <c r="AK69" i="9" s="1"/>
  <c r="AH70" i="9"/>
  <c r="L49" i="13" s="1"/>
  <c r="K49" i="13"/>
  <c r="W70" i="9"/>
  <c r="I49" i="13" s="1"/>
  <c r="H49" i="13"/>
  <c r="V70" i="9"/>
  <c r="E71" i="9"/>
  <c r="H71" i="9"/>
  <c r="AG70" i="9"/>
  <c r="AA71" i="9"/>
  <c r="AD71" i="9"/>
  <c r="AB72" i="9"/>
  <c r="F72" i="9"/>
  <c r="AM72" i="9"/>
  <c r="Q72" i="9"/>
  <c r="AO71" i="9"/>
  <c r="AL71" i="9"/>
  <c r="AR70" i="9"/>
  <c r="P71" i="9"/>
  <c r="S71" i="9"/>
  <c r="K70" i="9"/>
  <c r="V62" i="11" l="1"/>
  <c r="H35" i="15"/>
  <c r="K62" i="11"/>
  <c r="E35" i="15"/>
  <c r="AG62" i="11"/>
  <c r="K35" i="15"/>
  <c r="AR62" i="11"/>
  <c r="N35" i="15"/>
  <c r="AM63" i="11"/>
  <c r="AB63" i="11"/>
  <c r="Q63" i="11"/>
  <c r="N35" i="16"/>
  <c r="O35" i="16"/>
  <c r="K35" i="16"/>
  <c r="L35" i="16"/>
  <c r="AM63" i="12"/>
  <c r="AB63" i="12"/>
  <c r="Q63" i="12"/>
  <c r="H35" i="16"/>
  <c r="I35" i="16"/>
  <c r="E35" i="16"/>
  <c r="F35" i="16"/>
  <c r="V62" i="12"/>
  <c r="CE63" i="11"/>
  <c r="BI63" i="11"/>
  <c r="BT63" i="11"/>
  <c r="AX63" i="11"/>
  <c r="F63" i="11"/>
  <c r="F63" i="12"/>
  <c r="D36" i="16" s="1"/>
  <c r="K62" i="12"/>
  <c r="AR62" i="12"/>
  <c r="AG62" i="12"/>
  <c r="A36" i="16"/>
  <c r="BD62" i="11"/>
  <c r="BZ62" i="11"/>
  <c r="BO62" i="11"/>
  <c r="CK62" i="11"/>
  <c r="BY62" i="11"/>
  <c r="CJ62" i="11"/>
  <c r="BN62" i="11"/>
  <c r="BC62" i="11"/>
  <c r="A36" i="15"/>
  <c r="Q73" i="9"/>
  <c r="G52" i="13" s="1"/>
  <c r="AM73" i="9"/>
  <c r="AP73" i="9" s="1"/>
  <c r="AB73" i="9"/>
  <c r="AD73" i="9" s="1"/>
  <c r="F73" i="9"/>
  <c r="D52" i="13" s="1"/>
  <c r="N70" i="9"/>
  <c r="O70" i="9" s="1"/>
  <c r="AJ70" i="9"/>
  <c r="AK70" i="9" s="1"/>
  <c r="AP72" i="9"/>
  <c r="M51" i="13"/>
  <c r="I72" i="9"/>
  <c r="D51" i="13"/>
  <c r="Y70" i="9"/>
  <c r="Z70" i="9" s="1"/>
  <c r="AS71" i="9"/>
  <c r="O50" i="13" s="1"/>
  <c r="N50" i="13"/>
  <c r="T72" i="9"/>
  <c r="G51" i="13"/>
  <c r="L71" i="9"/>
  <c r="F50" i="13" s="1"/>
  <c r="E50" i="13"/>
  <c r="AU70" i="9"/>
  <c r="AV70" i="9" s="1"/>
  <c r="AE72" i="9"/>
  <c r="J51" i="13"/>
  <c r="AH71" i="9"/>
  <c r="L50" i="13" s="1"/>
  <c r="K50" i="13"/>
  <c r="W71" i="9"/>
  <c r="I50" i="13" s="1"/>
  <c r="H50" i="13"/>
  <c r="V71" i="9"/>
  <c r="AD72" i="9"/>
  <c r="AA72" i="9"/>
  <c r="K71" i="9"/>
  <c r="P72" i="9"/>
  <c r="S72" i="9"/>
  <c r="AR71" i="9"/>
  <c r="AL72" i="9"/>
  <c r="AO72" i="9"/>
  <c r="AG71" i="9"/>
  <c r="E72" i="9"/>
  <c r="H72" i="9"/>
  <c r="S63" i="11" l="1"/>
  <c r="G36" i="15"/>
  <c r="T63" i="11"/>
  <c r="W63" i="11" s="1"/>
  <c r="P63" i="11"/>
  <c r="AD63" i="11"/>
  <c r="J36" i="15"/>
  <c r="AE63" i="11"/>
  <c r="AH63" i="11" s="1"/>
  <c r="AA63" i="11"/>
  <c r="D36" i="15"/>
  <c r="H63" i="11"/>
  <c r="N62" i="11"/>
  <c r="O62" i="11" s="1"/>
  <c r="F35" i="15"/>
  <c r="AO63" i="11"/>
  <c r="M36" i="15"/>
  <c r="AL63" i="11"/>
  <c r="AP63" i="11"/>
  <c r="AS63" i="11" s="1"/>
  <c r="Y62" i="11"/>
  <c r="I35" i="15"/>
  <c r="AU62" i="11"/>
  <c r="AV62" i="11" s="1"/>
  <c r="O35" i="15"/>
  <c r="AJ62" i="11"/>
  <c r="AK62" i="11" s="1"/>
  <c r="L35" i="15"/>
  <c r="G36" i="16"/>
  <c r="P63" i="12"/>
  <c r="T63" i="12"/>
  <c r="W63" i="12" s="1"/>
  <c r="J36" i="16"/>
  <c r="AA63" i="12"/>
  <c r="AE63" i="12"/>
  <c r="AH63" i="12" s="1"/>
  <c r="M36" i="16"/>
  <c r="AP63" i="12"/>
  <c r="AS63" i="12" s="1"/>
  <c r="AL63" i="12"/>
  <c r="B64" i="12"/>
  <c r="C36" i="16"/>
  <c r="S63" i="12"/>
  <c r="AJ62" i="12"/>
  <c r="AK62" i="12" s="1"/>
  <c r="N62" i="12"/>
  <c r="O62" i="12" s="1"/>
  <c r="AO63" i="12"/>
  <c r="Y62" i="12"/>
  <c r="Z62" i="12" s="1"/>
  <c r="AU62" i="12"/>
  <c r="AV62" i="12" s="1"/>
  <c r="AD63" i="12"/>
  <c r="E63" i="12"/>
  <c r="I63" i="12"/>
  <c r="L63" i="12" s="1"/>
  <c r="H63" i="12"/>
  <c r="I63" i="11"/>
  <c r="L63" i="11" s="1"/>
  <c r="E63" i="11"/>
  <c r="BL63" i="11"/>
  <c r="BH63" i="11"/>
  <c r="BW63" i="11"/>
  <c r="BS63" i="11"/>
  <c r="CH63" i="11"/>
  <c r="CD63" i="11"/>
  <c r="BA63" i="11"/>
  <c r="AW63" i="11"/>
  <c r="CG63" i="11"/>
  <c r="AZ63" i="11"/>
  <c r="Z62" i="11"/>
  <c r="C36" i="15"/>
  <c r="B64" i="11"/>
  <c r="BK63" i="11"/>
  <c r="BF62" i="11"/>
  <c r="BG62" i="11" s="1"/>
  <c r="CB62" i="11"/>
  <c r="CC62" i="11" s="1"/>
  <c r="BV63" i="11"/>
  <c r="BQ62" i="11"/>
  <c r="BR62" i="11" s="1"/>
  <c r="CM62" i="11"/>
  <c r="CN62" i="11" s="1"/>
  <c r="AO73" i="9"/>
  <c r="M52" i="13"/>
  <c r="S73" i="9"/>
  <c r="AL73" i="9"/>
  <c r="T73" i="9"/>
  <c r="V73" i="9" s="1"/>
  <c r="P73" i="9"/>
  <c r="AE73" i="9"/>
  <c r="AG73" i="9" s="1"/>
  <c r="H73" i="9"/>
  <c r="I73" i="9"/>
  <c r="L73" i="9" s="1"/>
  <c r="F52" i="13" s="1"/>
  <c r="AA73" i="9"/>
  <c r="J52" i="13"/>
  <c r="E73" i="9"/>
  <c r="AJ71" i="9"/>
  <c r="AK71" i="9" s="1"/>
  <c r="AU71" i="9"/>
  <c r="AV71" i="9" s="1"/>
  <c r="AH72" i="9"/>
  <c r="L51" i="13" s="1"/>
  <c r="K51" i="13"/>
  <c r="N71" i="9"/>
  <c r="O71" i="9" s="1"/>
  <c r="Y71" i="9"/>
  <c r="Z71" i="9" s="1"/>
  <c r="AS73" i="9"/>
  <c r="O52" i="13" s="1"/>
  <c r="N52" i="13"/>
  <c r="W72" i="9"/>
  <c r="I51" i="13" s="1"/>
  <c r="H51" i="13"/>
  <c r="L72" i="9"/>
  <c r="F51" i="13" s="1"/>
  <c r="E51" i="13"/>
  <c r="AS72" i="9"/>
  <c r="O51" i="13" s="1"/>
  <c r="N51" i="13"/>
  <c r="K72" i="9"/>
  <c r="AR73" i="9"/>
  <c r="V72" i="9"/>
  <c r="AR72" i="9"/>
  <c r="AG72" i="9"/>
  <c r="AG63" i="11" l="1"/>
  <c r="K36" i="15"/>
  <c r="AR63" i="11"/>
  <c r="N36" i="15"/>
  <c r="K63" i="11"/>
  <c r="E36" i="15"/>
  <c r="V63" i="11"/>
  <c r="H36" i="15"/>
  <c r="AM64" i="11"/>
  <c r="Q64" i="11"/>
  <c r="AB64" i="11"/>
  <c r="N36" i="16"/>
  <c r="O36" i="16"/>
  <c r="K36" i="16"/>
  <c r="L36" i="16"/>
  <c r="E36" i="16"/>
  <c r="F36" i="16"/>
  <c r="H36" i="16"/>
  <c r="I36" i="16"/>
  <c r="AB64" i="12"/>
  <c r="Q64" i="12"/>
  <c r="AM64" i="12"/>
  <c r="V63" i="12"/>
  <c r="W73" i="9"/>
  <c r="I52" i="13" s="1"/>
  <c r="F64" i="12"/>
  <c r="D37" i="16" s="1"/>
  <c r="K73" i="9"/>
  <c r="BT64" i="11"/>
  <c r="AX64" i="11"/>
  <c r="CE64" i="11"/>
  <c r="BI64" i="11"/>
  <c r="F64" i="11"/>
  <c r="AR63" i="12"/>
  <c r="K63" i="12"/>
  <c r="AG63" i="12"/>
  <c r="A37" i="16"/>
  <c r="BZ63" i="11"/>
  <c r="CK63" i="11"/>
  <c r="BD63" i="11"/>
  <c r="BO63" i="11"/>
  <c r="BC63" i="11"/>
  <c r="BN63" i="11"/>
  <c r="A37" i="15"/>
  <c r="BY63" i="11"/>
  <c r="CJ63" i="11"/>
  <c r="H52" i="13"/>
  <c r="AH73" i="9"/>
  <c r="L52" i="13" s="1"/>
  <c r="K52" i="13"/>
  <c r="E52" i="13"/>
  <c r="AU72" i="9"/>
  <c r="AV72" i="9" s="1"/>
  <c r="AU73" i="9"/>
  <c r="AV73" i="9" s="1"/>
  <c r="Y72" i="9"/>
  <c r="Z72" i="9" s="1"/>
  <c r="N73" i="9"/>
  <c r="O73" i="9" s="1"/>
  <c r="N72" i="9"/>
  <c r="O72" i="9" s="1"/>
  <c r="AJ72" i="9"/>
  <c r="AK72" i="9" s="1"/>
  <c r="Y73" i="9"/>
  <c r="Z73" i="9" s="1"/>
  <c r="AD64" i="11" l="1"/>
  <c r="J37" i="15"/>
  <c r="AE64" i="11"/>
  <c r="AH64" i="11" s="1"/>
  <c r="AA64" i="11"/>
  <c r="N63" i="11"/>
  <c r="O63" i="11" s="1"/>
  <c r="F36" i="15"/>
  <c r="S64" i="11"/>
  <c r="G37" i="15"/>
  <c r="T64" i="11"/>
  <c r="W64" i="11" s="1"/>
  <c r="P64" i="11"/>
  <c r="AU63" i="11"/>
  <c r="AV63" i="11" s="1"/>
  <c r="O36" i="15"/>
  <c r="AO64" i="11"/>
  <c r="M37" i="15"/>
  <c r="AP64" i="11"/>
  <c r="AS64" i="11" s="1"/>
  <c r="AL64" i="11"/>
  <c r="Y63" i="11"/>
  <c r="Z63" i="11" s="1"/>
  <c r="I36" i="15"/>
  <c r="H64" i="11"/>
  <c r="D37" i="15"/>
  <c r="AJ63" i="11"/>
  <c r="AK63" i="11" s="1"/>
  <c r="L36" i="15"/>
  <c r="M37" i="16"/>
  <c r="AP64" i="12"/>
  <c r="AS64" i="12" s="1"/>
  <c r="AL64" i="12"/>
  <c r="G37" i="16"/>
  <c r="P64" i="12"/>
  <c r="T64" i="12"/>
  <c r="W64" i="12" s="1"/>
  <c r="J37" i="16"/>
  <c r="AE64" i="12"/>
  <c r="AH64" i="12" s="1"/>
  <c r="AA64" i="12"/>
  <c r="B65" i="12"/>
  <c r="C37" i="16"/>
  <c r="AD64" i="12"/>
  <c r="AJ63" i="12"/>
  <c r="AK63" i="12" s="1"/>
  <c r="AU63" i="12"/>
  <c r="AV63" i="12" s="1"/>
  <c r="AO64" i="12"/>
  <c r="I64" i="12"/>
  <c r="L64" i="12" s="1"/>
  <c r="E64" i="12"/>
  <c r="H64" i="12"/>
  <c r="N63" i="12"/>
  <c r="O63" i="12" s="1"/>
  <c r="Y63" i="12"/>
  <c r="Z63" i="12" s="1"/>
  <c r="S64" i="12"/>
  <c r="CH64" i="11"/>
  <c r="CD64" i="11"/>
  <c r="BS64" i="11"/>
  <c r="BW64" i="11"/>
  <c r="E64" i="11"/>
  <c r="I64" i="11"/>
  <c r="L64" i="11" s="1"/>
  <c r="BH64" i="11"/>
  <c r="BL64" i="11"/>
  <c r="AW64" i="11"/>
  <c r="BA64" i="11"/>
  <c r="CM63" i="11"/>
  <c r="CN63" i="11" s="1"/>
  <c r="C37" i="15"/>
  <c r="B65" i="11"/>
  <c r="CG64" i="11"/>
  <c r="CB63" i="11"/>
  <c r="CC63" i="11" s="1"/>
  <c r="BK64" i="11"/>
  <c r="BQ63" i="11"/>
  <c r="BR63" i="11" s="1"/>
  <c r="AZ64" i="11"/>
  <c r="BV64" i="11"/>
  <c r="BF63" i="11"/>
  <c r="BG63" i="11" s="1"/>
  <c r="AJ73" i="9"/>
  <c r="AK73" i="9" s="1"/>
  <c r="AK75" i="9" s="1"/>
  <c r="O75" i="9"/>
  <c r="AV75" i="9"/>
  <c r="Z75" i="9"/>
  <c r="AR64" i="11" l="1"/>
  <c r="N37" i="15"/>
  <c r="AG64" i="11"/>
  <c r="K37" i="15"/>
  <c r="AM65" i="11"/>
  <c r="Q65" i="11"/>
  <c r="AB65" i="11"/>
  <c r="K64" i="11"/>
  <c r="E37" i="15"/>
  <c r="V64" i="11"/>
  <c r="H37" i="15"/>
  <c r="K37" i="16"/>
  <c r="L37" i="16"/>
  <c r="H37" i="16"/>
  <c r="I37" i="16"/>
  <c r="N37" i="16"/>
  <c r="O37" i="16"/>
  <c r="E37" i="16"/>
  <c r="F37" i="16"/>
  <c r="Q65" i="12"/>
  <c r="AM65" i="12"/>
  <c r="AB65" i="12"/>
  <c r="V64" i="12"/>
  <c r="BT65" i="11"/>
  <c r="AX65" i="11"/>
  <c r="CE65" i="11"/>
  <c r="BI65" i="11"/>
  <c r="F65" i="11"/>
  <c r="F65" i="12"/>
  <c r="D38" i="16" s="1"/>
  <c r="K64" i="12"/>
  <c r="AG64" i="12"/>
  <c r="A38" i="16"/>
  <c r="AR64" i="12"/>
  <c r="BD64" i="11"/>
  <c r="CK64" i="11"/>
  <c r="BO64" i="11"/>
  <c r="BZ64" i="11"/>
  <c r="BC64" i="11"/>
  <c r="CJ64" i="11"/>
  <c r="A38" i="15"/>
  <c r="BY64" i="11"/>
  <c r="BN64" i="11"/>
  <c r="H76" i="9"/>
  <c r="H78" i="9" s="1"/>
  <c r="H65" i="11" l="1"/>
  <c r="D38" i="15"/>
  <c r="S65" i="11"/>
  <c r="G38" i="15"/>
  <c r="T65" i="11"/>
  <c r="W65" i="11" s="1"/>
  <c r="P65" i="11"/>
  <c r="Y64" i="11"/>
  <c r="Z64" i="11" s="1"/>
  <c r="I37" i="15"/>
  <c r="AJ64" i="11"/>
  <c r="AK64" i="11" s="1"/>
  <c r="L37" i="15"/>
  <c r="AU64" i="11"/>
  <c r="AV64" i="11" s="1"/>
  <c r="O37" i="15"/>
  <c r="N64" i="11"/>
  <c r="O64" i="11" s="1"/>
  <c r="F37" i="15"/>
  <c r="AO65" i="11"/>
  <c r="M38" i="15"/>
  <c r="AP65" i="11"/>
  <c r="AS65" i="11" s="1"/>
  <c r="AL65" i="11"/>
  <c r="AD65" i="11"/>
  <c r="J38" i="15"/>
  <c r="AE65" i="11"/>
  <c r="AH65" i="11" s="1"/>
  <c r="AA65" i="11"/>
  <c r="J38" i="16"/>
  <c r="AA65" i="12"/>
  <c r="AE65" i="12"/>
  <c r="AH65" i="12" s="1"/>
  <c r="M38" i="16"/>
  <c r="AP65" i="12"/>
  <c r="AS65" i="12" s="1"/>
  <c r="AL65" i="12"/>
  <c r="G38" i="16"/>
  <c r="T65" i="12"/>
  <c r="W65" i="12" s="1"/>
  <c r="P65" i="12"/>
  <c r="Y64" i="12"/>
  <c r="Z64" i="12" s="1"/>
  <c r="N64" i="12"/>
  <c r="O64" i="12" s="1"/>
  <c r="C38" i="16"/>
  <c r="B66" i="12"/>
  <c r="AJ64" i="12"/>
  <c r="AK64" i="12" s="1"/>
  <c r="AU64" i="12"/>
  <c r="AV64" i="12" s="1"/>
  <c r="S65" i="12"/>
  <c r="AD65" i="12"/>
  <c r="AO65" i="12"/>
  <c r="I65" i="12"/>
  <c r="L65" i="12" s="1"/>
  <c r="E65" i="12"/>
  <c r="H65" i="12"/>
  <c r="I65" i="11"/>
  <c r="L65" i="11" s="1"/>
  <c r="E65" i="11"/>
  <c r="BH65" i="11"/>
  <c r="BL65" i="11"/>
  <c r="AW65" i="11"/>
  <c r="BA65" i="11"/>
  <c r="BW65" i="11"/>
  <c r="BS65" i="11"/>
  <c r="CH65" i="11"/>
  <c r="CD65" i="11"/>
  <c r="CB64" i="11"/>
  <c r="CC64" i="11" s="1"/>
  <c r="CG65" i="11"/>
  <c r="CM64" i="11"/>
  <c r="CN64" i="11" s="1"/>
  <c r="BF64" i="11"/>
  <c r="BG64" i="11" s="1"/>
  <c r="BV65" i="11"/>
  <c r="AZ65" i="11"/>
  <c r="BQ64" i="11"/>
  <c r="BR64" i="11" s="1"/>
  <c r="C38" i="15"/>
  <c r="B66" i="11"/>
  <c r="BK65" i="11"/>
  <c r="AM66" i="11" l="1"/>
  <c r="AB66" i="11"/>
  <c r="Q66" i="11"/>
  <c r="V65" i="11"/>
  <c r="H38" i="15"/>
  <c r="AG65" i="11"/>
  <c r="K38" i="15"/>
  <c r="K65" i="11"/>
  <c r="E38" i="15"/>
  <c r="AR65" i="11"/>
  <c r="N38" i="15"/>
  <c r="H38" i="16"/>
  <c r="I38" i="16"/>
  <c r="N38" i="16"/>
  <c r="O38" i="16"/>
  <c r="K38" i="16"/>
  <c r="L38" i="16"/>
  <c r="E38" i="16"/>
  <c r="F38" i="16"/>
  <c r="AM66" i="12"/>
  <c r="AB66" i="12"/>
  <c r="Q66" i="12"/>
  <c r="V65" i="12"/>
  <c r="BI66" i="11"/>
  <c r="BT66" i="11"/>
  <c r="AX66" i="11"/>
  <c r="F66" i="11"/>
  <c r="CE66" i="11"/>
  <c r="F66" i="12"/>
  <c r="D39" i="16" s="1"/>
  <c r="AR65" i="12"/>
  <c r="A39" i="16"/>
  <c r="K65" i="12"/>
  <c r="AG65" i="12"/>
  <c r="BO65" i="11"/>
  <c r="BD65" i="11"/>
  <c r="CK65" i="11"/>
  <c r="BZ65" i="11"/>
  <c r="BN65" i="11"/>
  <c r="BC65" i="11"/>
  <c r="BY65" i="11"/>
  <c r="CJ65" i="11"/>
  <c r="A39" i="15"/>
  <c r="H66" i="11" l="1"/>
  <c r="D39" i="15"/>
  <c r="AU65" i="11"/>
  <c r="O38" i="15"/>
  <c r="Y65" i="11"/>
  <c r="Z65" i="11" s="1"/>
  <c r="I38" i="15"/>
  <c r="S66" i="11"/>
  <c r="G39" i="15"/>
  <c r="T66" i="11"/>
  <c r="W66" i="11" s="1"/>
  <c r="P66" i="11"/>
  <c r="N65" i="11"/>
  <c r="O65" i="11" s="1"/>
  <c r="F38" i="15"/>
  <c r="AD66" i="11"/>
  <c r="J39" i="15"/>
  <c r="AA66" i="11"/>
  <c r="AE66" i="11"/>
  <c r="AH66" i="11" s="1"/>
  <c r="AJ65" i="11"/>
  <c r="L38" i="15"/>
  <c r="AO66" i="11"/>
  <c r="M39" i="15"/>
  <c r="AP66" i="11"/>
  <c r="AS66" i="11" s="1"/>
  <c r="AL66" i="11"/>
  <c r="G39" i="16"/>
  <c r="T66" i="12"/>
  <c r="W66" i="12" s="1"/>
  <c r="P66" i="12"/>
  <c r="J39" i="16"/>
  <c r="AE66" i="12"/>
  <c r="AH66" i="12" s="1"/>
  <c r="AA66" i="12"/>
  <c r="M39" i="16"/>
  <c r="AL66" i="12"/>
  <c r="AP66" i="12"/>
  <c r="AS66" i="12" s="1"/>
  <c r="AJ65" i="12"/>
  <c r="AK65" i="12" s="1"/>
  <c r="B67" i="12"/>
  <c r="C39" i="16"/>
  <c r="AO66" i="12"/>
  <c r="AU65" i="12"/>
  <c r="AV65" i="12" s="1"/>
  <c r="Y65" i="12"/>
  <c r="Z65" i="12" s="1"/>
  <c r="S66" i="12"/>
  <c r="E66" i="12"/>
  <c r="I66" i="12"/>
  <c r="L66" i="12" s="1"/>
  <c r="H66" i="12"/>
  <c r="N65" i="12"/>
  <c r="O65" i="12" s="1"/>
  <c r="AD66" i="12"/>
  <c r="BA66" i="11"/>
  <c r="AW66" i="11"/>
  <c r="BW66" i="11"/>
  <c r="BS66" i="11"/>
  <c r="BL66" i="11"/>
  <c r="BH66" i="11"/>
  <c r="I66" i="11"/>
  <c r="L66" i="11" s="1"/>
  <c r="E66" i="11"/>
  <c r="CH66" i="11"/>
  <c r="CD66" i="11"/>
  <c r="BV66" i="11"/>
  <c r="CB65" i="11"/>
  <c r="CC65" i="11" s="1"/>
  <c r="BF65" i="11"/>
  <c r="BG65" i="11" s="1"/>
  <c r="AK65" i="11"/>
  <c r="CG66" i="11"/>
  <c r="BQ65" i="11"/>
  <c r="BR65" i="11" s="1"/>
  <c r="C39" i="15"/>
  <c r="B67" i="11"/>
  <c r="BK66" i="11"/>
  <c r="AV65" i="11"/>
  <c r="AZ66" i="11"/>
  <c r="CM65" i="11"/>
  <c r="CN65" i="11" s="1"/>
  <c r="AR66" i="11" l="1"/>
  <c r="N39" i="15"/>
  <c r="AG66" i="11"/>
  <c r="K39" i="15"/>
  <c r="K66" i="11"/>
  <c r="E39" i="15"/>
  <c r="AM67" i="11"/>
  <c r="AB67" i="11"/>
  <c r="Q67" i="11"/>
  <c r="V66" i="11"/>
  <c r="H39" i="15"/>
  <c r="K39" i="16"/>
  <c r="L39" i="16"/>
  <c r="AM67" i="12"/>
  <c r="AB67" i="12"/>
  <c r="Q67" i="12"/>
  <c r="H39" i="16"/>
  <c r="I39" i="16"/>
  <c r="E39" i="16"/>
  <c r="F39" i="16"/>
  <c r="N39" i="16"/>
  <c r="O39" i="16"/>
  <c r="V66" i="12"/>
  <c r="CE67" i="11"/>
  <c r="BI67" i="11"/>
  <c r="F67" i="11"/>
  <c r="AX67" i="11"/>
  <c r="BT67" i="11"/>
  <c r="F67" i="12"/>
  <c r="D40" i="16" s="1"/>
  <c r="AR66" i="12"/>
  <c r="K66" i="12"/>
  <c r="A40" i="16"/>
  <c r="AG66" i="12"/>
  <c r="BZ66" i="11"/>
  <c r="CK66" i="11"/>
  <c r="BO66" i="11"/>
  <c r="BD66" i="11"/>
  <c r="CJ66" i="11"/>
  <c r="BC66" i="11"/>
  <c r="BN66" i="11"/>
  <c r="A40" i="15"/>
  <c r="BY66" i="11"/>
  <c r="Y66" i="11" l="1"/>
  <c r="I39" i="15"/>
  <c r="N66" i="11"/>
  <c r="O66" i="11" s="1"/>
  <c r="F39" i="15"/>
  <c r="H67" i="11"/>
  <c r="D40" i="15"/>
  <c r="AJ66" i="11"/>
  <c r="AK66" i="11" s="1"/>
  <c r="L39" i="15"/>
  <c r="S67" i="11"/>
  <c r="G40" i="15"/>
  <c r="T67" i="11"/>
  <c r="W67" i="11" s="1"/>
  <c r="P67" i="11"/>
  <c r="AD67" i="11"/>
  <c r="J40" i="15"/>
  <c r="AA67" i="11"/>
  <c r="AE67" i="11"/>
  <c r="AH67" i="11" s="1"/>
  <c r="AU66" i="11"/>
  <c r="AV66" i="11" s="1"/>
  <c r="O39" i="15"/>
  <c r="AO67" i="11"/>
  <c r="M40" i="15"/>
  <c r="AP67" i="11"/>
  <c r="AS67" i="11" s="1"/>
  <c r="AL67" i="11"/>
  <c r="G40" i="16"/>
  <c r="P67" i="12"/>
  <c r="T67" i="12"/>
  <c r="W67" i="12" s="1"/>
  <c r="J40" i="16"/>
  <c r="AE67" i="12"/>
  <c r="AH67" i="12" s="1"/>
  <c r="AA67" i="12"/>
  <c r="M40" i="16"/>
  <c r="AL67" i="12"/>
  <c r="AP67" i="12"/>
  <c r="AS67" i="12" s="1"/>
  <c r="AD67" i="12"/>
  <c r="Y66" i="12"/>
  <c r="Z66" i="12" s="1"/>
  <c r="AO67" i="12"/>
  <c r="E67" i="12"/>
  <c r="I67" i="12"/>
  <c r="L67" i="12" s="1"/>
  <c r="H67" i="12"/>
  <c r="AU66" i="12"/>
  <c r="AV66" i="12" s="1"/>
  <c r="S67" i="12"/>
  <c r="AJ66" i="12"/>
  <c r="AK66" i="12" s="1"/>
  <c r="C40" i="16"/>
  <c r="B68" i="12"/>
  <c r="N66" i="12"/>
  <c r="O66" i="12" s="1"/>
  <c r="I67" i="11"/>
  <c r="L67" i="11" s="1"/>
  <c r="E67" i="11"/>
  <c r="CH67" i="11"/>
  <c r="CD67" i="11"/>
  <c r="BW67" i="11"/>
  <c r="BS67" i="11"/>
  <c r="BA67" i="11"/>
  <c r="AW67" i="11"/>
  <c r="BH67" i="11"/>
  <c r="BL67" i="11"/>
  <c r="AZ67" i="11"/>
  <c r="BQ66" i="11"/>
  <c r="BR66" i="11" s="1"/>
  <c r="BF66" i="11"/>
  <c r="BG66" i="11" s="1"/>
  <c r="Z66" i="11"/>
  <c r="BK67" i="11"/>
  <c r="CM66" i="11"/>
  <c r="CN66" i="11" s="1"/>
  <c r="CB66" i="11"/>
  <c r="CC66" i="11" s="1"/>
  <c r="B68" i="11"/>
  <c r="C40" i="15"/>
  <c r="BV67" i="11"/>
  <c r="CG67" i="11"/>
  <c r="AG67" i="11" l="1"/>
  <c r="K40" i="15"/>
  <c r="AR67" i="11"/>
  <c r="N40" i="15"/>
  <c r="AM68" i="11"/>
  <c r="AB68" i="11"/>
  <c r="Q68" i="11"/>
  <c r="K67" i="11"/>
  <c r="E40" i="15"/>
  <c r="V67" i="11"/>
  <c r="H40" i="15"/>
  <c r="K40" i="16"/>
  <c r="L40" i="16"/>
  <c r="AM68" i="12"/>
  <c r="AB68" i="12"/>
  <c r="Q68" i="12"/>
  <c r="E40" i="16"/>
  <c r="F40" i="16"/>
  <c r="H40" i="16"/>
  <c r="I40" i="16"/>
  <c r="N40" i="16"/>
  <c r="O40" i="16"/>
  <c r="V67" i="12"/>
  <c r="BT68" i="11"/>
  <c r="AX68" i="11"/>
  <c r="CE68" i="11"/>
  <c r="BI68" i="11"/>
  <c r="F68" i="11"/>
  <c r="F68" i="12"/>
  <c r="D41" i="16" s="1"/>
  <c r="A41" i="16"/>
  <c r="K67" i="12"/>
  <c r="AR67" i="12"/>
  <c r="AG67" i="12"/>
  <c r="BZ67" i="11"/>
  <c r="CK67" i="11"/>
  <c r="BO67" i="11"/>
  <c r="BD67" i="11"/>
  <c r="CJ67" i="11"/>
  <c r="BN67" i="11"/>
  <c r="BY67" i="11"/>
  <c r="A41" i="15"/>
  <c r="BC67" i="11"/>
  <c r="AO68" i="11" l="1"/>
  <c r="M41" i="15"/>
  <c r="AL68" i="11"/>
  <c r="AP68" i="11"/>
  <c r="AS68" i="11" s="1"/>
  <c r="H68" i="11"/>
  <c r="D41" i="15"/>
  <c r="Y67" i="11"/>
  <c r="Z67" i="11" s="1"/>
  <c r="I40" i="15"/>
  <c r="AU67" i="11"/>
  <c r="O40" i="15"/>
  <c r="AJ67" i="11"/>
  <c r="AK67" i="11" s="1"/>
  <c r="L40" i="15"/>
  <c r="N67" i="11"/>
  <c r="O67" i="11" s="1"/>
  <c r="F40" i="15"/>
  <c r="AD68" i="11"/>
  <c r="J41" i="15"/>
  <c r="AA68" i="11"/>
  <c r="AE68" i="11"/>
  <c r="AH68" i="11" s="1"/>
  <c r="S68" i="11"/>
  <c r="G41" i="15"/>
  <c r="T68" i="11"/>
  <c r="W68" i="11" s="1"/>
  <c r="P68" i="11"/>
  <c r="G41" i="16"/>
  <c r="P68" i="12"/>
  <c r="T68" i="12"/>
  <c r="W68" i="12" s="1"/>
  <c r="J41" i="16"/>
  <c r="AE68" i="12"/>
  <c r="AH68" i="12" s="1"/>
  <c r="AA68" i="12"/>
  <c r="M41" i="16"/>
  <c r="AL68" i="12"/>
  <c r="AP68" i="12"/>
  <c r="AS68" i="12" s="1"/>
  <c r="N67" i="12"/>
  <c r="O67" i="12" s="1"/>
  <c r="C41" i="16"/>
  <c r="B69" i="12"/>
  <c r="AD68" i="12"/>
  <c r="AU67" i="12"/>
  <c r="AV67" i="12" s="1"/>
  <c r="S68" i="12"/>
  <c r="E68" i="12"/>
  <c r="I68" i="12"/>
  <c r="L68" i="12" s="1"/>
  <c r="H68" i="12"/>
  <c r="AJ67" i="12"/>
  <c r="AK67" i="12" s="1"/>
  <c r="Y67" i="12"/>
  <c r="Z67" i="12" s="1"/>
  <c r="AO68" i="12"/>
  <c r="CH68" i="11"/>
  <c r="CD68" i="11"/>
  <c r="BA68" i="11"/>
  <c r="AW68" i="11"/>
  <c r="I68" i="11"/>
  <c r="L68" i="11" s="1"/>
  <c r="E68" i="11"/>
  <c r="BL68" i="11"/>
  <c r="BH68" i="11"/>
  <c r="BS68" i="11"/>
  <c r="BW68" i="11"/>
  <c r="B69" i="11"/>
  <c r="C41" i="15"/>
  <c r="BV68" i="11"/>
  <c r="AZ68" i="11"/>
  <c r="AV67" i="11"/>
  <c r="BF67" i="11"/>
  <c r="BG67" i="11" s="1"/>
  <c r="BK68" i="11"/>
  <c r="CB67" i="11"/>
  <c r="CC67" i="11" s="1"/>
  <c r="BQ67" i="11"/>
  <c r="BR67" i="11" s="1"/>
  <c r="CG68" i="11"/>
  <c r="CM67" i="11"/>
  <c r="CN67" i="11" s="1"/>
  <c r="V68" i="11" l="1"/>
  <c r="H41" i="15"/>
  <c r="AR68" i="11"/>
  <c r="N41" i="15"/>
  <c r="K68" i="11"/>
  <c r="E41" i="15"/>
  <c r="AG68" i="11"/>
  <c r="K41" i="15"/>
  <c r="AM69" i="11"/>
  <c r="AB69" i="11"/>
  <c r="Q69" i="11"/>
  <c r="L41" i="16"/>
  <c r="K41" i="16"/>
  <c r="AM69" i="12"/>
  <c r="Q69" i="12"/>
  <c r="AB69" i="12"/>
  <c r="H41" i="16"/>
  <c r="I41" i="16"/>
  <c r="E41" i="16"/>
  <c r="F41" i="16"/>
  <c r="N41" i="16"/>
  <c r="O41" i="16"/>
  <c r="V68" i="12"/>
  <c r="BT69" i="11"/>
  <c r="AX69" i="11"/>
  <c r="CE69" i="11"/>
  <c r="F69" i="11"/>
  <c r="BI69" i="11"/>
  <c r="F69" i="12"/>
  <c r="D42" i="16" s="1"/>
  <c r="AG68" i="12"/>
  <c r="AR68" i="12"/>
  <c r="K68" i="12"/>
  <c r="A42" i="16"/>
  <c r="BD68" i="11"/>
  <c r="BZ68" i="11"/>
  <c r="CK68" i="11"/>
  <c r="BO68" i="11"/>
  <c r="BY68" i="11"/>
  <c r="A42" i="15"/>
  <c r="CJ68" i="11"/>
  <c r="BN68" i="11"/>
  <c r="BC68" i="11"/>
  <c r="H69" i="11" l="1"/>
  <c r="D42" i="15"/>
  <c r="AU68" i="11"/>
  <c r="O41" i="15"/>
  <c r="AD69" i="11"/>
  <c r="J42" i="15"/>
  <c r="AA69" i="11"/>
  <c r="AE69" i="11"/>
  <c r="AH69" i="11" s="1"/>
  <c r="AJ68" i="11"/>
  <c r="AK68" i="11" s="1"/>
  <c r="L41" i="15"/>
  <c r="S69" i="11"/>
  <c r="G42" i="15"/>
  <c r="T69" i="11"/>
  <c r="W69" i="11" s="1"/>
  <c r="P69" i="11"/>
  <c r="Y68" i="11"/>
  <c r="Z68" i="11" s="1"/>
  <c r="I41" i="15"/>
  <c r="N68" i="11"/>
  <c r="O68" i="11" s="1"/>
  <c r="F41" i="15"/>
  <c r="AO69" i="11"/>
  <c r="M42" i="15"/>
  <c r="AP69" i="11"/>
  <c r="AS69" i="11" s="1"/>
  <c r="AL69" i="11"/>
  <c r="J42" i="16"/>
  <c r="AE69" i="12"/>
  <c r="AH69" i="12" s="1"/>
  <c r="AA69" i="12"/>
  <c r="G42" i="16"/>
  <c r="P69" i="12"/>
  <c r="T69" i="12"/>
  <c r="W69" i="12" s="1"/>
  <c r="M42" i="16"/>
  <c r="AP69" i="12"/>
  <c r="AS69" i="12" s="1"/>
  <c r="AL69" i="12"/>
  <c r="N68" i="12"/>
  <c r="O68" i="12" s="1"/>
  <c r="C42" i="16"/>
  <c r="B70" i="12"/>
  <c r="S69" i="12"/>
  <c r="AO69" i="12"/>
  <c r="Y68" i="12"/>
  <c r="Z68" i="12" s="1"/>
  <c r="AJ68" i="12"/>
  <c r="AK68" i="12" s="1"/>
  <c r="AD69" i="12"/>
  <c r="I69" i="12"/>
  <c r="L69" i="12" s="1"/>
  <c r="E69" i="12"/>
  <c r="H69" i="12"/>
  <c r="AU68" i="12"/>
  <c r="AV68" i="12" s="1"/>
  <c r="BL69" i="11"/>
  <c r="BH69" i="11"/>
  <c r="BS69" i="11"/>
  <c r="BW69" i="11"/>
  <c r="AW69" i="11"/>
  <c r="BA69" i="11"/>
  <c r="CH69" i="11"/>
  <c r="CD69" i="11"/>
  <c r="E69" i="11"/>
  <c r="I69" i="11"/>
  <c r="L69" i="11" s="1"/>
  <c r="BQ68" i="11"/>
  <c r="BR68" i="11" s="1"/>
  <c r="BK69" i="11"/>
  <c r="AV68" i="11"/>
  <c r="CM68" i="11"/>
  <c r="CN68" i="11" s="1"/>
  <c r="CG69" i="11"/>
  <c r="BV69" i="11"/>
  <c r="CB68" i="11"/>
  <c r="CC68" i="11" s="1"/>
  <c r="BF68" i="11"/>
  <c r="BG68" i="11" s="1"/>
  <c r="C42" i="15"/>
  <c r="B70" i="11"/>
  <c r="AZ69" i="11"/>
  <c r="K42" i="15" l="1"/>
  <c r="AG69" i="11"/>
  <c r="V69" i="11"/>
  <c r="H42" i="15"/>
  <c r="K69" i="11"/>
  <c r="E42" i="15"/>
  <c r="AM70" i="11"/>
  <c r="AB70" i="11"/>
  <c r="Q70" i="11"/>
  <c r="AR69" i="11"/>
  <c r="N42" i="15"/>
  <c r="N42" i="16"/>
  <c r="O42" i="16"/>
  <c r="H42" i="16"/>
  <c r="I42" i="16"/>
  <c r="AM70" i="12"/>
  <c r="AB70" i="12"/>
  <c r="Q70" i="12"/>
  <c r="K42" i="16"/>
  <c r="L42" i="16"/>
  <c r="E42" i="16"/>
  <c r="F42" i="16"/>
  <c r="V69" i="12"/>
  <c r="BI70" i="11"/>
  <c r="BT70" i="11"/>
  <c r="AX70" i="11"/>
  <c r="CE70" i="11"/>
  <c r="F70" i="11"/>
  <c r="F70" i="12"/>
  <c r="D43" i="16" s="1"/>
  <c r="AG69" i="12"/>
  <c r="K69" i="12"/>
  <c r="AR69" i="12"/>
  <c r="A43" i="16"/>
  <c r="CK69" i="11"/>
  <c r="BD69" i="11"/>
  <c r="BZ69" i="11"/>
  <c r="BO69" i="11"/>
  <c r="BC69" i="11"/>
  <c r="BY69" i="11"/>
  <c r="BN69" i="11"/>
  <c r="A43" i="15"/>
  <c r="CJ69" i="11"/>
  <c r="H70" i="11" l="1"/>
  <c r="D43" i="15"/>
  <c r="AU69" i="11"/>
  <c r="AV69" i="11" s="1"/>
  <c r="O42" i="15"/>
  <c r="N69" i="11"/>
  <c r="O69" i="11" s="1"/>
  <c r="F42" i="15"/>
  <c r="Y69" i="11"/>
  <c r="Z69" i="11" s="1"/>
  <c r="I42" i="15"/>
  <c r="S70" i="11"/>
  <c r="G43" i="15"/>
  <c r="T70" i="11"/>
  <c r="W70" i="11" s="1"/>
  <c r="P70" i="11"/>
  <c r="AD70" i="11"/>
  <c r="J43" i="15"/>
  <c r="AE70" i="11"/>
  <c r="AH70" i="11" s="1"/>
  <c r="AA70" i="11"/>
  <c r="L42" i="15"/>
  <c r="AJ69" i="11"/>
  <c r="AK69" i="11" s="1"/>
  <c r="AO70" i="11"/>
  <c r="M43" i="15"/>
  <c r="AP70" i="11"/>
  <c r="AS70" i="11" s="1"/>
  <c r="AL70" i="11"/>
  <c r="J43" i="16"/>
  <c r="AA70" i="12"/>
  <c r="AE70" i="12"/>
  <c r="AH70" i="12" s="1"/>
  <c r="M43" i="16"/>
  <c r="AP70" i="12"/>
  <c r="AS70" i="12" s="1"/>
  <c r="AL70" i="12"/>
  <c r="G43" i="16"/>
  <c r="T70" i="12"/>
  <c r="W70" i="12" s="1"/>
  <c r="P70" i="12"/>
  <c r="B71" i="12"/>
  <c r="C43" i="16"/>
  <c r="AD70" i="12"/>
  <c r="N69" i="12"/>
  <c r="O69" i="12" s="1"/>
  <c r="S70" i="12"/>
  <c r="Y69" i="12"/>
  <c r="Z69" i="12" s="1"/>
  <c r="AO70" i="12"/>
  <c r="I70" i="12"/>
  <c r="L70" i="12" s="1"/>
  <c r="E70" i="12"/>
  <c r="H70" i="12"/>
  <c r="AU69" i="12"/>
  <c r="AV69" i="12" s="1"/>
  <c r="AJ69" i="12"/>
  <c r="AK69" i="12" s="1"/>
  <c r="BW70" i="11"/>
  <c r="BS70" i="11"/>
  <c r="CH70" i="11"/>
  <c r="CD70" i="11"/>
  <c r="I70" i="11"/>
  <c r="L70" i="11" s="1"/>
  <c r="E70" i="11"/>
  <c r="BL70" i="11"/>
  <c r="BH70" i="11"/>
  <c r="BA70" i="11"/>
  <c r="AW70" i="11"/>
  <c r="CM69" i="11"/>
  <c r="CN69" i="11" s="1"/>
  <c r="C43" i="15"/>
  <c r="B71" i="11"/>
  <c r="BK70" i="11"/>
  <c r="AZ70" i="11"/>
  <c r="BV70" i="11"/>
  <c r="BQ69" i="11"/>
  <c r="BR69" i="11" s="1"/>
  <c r="CB69" i="11"/>
  <c r="CC69" i="11" s="1"/>
  <c r="CG70" i="11"/>
  <c r="BF69" i="11"/>
  <c r="BG69" i="11" s="1"/>
  <c r="AG70" i="11" l="1"/>
  <c r="K43" i="15"/>
  <c r="AR70" i="11"/>
  <c r="N43" i="15"/>
  <c r="V70" i="11"/>
  <c r="H43" i="15"/>
  <c r="K70" i="11"/>
  <c r="E43" i="15"/>
  <c r="AM71" i="11"/>
  <c r="AB71" i="11"/>
  <c r="Q71" i="11"/>
  <c r="H43" i="16"/>
  <c r="I43" i="16"/>
  <c r="N43" i="16"/>
  <c r="O43" i="16"/>
  <c r="K43" i="16"/>
  <c r="L43" i="16"/>
  <c r="AM71" i="12"/>
  <c r="Q71" i="12"/>
  <c r="AB71" i="12"/>
  <c r="E43" i="16"/>
  <c r="F43" i="16"/>
  <c r="V70" i="12"/>
  <c r="F71" i="12"/>
  <c r="D44" i="16" s="1"/>
  <c r="CE71" i="11"/>
  <c r="BI71" i="11"/>
  <c r="AX71" i="11"/>
  <c r="F71" i="11"/>
  <c r="BT71" i="11"/>
  <c r="A44" i="16"/>
  <c r="K70" i="12"/>
  <c r="AR70" i="12"/>
  <c r="AG70" i="12"/>
  <c r="BZ70" i="11"/>
  <c r="BO70" i="11"/>
  <c r="BD70" i="11"/>
  <c r="CK70" i="11"/>
  <c r="BC70" i="11"/>
  <c r="BN70" i="11"/>
  <c r="CJ70" i="11"/>
  <c r="A44" i="15"/>
  <c r="BY70" i="11"/>
  <c r="S71" i="11" l="1"/>
  <c r="G44" i="15"/>
  <c r="T71" i="11"/>
  <c r="W71" i="11" s="1"/>
  <c r="P71" i="11"/>
  <c r="AU70" i="11"/>
  <c r="AV70" i="11" s="1"/>
  <c r="O43" i="15"/>
  <c r="AO71" i="11"/>
  <c r="M44" i="15"/>
  <c r="AL71" i="11"/>
  <c r="AP71" i="11"/>
  <c r="AS71" i="11" s="1"/>
  <c r="AJ70" i="11"/>
  <c r="AK70" i="11" s="1"/>
  <c r="L43" i="15"/>
  <c r="H71" i="11"/>
  <c r="D44" i="15"/>
  <c r="AD71" i="11"/>
  <c r="J44" i="15"/>
  <c r="AE71" i="11"/>
  <c r="AH71" i="11" s="1"/>
  <c r="AA71" i="11"/>
  <c r="N70" i="11"/>
  <c r="O70" i="11" s="1"/>
  <c r="F43" i="15"/>
  <c r="Y70" i="11"/>
  <c r="Z70" i="11" s="1"/>
  <c r="I43" i="15"/>
  <c r="G44" i="16"/>
  <c r="P71" i="12"/>
  <c r="T71" i="12"/>
  <c r="W71" i="12" s="1"/>
  <c r="M44" i="16"/>
  <c r="AP71" i="12"/>
  <c r="AS71" i="12" s="1"/>
  <c r="AL71" i="12"/>
  <c r="J44" i="16"/>
  <c r="AA71" i="12"/>
  <c r="AE71" i="12"/>
  <c r="AH71" i="12" s="1"/>
  <c r="AU70" i="12"/>
  <c r="AV70" i="12" s="1"/>
  <c r="S71" i="12"/>
  <c r="I71" i="12"/>
  <c r="L71" i="12" s="1"/>
  <c r="E71" i="12"/>
  <c r="H71" i="12"/>
  <c r="Y70" i="12"/>
  <c r="Z70" i="12" s="1"/>
  <c r="AD71" i="12"/>
  <c r="N70" i="12"/>
  <c r="O70" i="12" s="1"/>
  <c r="AO71" i="12"/>
  <c r="AJ70" i="12"/>
  <c r="AK70" i="12" s="1"/>
  <c r="B72" i="12"/>
  <c r="C44" i="16"/>
  <c r="BW71" i="11"/>
  <c r="BS71" i="11"/>
  <c r="E71" i="11"/>
  <c r="I71" i="11"/>
  <c r="L71" i="11" s="1"/>
  <c r="BA71" i="11"/>
  <c r="AW71" i="11"/>
  <c r="CH71" i="11"/>
  <c r="CD71" i="11"/>
  <c r="BH71" i="11"/>
  <c r="BL71" i="11"/>
  <c r="BK71" i="11"/>
  <c r="B72" i="11"/>
  <c r="C44" i="15"/>
  <c r="BV71" i="11"/>
  <c r="CM70" i="11"/>
  <c r="CN70" i="11" s="1"/>
  <c r="BF70" i="11"/>
  <c r="BG70" i="11" s="1"/>
  <c r="CG71" i="11"/>
  <c r="CB70" i="11"/>
  <c r="CC70" i="11" s="1"/>
  <c r="AZ71" i="11"/>
  <c r="BQ70" i="11"/>
  <c r="BR70" i="11" s="1"/>
  <c r="E44" i="15" l="1"/>
  <c r="K71" i="11"/>
  <c r="AM72" i="11"/>
  <c r="Q72" i="11"/>
  <c r="AB72" i="11"/>
  <c r="V71" i="11"/>
  <c r="H44" i="15"/>
  <c r="AR71" i="11"/>
  <c r="N44" i="15"/>
  <c r="AG71" i="11"/>
  <c r="K44" i="15"/>
  <c r="N44" i="16"/>
  <c r="O44" i="16"/>
  <c r="AB72" i="12"/>
  <c r="Q72" i="12"/>
  <c r="AM72" i="12"/>
  <c r="E44" i="16"/>
  <c r="F44" i="16"/>
  <c r="H44" i="16"/>
  <c r="I44" i="16"/>
  <c r="K44" i="16"/>
  <c r="L44" i="16"/>
  <c r="V71" i="12"/>
  <c r="BT72" i="11"/>
  <c r="AX72" i="11"/>
  <c r="CE72" i="11"/>
  <c r="BI72" i="11"/>
  <c r="F72" i="11"/>
  <c r="F72" i="12"/>
  <c r="D45" i="16" s="1"/>
  <c r="A45" i="16"/>
  <c r="AR71" i="12"/>
  <c r="AG71" i="12"/>
  <c r="K71" i="12"/>
  <c r="BD71" i="11"/>
  <c r="BO71" i="11"/>
  <c r="CK71" i="11"/>
  <c r="BZ71" i="11"/>
  <c r="A45" i="15"/>
  <c r="BN71" i="11"/>
  <c r="BY71" i="11"/>
  <c r="BC71" i="11"/>
  <c r="CJ71" i="11"/>
  <c r="AJ71" i="11" l="1"/>
  <c r="L44" i="15"/>
  <c r="AD72" i="11"/>
  <c r="J45" i="15"/>
  <c r="AE72" i="11"/>
  <c r="AH72" i="11" s="1"/>
  <c r="AA72" i="11"/>
  <c r="S72" i="11"/>
  <c r="G45" i="15"/>
  <c r="T72" i="11"/>
  <c r="W72" i="11" s="1"/>
  <c r="P72" i="11"/>
  <c r="H72" i="11"/>
  <c r="D45" i="15"/>
  <c r="AO72" i="11"/>
  <c r="M45" i="15"/>
  <c r="AP72" i="11"/>
  <c r="AS72" i="11" s="1"/>
  <c r="AL72" i="11"/>
  <c r="AU71" i="11"/>
  <c r="O44" i="15"/>
  <c r="Y71" i="11"/>
  <c r="I44" i="15"/>
  <c r="F44" i="15"/>
  <c r="N71" i="11"/>
  <c r="O71" i="11" s="1"/>
  <c r="AP72" i="12"/>
  <c r="AS72" i="12" s="1"/>
  <c r="M45" i="16"/>
  <c r="AL72" i="12"/>
  <c r="G45" i="16"/>
  <c r="P72" i="12"/>
  <c r="T72" i="12"/>
  <c r="W72" i="12" s="1"/>
  <c r="J45" i="16"/>
  <c r="AE72" i="12"/>
  <c r="AH72" i="12" s="1"/>
  <c r="AA72" i="12"/>
  <c r="Y71" i="12"/>
  <c r="Z71" i="12" s="1"/>
  <c r="S72" i="12"/>
  <c r="AO72" i="12"/>
  <c r="AU71" i="12"/>
  <c r="AV71" i="12" s="1"/>
  <c r="C45" i="16"/>
  <c r="B73" i="12"/>
  <c r="AJ71" i="12"/>
  <c r="AK71" i="12" s="1"/>
  <c r="AD72" i="12"/>
  <c r="I72" i="12"/>
  <c r="L72" i="12" s="1"/>
  <c r="E72" i="12"/>
  <c r="H72" i="12"/>
  <c r="N71" i="12"/>
  <c r="O71" i="12" s="1"/>
  <c r="I72" i="11"/>
  <c r="L72" i="11" s="1"/>
  <c r="E72" i="11"/>
  <c r="CH72" i="11"/>
  <c r="CD72" i="11"/>
  <c r="BW72" i="11"/>
  <c r="BS72" i="11"/>
  <c r="BA72" i="11"/>
  <c r="AW72" i="11"/>
  <c r="BL72" i="11"/>
  <c r="BH72" i="11"/>
  <c r="BF71" i="11"/>
  <c r="BG71" i="11" s="1"/>
  <c r="CB71" i="11"/>
  <c r="CC71" i="11" s="1"/>
  <c r="AZ72" i="11"/>
  <c r="AV71" i="11"/>
  <c r="BK72" i="11"/>
  <c r="AK71" i="11"/>
  <c r="Z71" i="11"/>
  <c r="BV72" i="11"/>
  <c r="CM71" i="11"/>
  <c r="CN71" i="11" s="1"/>
  <c r="BQ71" i="11"/>
  <c r="BR71" i="11" s="1"/>
  <c r="C45" i="15"/>
  <c r="B73" i="11"/>
  <c r="CG72" i="11"/>
  <c r="AR72" i="11" l="1"/>
  <c r="N45" i="15"/>
  <c r="AG72" i="11"/>
  <c r="K45" i="15"/>
  <c r="K72" i="11"/>
  <c r="E45" i="15"/>
  <c r="AM73" i="11"/>
  <c r="Q73" i="11"/>
  <c r="AB73" i="11"/>
  <c r="V72" i="11"/>
  <c r="H45" i="15"/>
  <c r="K45" i="16"/>
  <c r="L45" i="16"/>
  <c r="H45" i="16"/>
  <c r="I45" i="16"/>
  <c r="E45" i="16"/>
  <c r="F45" i="16"/>
  <c r="AM73" i="12"/>
  <c r="Q73" i="12"/>
  <c r="AB73" i="12"/>
  <c r="N45" i="16"/>
  <c r="O45" i="16"/>
  <c r="V72" i="12"/>
  <c r="BT73" i="11"/>
  <c r="AX73" i="11"/>
  <c r="CE73" i="11"/>
  <c r="F73" i="11"/>
  <c r="BI73" i="11"/>
  <c r="F73" i="12"/>
  <c r="D46" i="16" s="1"/>
  <c r="K72" i="12"/>
  <c r="AG72" i="12"/>
  <c r="AR72" i="12"/>
  <c r="A46" i="16"/>
  <c r="BZ72" i="11"/>
  <c r="CK72" i="11"/>
  <c r="BO72" i="11"/>
  <c r="BD72" i="11"/>
  <c r="A46" i="15"/>
  <c r="BN72" i="11"/>
  <c r="BC72" i="11"/>
  <c r="CJ72" i="11"/>
  <c r="BY72" i="11"/>
  <c r="AJ72" i="11" l="1"/>
  <c r="AK72" i="11" s="1"/>
  <c r="L45" i="15"/>
  <c r="Y72" i="11"/>
  <c r="Z72" i="11" s="1"/>
  <c r="I45" i="15"/>
  <c r="AD73" i="11"/>
  <c r="AE73" i="11"/>
  <c r="AH73" i="11" s="1"/>
  <c r="J46" i="15"/>
  <c r="AA73" i="11"/>
  <c r="H73" i="11"/>
  <c r="D46" i="15"/>
  <c r="AU72" i="11"/>
  <c r="AV72" i="11" s="1"/>
  <c r="O45" i="15"/>
  <c r="F45" i="15"/>
  <c r="N72" i="11"/>
  <c r="O72" i="11" s="1"/>
  <c r="AO73" i="11"/>
  <c r="M46" i="15"/>
  <c r="AP73" i="11"/>
  <c r="AS73" i="11" s="1"/>
  <c r="AL73" i="11"/>
  <c r="S73" i="11"/>
  <c r="G46" i="15"/>
  <c r="P73" i="11"/>
  <c r="T73" i="11"/>
  <c r="W73" i="11" s="1"/>
  <c r="G46" i="16"/>
  <c r="T73" i="12"/>
  <c r="W73" i="12" s="1"/>
  <c r="P73" i="12"/>
  <c r="M46" i="16"/>
  <c r="AP73" i="12"/>
  <c r="AS73" i="12" s="1"/>
  <c r="AL73" i="12"/>
  <c r="J46" i="16"/>
  <c r="AA73" i="12"/>
  <c r="AE73" i="12"/>
  <c r="AH73" i="12" s="1"/>
  <c r="AD73" i="12"/>
  <c r="AJ72" i="12"/>
  <c r="AK72" i="12" s="1"/>
  <c r="C46" i="16"/>
  <c r="B74" i="12"/>
  <c r="S73" i="12"/>
  <c r="AU72" i="12"/>
  <c r="AV72" i="12" s="1"/>
  <c r="AO73" i="12"/>
  <c r="Y72" i="12"/>
  <c r="Z72" i="12" s="1"/>
  <c r="I73" i="12"/>
  <c r="L73" i="12" s="1"/>
  <c r="E73" i="12"/>
  <c r="H73" i="12"/>
  <c r="N72" i="12"/>
  <c r="O72" i="12" s="1"/>
  <c r="AW73" i="11"/>
  <c r="BA73" i="11"/>
  <c r="E73" i="11"/>
  <c r="I73" i="11"/>
  <c r="L73" i="11" s="1"/>
  <c r="BL73" i="11"/>
  <c r="BH73" i="11"/>
  <c r="BS73" i="11"/>
  <c r="BW73" i="11"/>
  <c r="CH73" i="11"/>
  <c r="CD73" i="11"/>
  <c r="CM72" i="11"/>
  <c r="CN72" i="11" s="1"/>
  <c r="BK73" i="11"/>
  <c r="BQ72" i="11"/>
  <c r="BR72" i="11" s="1"/>
  <c r="CG73" i="11"/>
  <c r="BF72" i="11"/>
  <c r="BG72" i="11" s="1"/>
  <c r="BV73" i="11"/>
  <c r="CB72" i="11"/>
  <c r="CC72" i="11" s="1"/>
  <c r="C46" i="15"/>
  <c r="B74" i="11"/>
  <c r="AZ73" i="11"/>
  <c r="V73" i="11" l="1"/>
  <c r="H46" i="15"/>
  <c r="AG73" i="11"/>
  <c r="K46" i="15"/>
  <c r="K73" i="11"/>
  <c r="E46" i="15"/>
  <c r="AB74" i="11"/>
  <c r="AM74" i="11"/>
  <c r="Q74" i="11"/>
  <c r="AR73" i="11"/>
  <c r="N46" i="15"/>
  <c r="N46" i="16"/>
  <c r="O46" i="16"/>
  <c r="AM74" i="12"/>
  <c r="Q74" i="12"/>
  <c r="AB74" i="12"/>
  <c r="E46" i="16"/>
  <c r="F46" i="16"/>
  <c r="H46" i="16"/>
  <c r="I46" i="16"/>
  <c r="K46" i="16"/>
  <c r="L46" i="16"/>
  <c r="V73" i="12"/>
  <c r="BI74" i="11"/>
  <c r="BT74" i="11"/>
  <c r="AX74" i="11"/>
  <c r="CE74" i="11"/>
  <c r="F74" i="11"/>
  <c r="F74" i="12"/>
  <c r="D47" i="16" s="1"/>
  <c r="K73" i="12"/>
  <c r="AR73" i="12"/>
  <c r="A47" i="16"/>
  <c r="AG73" i="12"/>
  <c r="BO73" i="11"/>
  <c r="BD73" i="11"/>
  <c r="CK73" i="11"/>
  <c r="BZ73" i="11"/>
  <c r="BC73" i="11"/>
  <c r="A47" i="15"/>
  <c r="BY73" i="11"/>
  <c r="CJ73" i="11"/>
  <c r="BN73" i="11"/>
  <c r="H74" i="11" l="1"/>
  <c r="D47" i="15"/>
  <c r="AJ73" i="11"/>
  <c r="L46" i="15"/>
  <c r="N73" i="11"/>
  <c r="F46" i="15"/>
  <c r="S74" i="11"/>
  <c r="G47" i="15"/>
  <c r="T74" i="11"/>
  <c r="W74" i="11" s="1"/>
  <c r="P74" i="11"/>
  <c r="AO74" i="11"/>
  <c r="M47" i="15"/>
  <c r="AP74" i="11"/>
  <c r="AS74" i="11" s="1"/>
  <c r="AL74" i="11"/>
  <c r="Y73" i="11"/>
  <c r="I46" i="15"/>
  <c r="AU73" i="11"/>
  <c r="AV73" i="11" s="1"/>
  <c r="O46" i="15"/>
  <c r="AD74" i="11"/>
  <c r="J47" i="15"/>
  <c r="AA74" i="11"/>
  <c r="AE74" i="11"/>
  <c r="AH74" i="11" s="1"/>
  <c r="J47" i="16"/>
  <c r="AE74" i="12"/>
  <c r="AH74" i="12" s="1"/>
  <c r="AA74" i="12"/>
  <c r="G47" i="16"/>
  <c r="T74" i="12"/>
  <c r="W74" i="12" s="1"/>
  <c r="P74" i="12"/>
  <c r="M47" i="16"/>
  <c r="AL74" i="12"/>
  <c r="AP74" i="12"/>
  <c r="AS74" i="12" s="1"/>
  <c r="AU73" i="12"/>
  <c r="AV73" i="12" s="1"/>
  <c r="B75" i="12"/>
  <c r="C47" i="16"/>
  <c r="AO74" i="12"/>
  <c r="Y73" i="12"/>
  <c r="Z73" i="12" s="1"/>
  <c r="AJ73" i="12"/>
  <c r="AK73" i="12" s="1"/>
  <c r="AD74" i="12"/>
  <c r="I74" i="12"/>
  <c r="L74" i="12" s="1"/>
  <c r="E74" i="12"/>
  <c r="H74" i="12"/>
  <c r="S74" i="12"/>
  <c r="N73" i="12"/>
  <c r="O73" i="12" s="1"/>
  <c r="I74" i="11"/>
  <c r="L74" i="11" s="1"/>
  <c r="E74" i="11"/>
  <c r="BL74" i="11"/>
  <c r="BH74" i="11"/>
  <c r="BS74" i="11"/>
  <c r="BW74" i="11"/>
  <c r="AW74" i="11"/>
  <c r="BA74" i="11"/>
  <c r="CH74" i="11"/>
  <c r="CD74" i="11"/>
  <c r="CM73" i="11"/>
  <c r="CN73" i="11" s="1"/>
  <c r="O73" i="11"/>
  <c r="AK73" i="11"/>
  <c r="BK74" i="11"/>
  <c r="BF73" i="11"/>
  <c r="BG73" i="11" s="1"/>
  <c r="BQ73" i="11"/>
  <c r="BR73" i="11" s="1"/>
  <c r="BV74" i="11"/>
  <c r="CB73" i="11"/>
  <c r="CC73" i="11" s="1"/>
  <c r="CG74" i="11"/>
  <c r="Z73" i="11"/>
  <c r="C47" i="15"/>
  <c r="B75" i="11"/>
  <c r="AZ74" i="11"/>
  <c r="AG74" i="11" l="1"/>
  <c r="K47" i="15"/>
  <c r="AR74" i="11"/>
  <c r="N47" i="15"/>
  <c r="K74" i="11"/>
  <c r="E47" i="15"/>
  <c r="AM75" i="11"/>
  <c r="AB75" i="11"/>
  <c r="Q75" i="11"/>
  <c r="V74" i="11"/>
  <c r="H47" i="15"/>
  <c r="H47" i="16"/>
  <c r="I47" i="16"/>
  <c r="AM75" i="12"/>
  <c r="AB75" i="12"/>
  <c r="Q75" i="12"/>
  <c r="K47" i="16"/>
  <c r="L47" i="16"/>
  <c r="E47" i="16"/>
  <c r="F47" i="16"/>
  <c r="N47" i="16"/>
  <c r="O47" i="16"/>
  <c r="V74" i="12"/>
  <c r="F75" i="12"/>
  <c r="D48" i="16" s="1"/>
  <c r="CE75" i="11"/>
  <c r="BI75" i="11"/>
  <c r="BT75" i="11"/>
  <c r="AX75" i="11"/>
  <c r="F75" i="11"/>
  <c r="K74" i="12"/>
  <c r="A48" i="16"/>
  <c r="AR74" i="12"/>
  <c r="AG74" i="12"/>
  <c r="BD74" i="11"/>
  <c r="BO74" i="11"/>
  <c r="CK74" i="11"/>
  <c r="BZ74" i="11"/>
  <c r="BN74" i="11"/>
  <c r="BC74" i="11"/>
  <c r="BY74" i="11"/>
  <c r="CJ74" i="11"/>
  <c r="A48" i="15"/>
  <c r="N74" i="11" l="1"/>
  <c r="O74" i="11" s="1"/>
  <c r="F47" i="15"/>
  <c r="AU74" i="11"/>
  <c r="O47" i="15"/>
  <c r="S75" i="11"/>
  <c r="G48" i="15"/>
  <c r="P75" i="11"/>
  <c r="T75" i="11"/>
  <c r="W75" i="11" s="1"/>
  <c r="AD75" i="11"/>
  <c r="J48" i="15"/>
  <c r="AA75" i="11"/>
  <c r="AE75" i="11"/>
  <c r="AH75" i="11" s="1"/>
  <c r="AJ74" i="11"/>
  <c r="AK74" i="11" s="1"/>
  <c r="L47" i="15"/>
  <c r="Y74" i="11"/>
  <c r="Z74" i="11" s="1"/>
  <c r="I47" i="15"/>
  <c r="AO75" i="11"/>
  <c r="M48" i="15"/>
  <c r="AL75" i="11"/>
  <c r="AP75" i="11"/>
  <c r="AS75" i="11" s="1"/>
  <c r="H75" i="11"/>
  <c r="D48" i="15"/>
  <c r="G48" i="16"/>
  <c r="P75" i="12"/>
  <c r="T75" i="12"/>
  <c r="W75" i="12" s="1"/>
  <c r="J48" i="16"/>
  <c r="AE75" i="12"/>
  <c r="AH75" i="12" s="1"/>
  <c r="AA75" i="12"/>
  <c r="M48" i="16"/>
  <c r="AP75" i="12"/>
  <c r="AS75" i="12" s="1"/>
  <c r="AL75" i="12"/>
  <c r="B76" i="12"/>
  <c r="C48" i="16"/>
  <c r="N74" i="12"/>
  <c r="O74" i="12" s="1"/>
  <c r="AU74" i="12"/>
  <c r="AV74" i="12" s="1"/>
  <c r="AO75" i="12"/>
  <c r="S75" i="12"/>
  <c r="I75" i="12"/>
  <c r="L75" i="12" s="1"/>
  <c r="E75" i="12"/>
  <c r="H75" i="12"/>
  <c r="AD75" i="12"/>
  <c r="AJ74" i="12"/>
  <c r="AK74" i="12" s="1"/>
  <c r="Y74" i="12"/>
  <c r="Z74" i="12" s="1"/>
  <c r="BL75" i="11"/>
  <c r="BH75" i="11"/>
  <c r="BS75" i="11"/>
  <c r="BW75" i="11"/>
  <c r="BA75" i="11"/>
  <c r="AW75" i="11"/>
  <c r="E75" i="11"/>
  <c r="I75" i="11"/>
  <c r="L75" i="11" s="1"/>
  <c r="CD75" i="11"/>
  <c r="CH75" i="11"/>
  <c r="BV75" i="11"/>
  <c r="CM74" i="11"/>
  <c r="CN74" i="11" s="1"/>
  <c r="CB74" i="11"/>
  <c r="CC74" i="11" s="1"/>
  <c r="C48" i="15"/>
  <c r="B76" i="11"/>
  <c r="CG75" i="11"/>
  <c r="AV74" i="11"/>
  <c r="AZ75" i="11"/>
  <c r="BF74" i="11"/>
  <c r="BG74" i="11" s="1"/>
  <c r="BQ74" i="11"/>
  <c r="BR74" i="11" s="1"/>
  <c r="BK75" i="11"/>
  <c r="V75" i="11" l="1"/>
  <c r="H48" i="15"/>
  <c r="AG75" i="11"/>
  <c r="K48" i="15"/>
  <c r="K75" i="11"/>
  <c r="E48" i="15"/>
  <c r="AB76" i="11"/>
  <c r="AM76" i="11"/>
  <c r="Q76" i="11"/>
  <c r="AR75" i="11"/>
  <c r="N48" i="15"/>
  <c r="N48" i="16"/>
  <c r="O48" i="16"/>
  <c r="K48" i="16"/>
  <c r="L48" i="16"/>
  <c r="E48" i="16"/>
  <c r="F48" i="16"/>
  <c r="H48" i="16"/>
  <c r="I48" i="16"/>
  <c r="AM76" i="12"/>
  <c r="AB76" i="12"/>
  <c r="Q76" i="12"/>
  <c r="BT76" i="11"/>
  <c r="AX76" i="11"/>
  <c r="CE76" i="11"/>
  <c r="BI76" i="11"/>
  <c r="F76" i="11"/>
  <c r="F76" i="12"/>
  <c r="D49" i="16" s="1"/>
  <c r="K75" i="12"/>
  <c r="AR75" i="12"/>
  <c r="AG75" i="12"/>
  <c r="A49" i="16"/>
  <c r="V75" i="12"/>
  <c r="CK75" i="11"/>
  <c r="BZ75" i="11"/>
  <c r="BD75" i="11"/>
  <c r="BO75" i="11"/>
  <c r="BC75" i="11"/>
  <c r="A49" i="15"/>
  <c r="BY75" i="11"/>
  <c r="BN75" i="11"/>
  <c r="CJ75" i="11"/>
  <c r="AU75" i="11" l="1"/>
  <c r="O48" i="15"/>
  <c r="N75" i="11"/>
  <c r="F48" i="15"/>
  <c r="AJ75" i="11"/>
  <c r="AK75" i="11" s="1"/>
  <c r="L48" i="15"/>
  <c r="S76" i="11"/>
  <c r="G49" i="15"/>
  <c r="P76" i="11"/>
  <c r="T76" i="11"/>
  <c r="W76" i="11" s="1"/>
  <c r="AO76" i="11"/>
  <c r="M49" i="15"/>
  <c r="AL76" i="11"/>
  <c r="AP76" i="11"/>
  <c r="AS76" i="11" s="1"/>
  <c r="Y75" i="11"/>
  <c r="Z75" i="11" s="1"/>
  <c r="I48" i="15"/>
  <c r="H76" i="11"/>
  <c r="D49" i="15"/>
  <c r="AD76" i="11"/>
  <c r="J49" i="15"/>
  <c r="AA76" i="11"/>
  <c r="AE76" i="11"/>
  <c r="AH76" i="11" s="1"/>
  <c r="G49" i="16"/>
  <c r="P76" i="12"/>
  <c r="T76" i="12"/>
  <c r="W76" i="12" s="1"/>
  <c r="J49" i="16"/>
  <c r="AA76" i="12"/>
  <c r="AE76" i="12"/>
  <c r="AH76" i="12" s="1"/>
  <c r="M49" i="16"/>
  <c r="AL76" i="12"/>
  <c r="AP76" i="12"/>
  <c r="AS76" i="12" s="1"/>
  <c r="AO76" i="12"/>
  <c r="AJ75" i="12"/>
  <c r="AK75" i="12" s="1"/>
  <c r="N75" i="12"/>
  <c r="O75" i="12" s="1"/>
  <c r="B77" i="12"/>
  <c r="C49" i="16"/>
  <c r="AU75" i="12"/>
  <c r="AV75" i="12" s="1"/>
  <c r="S76" i="12"/>
  <c r="AD76" i="12"/>
  <c r="E76" i="12"/>
  <c r="I76" i="12"/>
  <c r="L76" i="12" s="1"/>
  <c r="H76" i="12"/>
  <c r="Y75" i="12"/>
  <c r="Z75" i="12" s="1"/>
  <c r="CD76" i="11"/>
  <c r="CH76" i="11"/>
  <c r="BA76" i="11"/>
  <c r="AW76" i="11"/>
  <c r="I76" i="11"/>
  <c r="L76" i="11" s="1"/>
  <c r="E76" i="11"/>
  <c r="BH76" i="11"/>
  <c r="BL76" i="11"/>
  <c r="BW76" i="11"/>
  <c r="BS76" i="11"/>
  <c r="AV75" i="11"/>
  <c r="BV76" i="11"/>
  <c r="O75" i="11"/>
  <c r="CM75" i="11"/>
  <c r="CN75" i="11" s="1"/>
  <c r="AZ76" i="11"/>
  <c r="BQ75" i="11"/>
  <c r="BR75" i="11" s="1"/>
  <c r="CB75" i="11"/>
  <c r="CC75" i="11" s="1"/>
  <c r="C49" i="15"/>
  <c r="B77" i="11"/>
  <c r="BK76" i="11"/>
  <c r="CG76" i="11"/>
  <c r="BF75" i="11"/>
  <c r="BG75" i="11" s="1"/>
  <c r="AR76" i="11" l="1"/>
  <c r="N49" i="15"/>
  <c r="K76" i="11"/>
  <c r="E49" i="15"/>
  <c r="AB77" i="11"/>
  <c r="Q77" i="11"/>
  <c r="AM77" i="11"/>
  <c r="V76" i="11"/>
  <c r="H49" i="15"/>
  <c r="AG76" i="11"/>
  <c r="K49" i="15"/>
  <c r="L49" i="16"/>
  <c r="K49" i="16"/>
  <c r="AM77" i="12"/>
  <c r="Q77" i="12"/>
  <c r="AB77" i="12"/>
  <c r="H49" i="16"/>
  <c r="I49" i="16"/>
  <c r="E49" i="16"/>
  <c r="F49" i="16"/>
  <c r="N49" i="16"/>
  <c r="O49" i="16"/>
  <c r="BT77" i="11"/>
  <c r="AX77" i="11"/>
  <c r="CE77" i="11"/>
  <c r="F77" i="11"/>
  <c r="BI77" i="11"/>
  <c r="F77" i="12"/>
  <c r="D50" i="16" s="1"/>
  <c r="AG76" i="12"/>
  <c r="A50" i="16"/>
  <c r="AR76" i="12"/>
  <c r="K76" i="12"/>
  <c r="V76" i="12"/>
  <c r="BD76" i="11"/>
  <c r="CK76" i="11"/>
  <c r="BZ76" i="11"/>
  <c r="BO76" i="11"/>
  <c r="BN76" i="11"/>
  <c r="BC76" i="11"/>
  <c r="CJ76" i="11"/>
  <c r="A50" i="15"/>
  <c r="BY76" i="11"/>
  <c r="AD77" i="11" l="1"/>
  <c r="J50" i="15"/>
  <c r="AA77" i="11"/>
  <c r="AE77" i="11"/>
  <c r="AH77" i="11" s="1"/>
  <c r="H77" i="11"/>
  <c r="D50" i="15"/>
  <c r="N76" i="11"/>
  <c r="O76" i="11" s="1"/>
  <c r="F49" i="15"/>
  <c r="Y76" i="11"/>
  <c r="Z76" i="11" s="1"/>
  <c r="I49" i="15"/>
  <c r="AU76" i="11"/>
  <c r="AV76" i="11" s="1"/>
  <c r="O49" i="15"/>
  <c r="S77" i="11"/>
  <c r="G50" i="15"/>
  <c r="T77" i="11"/>
  <c r="W77" i="11" s="1"/>
  <c r="P77" i="11"/>
  <c r="AJ76" i="11"/>
  <c r="AK76" i="11" s="1"/>
  <c r="L49" i="15"/>
  <c r="M50" i="15"/>
  <c r="AO77" i="11"/>
  <c r="AP77" i="11"/>
  <c r="AS77" i="11" s="1"/>
  <c r="AL77" i="11"/>
  <c r="J50" i="16"/>
  <c r="AE77" i="12"/>
  <c r="AH77" i="12" s="1"/>
  <c r="AA77" i="12"/>
  <c r="G50" i="16"/>
  <c r="P77" i="12"/>
  <c r="T77" i="12"/>
  <c r="W77" i="12" s="1"/>
  <c r="M50" i="16"/>
  <c r="AP77" i="12"/>
  <c r="AS77" i="12" s="1"/>
  <c r="AL77" i="12"/>
  <c r="AU76" i="12"/>
  <c r="AV76" i="12" s="1"/>
  <c r="AD77" i="12"/>
  <c r="AJ76" i="12"/>
  <c r="AK76" i="12" s="1"/>
  <c r="S77" i="12"/>
  <c r="N76" i="12"/>
  <c r="O76" i="12" s="1"/>
  <c r="C50" i="16"/>
  <c r="B78" i="12"/>
  <c r="AO77" i="12"/>
  <c r="Y76" i="12"/>
  <c r="Z76" i="12" s="1"/>
  <c r="I77" i="12"/>
  <c r="L77" i="12" s="1"/>
  <c r="E77" i="12"/>
  <c r="H77" i="12"/>
  <c r="BW77" i="11"/>
  <c r="BS77" i="11"/>
  <c r="BH77" i="11"/>
  <c r="BL77" i="11"/>
  <c r="I77" i="11"/>
  <c r="L77" i="11" s="1"/>
  <c r="E77" i="11"/>
  <c r="CD77" i="11"/>
  <c r="CH77" i="11"/>
  <c r="AW77" i="11"/>
  <c r="BA77" i="11"/>
  <c r="CB76" i="11"/>
  <c r="CC76" i="11" s="1"/>
  <c r="BV77" i="11"/>
  <c r="BF76" i="11"/>
  <c r="BG76" i="11" s="1"/>
  <c r="CG77" i="11"/>
  <c r="AZ77" i="11"/>
  <c r="CM76" i="11"/>
  <c r="CN76" i="11" s="1"/>
  <c r="BQ76" i="11"/>
  <c r="BR76" i="11" s="1"/>
  <c r="C50" i="15"/>
  <c r="B78" i="11"/>
  <c r="BK77" i="11"/>
  <c r="K77" i="11" l="1"/>
  <c r="E50" i="15"/>
  <c r="V77" i="11"/>
  <c r="H50" i="15"/>
  <c r="AR77" i="11"/>
  <c r="N50" i="15"/>
  <c r="AG77" i="11"/>
  <c r="K50" i="15"/>
  <c r="AM78" i="11"/>
  <c r="AB78" i="11"/>
  <c r="Q78" i="11"/>
  <c r="N50" i="16"/>
  <c r="O50" i="16"/>
  <c r="H50" i="16"/>
  <c r="I50" i="16"/>
  <c r="AM78" i="12"/>
  <c r="AB78" i="12"/>
  <c r="Q78" i="12"/>
  <c r="E50" i="16"/>
  <c r="F50" i="16"/>
  <c r="K50" i="16"/>
  <c r="L50" i="16"/>
  <c r="BI78" i="11"/>
  <c r="BT78" i="11"/>
  <c r="AX78" i="11"/>
  <c r="F78" i="11"/>
  <c r="CE78" i="11"/>
  <c r="F78" i="12"/>
  <c r="D51" i="16" s="1"/>
  <c r="K77" i="12"/>
  <c r="V77" i="12"/>
  <c r="AG77" i="12"/>
  <c r="AR77" i="12"/>
  <c r="A51" i="16"/>
  <c r="BD77" i="11"/>
  <c r="CK77" i="11"/>
  <c r="BO77" i="11"/>
  <c r="BZ77" i="11"/>
  <c r="A51" i="15"/>
  <c r="BY77" i="11"/>
  <c r="BN77" i="11"/>
  <c r="BC77" i="11"/>
  <c r="CJ77" i="11"/>
  <c r="S78" i="11" l="1"/>
  <c r="G51" i="15"/>
  <c r="T78" i="11"/>
  <c r="W78" i="11" s="1"/>
  <c r="P78" i="11"/>
  <c r="AD78" i="11"/>
  <c r="J51" i="15"/>
  <c r="AE78" i="11"/>
  <c r="AH78" i="11" s="1"/>
  <c r="AA78" i="11"/>
  <c r="Y77" i="11"/>
  <c r="Z77" i="11" s="1"/>
  <c r="I50" i="15"/>
  <c r="AO78" i="11"/>
  <c r="M51" i="15"/>
  <c r="AL78" i="11"/>
  <c r="AP78" i="11"/>
  <c r="AS78" i="11" s="1"/>
  <c r="L50" i="15"/>
  <c r="AJ77" i="11"/>
  <c r="AK77" i="11" s="1"/>
  <c r="H78" i="11"/>
  <c r="D51" i="15"/>
  <c r="AU77" i="11"/>
  <c r="AV77" i="11" s="1"/>
  <c r="O50" i="15"/>
  <c r="N77" i="11"/>
  <c r="O77" i="11" s="1"/>
  <c r="F50" i="15"/>
  <c r="J51" i="16"/>
  <c r="AE78" i="12"/>
  <c r="AH78" i="12" s="1"/>
  <c r="AA78" i="12"/>
  <c r="M51" i="16"/>
  <c r="AP78" i="12"/>
  <c r="AS78" i="12" s="1"/>
  <c r="AL78" i="12"/>
  <c r="G51" i="16"/>
  <c r="T78" i="12"/>
  <c r="W78" i="12" s="1"/>
  <c r="P78" i="12"/>
  <c r="C51" i="16"/>
  <c r="B79" i="12"/>
  <c r="Y77" i="12"/>
  <c r="Z77" i="12" s="1"/>
  <c r="S78" i="12"/>
  <c r="I78" i="12"/>
  <c r="L78" i="12" s="1"/>
  <c r="E78" i="12"/>
  <c r="H78" i="12"/>
  <c r="AJ77" i="12"/>
  <c r="AK77" i="12" s="1"/>
  <c r="AD78" i="12"/>
  <c r="AO78" i="12"/>
  <c r="AU77" i="12"/>
  <c r="AV77" i="12" s="1"/>
  <c r="N77" i="12"/>
  <c r="O77" i="12" s="1"/>
  <c r="BW78" i="11"/>
  <c r="BS78" i="11"/>
  <c r="CH78" i="11"/>
  <c r="CD78" i="11"/>
  <c r="BL78" i="11"/>
  <c r="BH78" i="11"/>
  <c r="I78" i="11"/>
  <c r="L78" i="11" s="1"/>
  <c r="E78" i="11"/>
  <c r="BA78" i="11"/>
  <c r="AW78" i="11"/>
  <c r="BF77" i="11"/>
  <c r="BG77" i="11" s="1"/>
  <c r="CB77" i="11"/>
  <c r="CC77" i="11" s="1"/>
  <c r="C51" i="15"/>
  <c r="B79" i="11"/>
  <c r="AZ78" i="11"/>
  <c r="BQ77" i="11"/>
  <c r="BR77" i="11" s="1"/>
  <c r="BV78" i="11"/>
  <c r="CG78" i="11"/>
  <c r="CM77" i="11"/>
  <c r="CN77" i="11" s="1"/>
  <c r="BK78" i="11"/>
  <c r="AG78" i="11" l="1"/>
  <c r="K51" i="15"/>
  <c r="AR78" i="11"/>
  <c r="N51" i="15"/>
  <c r="V78" i="11"/>
  <c r="H51" i="15"/>
  <c r="K78" i="11"/>
  <c r="E51" i="15"/>
  <c r="AM79" i="11"/>
  <c r="AB79" i="11"/>
  <c r="Q79" i="11"/>
  <c r="H51" i="16"/>
  <c r="I51" i="16"/>
  <c r="N51" i="16"/>
  <c r="O51" i="16"/>
  <c r="AM79" i="12"/>
  <c r="AB79" i="12"/>
  <c r="Q79" i="12"/>
  <c r="E51" i="16"/>
  <c r="F51" i="16"/>
  <c r="K51" i="16"/>
  <c r="L51" i="16"/>
  <c r="CE79" i="11"/>
  <c r="BI79" i="11"/>
  <c r="BT79" i="11"/>
  <c r="AX79" i="11"/>
  <c r="F79" i="11"/>
  <c r="F79" i="12"/>
  <c r="D52" i="16" s="1"/>
  <c r="AG78" i="12"/>
  <c r="K78" i="12"/>
  <c r="AR78" i="12"/>
  <c r="V78" i="12"/>
  <c r="A52" i="16"/>
  <c r="BD78" i="11"/>
  <c r="BO78" i="11"/>
  <c r="BZ78" i="11"/>
  <c r="CK78" i="11"/>
  <c r="BN78" i="11"/>
  <c r="BY78" i="11"/>
  <c r="A52" i="15"/>
  <c r="CJ78" i="11"/>
  <c r="BC78" i="11"/>
  <c r="S79" i="11" l="1"/>
  <c r="G52" i="15"/>
  <c r="T79" i="11"/>
  <c r="W79" i="11" s="1"/>
  <c r="P79" i="11"/>
  <c r="AU78" i="11"/>
  <c r="AV78" i="11" s="1"/>
  <c r="O51" i="15"/>
  <c r="AD79" i="11"/>
  <c r="J52" i="15"/>
  <c r="AA79" i="11"/>
  <c r="AE79" i="11"/>
  <c r="AH79" i="11" s="1"/>
  <c r="AJ78" i="11"/>
  <c r="AK78" i="11" s="1"/>
  <c r="L51" i="15"/>
  <c r="H79" i="11"/>
  <c r="D52" i="15"/>
  <c r="N78" i="11"/>
  <c r="F51" i="15"/>
  <c r="AO79" i="11"/>
  <c r="M52" i="15"/>
  <c r="AL79" i="11"/>
  <c r="AP79" i="11"/>
  <c r="AS79" i="11" s="1"/>
  <c r="Y78" i="11"/>
  <c r="Z78" i="11" s="1"/>
  <c r="I51" i="15"/>
  <c r="G52" i="16"/>
  <c r="P79" i="12"/>
  <c r="T79" i="12"/>
  <c r="W79" i="12" s="1"/>
  <c r="M52" i="16"/>
  <c r="AP79" i="12"/>
  <c r="AS79" i="12" s="1"/>
  <c r="AL79" i="12"/>
  <c r="J52" i="16"/>
  <c r="AA79" i="12"/>
  <c r="AE79" i="12"/>
  <c r="AH79" i="12" s="1"/>
  <c r="AO79" i="12"/>
  <c r="AJ78" i="12"/>
  <c r="AK78" i="12" s="1"/>
  <c r="C52" i="16"/>
  <c r="B80" i="12"/>
  <c r="S79" i="12"/>
  <c r="N78" i="12"/>
  <c r="O78" i="12" s="1"/>
  <c r="Y78" i="12"/>
  <c r="Z78" i="12" s="1"/>
  <c r="AD79" i="12"/>
  <c r="I79" i="12"/>
  <c r="L79" i="12" s="1"/>
  <c r="E79" i="12"/>
  <c r="H79" i="12"/>
  <c r="AU78" i="12"/>
  <c r="AV78" i="12" s="1"/>
  <c r="BL79" i="11"/>
  <c r="BH79" i="11"/>
  <c r="BA79" i="11"/>
  <c r="AW79" i="11"/>
  <c r="I79" i="11"/>
  <c r="L79" i="11" s="1"/>
  <c r="E79" i="11"/>
  <c r="BS79" i="11"/>
  <c r="BW79" i="11"/>
  <c r="CH79" i="11"/>
  <c r="CD79" i="11"/>
  <c r="AZ79" i="11"/>
  <c r="O78" i="11"/>
  <c r="BK79" i="11"/>
  <c r="CB78" i="11"/>
  <c r="CC78" i="11" s="1"/>
  <c r="B80" i="11"/>
  <c r="C52" i="15"/>
  <c r="BV79" i="11"/>
  <c r="BQ78" i="11"/>
  <c r="BR78" i="11" s="1"/>
  <c r="BF78" i="11"/>
  <c r="BG78" i="11" s="1"/>
  <c r="CM78" i="11"/>
  <c r="CN78" i="11" s="1"/>
  <c r="CG79" i="11"/>
  <c r="K79" i="11" l="1"/>
  <c r="E52" i="15"/>
  <c r="AR79" i="11"/>
  <c r="N52" i="15"/>
  <c r="V79" i="11"/>
  <c r="H52" i="15"/>
  <c r="AM80" i="11"/>
  <c r="Q80" i="11"/>
  <c r="AB80" i="11"/>
  <c r="AG79" i="11"/>
  <c r="K52" i="15"/>
  <c r="N52" i="16"/>
  <c r="O52" i="16"/>
  <c r="AB80" i="12"/>
  <c r="Q80" i="12"/>
  <c r="AM80" i="12"/>
  <c r="H52" i="16"/>
  <c r="I52" i="16"/>
  <c r="E52" i="16"/>
  <c r="F52" i="16"/>
  <c r="K52" i="16"/>
  <c r="L52" i="16"/>
  <c r="F80" i="12"/>
  <c r="D53" i="16" s="1"/>
  <c r="BT80" i="11"/>
  <c r="AX80" i="11"/>
  <c r="CE80" i="11"/>
  <c r="BI80" i="11"/>
  <c r="F80" i="11"/>
  <c r="K79" i="12"/>
  <c r="AG79" i="12"/>
  <c r="A53" i="16"/>
  <c r="AR79" i="12"/>
  <c r="V79" i="12"/>
  <c r="BD79" i="11"/>
  <c r="CK79" i="11"/>
  <c r="BZ79" i="11"/>
  <c r="BO79" i="11"/>
  <c r="CJ79" i="11"/>
  <c r="A53" i="15"/>
  <c r="BY79" i="11"/>
  <c r="BN79" i="11"/>
  <c r="BC79" i="11"/>
  <c r="AJ79" i="11" l="1"/>
  <c r="L52" i="15"/>
  <c r="AU79" i="11"/>
  <c r="AV79" i="11" s="1"/>
  <c r="O52" i="15"/>
  <c r="AD80" i="11"/>
  <c r="J53" i="15"/>
  <c r="AA80" i="11"/>
  <c r="AE80" i="11"/>
  <c r="AH80" i="11" s="1"/>
  <c r="S80" i="11"/>
  <c r="G53" i="15"/>
  <c r="P80" i="11"/>
  <c r="T80" i="11"/>
  <c r="W80" i="11" s="1"/>
  <c r="AO80" i="11"/>
  <c r="M53" i="15"/>
  <c r="AP80" i="11"/>
  <c r="AS80" i="11" s="1"/>
  <c r="AL80" i="11"/>
  <c r="H80" i="11"/>
  <c r="D53" i="15"/>
  <c r="Y79" i="11"/>
  <c r="Z79" i="11" s="1"/>
  <c r="I52" i="15"/>
  <c r="F52" i="15"/>
  <c r="N79" i="11"/>
  <c r="O79" i="11" s="1"/>
  <c r="AP80" i="12"/>
  <c r="AS80" i="12" s="1"/>
  <c r="AL80" i="12"/>
  <c r="M53" i="16"/>
  <c r="G53" i="16"/>
  <c r="P80" i="12"/>
  <c r="T80" i="12"/>
  <c r="W80" i="12" s="1"/>
  <c r="J53" i="16"/>
  <c r="AE80" i="12"/>
  <c r="AH80" i="12" s="1"/>
  <c r="AA80" i="12"/>
  <c r="AO80" i="12"/>
  <c r="N79" i="12"/>
  <c r="O79" i="12" s="1"/>
  <c r="AU79" i="12"/>
  <c r="AV79" i="12" s="1"/>
  <c r="C53" i="16"/>
  <c r="B81" i="12"/>
  <c r="AD80" i="12"/>
  <c r="AJ79" i="12"/>
  <c r="AK79" i="12" s="1"/>
  <c r="I80" i="12"/>
  <c r="L80" i="12" s="1"/>
  <c r="E80" i="12"/>
  <c r="H80" i="12"/>
  <c r="Y79" i="12"/>
  <c r="Z79" i="12" s="1"/>
  <c r="S80" i="12"/>
  <c r="CD80" i="11"/>
  <c r="CH80" i="11"/>
  <c r="BA80" i="11"/>
  <c r="AW80" i="11"/>
  <c r="BL80" i="11"/>
  <c r="BH80" i="11"/>
  <c r="BS80" i="11"/>
  <c r="BW80" i="11"/>
  <c r="E80" i="11"/>
  <c r="I80" i="11"/>
  <c r="L80" i="11" s="1"/>
  <c r="AZ80" i="11"/>
  <c r="CB79" i="11"/>
  <c r="CC79" i="11" s="1"/>
  <c r="BV80" i="11"/>
  <c r="AK79" i="11"/>
  <c r="BQ79" i="11"/>
  <c r="BR79" i="11" s="1"/>
  <c r="B81" i="11"/>
  <c r="C53" i="15"/>
  <c r="CG80" i="11"/>
  <c r="BF79" i="11"/>
  <c r="BG79" i="11" s="1"/>
  <c r="BK80" i="11"/>
  <c r="CM79" i="11"/>
  <c r="CN79" i="11" s="1"/>
  <c r="AG80" i="11" l="1"/>
  <c r="K53" i="15"/>
  <c r="K80" i="11"/>
  <c r="E53" i="15"/>
  <c r="V80" i="11"/>
  <c r="H53" i="15"/>
  <c r="AR80" i="11"/>
  <c r="N53" i="15"/>
  <c r="AM81" i="11"/>
  <c r="Q81" i="11"/>
  <c r="AB81" i="11"/>
  <c r="K53" i="16"/>
  <c r="L53" i="16"/>
  <c r="H53" i="16"/>
  <c r="I53" i="16"/>
  <c r="AM81" i="12"/>
  <c r="Q81" i="12"/>
  <c r="AB81" i="12"/>
  <c r="E53" i="16"/>
  <c r="F53" i="16"/>
  <c r="N53" i="16"/>
  <c r="O53" i="16"/>
  <c r="BT81" i="11"/>
  <c r="AX81" i="11"/>
  <c r="CE81" i="11"/>
  <c r="BI81" i="11"/>
  <c r="F81" i="11"/>
  <c r="F81" i="12"/>
  <c r="D54" i="16" s="1"/>
  <c r="V80" i="12"/>
  <c r="K80" i="12"/>
  <c r="AG80" i="12"/>
  <c r="A54" i="16"/>
  <c r="AR80" i="12"/>
  <c r="CK80" i="11"/>
  <c r="BZ80" i="11"/>
  <c r="BO80" i="11"/>
  <c r="BD80" i="11"/>
  <c r="BY80" i="11"/>
  <c r="CJ80" i="11"/>
  <c r="BC80" i="11"/>
  <c r="BN80" i="11"/>
  <c r="A54" i="15"/>
  <c r="AD81" i="11" l="1"/>
  <c r="J54" i="15"/>
  <c r="AE81" i="11"/>
  <c r="AH81" i="11" s="1"/>
  <c r="AA81" i="11"/>
  <c r="S81" i="11"/>
  <c r="G54" i="15"/>
  <c r="P81" i="11"/>
  <c r="T81" i="11"/>
  <c r="W81" i="11" s="1"/>
  <c r="AO81" i="11"/>
  <c r="M54" i="15"/>
  <c r="AP81" i="11"/>
  <c r="AS81" i="11" s="1"/>
  <c r="AL81" i="11"/>
  <c r="F53" i="15"/>
  <c r="N80" i="11"/>
  <c r="O80" i="11" s="1"/>
  <c r="AU80" i="11"/>
  <c r="AV80" i="11" s="1"/>
  <c r="O53" i="15"/>
  <c r="AJ80" i="11"/>
  <c r="AK80" i="11" s="1"/>
  <c r="L53" i="15"/>
  <c r="H81" i="11"/>
  <c r="D54" i="15"/>
  <c r="Y80" i="11"/>
  <c r="Z80" i="11" s="1"/>
  <c r="I53" i="15"/>
  <c r="M54" i="16"/>
  <c r="AP81" i="12"/>
  <c r="AS81" i="12" s="1"/>
  <c r="AL81" i="12"/>
  <c r="J54" i="16"/>
  <c r="AA81" i="12"/>
  <c r="AE81" i="12"/>
  <c r="AH81" i="12" s="1"/>
  <c r="G54" i="16"/>
  <c r="T81" i="12"/>
  <c r="W81" i="12" s="1"/>
  <c r="P81" i="12"/>
  <c r="C54" i="16"/>
  <c r="B82" i="12"/>
  <c r="S81" i="12"/>
  <c r="N80" i="12"/>
  <c r="O80" i="12" s="1"/>
  <c r="AO81" i="12"/>
  <c r="I81" i="12"/>
  <c r="L81" i="12" s="1"/>
  <c r="E81" i="12"/>
  <c r="H81" i="12"/>
  <c r="AJ80" i="12"/>
  <c r="AK80" i="12" s="1"/>
  <c r="Y80" i="12"/>
  <c r="Z80" i="12" s="1"/>
  <c r="AU80" i="12"/>
  <c r="AV80" i="12" s="1"/>
  <c r="AD81" i="12"/>
  <c r="BL81" i="11"/>
  <c r="BH81" i="11"/>
  <c r="I81" i="11"/>
  <c r="L81" i="11" s="1"/>
  <c r="E81" i="11"/>
  <c r="CD81" i="11"/>
  <c r="CH81" i="11"/>
  <c r="AW81" i="11"/>
  <c r="BA81" i="11"/>
  <c r="BW81" i="11"/>
  <c r="BS81" i="11"/>
  <c r="B82" i="11"/>
  <c r="C54" i="15"/>
  <c r="BQ80" i="11"/>
  <c r="BR80" i="11" s="1"/>
  <c r="CM80" i="11"/>
  <c r="CN80" i="11" s="1"/>
  <c r="AZ81" i="11"/>
  <c r="BK81" i="11"/>
  <c r="BF80" i="11"/>
  <c r="BG80" i="11" s="1"/>
  <c r="CB80" i="11"/>
  <c r="CC80" i="11" s="1"/>
  <c r="BV81" i="11"/>
  <c r="CG81" i="11"/>
  <c r="K81" i="11" l="1"/>
  <c r="E54" i="15"/>
  <c r="V81" i="11"/>
  <c r="H54" i="15"/>
  <c r="AG81" i="11"/>
  <c r="K54" i="15"/>
  <c r="AM82" i="11"/>
  <c r="AB82" i="11"/>
  <c r="Q82" i="11"/>
  <c r="AR81" i="11"/>
  <c r="N54" i="15"/>
  <c r="H54" i="16"/>
  <c r="I54" i="16"/>
  <c r="E54" i="16"/>
  <c r="F54" i="16"/>
  <c r="AM82" i="12"/>
  <c r="Q82" i="12"/>
  <c r="AB82" i="12"/>
  <c r="N54" i="16"/>
  <c r="O54" i="16"/>
  <c r="K54" i="16"/>
  <c r="L54" i="16"/>
  <c r="BI82" i="11"/>
  <c r="BT82" i="11"/>
  <c r="AX82" i="11"/>
  <c r="F82" i="11"/>
  <c r="CE82" i="11"/>
  <c r="F82" i="12"/>
  <c r="D55" i="16" s="1"/>
  <c r="V81" i="12"/>
  <c r="AG81" i="12"/>
  <c r="A55" i="16"/>
  <c r="K81" i="12"/>
  <c r="AR81" i="12"/>
  <c r="BZ81" i="11"/>
  <c r="CK81" i="11"/>
  <c r="BO81" i="11"/>
  <c r="BD81" i="11"/>
  <c r="CJ81" i="11"/>
  <c r="BY81" i="11"/>
  <c r="A55" i="15"/>
  <c r="BC81" i="11"/>
  <c r="BN81" i="11"/>
  <c r="AU81" i="11" l="1"/>
  <c r="O54" i="15"/>
  <c r="H82" i="11"/>
  <c r="D55" i="15"/>
  <c r="Y81" i="11"/>
  <c r="I54" i="15"/>
  <c r="S82" i="11"/>
  <c r="G55" i="15"/>
  <c r="T82" i="11"/>
  <c r="W82" i="11" s="1"/>
  <c r="P82" i="11"/>
  <c r="AD82" i="11"/>
  <c r="J55" i="15"/>
  <c r="AE82" i="11"/>
  <c r="AH82" i="11" s="1"/>
  <c r="AA82" i="11"/>
  <c r="AO82" i="11"/>
  <c r="M55" i="15"/>
  <c r="AP82" i="11"/>
  <c r="AS82" i="11" s="1"/>
  <c r="AL82" i="11"/>
  <c r="AJ81" i="11"/>
  <c r="AK81" i="11" s="1"/>
  <c r="L54" i="15"/>
  <c r="N81" i="11"/>
  <c r="O81" i="11" s="1"/>
  <c r="F54" i="15"/>
  <c r="M55" i="16"/>
  <c r="AL82" i="12"/>
  <c r="AP82" i="12"/>
  <c r="AS82" i="12" s="1"/>
  <c r="G55" i="16"/>
  <c r="T82" i="12"/>
  <c r="W82" i="12" s="1"/>
  <c r="P82" i="12"/>
  <c r="J55" i="16"/>
  <c r="AA82" i="12"/>
  <c r="AE82" i="12"/>
  <c r="AH82" i="12" s="1"/>
  <c r="S82" i="12"/>
  <c r="I82" i="12"/>
  <c r="L82" i="12" s="1"/>
  <c r="E82" i="12"/>
  <c r="H82" i="12"/>
  <c r="Y81" i="12"/>
  <c r="Z81" i="12" s="1"/>
  <c r="N81" i="12"/>
  <c r="O81" i="12" s="1"/>
  <c r="AD82" i="12"/>
  <c r="AU81" i="12"/>
  <c r="AV81" i="12" s="1"/>
  <c r="C55" i="16"/>
  <c r="B83" i="12"/>
  <c r="AO82" i="12"/>
  <c r="AJ81" i="12"/>
  <c r="AK81" i="12" s="1"/>
  <c r="BL82" i="11"/>
  <c r="BH82" i="11"/>
  <c r="CH82" i="11"/>
  <c r="CD82" i="11"/>
  <c r="I82" i="11"/>
  <c r="L82" i="11" s="1"/>
  <c r="E82" i="11"/>
  <c r="BW82" i="11"/>
  <c r="BS82" i="11"/>
  <c r="BA82" i="11"/>
  <c r="AW82" i="11"/>
  <c r="BQ81" i="11"/>
  <c r="BR81" i="11" s="1"/>
  <c r="BV82" i="11"/>
  <c r="Z81" i="11"/>
  <c r="CG82" i="11"/>
  <c r="CB81" i="11"/>
  <c r="CC81" i="11" s="1"/>
  <c r="AV81" i="11"/>
  <c r="CM81" i="11"/>
  <c r="CN81" i="11" s="1"/>
  <c r="B83" i="11"/>
  <c r="C55" i="15"/>
  <c r="BK82" i="11"/>
  <c r="BF81" i="11"/>
  <c r="BG81" i="11" s="1"/>
  <c r="AZ82" i="11"/>
  <c r="K82" i="11" l="1"/>
  <c r="E55" i="15"/>
  <c r="AG82" i="11"/>
  <c r="K55" i="15"/>
  <c r="AM83" i="11"/>
  <c r="AB83" i="11"/>
  <c r="Q83" i="11"/>
  <c r="AR82" i="11"/>
  <c r="N55" i="15"/>
  <c r="V82" i="11"/>
  <c r="H55" i="15"/>
  <c r="H55" i="16"/>
  <c r="I55" i="16"/>
  <c r="N55" i="16"/>
  <c r="O55" i="16"/>
  <c r="E55" i="16"/>
  <c r="F55" i="16"/>
  <c r="AM83" i="12"/>
  <c r="AB83" i="12"/>
  <c r="Q83" i="12"/>
  <c r="K55" i="16"/>
  <c r="L55" i="16"/>
  <c r="CE83" i="11"/>
  <c r="BI83" i="11"/>
  <c r="BT83" i="11"/>
  <c r="F83" i="11"/>
  <c r="AX83" i="11"/>
  <c r="F83" i="12"/>
  <c r="D56" i="16" s="1"/>
  <c r="AG82" i="12"/>
  <c r="AR82" i="12"/>
  <c r="A56" i="16"/>
  <c r="K82" i="12"/>
  <c r="V82" i="12"/>
  <c r="BD82" i="11"/>
  <c r="BZ82" i="11"/>
  <c r="CK82" i="11"/>
  <c r="BO82" i="11"/>
  <c r="BY82" i="11"/>
  <c r="BC82" i="11"/>
  <c r="BN82" i="11"/>
  <c r="A56" i="15"/>
  <c r="CJ82" i="11"/>
  <c r="AO83" i="11" l="1"/>
  <c r="M56" i="15"/>
  <c r="AP83" i="11"/>
  <c r="AS83" i="11" s="1"/>
  <c r="AL83" i="11"/>
  <c r="H83" i="11"/>
  <c r="D56" i="15"/>
  <c r="AJ82" i="11"/>
  <c r="AK82" i="11" s="1"/>
  <c r="L55" i="15"/>
  <c r="AU82" i="11"/>
  <c r="AV82" i="11" s="1"/>
  <c r="O55" i="15"/>
  <c r="AD83" i="11"/>
  <c r="J56" i="15"/>
  <c r="AE83" i="11"/>
  <c r="AH83" i="11" s="1"/>
  <c r="AA83" i="11"/>
  <c r="Y82" i="11"/>
  <c r="Z82" i="11" s="1"/>
  <c r="I55" i="15"/>
  <c r="S83" i="11"/>
  <c r="G56" i="15"/>
  <c r="P83" i="11"/>
  <c r="T83" i="11"/>
  <c r="W83" i="11" s="1"/>
  <c r="N82" i="11"/>
  <c r="O82" i="11" s="1"/>
  <c r="F55" i="15"/>
  <c r="J56" i="16"/>
  <c r="AE83" i="12"/>
  <c r="AH83" i="12" s="1"/>
  <c r="AA83" i="12"/>
  <c r="M56" i="16"/>
  <c r="AP83" i="12"/>
  <c r="AS83" i="12" s="1"/>
  <c r="AL83" i="12"/>
  <c r="G56" i="16"/>
  <c r="P83" i="12"/>
  <c r="T83" i="12"/>
  <c r="W83" i="12" s="1"/>
  <c r="C56" i="16"/>
  <c r="B84" i="12"/>
  <c r="AD83" i="12"/>
  <c r="AU82" i="12"/>
  <c r="AV82" i="12" s="1"/>
  <c r="AJ82" i="12"/>
  <c r="AK82" i="12" s="1"/>
  <c r="I83" i="12"/>
  <c r="L83" i="12" s="1"/>
  <c r="E83" i="12"/>
  <c r="H83" i="12"/>
  <c r="N82" i="12"/>
  <c r="O82" i="12" s="1"/>
  <c r="S83" i="12"/>
  <c r="Y82" i="12"/>
  <c r="Z82" i="12" s="1"/>
  <c r="AO83" i="12"/>
  <c r="BA83" i="11"/>
  <c r="AW83" i="11"/>
  <c r="BL83" i="11"/>
  <c r="BH83" i="11"/>
  <c r="CH83" i="11"/>
  <c r="CD83" i="11"/>
  <c r="I83" i="11"/>
  <c r="L83" i="11" s="1"/>
  <c r="E83" i="11"/>
  <c r="BS83" i="11"/>
  <c r="BW83" i="11"/>
  <c r="CM82" i="11"/>
  <c r="CN82" i="11" s="1"/>
  <c r="C56" i="15"/>
  <c r="B84" i="11"/>
  <c r="CG83" i="11"/>
  <c r="AZ83" i="11"/>
  <c r="BQ82" i="11"/>
  <c r="BR82" i="11" s="1"/>
  <c r="BK83" i="11"/>
  <c r="BV83" i="11"/>
  <c r="BF82" i="11"/>
  <c r="BG82" i="11" s="1"/>
  <c r="CB82" i="11"/>
  <c r="CC82" i="11" s="1"/>
  <c r="AM84" i="11" l="1"/>
  <c r="AB84" i="11"/>
  <c r="Q84" i="11"/>
  <c r="AG83" i="11"/>
  <c r="K56" i="15"/>
  <c r="V83" i="11"/>
  <c r="H56" i="15"/>
  <c r="AR83" i="11"/>
  <c r="N56" i="15"/>
  <c r="K83" i="11"/>
  <c r="E56" i="15"/>
  <c r="N56" i="16"/>
  <c r="O56" i="16"/>
  <c r="AM84" i="12"/>
  <c r="AB84" i="12"/>
  <c r="Q84" i="12"/>
  <c r="E56" i="16"/>
  <c r="F56" i="16"/>
  <c r="K56" i="16"/>
  <c r="L56" i="16"/>
  <c r="H56" i="16"/>
  <c r="I56" i="16"/>
  <c r="BT84" i="11"/>
  <c r="AX84" i="11"/>
  <c r="CE84" i="11"/>
  <c r="BI84" i="11"/>
  <c r="F84" i="11"/>
  <c r="F84" i="12"/>
  <c r="D57" i="16" s="1"/>
  <c r="K83" i="12"/>
  <c r="AG83" i="12"/>
  <c r="A57" i="16"/>
  <c r="AR83" i="12"/>
  <c r="V83" i="12"/>
  <c r="BD83" i="11"/>
  <c r="BZ83" i="11"/>
  <c r="BO83" i="11"/>
  <c r="CK83" i="11"/>
  <c r="CJ83" i="11"/>
  <c r="BY83" i="11"/>
  <c r="BN83" i="11"/>
  <c r="BC83" i="11"/>
  <c r="A57" i="15"/>
  <c r="H84" i="11" l="1"/>
  <c r="D57" i="15"/>
  <c r="AJ83" i="11"/>
  <c r="L56" i="15"/>
  <c r="N83" i="11"/>
  <c r="O83" i="11" s="1"/>
  <c r="F56" i="15"/>
  <c r="AU83" i="11"/>
  <c r="AV83" i="11" s="1"/>
  <c r="O56" i="15"/>
  <c r="S84" i="11"/>
  <c r="G57" i="15"/>
  <c r="P84" i="11"/>
  <c r="T84" i="11"/>
  <c r="W84" i="11" s="1"/>
  <c r="AD84" i="11"/>
  <c r="J57" i="15"/>
  <c r="AE84" i="11"/>
  <c r="AH84" i="11" s="1"/>
  <c r="AA84" i="11"/>
  <c r="Y83" i="11"/>
  <c r="Z83" i="11" s="1"/>
  <c r="I56" i="15"/>
  <c r="AO84" i="11"/>
  <c r="M57" i="15"/>
  <c r="AL84" i="11"/>
  <c r="AP84" i="11"/>
  <c r="AS84" i="11" s="1"/>
  <c r="G57" i="16"/>
  <c r="P84" i="12"/>
  <c r="T84" i="12"/>
  <c r="W84" i="12" s="1"/>
  <c r="J57" i="16"/>
  <c r="AA84" i="12"/>
  <c r="AE84" i="12"/>
  <c r="AH84" i="12" s="1"/>
  <c r="M57" i="16"/>
  <c r="AL84" i="12"/>
  <c r="AP84" i="12"/>
  <c r="AS84" i="12" s="1"/>
  <c r="AO84" i="12"/>
  <c r="AJ83" i="12"/>
  <c r="AK83" i="12" s="1"/>
  <c r="C57" i="16"/>
  <c r="B85" i="12"/>
  <c r="Y83" i="12"/>
  <c r="Z83" i="12" s="1"/>
  <c r="S84" i="12"/>
  <c r="AD84" i="12"/>
  <c r="E84" i="12"/>
  <c r="I84" i="12"/>
  <c r="L84" i="12" s="1"/>
  <c r="H84" i="12"/>
  <c r="AU83" i="12"/>
  <c r="AV83" i="12" s="1"/>
  <c r="N83" i="12"/>
  <c r="O83" i="12" s="1"/>
  <c r="BA84" i="11"/>
  <c r="AW84" i="11"/>
  <c r="BL84" i="11"/>
  <c r="BH84" i="11"/>
  <c r="E84" i="11"/>
  <c r="I84" i="11"/>
  <c r="L84" i="11" s="1"/>
  <c r="CD84" i="11"/>
  <c r="CH84" i="11"/>
  <c r="BS84" i="11"/>
  <c r="BW84" i="11"/>
  <c r="B85" i="11"/>
  <c r="C57" i="15"/>
  <c r="CG84" i="11"/>
  <c r="CM83" i="11"/>
  <c r="CN83" i="11" s="1"/>
  <c r="BK84" i="11"/>
  <c r="AK83" i="11"/>
  <c r="BQ83" i="11"/>
  <c r="BR83" i="11" s="1"/>
  <c r="AZ84" i="11"/>
  <c r="BV84" i="11"/>
  <c r="BF83" i="11"/>
  <c r="BG83" i="11" s="1"/>
  <c r="CB83" i="11"/>
  <c r="CC83" i="11" s="1"/>
  <c r="AR84" i="11" l="1"/>
  <c r="N57" i="15"/>
  <c r="V84" i="11"/>
  <c r="H57" i="15"/>
  <c r="AG84" i="11"/>
  <c r="K57" i="15"/>
  <c r="AM85" i="11"/>
  <c r="AB85" i="11"/>
  <c r="Q85" i="11"/>
  <c r="K84" i="11"/>
  <c r="E57" i="15"/>
  <c r="L57" i="16"/>
  <c r="K57" i="16"/>
  <c r="H57" i="16"/>
  <c r="I57" i="16"/>
  <c r="AM85" i="12"/>
  <c r="Q85" i="12"/>
  <c r="AB85" i="12"/>
  <c r="E57" i="16"/>
  <c r="F57" i="16"/>
  <c r="N57" i="16"/>
  <c r="O57" i="16"/>
  <c r="BT85" i="11"/>
  <c r="AX85" i="11"/>
  <c r="CE85" i="11"/>
  <c r="F85" i="11"/>
  <c r="BI85" i="11"/>
  <c r="F85" i="12"/>
  <c r="D58" i="16" s="1"/>
  <c r="AG84" i="12"/>
  <c r="A58" i="16"/>
  <c r="AR84" i="12"/>
  <c r="K84" i="12"/>
  <c r="V84" i="12"/>
  <c r="CK84" i="11"/>
  <c r="BO84" i="11"/>
  <c r="BZ84" i="11"/>
  <c r="BD84" i="11"/>
  <c r="BY84" i="11"/>
  <c r="CJ84" i="11"/>
  <c r="BC84" i="11"/>
  <c r="BN84" i="11"/>
  <c r="A58" i="15"/>
  <c r="H85" i="11" l="1"/>
  <c r="D58" i="15"/>
  <c r="Y84" i="11"/>
  <c r="Z84" i="11" s="1"/>
  <c r="I57" i="15"/>
  <c r="N84" i="11"/>
  <c r="O84" i="11" s="1"/>
  <c r="F57" i="15"/>
  <c r="S85" i="11"/>
  <c r="T85" i="11"/>
  <c r="W85" i="11" s="1"/>
  <c r="P85" i="11"/>
  <c r="G58" i="15"/>
  <c r="AD85" i="11"/>
  <c r="J58" i="15"/>
  <c r="AE85" i="11"/>
  <c r="AH85" i="11" s="1"/>
  <c r="AA85" i="11"/>
  <c r="AU84" i="11"/>
  <c r="AV84" i="11" s="1"/>
  <c r="O57" i="15"/>
  <c r="M58" i="15"/>
  <c r="AO85" i="11"/>
  <c r="AP85" i="11"/>
  <c r="AS85" i="11" s="1"/>
  <c r="AL85" i="11"/>
  <c r="AJ84" i="11"/>
  <c r="AK84" i="11" s="1"/>
  <c r="L57" i="15"/>
  <c r="M58" i="16"/>
  <c r="AP85" i="12"/>
  <c r="AS85" i="12" s="1"/>
  <c r="AL85" i="12"/>
  <c r="J58" i="16"/>
  <c r="AE85" i="12"/>
  <c r="AH85" i="12" s="1"/>
  <c r="AA85" i="12"/>
  <c r="G58" i="16"/>
  <c r="P85" i="12"/>
  <c r="T85" i="12"/>
  <c r="W85" i="12" s="1"/>
  <c r="B86" i="12"/>
  <c r="C58" i="16"/>
  <c r="S85" i="12"/>
  <c r="N84" i="12"/>
  <c r="O84" i="12" s="1"/>
  <c r="AD85" i="12"/>
  <c r="AO85" i="12"/>
  <c r="I85" i="12"/>
  <c r="L85" i="12" s="1"/>
  <c r="E85" i="12"/>
  <c r="H85" i="12"/>
  <c r="Y84" i="12"/>
  <c r="Z84" i="12" s="1"/>
  <c r="AU84" i="12"/>
  <c r="AV84" i="12" s="1"/>
  <c r="AJ84" i="12"/>
  <c r="AK84" i="12" s="1"/>
  <c r="E85" i="11"/>
  <c r="I85" i="11"/>
  <c r="L85" i="11" s="1"/>
  <c r="CD85" i="11"/>
  <c r="CH85" i="11"/>
  <c r="AW85" i="11"/>
  <c r="BA85" i="11"/>
  <c r="BW85" i="11"/>
  <c r="BS85" i="11"/>
  <c r="BL85" i="11"/>
  <c r="BH85" i="11"/>
  <c r="BK85" i="11"/>
  <c r="CG85" i="11"/>
  <c r="CM84" i="11"/>
  <c r="CN84" i="11" s="1"/>
  <c r="B86" i="11"/>
  <c r="C58" i="15"/>
  <c r="BV85" i="11"/>
  <c r="BQ84" i="11"/>
  <c r="BR84" i="11" s="1"/>
  <c r="BF84" i="11"/>
  <c r="BG84" i="11" s="1"/>
  <c r="CB84" i="11"/>
  <c r="CC84" i="11" s="1"/>
  <c r="AZ85" i="11"/>
  <c r="V85" i="11" l="1"/>
  <c r="H58" i="15"/>
  <c r="AG85" i="11"/>
  <c r="K58" i="15"/>
  <c r="AR85" i="11"/>
  <c r="N58" i="15"/>
  <c r="K85" i="11"/>
  <c r="E58" i="15"/>
  <c r="AM86" i="11"/>
  <c r="AB86" i="11"/>
  <c r="Q86" i="11"/>
  <c r="E58" i="16"/>
  <c r="F58" i="16"/>
  <c r="K58" i="16"/>
  <c r="L58" i="16"/>
  <c r="AM86" i="12"/>
  <c r="AB86" i="12"/>
  <c r="Q86" i="12"/>
  <c r="N58" i="16"/>
  <c r="O58" i="16"/>
  <c r="H58" i="16"/>
  <c r="I58" i="16"/>
  <c r="BI86" i="11"/>
  <c r="BT86" i="11"/>
  <c r="AX86" i="11"/>
  <c r="CE86" i="11"/>
  <c r="F86" i="11"/>
  <c r="F86" i="12"/>
  <c r="D59" i="16" s="1"/>
  <c r="K85" i="12"/>
  <c r="A59" i="16"/>
  <c r="V85" i="12"/>
  <c r="AR85" i="12"/>
  <c r="AG85" i="12"/>
  <c r="BO85" i="11"/>
  <c r="CK85" i="11"/>
  <c r="BD85" i="11"/>
  <c r="BZ85" i="11"/>
  <c r="BN85" i="11"/>
  <c r="BC85" i="11"/>
  <c r="BY85" i="11"/>
  <c r="A59" i="15"/>
  <c r="CJ85" i="11"/>
  <c r="S86" i="11" l="1"/>
  <c r="G59" i="15"/>
  <c r="P86" i="11"/>
  <c r="T86" i="11"/>
  <c r="W86" i="11" s="1"/>
  <c r="AD86" i="11"/>
  <c r="J59" i="15"/>
  <c r="AE86" i="11"/>
  <c r="AH86" i="11" s="1"/>
  <c r="AA86" i="11"/>
  <c r="AJ85" i="11"/>
  <c r="L58" i="15"/>
  <c r="Y85" i="11"/>
  <c r="Z85" i="11" s="1"/>
  <c r="I58" i="15"/>
  <c r="H86" i="11"/>
  <c r="D59" i="15"/>
  <c r="N85" i="11"/>
  <c r="O85" i="11" s="1"/>
  <c r="F58" i="15"/>
  <c r="AO86" i="11"/>
  <c r="M59" i="15"/>
  <c r="AP86" i="11"/>
  <c r="AS86" i="11" s="1"/>
  <c r="AL86" i="11"/>
  <c r="AU85" i="11"/>
  <c r="AV85" i="11" s="1"/>
  <c r="O58" i="15"/>
  <c r="M59" i="16"/>
  <c r="AP86" i="12"/>
  <c r="AS86" i="12" s="1"/>
  <c r="AL86" i="12"/>
  <c r="J59" i="16"/>
  <c r="AE86" i="12"/>
  <c r="AH86" i="12" s="1"/>
  <c r="AA86" i="12"/>
  <c r="G59" i="16"/>
  <c r="T86" i="12"/>
  <c r="W86" i="12" s="1"/>
  <c r="P86" i="12"/>
  <c r="AU85" i="12"/>
  <c r="AV85" i="12" s="1"/>
  <c r="C59" i="16"/>
  <c r="B87" i="12"/>
  <c r="N85" i="12"/>
  <c r="O85" i="12" s="1"/>
  <c r="AJ85" i="12"/>
  <c r="AK85" i="12" s="1"/>
  <c r="AO86" i="12"/>
  <c r="I86" i="12"/>
  <c r="L86" i="12" s="1"/>
  <c r="E86" i="12"/>
  <c r="H86" i="12"/>
  <c r="Y85" i="12"/>
  <c r="Z85" i="12" s="1"/>
  <c r="AD86" i="12"/>
  <c r="S86" i="12"/>
  <c r="BA86" i="11"/>
  <c r="AW86" i="11"/>
  <c r="BH86" i="11"/>
  <c r="BL86" i="11"/>
  <c r="CH86" i="11"/>
  <c r="CD86" i="11"/>
  <c r="BW86" i="11"/>
  <c r="BS86" i="11"/>
  <c r="I86" i="11"/>
  <c r="L86" i="11" s="1"/>
  <c r="E86" i="11"/>
  <c r="BV86" i="11"/>
  <c r="BF85" i="11"/>
  <c r="BG85" i="11" s="1"/>
  <c r="C59" i="15"/>
  <c r="B87" i="11"/>
  <c r="CG86" i="11"/>
  <c r="AK85" i="11"/>
  <c r="BQ85" i="11"/>
  <c r="BR85" i="11" s="1"/>
  <c r="CM85" i="11"/>
  <c r="CN85" i="11" s="1"/>
  <c r="BK86" i="11"/>
  <c r="AZ86" i="11"/>
  <c r="CB85" i="11"/>
  <c r="CC85" i="11" s="1"/>
  <c r="AG86" i="11" l="1"/>
  <c r="K59" i="15"/>
  <c r="V86" i="11"/>
  <c r="H59" i="15"/>
  <c r="K86" i="11"/>
  <c r="E59" i="15"/>
  <c r="AR86" i="11"/>
  <c r="N59" i="15"/>
  <c r="AM87" i="11"/>
  <c r="AB87" i="11"/>
  <c r="Q87" i="11"/>
  <c r="H59" i="16"/>
  <c r="I59" i="16"/>
  <c r="K59" i="16"/>
  <c r="L59" i="16"/>
  <c r="E59" i="16"/>
  <c r="F59" i="16"/>
  <c r="AM87" i="12"/>
  <c r="AB87" i="12"/>
  <c r="Q87" i="12"/>
  <c r="N59" i="16"/>
  <c r="O59" i="16"/>
  <c r="CE87" i="11"/>
  <c r="BI87" i="11"/>
  <c r="AX87" i="11"/>
  <c r="BT87" i="11"/>
  <c r="F87" i="11"/>
  <c r="F87" i="12"/>
  <c r="D60" i="16" s="1"/>
  <c r="K86" i="12"/>
  <c r="AR86" i="12"/>
  <c r="V86" i="12"/>
  <c r="AG86" i="12"/>
  <c r="A60" i="16"/>
  <c r="CK86" i="11"/>
  <c r="BZ86" i="11"/>
  <c r="BO86" i="11"/>
  <c r="BD86" i="11"/>
  <c r="A60" i="15"/>
  <c r="BN86" i="11"/>
  <c r="CJ86" i="11"/>
  <c r="BC86" i="11"/>
  <c r="BY86" i="11"/>
  <c r="S87" i="11" l="1"/>
  <c r="G60" i="15"/>
  <c r="T87" i="11"/>
  <c r="W87" i="11" s="1"/>
  <c r="P87" i="11"/>
  <c r="N86" i="11"/>
  <c r="O86" i="11" s="1"/>
  <c r="F59" i="15"/>
  <c r="Y86" i="11"/>
  <c r="Z86" i="11" s="1"/>
  <c r="I59" i="15"/>
  <c r="AD87" i="11"/>
  <c r="J60" i="15"/>
  <c r="AA87" i="11"/>
  <c r="AE87" i="11"/>
  <c r="AH87" i="11" s="1"/>
  <c r="AU86" i="11"/>
  <c r="AV86" i="11" s="1"/>
  <c r="O59" i="15"/>
  <c r="AO87" i="11"/>
  <c r="M60" i="15"/>
  <c r="AL87" i="11"/>
  <c r="AP87" i="11"/>
  <c r="AS87" i="11" s="1"/>
  <c r="AJ86" i="11"/>
  <c r="AK86" i="11" s="1"/>
  <c r="L59" i="15"/>
  <c r="H87" i="11"/>
  <c r="D60" i="15"/>
  <c r="J60" i="16"/>
  <c r="AA87" i="12"/>
  <c r="AE87" i="12"/>
  <c r="AH87" i="12" s="1"/>
  <c r="M60" i="16"/>
  <c r="AP87" i="12"/>
  <c r="AS87" i="12" s="1"/>
  <c r="AL87" i="12"/>
  <c r="G60" i="16"/>
  <c r="P87" i="12"/>
  <c r="T87" i="12"/>
  <c r="W87" i="12" s="1"/>
  <c r="AJ86" i="12"/>
  <c r="AK86" i="12" s="1"/>
  <c r="AU86" i="12"/>
  <c r="AV86" i="12" s="1"/>
  <c r="C60" i="16"/>
  <c r="B88" i="12"/>
  <c r="AO87" i="12"/>
  <c r="AD87" i="12"/>
  <c r="S87" i="12"/>
  <c r="I87" i="12"/>
  <c r="L87" i="12" s="1"/>
  <c r="E87" i="12"/>
  <c r="H87" i="12"/>
  <c r="Y86" i="12"/>
  <c r="Z86" i="12" s="1"/>
  <c r="N86" i="12"/>
  <c r="O86" i="12" s="1"/>
  <c r="I87" i="11"/>
  <c r="L87" i="11" s="1"/>
  <c r="E87" i="11"/>
  <c r="BS87" i="11"/>
  <c r="BW87" i="11"/>
  <c r="BA87" i="11"/>
  <c r="AW87" i="11"/>
  <c r="BL87" i="11"/>
  <c r="BH87" i="11"/>
  <c r="CH87" i="11"/>
  <c r="CD87" i="11"/>
  <c r="B88" i="11"/>
  <c r="C60" i="15"/>
  <c r="BV87" i="11"/>
  <c r="BF86" i="11"/>
  <c r="BG86" i="11" s="1"/>
  <c r="CM86" i="11"/>
  <c r="CN86" i="11" s="1"/>
  <c r="BQ86" i="11"/>
  <c r="BR86" i="11" s="1"/>
  <c r="CG87" i="11"/>
  <c r="CB86" i="11"/>
  <c r="CC86" i="11" s="1"/>
  <c r="BK87" i="11"/>
  <c r="AZ87" i="11"/>
  <c r="AM88" i="11" l="1"/>
  <c r="Q88" i="11"/>
  <c r="AB88" i="11"/>
  <c r="K87" i="11"/>
  <c r="E60" i="15"/>
  <c r="AG87" i="11"/>
  <c r="K60" i="15"/>
  <c r="V87" i="11"/>
  <c r="H60" i="15"/>
  <c r="AR87" i="11"/>
  <c r="N60" i="15"/>
  <c r="N60" i="16"/>
  <c r="O60" i="16"/>
  <c r="K60" i="16"/>
  <c r="L60" i="16"/>
  <c r="AB88" i="12"/>
  <c r="Q88" i="12"/>
  <c r="AM88" i="12"/>
  <c r="E60" i="16"/>
  <c r="F60" i="16"/>
  <c r="H60" i="16"/>
  <c r="I60" i="16"/>
  <c r="F88" i="12"/>
  <c r="D61" i="16" s="1"/>
  <c r="BT88" i="11"/>
  <c r="AX88" i="11"/>
  <c r="CE88" i="11"/>
  <c r="BI88" i="11"/>
  <c r="F88" i="11"/>
  <c r="AG87" i="12"/>
  <c r="K87" i="12"/>
  <c r="A61" i="16"/>
  <c r="V87" i="12"/>
  <c r="AR87" i="12"/>
  <c r="BD87" i="11"/>
  <c r="BO87" i="11"/>
  <c r="BZ87" i="11"/>
  <c r="CK87" i="11"/>
  <c r="BN87" i="11"/>
  <c r="CJ87" i="11"/>
  <c r="A61" i="15"/>
  <c r="BC87" i="11"/>
  <c r="BY87" i="11"/>
  <c r="H88" i="11" l="1"/>
  <c r="D61" i="15"/>
  <c r="Y87" i="11"/>
  <c r="I60" i="15"/>
  <c r="N87" i="11"/>
  <c r="O87" i="11" s="1"/>
  <c r="F60" i="15"/>
  <c r="AU87" i="11"/>
  <c r="AV87" i="11" s="1"/>
  <c r="O60" i="15"/>
  <c r="AD88" i="11"/>
  <c r="J61" i="15"/>
  <c r="AE88" i="11"/>
  <c r="AH88" i="11" s="1"/>
  <c r="AA88" i="11"/>
  <c r="S88" i="11"/>
  <c r="G61" i="15"/>
  <c r="T88" i="11"/>
  <c r="W88" i="11" s="1"/>
  <c r="P88" i="11"/>
  <c r="AJ87" i="11"/>
  <c r="AK87" i="11" s="1"/>
  <c r="L60" i="15"/>
  <c r="AO88" i="11"/>
  <c r="M61" i="15"/>
  <c r="AP88" i="11"/>
  <c r="AS88" i="11" s="1"/>
  <c r="AL88" i="11"/>
  <c r="M61" i="16"/>
  <c r="AP88" i="12"/>
  <c r="AS88" i="12" s="1"/>
  <c r="AL88" i="12"/>
  <c r="J61" i="16"/>
  <c r="AE88" i="12"/>
  <c r="AH88" i="12" s="1"/>
  <c r="AA88" i="12"/>
  <c r="G61" i="16"/>
  <c r="P88" i="12"/>
  <c r="T88" i="12"/>
  <c r="W88" i="12" s="1"/>
  <c r="B89" i="12"/>
  <c r="C61" i="16"/>
  <c r="AD88" i="12"/>
  <c r="N87" i="12"/>
  <c r="O87" i="12" s="1"/>
  <c r="Y87" i="12"/>
  <c r="Z87" i="12" s="1"/>
  <c r="AU87" i="12"/>
  <c r="AV87" i="12" s="1"/>
  <c r="I88" i="12"/>
  <c r="L88" i="12" s="1"/>
  <c r="E88" i="12"/>
  <c r="H88" i="12"/>
  <c r="S88" i="12"/>
  <c r="AO88" i="12"/>
  <c r="AJ87" i="12"/>
  <c r="AK87" i="12" s="1"/>
  <c r="BA88" i="11"/>
  <c r="AW88" i="11"/>
  <c r="BL88" i="11"/>
  <c r="BH88" i="11"/>
  <c r="I88" i="11"/>
  <c r="L88" i="11" s="1"/>
  <c r="E88" i="11"/>
  <c r="BW88" i="11"/>
  <c r="BS88" i="11"/>
  <c r="CD88" i="11"/>
  <c r="CH88" i="11"/>
  <c r="CG88" i="11"/>
  <c r="Z87" i="11"/>
  <c r="BV88" i="11"/>
  <c r="B89" i="11"/>
  <c r="C61" i="15"/>
  <c r="BK88" i="11"/>
  <c r="CM87" i="11"/>
  <c r="CN87" i="11" s="1"/>
  <c r="BQ87" i="11"/>
  <c r="BR87" i="11" s="1"/>
  <c r="CB87" i="11"/>
  <c r="CC87" i="11" s="1"/>
  <c r="BF87" i="11"/>
  <c r="BG87" i="11" s="1"/>
  <c r="AZ88" i="11"/>
  <c r="K88" i="11" l="1"/>
  <c r="E61" i="15"/>
  <c r="AR88" i="11"/>
  <c r="N61" i="15"/>
  <c r="AG88" i="11"/>
  <c r="K61" i="15"/>
  <c r="AM89" i="11"/>
  <c r="Q89" i="11"/>
  <c r="AB89" i="11"/>
  <c r="V88" i="11"/>
  <c r="H61" i="15"/>
  <c r="E61" i="16"/>
  <c r="F61" i="16"/>
  <c r="K61" i="16"/>
  <c r="L61" i="16"/>
  <c r="AM89" i="12"/>
  <c r="Q89" i="12"/>
  <c r="AB89" i="12"/>
  <c r="N61" i="16"/>
  <c r="O61" i="16"/>
  <c r="H61" i="16"/>
  <c r="I61" i="16"/>
  <c r="BT89" i="11"/>
  <c r="AX89" i="11"/>
  <c r="CE89" i="11"/>
  <c r="F89" i="11"/>
  <c r="BI89" i="11"/>
  <c r="F89" i="12"/>
  <c r="D62" i="16" s="1"/>
  <c r="K88" i="12"/>
  <c r="AG88" i="12"/>
  <c r="AR88" i="12"/>
  <c r="V88" i="12"/>
  <c r="A62" i="16"/>
  <c r="BO88" i="11"/>
  <c r="CK88" i="11"/>
  <c r="BZ88" i="11"/>
  <c r="BD88" i="11"/>
  <c r="BN88" i="11"/>
  <c r="BC88" i="11"/>
  <c r="A62" i="15"/>
  <c r="BY88" i="11"/>
  <c r="CJ88" i="11"/>
  <c r="Y88" i="11" l="1"/>
  <c r="Z88" i="11" s="1"/>
  <c r="I61" i="15"/>
  <c r="AU88" i="11"/>
  <c r="AV88" i="11" s="1"/>
  <c r="O61" i="15"/>
  <c r="AD89" i="11"/>
  <c r="J62" i="15"/>
  <c r="AE89" i="11"/>
  <c r="AH89" i="11" s="1"/>
  <c r="AA89" i="11"/>
  <c r="S89" i="11"/>
  <c r="G62" i="15"/>
  <c r="P89" i="11"/>
  <c r="T89" i="11"/>
  <c r="W89" i="11" s="1"/>
  <c r="H89" i="11"/>
  <c r="D62" i="15"/>
  <c r="AO89" i="11"/>
  <c r="M62" i="15"/>
  <c r="AP89" i="11"/>
  <c r="AS89" i="11" s="1"/>
  <c r="AL89" i="11"/>
  <c r="AJ88" i="11"/>
  <c r="AK88" i="11" s="1"/>
  <c r="L61" i="15"/>
  <c r="N88" i="11"/>
  <c r="O88" i="11" s="1"/>
  <c r="F61" i="15"/>
  <c r="M62" i="16"/>
  <c r="AP89" i="12"/>
  <c r="AS89" i="12" s="1"/>
  <c r="AL89" i="12"/>
  <c r="J62" i="16"/>
  <c r="AA89" i="12"/>
  <c r="AE89" i="12"/>
  <c r="AH89" i="12" s="1"/>
  <c r="G62" i="16"/>
  <c r="T89" i="12"/>
  <c r="W89" i="12" s="1"/>
  <c r="P89" i="12"/>
  <c r="AO89" i="12"/>
  <c r="I89" i="12"/>
  <c r="L89" i="12" s="1"/>
  <c r="E89" i="12"/>
  <c r="H89" i="12"/>
  <c r="AJ88" i="12"/>
  <c r="AK88" i="12" s="1"/>
  <c r="AD89" i="12"/>
  <c r="AU88" i="12"/>
  <c r="AV88" i="12" s="1"/>
  <c r="C62" i="16"/>
  <c r="B90" i="12"/>
  <c r="Y88" i="12"/>
  <c r="Z88" i="12" s="1"/>
  <c r="S89" i="12"/>
  <c r="N88" i="12"/>
  <c r="O88" i="12" s="1"/>
  <c r="CD89" i="11"/>
  <c r="CH89" i="11"/>
  <c r="BW89" i="11"/>
  <c r="BS89" i="11"/>
  <c r="AW89" i="11"/>
  <c r="BA89" i="11"/>
  <c r="E89" i="11"/>
  <c r="I89" i="11"/>
  <c r="L89" i="11" s="1"/>
  <c r="BL89" i="11"/>
  <c r="BH89" i="11"/>
  <c r="AZ89" i="11"/>
  <c r="BF88" i="11"/>
  <c r="BG88" i="11" s="1"/>
  <c r="BK89" i="11"/>
  <c r="BQ88" i="11"/>
  <c r="BR88" i="11" s="1"/>
  <c r="CB88" i="11"/>
  <c r="CC88" i="11" s="1"/>
  <c r="B90" i="11"/>
  <c r="C62" i="15"/>
  <c r="BV89" i="11"/>
  <c r="CM88" i="11"/>
  <c r="CN88" i="11" s="1"/>
  <c r="CG89" i="11"/>
  <c r="AG89" i="11" l="1"/>
  <c r="K62" i="15"/>
  <c r="V89" i="11"/>
  <c r="H62" i="15"/>
  <c r="AB90" i="11"/>
  <c r="AM90" i="11"/>
  <c r="Q90" i="11"/>
  <c r="K89" i="11"/>
  <c r="E62" i="15"/>
  <c r="AR89" i="11"/>
  <c r="N62" i="15"/>
  <c r="H62" i="16"/>
  <c r="I62" i="16"/>
  <c r="E62" i="16"/>
  <c r="F62" i="16"/>
  <c r="K62" i="16"/>
  <c r="L62" i="16"/>
  <c r="N62" i="16"/>
  <c r="O62" i="16"/>
  <c r="AB90" i="12"/>
  <c r="AM90" i="12"/>
  <c r="Q90" i="12"/>
  <c r="BI90" i="11"/>
  <c r="BT90" i="11"/>
  <c r="AX90" i="11"/>
  <c r="CE90" i="11"/>
  <c r="F90" i="11"/>
  <c r="F90" i="12"/>
  <c r="D63" i="16" s="1"/>
  <c r="AG89" i="12"/>
  <c r="A63" i="16"/>
  <c r="K89" i="12"/>
  <c r="AR89" i="12"/>
  <c r="V89" i="12"/>
  <c r="BO89" i="11"/>
  <c r="BD89" i="11"/>
  <c r="CK89" i="11"/>
  <c r="BZ89" i="11"/>
  <c r="CJ89" i="11"/>
  <c r="BC89" i="11"/>
  <c r="BY89" i="11"/>
  <c r="A63" i="15"/>
  <c r="BN89" i="11"/>
  <c r="AD90" i="11" l="1"/>
  <c r="J63" i="15"/>
  <c r="AA90" i="11"/>
  <c r="AE90" i="11"/>
  <c r="AH90" i="11" s="1"/>
  <c r="Y89" i="11"/>
  <c r="I62" i="15"/>
  <c r="AU89" i="11"/>
  <c r="AV89" i="11" s="1"/>
  <c r="O62" i="15"/>
  <c r="AO90" i="11"/>
  <c r="M63" i="15"/>
  <c r="AP90" i="11"/>
  <c r="AS90" i="11" s="1"/>
  <c r="AL90" i="11"/>
  <c r="AJ89" i="11"/>
  <c r="L62" i="15"/>
  <c r="H90" i="11"/>
  <c r="D63" i="15"/>
  <c r="N89" i="11"/>
  <c r="O89" i="11" s="1"/>
  <c r="F62" i="15"/>
  <c r="S90" i="11"/>
  <c r="G63" i="15"/>
  <c r="T90" i="11"/>
  <c r="W90" i="11" s="1"/>
  <c r="P90" i="11"/>
  <c r="G63" i="16"/>
  <c r="T90" i="12"/>
  <c r="W90" i="12" s="1"/>
  <c r="P90" i="12"/>
  <c r="M63" i="16"/>
  <c r="AL90" i="12"/>
  <c r="AP90" i="12"/>
  <c r="AS90" i="12" s="1"/>
  <c r="J63" i="16"/>
  <c r="AA90" i="12"/>
  <c r="AE90" i="12"/>
  <c r="AH90" i="12" s="1"/>
  <c r="AD90" i="12"/>
  <c r="I90" i="12"/>
  <c r="L90" i="12" s="1"/>
  <c r="E90" i="12"/>
  <c r="H90" i="12"/>
  <c r="N89" i="12"/>
  <c r="O89" i="12" s="1"/>
  <c r="S90" i="12"/>
  <c r="AU89" i="12"/>
  <c r="AV89" i="12" s="1"/>
  <c r="B91" i="12"/>
  <c r="C63" i="16"/>
  <c r="Y89" i="12"/>
  <c r="Z89" i="12" s="1"/>
  <c r="AO90" i="12"/>
  <c r="AJ89" i="12"/>
  <c r="AK89" i="12" s="1"/>
  <c r="BS90" i="11"/>
  <c r="BW90" i="11"/>
  <c r="CH90" i="11"/>
  <c r="CD90" i="11"/>
  <c r="BL90" i="11"/>
  <c r="BH90" i="11"/>
  <c r="AW90" i="11"/>
  <c r="BA90" i="11"/>
  <c r="I90" i="11"/>
  <c r="L90" i="11" s="1"/>
  <c r="E90" i="11"/>
  <c r="AZ90" i="11"/>
  <c r="CB89" i="11"/>
  <c r="CC89" i="11" s="1"/>
  <c r="CM89" i="11"/>
  <c r="CN89" i="11" s="1"/>
  <c r="BV90" i="11"/>
  <c r="Z89" i="11"/>
  <c r="CG90" i="11"/>
  <c r="AK89" i="11"/>
  <c r="BQ89" i="11"/>
  <c r="BR89" i="11" s="1"/>
  <c r="C63" i="15"/>
  <c r="B91" i="11"/>
  <c r="BK90" i="11"/>
  <c r="BF89" i="11"/>
  <c r="BG89" i="11" s="1"/>
  <c r="V90" i="11" l="1"/>
  <c r="H63" i="15"/>
  <c r="K90" i="11"/>
  <c r="E63" i="15"/>
  <c r="AG90" i="11"/>
  <c r="K63" i="15"/>
  <c r="AR90" i="11"/>
  <c r="N63" i="15"/>
  <c r="AM91" i="11"/>
  <c r="AB91" i="11"/>
  <c r="Q91" i="11"/>
  <c r="N63" i="16"/>
  <c r="O63" i="16"/>
  <c r="E63" i="16"/>
  <c r="F63" i="16"/>
  <c r="H63" i="16"/>
  <c r="I63" i="16"/>
  <c r="AM91" i="12"/>
  <c r="AB91" i="12"/>
  <c r="Q91" i="12"/>
  <c r="K63" i="16"/>
  <c r="L63" i="16"/>
  <c r="CE91" i="11"/>
  <c r="BI91" i="11"/>
  <c r="BT91" i="11"/>
  <c r="AX91" i="11"/>
  <c r="F91" i="11"/>
  <c r="F91" i="12"/>
  <c r="D64" i="16" s="1"/>
  <c r="A64" i="16"/>
  <c r="AR90" i="12"/>
  <c r="AG90" i="12"/>
  <c r="V90" i="12"/>
  <c r="K90" i="12"/>
  <c r="BZ90" i="11"/>
  <c r="CK90" i="11"/>
  <c r="BD90" i="11"/>
  <c r="BO90" i="11"/>
  <c r="BN90" i="11"/>
  <c r="A64" i="15"/>
  <c r="BC90" i="11"/>
  <c r="CJ90" i="11"/>
  <c r="BY90" i="11"/>
  <c r="H91" i="11" l="1"/>
  <c r="D64" i="15"/>
  <c r="AJ90" i="11"/>
  <c r="AK90" i="11" s="1"/>
  <c r="L63" i="15"/>
  <c r="AD91" i="11"/>
  <c r="J64" i="15"/>
  <c r="AA91" i="11"/>
  <c r="AE91" i="11"/>
  <c r="AH91" i="11" s="1"/>
  <c r="AO91" i="11"/>
  <c r="M64" i="15"/>
  <c r="AL91" i="11"/>
  <c r="AP91" i="11"/>
  <c r="AS91" i="11" s="1"/>
  <c r="N90" i="11"/>
  <c r="O90" i="11" s="1"/>
  <c r="F63" i="15"/>
  <c r="AU90" i="11"/>
  <c r="AV90" i="11" s="1"/>
  <c r="O63" i="15"/>
  <c r="Y90" i="11"/>
  <c r="I63" i="15"/>
  <c r="S91" i="11"/>
  <c r="G64" i="15"/>
  <c r="T91" i="11"/>
  <c r="W91" i="11" s="1"/>
  <c r="P91" i="11"/>
  <c r="J64" i="16"/>
  <c r="AE91" i="12"/>
  <c r="AH91" i="12" s="1"/>
  <c r="AA91" i="12"/>
  <c r="M64" i="16"/>
  <c r="AP91" i="12"/>
  <c r="AS91" i="12" s="1"/>
  <c r="AL91" i="12"/>
  <c r="G64" i="16"/>
  <c r="P91" i="12"/>
  <c r="T91" i="12"/>
  <c r="W91" i="12" s="1"/>
  <c r="AU90" i="12"/>
  <c r="AV90" i="12" s="1"/>
  <c r="AD91" i="12"/>
  <c r="Y90" i="12"/>
  <c r="Z90" i="12" s="1"/>
  <c r="B92" i="12"/>
  <c r="C64" i="16"/>
  <c r="S91" i="12"/>
  <c r="N90" i="12"/>
  <c r="O90" i="12" s="1"/>
  <c r="AJ90" i="12"/>
  <c r="AK90" i="12" s="1"/>
  <c r="AO91" i="12"/>
  <c r="I91" i="12"/>
  <c r="L91" i="12" s="1"/>
  <c r="E91" i="12"/>
  <c r="H91" i="12"/>
  <c r="BA91" i="11"/>
  <c r="AW91" i="11"/>
  <c r="BL91" i="11"/>
  <c r="BH91" i="11"/>
  <c r="BS91" i="11"/>
  <c r="BW91" i="11"/>
  <c r="CD91" i="11"/>
  <c r="CH91" i="11"/>
  <c r="E91" i="11"/>
  <c r="I91" i="11"/>
  <c r="L91" i="11" s="1"/>
  <c r="CM90" i="11"/>
  <c r="CN90" i="11" s="1"/>
  <c r="CG91" i="11"/>
  <c r="Z90" i="11"/>
  <c r="AZ91" i="11"/>
  <c r="BQ90" i="11"/>
  <c r="BR90" i="11" s="1"/>
  <c r="BF90" i="11"/>
  <c r="BG90" i="11" s="1"/>
  <c r="BK91" i="11"/>
  <c r="CB90" i="11"/>
  <c r="CC90" i="11" s="1"/>
  <c r="B92" i="11"/>
  <c r="C64" i="15"/>
  <c r="BV91" i="11"/>
  <c r="V91" i="11" l="1"/>
  <c r="H64" i="15"/>
  <c r="AG91" i="11"/>
  <c r="K64" i="15"/>
  <c r="AR91" i="11"/>
  <c r="N64" i="15"/>
  <c r="K91" i="11"/>
  <c r="E64" i="15"/>
  <c r="AB92" i="11"/>
  <c r="AM92" i="11"/>
  <c r="Q92" i="11"/>
  <c r="N64" i="16"/>
  <c r="O64" i="16"/>
  <c r="E64" i="16"/>
  <c r="F64" i="16"/>
  <c r="AM92" i="12"/>
  <c r="AB92" i="12"/>
  <c r="Q92" i="12"/>
  <c r="K64" i="16"/>
  <c r="L64" i="16"/>
  <c r="H64" i="16"/>
  <c r="I64" i="16"/>
  <c r="BT92" i="11"/>
  <c r="AX92" i="11"/>
  <c r="CE92" i="11"/>
  <c r="BI92" i="11"/>
  <c r="F92" i="11"/>
  <c r="F92" i="12"/>
  <c r="D65" i="16" s="1"/>
  <c r="K91" i="12"/>
  <c r="AR91" i="12"/>
  <c r="A65" i="16"/>
  <c r="V91" i="12"/>
  <c r="AG91" i="12"/>
  <c r="BZ91" i="11"/>
  <c r="BO91" i="11"/>
  <c r="CK91" i="11"/>
  <c r="BD91" i="11"/>
  <c r="CJ91" i="11"/>
  <c r="A65" i="15"/>
  <c r="BY91" i="11"/>
  <c r="BN91" i="11"/>
  <c r="BC91" i="11"/>
  <c r="H92" i="11" l="1"/>
  <c r="D65" i="15"/>
  <c r="S92" i="11"/>
  <c r="G65" i="15"/>
  <c r="T92" i="11"/>
  <c r="W92" i="11" s="1"/>
  <c r="P92" i="11"/>
  <c r="AJ91" i="11"/>
  <c r="AK91" i="11" s="1"/>
  <c r="L64" i="15"/>
  <c r="AO92" i="11"/>
  <c r="M65" i="15"/>
  <c r="AL92" i="11"/>
  <c r="AP92" i="11"/>
  <c r="AS92" i="11" s="1"/>
  <c r="AD92" i="11"/>
  <c r="J65" i="15"/>
  <c r="AE92" i="11"/>
  <c r="AH92" i="11" s="1"/>
  <c r="AA92" i="11"/>
  <c r="Y91" i="11"/>
  <c r="Z91" i="11" s="1"/>
  <c r="I64" i="15"/>
  <c r="N91" i="11"/>
  <c r="F64" i="15"/>
  <c r="AU91" i="11"/>
  <c r="AV91" i="11" s="1"/>
  <c r="O64" i="15"/>
  <c r="G65" i="16"/>
  <c r="P92" i="12"/>
  <c r="T92" i="12"/>
  <c r="W92" i="12" s="1"/>
  <c r="J65" i="16"/>
  <c r="AE92" i="12"/>
  <c r="AH92" i="12" s="1"/>
  <c r="AA92" i="12"/>
  <c r="M65" i="16"/>
  <c r="AL92" i="12"/>
  <c r="AP92" i="12"/>
  <c r="AS92" i="12" s="1"/>
  <c r="I92" i="12"/>
  <c r="L92" i="12" s="1"/>
  <c r="E92" i="12"/>
  <c r="H92" i="12"/>
  <c r="AU91" i="12"/>
  <c r="AV91" i="12" s="1"/>
  <c r="S92" i="12"/>
  <c r="AO92" i="12"/>
  <c r="Y91" i="12"/>
  <c r="Z91" i="12" s="1"/>
  <c r="AJ91" i="12"/>
  <c r="AK91" i="12" s="1"/>
  <c r="C65" i="16"/>
  <c r="B93" i="12"/>
  <c r="AD92" i="12"/>
  <c r="N91" i="12"/>
  <c r="O91" i="12" s="1"/>
  <c r="I92" i="11"/>
  <c r="L92" i="11" s="1"/>
  <c r="E92" i="11"/>
  <c r="BH92" i="11"/>
  <c r="BL92" i="11"/>
  <c r="AW92" i="11"/>
  <c r="BA92" i="11"/>
  <c r="CD92" i="11"/>
  <c r="CH92" i="11"/>
  <c r="BW92" i="11"/>
  <c r="BS92" i="11"/>
  <c r="CB91" i="11"/>
  <c r="CC91" i="11" s="1"/>
  <c r="B93" i="11"/>
  <c r="C65" i="15"/>
  <c r="BV92" i="11"/>
  <c r="CG92" i="11"/>
  <c r="CM91" i="11"/>
  <c r="CN91" i="11" s="1"/>
  <c r="O91" i="11"/>
  <c r="BF91" i="11"/>
  <c r="BG91" i="11" s="1"/>
  <c r="BQ91" i="11"/>
  <c r="BR91" i="11" s="1"/>
  <c r="AZ92" i="11"/>
  <c r="BK92" i="11"/>
  <c r="Q93" i="11" l="1"/>
  <c r="AB93" i="11"/>
  <c r="AM93" i="11"/>
  <c r="AG92" i="11"/>
  <c r="K65" i="15"/>
  <c r="V92" i="11"/>
  <c r="H65" i="15"/>
  <c r="K92" i="11"/>
  <c r="E65" i="15"/>
  <c r="AR92" i="11"/>
  <c r="N65" i="15"/>
  <c r="K65" i="16"/>
  <c r="L65" i="16"/>
  <c r="AM93" i="12"/>
  <c r="Q93" i="12"/>
  <c r="AB93" i="12"/>
  <c r="H65" i="16"/>
  <c r="I65" i="16"/>
  <c r="E65" i="16"/>
  <c r="F65" i="16"/>
  <c r="N65" i="16"/>
  <c r="O65" i="16"/>
  <c r="F93" i="12"/>
  <c r="D66" i="16" s="1"/>
  <c r="BT93" i="11"/>
  <c r="AX93" i="11"/>
  <c r="CE93" i="11"/>
  <c r="F93" i="11"/>
  <c r="BI93" i="11"/>
  <c r="AG92" i="12"/>
  <c r="A66" i="16"/>
  <c r="K92" i="12"/>
  <c r="V92" i="12"/>
  <c r="AR92" i="12"/>
  <c r="BO92" i="11"/>
  <c r="BD92" i="11"/>
  <c r="BZ92" i="11"/>
  <c r="CK92" i="11"/>
  <c r="BN92" i="11"/>
  <c r="BC92" i="11"/>
  <c r="CJ92" i="11"/>
  <c r="BY92" i="11"/>
  <c r="A66" i="15"/>
  <c r="AU92" i="11" l="1"/>
  <c r="AV92" i="11" s="1"/>
  <c r="O65" i="15"/>
  <c r="AJ92" i="11"/>
  <c r="AK92" i="11" s="1"/>
  <c r="L65" i="15"/>
  <c r="H93" i="11"/>
  <c r="D66" i="15"/>
  <c r="AO93" i="11"/>
  <c r="M66" i="15"/>
  <c r="AP93" i="11"/>
  <c r="AS93" i="11" s="1"/>
  <c r="AL93" i="11"/>
  <c r="N92" i="11"/>
  <c r="O92" i="11" s="1"/>
  <c r="F65" i="15"/>
  <c r="AD93" i="11"/>
  <c r="J66" i="15"/>
  <c r="AE93" i="11"/>
  <c r="AH93" i="11" s="1"/>
  <c r="AA93" i="11"/>
  <c r="Y92" i="11"/>
  <c r="Z92" i="11" s="1"/>
  <c r="I65" i="15"/>
  <c r="S93" i="11"/>
  <c r="G66" i="15"/>
  <c r="T93" i="11"/>
  <c r="W93" i="11" s="1"/>
  <c r="P93" i="11"/>
  <c r="J66" i="16"/>
  <c r="AE93" i="12"/>
  <c r="AH93" i="12" s="1"/>
  <c r="AA93" i="12"/>
  <c r="G66" i="16"/>
  <c r="P93" i="12"/>
  <c r="T93" i="12"/>
  <c r="W93" i="12" s="1"/>
  <c r="M66" i="16"/>
  <c r="AP93" i="12"/>
  <c r="AS93" i="12" s="1"/>
  <c r="AL93" i="12"/>
  <c r="Y92" i="12"/>
  <c r="Z92" i="12" s="1"/>
  <c r="S93" i="12"/>
  <c r="AD93" i="12"/>
  <c r="AO93" i="12"/>
  <c r="I93" i="12"/>
  <c r="L93" i="12" s="1"/>
  <c r="E93" i="12"/>
  <c r="H93" i="12"/>
  <c r="AU92" i="12"/>
  <c r="AV92" i="12" s="1"/>
  <c r="N92" i="12"/>
  <c r="O92" i="12" s="1"/>
  <c r="C66" i="16"/>
  <c r="B94" i="12"/>
  <c r="AJ92" i="12"/>
  <c r="AK92" i="12" s="1"/>
  <c r="CD93" i="11"/>
  <c r="CH93" i="11"/>
  <c r="BL93" i="11"/>
  <c r="BH93" i="11"/>
  <c r="I93" i="11"/>
  <c r="L93" i="11" s="1"/>
  <c r="E93" i="11"/>
  <c r="BW93" i="11"/>
  <c r="BS93" i="11"/>
  <c r="AW93" i="11"/>
  <c r="BA93" i="11"/>
  <c r="BK93" i="11"/>
  <c r="CM92" i="11"/>
  <c r="CN92" i="11" s="1"/>
  <c r="CG93" i="11"/>
  <c r="BQ92" i="11"/>
  <c r="BR92" i="11" s="1"/>
  <c r="C66" i="15"/>
  <c r="B94" i="11"/>
  <c r="BV93" i="11"/>
  <c r="CB92" i="11"/>
  <c r="CC92" i="11" s="1"/>
  <c r="BF92" i="11"/>
  <c r="BG92" i="11" s="1"/>
  <c r="AZ93" i="11"/>
  <c r="K66" i="15" l="1"/>
  <c r="AG93" i="11"/>
  <c r="V93" i="11"/>
  <c r="H66" i="15"/>
  <c r="K93" i="11"/>
  <c r="E66" i="15"/>
  <c r="AM94" i="11"/>
  <c r="AB94" i="11"/>
  <c r="Q94" i="11"/>
  <c r="N66" i="15"/>
  <c r="AR93" i="11"/>
  <c r="N66" i="16"/>
  <c r="O66" i="16"/>
  <c r="E66" i="16"/>
  <c r="F66" i="16"/>
  <c r="AM94" i="12"/>
  <c r="AB94" i="12"/>
  <c r="Q94" i="12"/>
  <c r="H66" i="16"/>
  <c r="I66" i="16"/>
  <c r="K66" i="16"/>
  <c r="L66" i="16"/>
  <c r="F94" i="12"/>
  <c r="D67" i="16" s="1"/>
  <c r="BI94" i="11"/>
  <c r="BT94" i="11"/>
  <c r="AX94" i="11"/>
  <c r="F94" i="11"/>
  <c r="CE94" i="11"/>
  <c r="A67" i="16"/>
  <c r="K93" i="12"/>
  <c r="AR93" i="12"/>
  <c r="AG93" i="12"/>
  <c r="V93" i="12"/>
  <c r="BO93" i="11"/>
  <c r="BD93" i="11"/>
  <c r="BZ93" i="11"/>
  <c r="CK93" i="11"/>
  <c r="BC93" i="11"/>
  <c r="CJ93" i="11"/>
  <c r="BY93" i="11"/>
  <c r="A67" i="15"/>
  <c r="BN93" i="11"/>
  <c r="O66" i="15" l="1"/>
  <c r="AU93" i="11"/>
  <c r="AV93" i="11" s="1"/>
  <c r="N93" i="11"/>
  <c r="O93" i="11" s="1"/>
  <c r="F66" i="15"/>
  <c r="H94" i="11"/>
  <c r="D67" i="15"/>
  <c r="Y93" i="11"/>
  <c r="Z93" i="11" s="1"/>
  <c r="I66" i="15"/>
  <c r="S94" i="11"/>
  <c r="G67" i="15"/>
  <c r="T94" i="11"/>
  <c r="W94" i="11" s="1"/>
  <c r="P94" i="11"/>
  <c r="AD94" i="11"/>
  <c r="AE94" i="11"/>
  <c r="AH94" i="11" s="1"/>
  <c r="J67" i="15"/>
  <c r="AA94" i="11"/>
  <c r="L66" i="15"/>
  <c r="AJ93" i="11"/>
  <c r="AK93" i="11" s="1"/>
  <c r="AO94" i="11"/>
  <c r="M67" i="15"/>
  <c r="AL94" i="11"/>
  <c r="AP94" i="11"/>
  <c r="AS94" i="11" s="1"/>
  <c r="J67" i="16"/>
  <c r="AE94" i="12"/>
  <c r="AH94" i="12" s="1"/>
  <c r="AA94" i="12"/>
  <c r="M67" i="16"/>
  <c r="AP94" i="12"/>
  <c r="AS94" i="12" s="1"/>
  <c r="AL94" i="12"/>
  <c r="G67" i="16"/>
  <c r="T94" i="12"/>
  <c r="W94" i="12" s="1"/>
  <c r="P94" i="12"/>
  <c r="AO94" i="12"/>
  <c r="Y93" i="12"/>
  <c r="Z93" i="12" s="1"/>
  <c r="N93" i="12"/>
  <c r="O93" i="12" s="1"/>
  <c r="B95" i="12"/>
  <c r="C67" i="16"/>
  <c r="AD94" i="12"/>
  <c r="AU93" i="12"/>
  <c r="AV93" i="12" s="1"/>
  <c r="AJ93" i="12"/>
  <c r="AK93" i="12" s="1"/>
  <c r="S94" i="12"/>
  <c r="I94" i="12"/>
  <c r="L94" i="12" s="1"/>
  <c r="E94" i="12"/>
  <c r="H94" i="12"/>
  <c r="I94" i="11"/>
  <c r="L94" i="11" s="1"/>
  <c r="E94" i="11"/>
  <c r="BL94" i="11"/>
  <c r="BH94" i="11"/>
  <c r="BA94" i="11"/>
  <c r="AW94" i="11"/>
  <c r="BW94" i="11"/>
  <c r="BS94" i="11"/>
  <c r="CH94" i="11"/>
  <c r="CD94" i="11"/>
  <c r="CG94" i="11"/>
  <c r="CB93" i="11"/>
  <c r="CC93" i="11" s="1"/>
  <c r="B95" i="11"/>
  <c r="C67" i="15"/>
  <c r="AZ94" i="11"/>
  <c r="CM93" i="11"/>
  <c r="CN93" i="11" s="1"/>
  <c r="BK94" i="11"/>
  <c r="BQ93" i="11"/>
  <c r="BR93" i="11" s="1"/>
  <c r="BV94" i="11"/>
  <c r="BF93" i="11"/>
  <c r="BG93" i="11" s="1"/>
  <c r="AM95" i="11" l="1"/>
  <c r="AB95" i="11"/>
  <c r="Q95" i="11"/>
  <c r="AG94" i="11"/>
  <c r="K67" i="15"/>
  <c r="K94" i="11"/>
  <c r="E67" i="15"/>
  <c r="AR94" i="11"/>
  <c r="N67" i="15"/>
  <c r="V94" i="11"/>
  <c r="H67" i="15"/>
  <c r="H67" i="16"/>
  <c r="I67" i="16"/>
  <c r="N67" i="16"/>
  <c r="O67" i="16"/>
  <c r="E67" i="16"/>
  <c r="F67" i="16"/>
  <c r="AM95" i="12"/>
  <c r="AB95" i="12"/>
  <c r="Q95" i="12"/>
  <c r="K67" i="16"/>
  <c r="L67" i="16"/>
  <c r="CE95" i="11"/>
  <c r="BI95" i="11"/>
  <c r="BT95" i="11"/>
  <c r="AX95" i="11"/>
  <c r="F95" i="11"/>
  <c r="F95" i="12"/>
  <c r="D68" i="16" s="1"/>
  <c r="K94" i="12"/>
  <c r="A68" i="16"/>
  <c r="AG94" i="12"/>
  <c r="V94" i="12"/>
  <c r="AR94" i="12"/>
  <c r="CK94" i="11"/>
  <c r="BD94" i="11"/>
  <c r="BZ94" i="11"/>
  <c r="BO94" i="11"/>
  <c r="BY94" i="11"/>
  <c r="BC94" i="11"/>
  <c r="A68" i="15"/>
  <c r="CJ94" i="11"/>
  <c r="BN94" i="11"/>
  <c r="D68" i="15" l="1"/>
  <c r="H95" i="11"/>
  <c r="Y94" i="11"/>
  <c r="I67" i="15"/>
  <c r="N94" i="11"/>
  <c r="O94" i="11" s="1"/>
  <c r="F67" i="15"/>
  <c r="AJ94" i="11"/>
  <c r="AK94" i="11" s="1"/>
  <c r="L67" i="15"/>
  <c r="S95" i="11"/>
  <c r="G68" i="15"/>
  <c r="T95" i="11"/>
  <c r="W95" i="11" s="1"/>
  <c r="P95" i="11"/>
  <c r="AU94" i="11"/>
  <c r="AV94" i="11" s="1"/>
  <c r="O67" i="15"/>
  <c r="AD95" i="11"/>
  <c r="AE95" i="11"/>
  <c r="AH95" i="11" s="1"/>
  <c r="J68" i="15"/>
  <c r="AA95" i="11"/>
  <c r="AO95" i="11"/>
  <c r="M68" i="15"/>
  <c r="AL95" i="11"/>
  <c r="AP95" i="11"/>
  <c r="AS95" i="11" s="1"/>
  <c r="J68" i="16"/>
  <c r="AA95" i="12"/>
  <c r="AE95" i="12"/>
  <c r="AH95" i="12" s="1"/>
  <c r="M68" i="16"/>
  <c r="AP95" i="12"/>
  <c r="AS95" i="12" s="1"/>
  <c r="AL95" i="12"/>
  <c r="G68" i="16"/>
  <c r="P95" i="12"/>
  <c r="T95" i="12"/>
  <c r="W95" i="12" s="1"/>
  <c r="AJ94" i="12"/>
  <c r="AK94" i="12" s="1"/>
  <c r="AD95" i="12"/>
  <c r="I95" i="12"/>
  <c r="L95" i="12" s="1"/>
  <c r="E95" i="12"/>
  <c r="H95" i="12"/>
  <c r="S95" i="12"/>
  <c r="Y94" i="12"/>
  <c r="Z94" i="12" s="1"/>
  <c r="AO95" i="12"/>
  <c r="AU94" i="12"/>
  <c r="AV94" i="12" s="1"/>
  <c r="B96" i="12"/>
  <c r="C68" i="16"/>
  <c r="N94" i="12"/>
  <c r="O94" i="12" s="1"/>
  <c r="BA95" i="11"/>
  <c r="AW95" i="11"/>
  <c r="E95" i="11"/>
  <c r="I95" i="11"/>
  <c r="L95" i="11" s="1"/>
  <c r="BS95" i="11"/>
  <c r="BW95" i="11"/>
  <c r="BL95" i="11"/>
  <c r="BH95" i="11"/>
  <c r="CH95" i="11"/>
  <c r="CD95" i="11"/>
  <c r="BV95" i="11"/>
  <c r="BF94" i="11"/>
  <c r="BG94" i="11" s="1"/>
  <c r="Z94" i="11"/>
  <c r="CM94" i="11"/>
  <c r="CN94" i="11" s="1"/>
  <c r="B96" i="11"/>
  <c r="C68" i="15"/>
  <c r="CG95" i="11"/>
  <c r="BK95" i="11"/>
  <c r="CB94" i="11"/>
  <c r="CC94" i="11" s="1"/>
  <c r="BQ94" i="11"/>
  <c r="BR94" i="11" s="1"/>
  <c r="AZ95" i="11"/>
  <c r="AR95" i="11" l="1"/>
  <c r="N68" i="15"/>
  <c r="V95" i="11"/>
  <c r="H68" i="15"/>
  <c r="AG95" i="11"/>
  <c r="K68" i="15"/>
  <c r="K95" i="11"/>
  <c r="E68" i="15"/>
  <c r="AM96" i="11"/>
  <c r="Q96" i="11"/>
  <c r="AB96" i="11"/>
  <c r="N68" i="16"/>
  <c r="O68" i="16"/>
  <c r="E68" i="16"/>
  <c r="F68" i="16"/>
  <c r="K68" i="16"/>
  <c r="L68" i="16"/>
  <c r="AM96" i="12"/>
  <c r="AB96" i="12"/>
  <c r="Q96" i="12"/>
  <c r="H68" i="16"/>
  <c r="I68" i="16"/>
  <c r="F96" i="12"/>
  <c r="D69" i="16" s="1"/>
  <c r="BT96" i="11"/>
  <c r="AX96" i="11"/>
  <c r="CE96" i="11"/>
  <c r="BI96" i="11"/>
  <c r="F96" i="11"/>
  <c r="A69" i="16"/>
  <c r="K95" i="12"/>
  <c r="AG95" i="12"/>
  <c r="AR95" i="12"/>
  <c r="V95" i="12"/>
  <c r="BO95" i="11"/>
  <c r="BD95" i="11"/>
  <c r="CK95" i="11"/>
  <c r="BZ95" i="11"/>
  <c r="BC95" i="11"/>
  <c r="BN95" i="11"/>
  <c r="BY95" i="11"/>
  <c r="CJ95" i="11"/>
  <c r="A69" i="15"/>
  <c r="AD96" i="11" l="1"/>
  <c r="J69" i="15"/>
  <c r="AE96" i="11"/>
  <c r="AH96" i="11" s="1"/>
  <c r="AA96" i="11"/>
  <c r="Y95" i="11"/>
  <c r="I68" i="15"/>
  <c r="AO96" i="11"/>
  <c r="M69" i="15"/>
  <c r="AP96" i="11"/>
  <c r="AS96" i="11" s="1"/>
  <c r="AL96" i="11"/>
  <c r="AU95" i="11"/>
  <c r="AV95" i="11" s="1"/>
  <c r="O68" i="15"/>
  <c r="D69" i="15"/>
  <c r="H96" i="11"/>
  <c r="S96" i="11"/>
  <c r="G69" i="15"/>
  <c r="P96" i="11"/>
  <c r="T96" i="11"/>
  <c r="W96" i="11" s="1"/>
  <c r="N95" i="11"/>
  <c r="O95" i="11" s="1"/>
  <c r="F68" i="15"/>
  <c r="AJ95" i="11"/>
  <c r="AK95" i="11" s="1"/>
  <c r="L68" i="15"/>
  <c r="J69" i="16"/>
  <c r="AE96" i="12"/>
  <c r="AH96" i="12" s="1"/>
  <c r="AA96" i="12"/>
  <c r="M69" i="16"/>
  <c r="AP96" i="12"/>
  <c r="AS96" i="12" s="1"/>
  <c r="AL96" i="12"/>
  <c r="G69" i="16"/>
  <c r="P96" i="12"/>
  <c r="T96" i="12"/>
  <c r="W96" i="12" s="1"/>
  <c r="S96" i="12"/>
  <c r="AU95" i="12"/>
  <c r="AV95" i="12" s="1"/>
  <c r="N95" i="12"/>
  <c r="O95" i="12" s="1"/>
  <c r="AD96" i="12"/>
  <c r="B97" i="12"/>
  <c r="C69" i="16"/>
  <c r="AO96" i="12"/>
  <c r="Y95" i="12"/>
  <c r="Z95" i="12" s="1"/>
  <c r="AJ95" i="12"/>
  <c r="AK95" i="12" s="1"/>
  <c r="I96" i="12"/>
  <c r="L96" i="12" s="1"/>
  <c r="E96" i="12"/>
  <c r="H96" i="12"/>
  <c r="BA96" i="11"/>
  <c r="AW96" i="11"/>
  <c r="BS96" i="11"/>
  <c r="BW96" i="11"/>
  <c r="E96" i="11"/>
  <c r="I96" i="11"/>
  <c r="L96" i="11" s="1"/>
  <c r="CD96" i="11"/>
  <c r="CH96" i="11"/>
  <c r="BL96" i="11"/>
  <c r="BH96" i="11"/>
  <c r="Z95" i="11"/>
  <c r="B97" i="11"/>
  <c r="C69" i="15"/>
  <c r="BV96" i="11"/>
  <c r="CB95" i="11"/>
  <c r="CC95" i="11" s="1"/>
  <c r="BK96" i="11"/>
  <c r="AZ96" i="11"/>
  <c r="CM95" i="11"/>
  <c r="CN95" i="11" s="1"/>
  <c r="BF95" i="11"/>
  <c r="BG95" i="11" s="1"/>
  <c r="CG96" i="11"/>
  <c r="BQ95" i="11"/>
  <c r="BR95" i="11" s="1"/>
  <c r="AM97" i="11" l="1"/>
  <c r="AB97" i="11"/>
  <c r="Q97" i="11"/>
  <c r="AG96" i="11"/>
  <c r="K69" i="15"/>
  <c r="V96" i="11"/>
  <c r="H69" i="15"/>
  <c r="K96" i="11"/>
  <c r="E69" i="15"/>
  <c r="AR96" i="11"/>
  <c r="N69" i="15"/>
  <c r="N69" i="16"/>
  <c r="O69" i="16"/>
  <c r="AM97" i="12"/>
  <c r="Q97" i="12"/>
  <c r="AB97" i="12"/>
  <c r="K69" i="16"/>
  <c r="L69" i="16"/>
  <c r="E69" i="16"/>
  <c r="F69" i="16"/>
  <c r="H69" i="16"/>
  <c r="I69" i="16"/>
  <c r="BT97" i="11"/>
  <c r="AX97" i="11"/>
  <c r="CE97" i="11"/>
  <c r="BI97" i="11"/>
  <c r="F97" i="11"/>
  <c r="F97" i="12"/>
  <c r="D70" i="16" s="1"/>
  <c r="AR96" i="12"/>
  <c r="V96" i="12"/>
  <c r="K96" i="12"/>
  <c r="A70" i="16"/>
  <c r="AG96" i="12"/>
  <c r="CK96" i="11"/>
  <c r="BZ96" i="11"/>
  <c r="BD96" i="11"/>
  <c r="BO96" i="11"/>
  <c r="BY96" i="11"/>
  <c r="BN96" i="11"/>
  <c r="A70" i="15"/>
  <c r="CJ96" i="11"/>
  <c r="BC96" i="11"/>
  <c r="AJ96" i="11" l="1"/>
  <c r="AK96" i="11" s="1"/>
  <c r="L69" i="15"/>
  <c r="H97" i="11"/>
  <c r="D70" i="15"/>
  <c r="S97" i="11"/>
  <c r="G70" i="15"/>
  <c r="P97" i="11"/>
  <c r="T97" i="11"/>
  <c r="W97" i="11" s="1"/>
  <c r="N96" i="11"/>
  <c r="O96" i="11" s="1"/>
  <c r="F69" i="15"/>
  <c r="AU96" i="11"/>
  <c r="AV96" i="11" s="1"/>
  <c r="O69" i="15"/>
  <c r="AD97" i="11"/>
  <c r="J70" i="15"/>
  <c r="AE97" i="11"/>
  <c r="AH97" i="11" s="1"/>
  <c r="AA97" i="11"/>
  <c r="Y96" i="11"/>
  <c r="Z96" i="11" s="1"/>
  <c r="I69" i="15"/>
  <c r="AO97" i="11"/>
  <c r="M70" i="15"/>
  <c r="AP97" i="11"/>
  <c r="AS97" i="11" s="1"/>
  <c r="AL97" i="11"/>
  <c r="J70" i="16"/>
  <c r="AA97" i="12"/>
  <c r="AE97" i="12"/>
  <c r="AH97" i="12" s="1"/>
  <c r="G70" i="16"/>
  <c r="T97" i="12"/>
  <c r="W97" i="12" s="1"/>
  <c r="P97" i="12"/>
  <c r="M70" i="16"/>
  <c r="AP97" i="12"/>
  <c r="AS97" i="12" s="1"/>
  <c r="AL97" i="12"/>
  <c r="C70" i="16"/>
  <c r="B98" i="12"/>
  <c r="S97" i="12"/>
  <c r="N96" i="12"/>
  <c r="O96" i="12" s="1"/>
  <c r="AU96" i="12"/>
  <c r="AV96" i="12" s="1"/>
  <c r="AO97" i="12"/>
  <c r="I97" i="12"/>
  <c r="L97" i="12" s="1"/>
  <c r="E97" i="12"/>
  <c r="H97" i="12"/>
  <c r="AD97" i="12"/>
  <c r="Y96" i="12"/>
  <c r="Z96" i="12" s="1"/>
  <c r="AJ96" i="12"/>
  <c r="AK96" i="12" s="1"/>
  <c r="BH97" i="11"/>
  <c r="BL97" i="11"/>
  <c r="CD97" i="11"/>
  <c r="CH97" i="11"/>
  <c r="AW97" i="11"/>
  <c r="BA97" i="11"/>
  <c r="I97" i="11"/>
  <c r="L97" i="11" s="1"/>
  <c r="E97" i="11"/>
  <c r="BW97" i="11"/>
  <c r="BS97" i="11"/>
  <c r="BF96" i="11"/>
  <c r="BG96" i="11" s="1"/>
  <c r="BV97" i="11"/>
  <c r="BQ96" i="11"/>
  <c r="BR96" i="11" s="1"/>
  <c r="AZ97" i="11"/>
  <c r="CM96" i="11"/>
  <c r="CN96" i="11" s="1"/>
  <c r="B98" i="11"/>
  <c r="C70" i="15"/>
  <c r="BK97" i="11"/>
  <c r="CG97" i="11"/>
  <c r="CB96" i="11"/>
  <c r="CC96" i="11" s="1"/>
  <c r="V97" i="11" l="1"/>
  <c r="H70" i="15"/>
  <c r="AR97" i="11"/>
  <c r="N70" i="15"/>
  <c r="AG97" i="11"/>
  <c r="K70" i="15"/>
  <c r="AM98" i="11"/>
  <c r="AB98" i="11"/>
  <c r="Q98" i="11"/>
  <c r="K97" i="11"/>
  <c r="E70" i="15"/>
  <c r="N70" i="16"/>
  <c r="O70" i="16"/>
  <c r="E70" i="16"/>
  <c r="F70" i="16"/>
  <c r="K70" i="16"/>
  <c r="L70" i="16"/>
  <c r="H70" i="16"/>
  <c r="I70" i="16"/>
  <c r="AM98" i="12"/>
  <c r="Q98" i="12"/>
  <c r="AB98" i="12"/>
  <c r="BI98" i="11"/>
  <c r="BT98" i="11"/>
  <c r="AX98" i="11"/>
  <c r="F98" i="11"/>
  <c r="CE98" i="11"/>
  <c r="F98" i="12"/>
  <c r="D71" i="16" s="1"/>
  <c r="AG97" i="12"/>
  <c r="K97" i="12"/>
  <c r="V97" i="12"/>
  <c r="A71" i="16"/>
  <c r="AR97" i="12"/>
  <c r="BO97" i="11"/>
  <c r="BZ97" i="11"/>
  <c r="CK97" i="11"/>
  <c r="BD97" i="11"/>
  <c r="BC97" i="11"/>
  <c r="CJ97" i="11"/>
  <c r="BN97" i="11"/>
  <c r="A71" i="15"/>
  <c r="BY97" i="11"/>
  <c r="H98" i="11" l="1"/>
  <c r="D71" i="15"/>
  <c r="AU97" i="11"/>
  <c r="AV97" i="11" s="1"/>
  <c r="O70" i="15"/>
  <c r="N97" i="11"/>
  <c r="F70" i="15"/>
  <c r="AD98" i="11"/>
  <c r="J71" i="15"/>
  <c r="AE98" i="11"/>
  <c r="AH98" i="11" s="1"/>
  <c r="AA98" i="11"/>
  <c r="Y97" i="11"/>
  <c r="Z97" i="11" s="1"/>
  <c r="I70" i="15"/>
  <c r="S98" i="11"/>
  <c r="G71" i="15"/>
  <c r="T98" i="11"/>
  <c r="W98" i="11" s="1"/>
  <c r="P98" i="11"/>
  <c r="AO98" i="11"/>
  <c r="M71" i="15"/>
  <c r="AP98" i="11"/>
  <c r="AS98" i="11" s="1"/>
  <c r="AL98" i="11"/>
  <c r="AJ97" i="11"/>
  <c r="AK97" i="11" s="1"/>
  <c r="L70" i="15"/>
  <c r="J71" i="16"/>
  <c r="AE98" i="12"/>
  <c r="AH98" i="12" s="1"/>
  <c r="AA98" i="12"/>
  <c r="G71" i="16"/>
  <c r="T98" i="12"/>
  <c r="W98" i="12" s="1"/>
  <c r="P98" i="12"/>
  <c r="M71" i="16"/>
  <c r="AP98" i="12"/>
  <c r="AS98" i="12" s="1"/>
  <c r="AL98" i="12"/>
  <c r="C71" i="16"/>
  <c r="B99" i="12"/>
  <c r="AO98" i="12"/>
  <c r="N97" i="12"/>
  <c r="O97" i="12" s="1"/>
  <c r="AU97" i="12"/>
  <c r="AV97" i="12" s="1"/>
  <c r="I98" i="12"/>
  <c r="L98" i="12" s="1"/>
  <c r="E98" i="12"/>
  <c r="H98" i="12"/>
  <c r="Y97" i="12"/>
  <c r="Z97" i="12" s="1"/>
  <c r="S98" i="12"/>
  <c r="AD98" i="12"/>
  <c r="AJ97" i="12"/>
  <c r="AK97" i="12" s="1"/>
  <c r="BW98" i="11"/>
  <c r="BS98" i="11"/>
  <c r="I98" i="11"/>
  <c r="L98" i="11" s="1"/>
  <c r="E98" i="11"/>
  <c r="CH98" i="11"/>
  <c r="CD98" i="11"/>
  <c r="BH98" i="11"/>
  <c r="BL98" i="11"/>
  <c r="BA98" i="11"/>
  <c r="AW98" i="11"/>
  <c r="CG98" i="11"/>
  <c r="BK98" i="11"/>
  <c r="CB97" i="11"/>
  <c r="CC97" i="11" s="1"/>
  <c r="O97" i="11"/>
  <c r="C71" i="15"/>
  <c r="B99" i="11"/>
  <c r="AZ98" i="11"/>
  <c r="BQ97" i="11"/>
  <c r="BR97" i="11" s="1"/>
  <c r="CM97" i="11"/>
  <c r="CN97" i="11" s="1"/>
  <c r="BV98" i="11"/>
  <c r="BF97" i="11"/>
  <c r="BG97" i="11" s="1"/>
  <c r="V98" i="11" l="1"/>
  <c r="H71" i="15"/>
  <c r="K98" i="11"/>
  <c r="E71" i="15"/>
  <c r="AM99" i="11"/>
  <c r="AB99" i="11"/>
  <c r="Q99" i="11"/>
  <c r="AR98" i="11"/>
  <c r="N71" i="15"/>
  <c r="AG98" i="11"/>
  <c r="K71" i="15"/>
  <c r="N71" i="16"/>
  <c r="O71" i="16"/>
  <c r="H71" i="16"/>
  <c r="I71" i="16"/>
  <c r="AM99" i="12"/>
  <c r="AB99" i="12"/>
  <c r="Q99" i="12"/>
  <c r="E71" i="16"/>
  <c r="F71" i="16"/>
  <c r="K71" i="16"/>
  <c r="L71" i="16"/>
  <c r="CE99" i="11"/>
  <c r="BI99" i="11"/>
  <c r="F99" i="11"/>
  <c r="AX99" i="11"/>
  <c r="BT99" i="11"/>
  <c r="F99" i="12"/>
  <c r="D72" i="16" s="1"/>
  <c r="AG98" i="12"/>
  <c r="A72" i="16"/>
  <c r="AR98" i="12"/>
  <c r="V98" i="12"/>
  <c r="K98" i="12"/>
  <c r="BD98" i="11"/>
  <c r="BO98" i="11"/>
  <c r="CK98" i="11"/>
  <c r="BZ98" i="11"/>
  <c r="BY98" i="11"/>
  <c r="BN98" i="11"/>
  <c r="CJ98" i="11"/>
  <c r="BC98" i="11"/>
  <c r="A72" i="15"/>
  <c r="AD99" i="11" l="1"/>
  <c r="J72" i="15"/>
  <c r="AA99" i="11"/>
  <c r="AE99" i="11"/>
  <c r="AH99" i="11" s="1"/>
  <c r="AJ98" i="11"/>
  <c r="AK98" i="11" s="1"/>
  <c r="L71" i="15"/>
  <c r="H99" i="11"/>
  <c r="D72" i="15"/>
  <c r="N98" i="11"/>
  <c r="O98" i="11" s="1"/>
  <c r="F71" i="15"/>
  <c r="Y98" i="11"/>
  <c r="Z98" i="11" s="1"/>
  <c r="I71" i="15"/>
  <c r="AO99" i="11"/>
  <c r="M72" i="15"/>
  <c r="AP99" i="11"/>
  <c r="AS99" i="11" s="1"/>
  <c r="AL99" i="11"/>
  <c r="AU98" i="11"/>
  <c r="AV98" i="11" s="1"/>
  <c r="O71" i="15"/>
  <c r="S99" i="11"/>
  <c r="G72" i="15"/>
  <c r="T99" i="11"/>
  <c r="W99" i="11" s="1"/>
  <c r="P99" i="11"/>
  <c r="M72" i="16"/>
  <c r="AL99" i="12"/>
  <c r="AP99" i="12"/>
  <c r="AS99" i="12" s="1"/>
  <c r="J72" i="16"/>
  <c r="AE99" i="12"/>
  <c r="AH99" i="12" s="1"/>
  <c r="AA99" i="12"/>
  <c r="G72" i="16"/>
  <c r="T99" i="12"/>
  <c r="W99" i="12" s="1"/>
  <c r="P99" i="12"/>
  <c r="AU98" i="12"/>
  <c r="AV98" i="12" s="1"/>
  <c r="AO99" i="12"/>
  <c r="AD99" i="12"/>
  <c r="I99" i="12"/>
  <c r="L99" i="12" s="1"/>
  <c r="E99" i="12"/>
  <c r="H99" i="12"/>
  <c r="AJ98" i="12"/>
  <c r="AK98" i="12" s="1"/>
  <c r="Y98" i="12"/>
  <c r="Z98" i="12" s="1"/>
  <c r="N98" i="12"/>
  <c r="O98" i="12" s="1"/>
  <c r="C72" i="16"/>
  <c r="B100" i="12"/>
  <c r="S99" i="12"/>
  <c r="BA99" i="11"/>
  <c r="AW99" i="11"/>
  <c r="I99" i="11"/>
  <c r="L99" i="11" s="1"/>
  <c r="E99" i="11"/>
  <c r="BS99" i="11"/>
  <c r="BW99" i="11"/>
  <c r="BL99" i="11"/>
  <c r="BH99" i="11"/>
  <c r="CH99" i="11"/>
  <c r="CD99" i="11"/>
  <c r="CG99" i="11"/>
  <c r="BQ98" i="11"/>
  <c r="BR98" i="11" s="1"/>
  <c r="BK99" i="11"/>
  <c r="BF98" i="11"/>
  <c r="BG98" i="11" s="1"/>
  <c r="B100" i="11"/>
  <c r="C72" i="15"/>
  <c r="AZ99" i="11"/>
  <c r="BV99" i="11"/>
  <c r="CM98" i="11"/>
  <c r="CN98" i="11" s="1"/>
  <c r="CB98" i="11"/>
  <c r="CC98" i="11" s="1"/>
  <c r="AR99" i="11" l="1"/>
  <c r="N72" i="15"/>
  <c r="K99" i="11"/>
  <c r="E72" i="15"/>
  <c r="V99" i="11"/>
  <c r="H72" i="15"/>
  <c r="AG99" i="11"/>
  <c r="K72" i="15"/>
  <c r="AM100" i="11"/>
  <c r="AB100" i="11"/>
  <c r="Q100" i="11"/>
  <c r="H72" i="16"/>
  <c r="I72" i="16"/>
  <c r="K72" i="16"/>
  <c r="L72" i="16"/>
  <c r="AM100" i="12"/>
  <c r="AB100" i="12"/>
  <c r="Q100" i="12"/>
  <c r="N72" i="16"/>
  <c r="O72" i="16"/>
  <c r="E72" i="16"/>
  <c r="F72" i="16"/>
  <c r="F100" i="12"/>
  <c r="D73" i="16" s="1"/>
  <c r="BT100" i="11"/>
  <c r="AX100" i="11"/>
  <c r="CE100" i="11"/>
  <c r="BI100" i="11"/>
  <c r="F100" i="11"/>
  <c r="A73" i="16"/>
  <c r="AR99" i="12"/>
  <c r="V99" i="12"/>
  <c r="K99" i="12"/>
  <c r="AG99" i="12"/>
  <c r="CK99" i="11"/>
  <c r="BO99" i="11"/>
  <c r="BD99" i="11"/>
  <c r="BZ99" i="11"/>
  <c r="CJ99" i="11"/>
  <c r="A73" i="15"/>
  <c r="BY99" i="11"/>
  <c r="BN99" i="11"/>
  <c r="BC99" i="11"/>
  <c r="Y99" i="11" l="1"/>
  <c r="Z99" i="11" s="1"/>
  <c r="I72" i="15"/>
  <c r="S100" i="11"/>
  <c r="G73" i="15"/>
  <c r="T100" i="11"/>
  <c r="W100" i="11" s="1"/>
  <c r="P100" i="11"/>
  <c r="AD100" i="11"/>
  <c r="J73" i="15"/>
  <c r="AA100" i="11"/>
  <c r="AE100" i="11"/>
  <c r="AH100" i="11" s="1"/>
  <c r="N99" i="11"/>
  <c r="O99" i="11" s="1"/>
  <c r="F72" i="15"/>
  <c r="AU99" i="11"/>
  <c r="AV99" i="11" s="1"/>
  <c r="O72" i="15"/>
  <c r="H100" i="11"/>
  <c r="D73" i="15"/>
  <c r="AO100" i="11"/>
  <c r="M73" i="15"/>
  <c r="AL100" i="11"/>
  <c r="AP100" i="11"/>
  <c r="AS100" i="11" s="1"/>
  <c r="AJ99" i="11"/>
  <c r="AK99" i="11" s="1"/>
  <c r="L72" i="15"/>
  <c r="J73" i="16"/>
  <c r="AA100" i="12"/>
  <c r="AE100" i="12"/>
  <c r="AH100" i="12" s="1"/>
  <c r="M73" i="16"/>
  <c r="AL100" i="12"/>
  <c r="AP100" i="12"/>
  <c r="AS100" i="12" s="1"/>
  <c r="G73" i="16"/>
  <c r="T100" i="12"/>
  <c r="W100" i="12" s="1"/>
  <c r="P100" i="12"/>
  <c r="AJ99" i="12"/>
  <c r="AK99" i="12" s="1"/>
  <c r="S100" i="12"/>
  <c r="AD100" i="12"/>
  <c r="E100" i="12"/>
  <c r="I100" i="12"/>
  <c r="L100" i="12" s="1"/>
  <c r="H100" i="12"/>
  <c r="AU99" i="12"/>
  <c r="AV99" i="12" s="1"/>
  <c r="AO100" i="12"/>
  <c r="Y99" i="12"/>
  <c r="Z99" i="12" s="1"/>
  <c r="B101" i="12"/>
  <c r="C73" i="16"/>
  <c r="N99" i="12"/>
  <c r="O99" i="12" s="1"/>
  <c r="I100" i="11"/>
  <c r="L100" i="11" s="1"/>
  <c r="E100" i="11"/>
  <c r="BL100" i="11"/>
  <c r="BH100" i="11"/>
  <c r="BS100" i="11"/>
  <c r="BW100" i="11"/>
  <c r="BA100" i="11"/>
  <c r="AW100" i="11"/>
  <c r="CD100" i="11"/>
  <c r="CH100" i="11"/>
  <c r="BF99" i="11"/>
  <c r="BG99" i="11" s="1"/>
  <c r="AZ100" i="11"/>
  <c r="BK100" i="11"/>
  <c r="BQ99" i="11"/>
  <c r="BR99" i="11" s="1"/>
  <c r="BV100" i="11"/>
  <c r="CM99" i="11"/>
  <c r="CN99" i="11" s="1"/>
  <c r="CB99" i="11"/>
  <c r="CC99" i="11" s="1"/>
  <c r="C73" i="15"/>
  <c r="B101" i="11"/>
  <c r="CG100" i="11"/>
  <c r="V100" i="11" l="1"/>
  <c r="H73" i="15"/>
  <c r="AR100" i="11"/>
  <c r="N73" i="15"/>
  <c r="K100" i="11"/>
  <c r="E73" i="15"/>
  <c r="AM101" i="11"/>
  <c r="AB101" i="11"/>
  <c r="Q101" i="11"/>
  <c r="AG100" i="11"/>
  <c r="K73" i="15"/>
  <c r="H73" i="16"/>
  <c r="I73" i="16"/>
  <c r="E73" i="16"/>
  <c r="F73" i="16"/>
  <c r="N73" i="16"/>
  <c r="O73" i="16"/>
  <c r="K73" i="16"/>
  <c r="L73" i="16"/>
  <c r="AM101" i="12"/>
  <c r="Q101" i="12"/>
  <c r="AB101" i="12"/>
  <c r="BT101" i="11"/>
  <c r="AX101" i="11"/>
  <c r="CE101" i="11"/>
  <c r="F101" i="11"/>
  <c r="BI101" i="11"/>
  <c r="F101" i="12"/>
  <c r="D74" i="16" s="1"/>
  <c r="AR100" i="12"/>
  <c r="K100" i="12"/>
  <c r="V100" i="12"/>
  <c r="A74" i="16"/>
  <c r="AG100" i="12"/>
  <c r="CK100" i="11"/>
  <c r="BD100" i="11"/>
  <c r="BZ100" i="11"/>
  <c r="BO100" i="11"/>
  <c r="BC100" i="11"/>
  <c r="A74" i="15"/>
  <c r="CJ100" i="11"/>
  <c r="BY100" i="11"/>
  <c r="BN100" i="11"/>
  <c r="AJ100" i="11" l="1"/>
  <c r="AK100" i="11" s="1"/>
  <c r="L73" i="15"/>
  <c r="N100" i="11"/>
  <c r="O100" i="11" s="1"/>
  <c r="F73" i="15"/>
  <c r="H101" i="11"/>
  <c r="D74" i="15"/>
  <c r="AU100" i="11"/>
  <c r="AV100" i="11" s="1"/>
  <c r="O73" i="15"/>
  <c r="S101" i="11"/>
  <c r="G74" i="15"/>
  <c r="T101" i="11"/>
  <c r="W101" i="11" s="1"/>
  <c r="P101" i="11"/>
  <c r="AD101" i="11"/>
  <c r="J74" i="15"/>
  <c r="AA101" i="11"/>
  <c r="AE101" i="11"/>
  <c r="AH101" i="11" s="1"/>
  <c r="Y100" i="11"/>
  <c r="Z100" i="11" s="1"/>
  <c r="I73" i="15"/>
  <c r="AO101" i="11"/>
  <c r="AP101" i="11"/>
  <c r="AS101" i="11" s="1"/>
  <c r="M74" i="15"/>
  <c r="AL101" i="11"/>
  <c r="J74" i="16"/>
  <c r="AE101" i="12"/>
  <c r="AH101" i="12" s="1"/>
  <c r="AA101" i="12"/>
  <c r="G74" i="16"/>
  <c r="P101" i="12"/>
  <c r="T101" i="12"/>
  <c r="W101" i="12" s="1"/>
  <c r="M74" i="16"/>
  <c r="AP101" i="12"/>
  <c r="AS101" i="12" s="1"/>
  <c r="AL101" i="12"/>
  <c r="AD101" i="12"/>
  <c r="C74" i="16"/>
  <c r="B102" i="12"/>
  <c r="S101" i="12"/>
  <c r="AU100" i="12"/>
  <c r="AV100" i="12" s="1"/>
  <c r="AO101" i="12"/>
  <c r="I101" i="12"/>
  <c r="L101" i="12" s="1"/>
  <c r="E101" i="12"/>
  <c r="H101" i="12"/>
  <c r="N100" i="12"/>
  <c r="O100" i="12" s="1"/>
  <c r="AJ100" i="12"/>
  <c r="AK100" i="12" s="1"/>
  <c r="Y100" i="12"/>
  <c r="Z100" i="12" s="1"/>
  <c r="BL101" i="11"/>
  <c r="BH101" i="11"/>
  <c r="BW101" i="11"/>
  <c r="BS101" i="11"/>
  <c r="E101" i="11"/>
  <c r="I101" i="11"/>
  <c r="L101" i="11" s="1"/>
  <c r="CD101" i="11"/>
  <c r="CH101" i="11"/>
  <c r="AW101" i="11"/>
  <c r="BA101" i="11"/>
  <c r="BQ100" i="11"/>
  <c r="BR100" i="11" s="1"/>
  <c r="B102" i="11"/>
  <c r="C74" i="15"/>
  <c r="BK101" i="11"/>
  <c r="CM100" i="11"/>
  <c r="CN100" i="11" s="1"/>
  <c r="CG101" i="11"/>
  <c r="BF100" i="11"/>
  <c r="BG100" i="11" s="1"/>
  <c r="BV101" i="11"/>
  <c r="CB100" i="11"/>
  <c r="CC100" i="11" s="1"/>
  <c r="AZ101" i="11"/>
  <c r="AM102" i="11" l="1"/>
  <c r="AB102" i="11"/>
  <c r="Q102" i="11"/>
  <c r="AR101" i="11"/>
  <c r="N74" i="15"/>
  <c r="K74" i="15"/>
  <c r="AG101" i="11"/>
  <c r="V101" i="11"/>
  <c r="H74" i="15"/>
  <c r="K101" i="11"/>
  <c r="E74" i="15"/>
  <c r="N74" i="16"/>
  <c r="O74" i="16"/>
  <c r="H74" i="16"/>
  <c r="I74" i="16"/>
  <c r="AM102" i="12"/>
  <c r="AB102" i="12"/>
  <c r="Q102" i="12"/>
  <c r="K74" i="16"/>
  <c r="L74" i="16"/>
  <c r="E74" i="16"/>
  <c r="F74" i="16"/>
  <c r="BI102" i="11"/>
  <c r="BT102" i="11"/>
  <c r="AX102" i="11"/>
  <c r="CE102" i="11"/>
  <c r="F102" i="11"/>
  <c r="F102" i="12"/>
  <c r="D75" i="16" s="1"/>
  <c r="K101" i="12"/>
  <c r="V101" i="12"/>
  <c r="AR101" i="12"/>
  <c r="A75" i="16"/>
  <c r="AG101" i="12"/>
  <c r="BD101" i="11"/>
  <c r="BO101" i="11"/>
  <c r="CK101" i="11"/>
  <c r="BZ101" i="11"/>
  <c r="CJ101" i="11"/>
  <c r="BC101" i="11"/>
  <c r="BY101" i="11"/>
  <c r="BN101" i="11"/>
  <c r="A75" i="15"/>
  <c r="H102" i="11" l="1"/>
  <c r="D75" i="15"/>
  <c r="O74" i="15"/>
  <c r="AU101" i="11"/>
  <c r="AV101" i="11" s="1"/>
  <c r="N101" i="11"/>
  <c r="O101" i="11" s="1"/>
  <c r="F74" i="15"/>
  <c r="Y101" i="11"/>
  <c r="Z101" i="11" s="1"/>
  <c r="I74" i="15"/>
  <c r="S102" i="11"/>
  <c r="G75" i="15"/>
  <c r="T102" i="11"/>
  <c r="W102" i="11" s="1"/>
  <c r="P102" i="11"/>
  <c r="AD102" i="11"/>
  <c r="AE102" i="11"/>
  <c r="AH102" i="11" s="1"/>
  <c r="J75" i="15"/>
  <c r="AA102" i="11"/>
  <c r="L74" i="15"/>
  <c r="AJ101" i="11"/>
  <c r="AK101" i="11" s="1"/>
  <c r="AO102" i="11"/>
  <c r="M75" i="15"/>
  <c r="AP102" i="11"/>
  <c r="AS102" i="11" s="1"/>
  <c r="AL102" i="11"/>
  <c r="J75" i="16"/>
  <c r="AE102" i="12"/>
  <c r="AH102" i="12" s="1"/>
  <c r="AA102" i="12"/>
  <c r="M75" i="16"/>
  <c r="AP102" i="12"/>
  <c r="AS102" i="12" s="1"/>
  <c r="AL102" i="12"/>
  <c r="G75" i="16"/>
  <c r="T102" i="12"/>
  <c r="W102" i="12" s="1"/>
  <c r="P102" i="12"/>
  <c r="S102" i="12"/>
  <c r="N101" i="12"/>
  <c r="O101" i="12" s="1"/>
  <c r="AD102" i="12"/>
  <c r="I102" i="12"/>
  <c r="L102" i="12" s="1"/>
  <c r="E102" i="12"/>
  <c r="H102" i="12"/>
  <c r="AU101" i="12"/>
  <c r="AV101" i="12" s="1"/>
  <c r="Y101" i="12"/>
  <c r="Z101" i="12" s="1"/>
  <c r="AJ101" i="12"/>
  <c r="AK101" i="12" s="1"/>
  <c r="B103" i="12"/>
  <c r="C75" i="16"/>
  <c r="AO102" i="12"/>
  <c r="BS102" i="11"/>
  <c r="BW102" i="11"/>
  <c r="CH102" i="11"/>
  <c r="CD102" i="11"/>
  <c r="I102" i="11"/>
  <c r="L102" i="11" s="1"/>
  <c r="E102" i="11"/>
  <c r="BH102" i="11"/>
  <c r="BL102" i="11"/>
  <c r="AW102" i="11"/>
  <c r="BA102" i="11"/>
  <c r="CG102" i="11"/>
  <c r="BF101" i="11"/>
  <c r="BG101" i="11" s="1"/>
  <c r="AZ102" i="11"/>
  <c r="BQ101" i="11"/>
  <c r="BR101" i="11" s="1"/>
  <c r="CB101" i="11"/>
  <c r="CC101" i="11" s="1"/>
  <c r="BK102" i="11"/>
  <c r="CM101" i="11"/>
  <c r="CN101" i="11" s="1"/>
  <c r="C75" i="15"/>
  <c r="B103" i="11"/>
  <c r="BV102" i="11"/>
  <c r="K102" i="11" l="1"/>
  <c r="E75" i="15"/>
  <c r="AG102" i="11"/>
  <c r="K75" i="15"/>
  <c r="V102" i="11"/>
  <c r="H75" i="15"/>
  <c r="AR102" i="11"/>
  <c r="N75" i="15"/>
  <c r="AM103" i="11"/>
  <c r="AB103" i="11"/>
  <c r="Q103" i="11"/>
  <c r="H75" i="16"/>
  <c r="I75" i="16"/>
  <c r="N75" i="16"/>
  <c r="O75" i="16"/>
  <c r="AM103" i="12"/>
  <c r="AB103" i="12"/>
  <c r="Q103" i="12"/>
  <c r="K75" i="16"/>
  <c r="L75" i="16"/>
  <c r="E75" i="16"/>
  <c r="F75" i="16"/>
  <c r="CE103" i="11"/>
  <c r="BI103" i="11"/>
  <c r="AX103" i="11"/>
  <c r="F103" i="11"/>
  <c r="BT103" i="11"/>
  <c r="F103" i="12"/>
  <c r="D76" i="16" s="1"/>
  <c r="A76" i="16"/>
  <c r="AR102" i="12"/>
  <c r="K102" i="12"/>
  <c r="AG102" i="12"/>
  <c r="V102" i="12"/>
  <c r="BO102" i="11"/>
  <c r="BZ102" i="11"/>
  <c r="BD102" i="11"/>
  <c r="CK102" i="11"/>
  <c r="BY102" i="11"/>
  <c r="A76" i="15"/>
  <c r="BN102" i="11"/>
  <c r="CJ102" i="11"/>
  <c r="BC102" i="11"/>
  <c r="S103" i="11" l="1"/>
  <c r="G76" i="15"/>
  <c r="T103" i="11"/>
  <c r="W103" i="11" s="1"/>
  <c r="P103" i="11"/>
  <c r="AD103" i="11"/>
  <c r="AE103" i="11"/>
  <c r="AH103" i="11" s="1"/>
  <c r="AA103" i="11"/>
  <c r="J76" i="15"/>
  <c r="AJ102" i="11"/>
  <c r="AK102" i="11" s="1"/>
  <c r="L75" i="15"/>
  <c r="AO103" i="11"/>
  <c r="M76" i="15"/>
  <c r="AL103" i="11"/>
  <c r="AP103" i="11"/>
  <c r="AS103" i="11" s="1"/>
  <c r="AU102" i="11"/>
  <c r="AV102" i="11" s="1"/>
  <c r="O75" i="15"/>
  <c r="H103" i="11"/>
  <c r="D76" i="15"/>
  <c r="Y102" i="11"/>
  <c r="Z102" i="11" s="1"/>
  <c r="I75" i="15"/>
  <c r="N102" i="11"/>
  <c r="O102" i="11" s="1"/>
  <c r="F75" i="15"/>
  <c r="J76" i="16"/>
  <c r="AE103" i="12"/>
  <c r="AH103" i="12" s="1"/>
  <c r="AA103" i="12"/>
  <c r="M76" i="16"/>
  <c r="AP103" i="12"/>
  <c r="AS103" i="12" s="1"/>
  <c r="AL103" i="12"/>
  <c r="G76" i="16"/>
  <c r="P103" i="12"/>
  <c r="T103" i="12"/>
  <c r="W103" i="12" s="1"/>
  <c r="AU102" i="12"/>
  <c r="AV102" i="12" s="1"/>
  <c r="S103" i="12"/>
  <c r="I103" i="12"/>
  <c r="L103" i="12" s="1"/>
  <c r="E103" i="12"/>
  <c r="H103" i="12"/>
  <c r="N102" i="12"/>
  <c r="O102" i="12" s="1"/>
  <c r="AD103" i="12"/>
  <c r="Y102" i="12"/>
  <c r="Z102" i="12" s="1"/>
  <c r="AJ102" i="12"/>
  <c r="AK102" i="12" s="1"/>
  <c r="C76" i="16"/>
  <c r="B104" i="12"/>
  <c r="AO103" i="12"/>
  <c r="I103" i="11"/>
  <c r="L103" i="11" s="1"/>
  <c r="E103" i="11"/>
  <c r="BS103" i="11"/>
  <c r="BW103" i="11"/>
  <c r="BA103" i="11"/>
  <c r="AW103" i="11"/>
  <c r="BL103" i="11"/>
  <c r="BH103" i="11"/>
  <c r="CH103" i="11"/>
  <c r="CD103" i="11"/>
  <c r="CM102" i="11"/>
  <c r="CN102" i="11" s="1"/>
  <c r="BK103" i="11"/>
  <c r="BF102" i="11"/>
  <c r="BG102" i="11" s="1"/>
  <c r="AZ103" i="11"/>
  <c r="CB102" i="11"/>
  <c r="CC102" i="11" s="1"/>
  <c r="C76" i="15"/>
  <c r="B104" i="11"/>
  <c r="BV103" i="11"/>
  <c r="BQ102" i="11"/>
  <c r="BR102" i="11" s="1"/>
  <c r="CG103" i="11"/>
  <c r="AM104" i="11" l="1"/>
  <c r="Q104" i="11"/>
  <c r="AB104" i="11"/>
  <c r="AR103" i="11"/>
  <c r="N76" i="15"/>
  <c r="AG103" i="11"/>
  <c r="K76" i="15"/>
  <c r="E76" i="15"/>
  <c r="K103" i="11"/>
  <c r="V103" i="11"/>
  <c r="H76" i="15"/>
  <c r="N76" i="16"/>
  <c r="O76" i="16"/>
  <c r="E76" i="16"/>
  <c r="F76" i="16"/>
  <c r="K76" i="16"/>
  <c r="L76" i="16"/>
  <c r="AB104" i="12"/>
  <c r="AM104" i="12"/>
  <c r="Q104" i="12"/>
  <c r="H76" i="16"/>
  <c r="I76" i="16"/>
  <c r="F104" i="12"/>
  <c r="D77" i="16" s="1"/>
  <c r="BT104" i="11"/>
  <c r="AX104" i="11"/>
  <c r="CE104" i="11"/>
  <c r="BI104" i="11"/>
  <c r="F104" i="11"/>
  <c r="A77" i="16"/>
  <c r="AG103" i="12"/>
  <c r="K103" i="12"/>
  <c r="AR103" i="12"/>
  <c r="V103" i="12"/>
  <c r="CK103" i="11"/>
  <c r="BZ103" i="11"/>
  <c r="BO103" i="11"/>
  <c r="BD103" i="11"/>
  <c r="BN103" i="11"/>
  <c r="BY103" i="11"/>
  <c r="A77" i="15"/>
  <c r="BC103" i="11"/>
  <c r="CJ103" i="11"/>
  <c r="AD104" i="11" l="1"/>
  <c r="J77" i="15"/>
  <c r="AE104" i="11"/>
  <c r="AH104" i="11" s="1"/>
  <c r="AA104" i="11"/>
  <c r="H104" i="11"/>
  <c r="D77" i="15"/>
  <c r="Y103" i="11"/>
  <c r="Z103" i="11" s="1"/>
  <c r="I76" i="15"/>
  <c r="AU103" i="11"/>
  <c r="AV103" i="11" s="1"/>
  <c r="O76" i="15"/>
  <c r="S104" i="11"/>
  <c r="G77" i="15"/>
  <c r="T104" i="11"/>
  <c r="W104" i="11" s="1"/>
  <c r="P104" i="11"/>
  <c r="F76" i="15"/>
  <c r="N103" i="11"/>
  <c r="O103" i="11" s="1"/>
  <c r="AJ103" i="11"/>
  <c r="L76" i="15"/>
  <c r="AO104" i="11"/>
  <c r="M77" i="15"/>
  <c r="AP104" i="11"/>
  <c r="AS104" i="11" s="1"/>
  <c r="AL104" i="11"/>
  <c r="M77" i="16"/>
  <c r="AP104" i="12"/>
  <c r="AS104" i="12" s="1"/>
  <c r="AL104" i="12"/>
  <c r="J77" i="16"/>
  <c r="AE104" i="12"/>
  <c r="AH104" i="12" s="1"/>
  <c r="AA104" i="12"/>
  <c r="G77" i="16"/>
  <c r="P104" i="12"/>
  <c r="T104" i="12"/>
  <c r="W104" i="12" s="1"/>
  <c r="I104" i="12"/>
  <c r="L104" i="12" s="1"/>
  <c r="E104" i="12"/>
  <c r="H104" i="12"/>
  <c r="AU103" i="12"/>
  <c r="AV103" i="12" s="1"/>
  <c r="AJ103" i="12"/>
  <c r="AK103" i="12" s="1"/>
  <c r="S104" i="12"/>
  <c r="N103" i="12"/>
  <c r="O103" i="12" s="1"/>
  <c r="B105" i="12"/>
  <c r="C77" i="16"/>
  <c r="AO104" i="12"/>
  <c r="Y103" i="12"/>
  <c r="Z103" i="12" s="1"/>
  <c r="AD104" i="12"/>
  <c r="CD104" i="11"/>
  <c r="CH104" i="11"/>
  <c r="I104" i="11"/>
  <c r="L104" i="11" s="1"/>
  <c r="E104" i="11"/>
  <c r="BW104" i="11"/>
  <c r="BS104" i="11"/>
  <c r="BA104" i="11"/>
  <c r="AW104" i="11"/>
  <c r="BH104" i="11"/>
  <c r="BL104" i="11"/>
  <c r="CM103" i="11"/>
  <c r="CN103" i="11" s="1"/>
  <c r="AZ104" i="11"/>
  <c r="CB103" i="11"/>
  <c r="CC103" i="11" s="1"/>
  <c r="AK103" i="11"/>
  <c r="BV104" i="11"/>
  <c r="CG104" i="11"/>
  <c r="BQ103" i="11"/>
  <c r="BR103" i="11" s="1"/>
  <c r="BF103" i="11"/>
  <c r="BG103" i="11" s="1"/>
  <c r="B105" i="11"/>
  <c r="C77" i="15"/>
  <c r="BK104" i="11"/>
  <c r="AM105" i="11" l="1"/>
  <c r="Q105" i="11"/>
  <c r="AB105" i="11"/>
  <c r="E77" i="15"/>
  <c r="K104" i="11"/>
  <c r="V104" i="11"/>
  <c r="H77" i="15"/>
  <c r="AG104" i="11"/>
  <c r="K77" i="15"/>
  <c r="AR104" i="11"/>
  <c r="N77" i="15"/>
  <c r="K77" i="16"/>
  <c r="L77" i="16"/>
  <c r="N77" i="16"/>
  <c r="O77" i="16"/>
  <c r="E77" i="16"/>
  <c r="F77" i="16"/>
  <c r="AM105" i="12"/>
  <c r="Q105" i="12"/>
  <c r="AB105" i="12"/>
  <c r="H77" i="16"/>
  <c r="I77" i="16"/>
  <c r="F105" i="12"/>
  <c r="D78" i="16" s="1"/>
  <c r="BT105" i="11"/>
  <c r="AX105" i="11"/>
  <c r="CE105" i="11"/>
  <c r="F105" i="11"/>
  <c r="BI105" i="11"/>
  <c r="A78" i="16"/>
  <c r="V104" i="12"/>
  <c r="AR104" i="12"/>
  <c r="AG104" i="12"/>
  <c r="K104" i="12"/>
  <c r="BO104" i="11"/>
  <c r="BZ104" i="11"/>
  <c r="CK104" i="11"/>
  <c r="BD104" i="11"/>
  <c r="CJ104" i="11"/>
  <c r="BY104" i="11"/>
  <c r="BC104" i="11"/>
  <c r="BN104" i="11"/>
  <c r="A78" i="15"/>
  <c r="AU104" i="11" l="1"/>
  <c r="AV104" i="11" s="1"/>
  <c r="O77" i="15"/>
  <c r="AJ104" i="11"/>
  <c r="AK104" i="11" s="1"/>
  <c r="L77" i="15"/>
  <c r="F77" i="15"/>
  <c r="N104" i="11"/>
  <c r="O104" i="11" s="1"/>
  <c r="AD105" i="11"/>
  <c r="J78" i="15"/>
  <c r="AE105" i="11"/>
  <c r="AH105" i="11" s="1"/>
  <c r="AA105" i="11"/>
  <c r="S105" i="11"/>
  <c r="G78" i="15"/>
  <c r="P105" i="11"/>
  <c r="T105" i="11"/>
  <c r="W105" i="11" s="1"/>
  <c r="H105" i="11"/>
  <c r="D78" i="15"/>
  <c r="Y104" i="11"/>
  <c r="Z104" i="11" s="1"/>
  <c r="I77" i="15"/>
  <c r="AO105" i="11"/>
  <c r="M78" i="15"/>
  <c r="AP105" i="11"/>
  <c r="AS105" i="11" s="1"/>
  <c r="AL105" i="11"/>
  <c r="G78" i="16"/>
  <c r="T105" i="12"/>
  <c r="W105" i="12" s="1"/>
  <c r="P105" i="12"/>
  <c r="M78" i="16"/>
  <c r="AP105" i="12"/>
  <c r="AS105" i="12" s="1"/>
  <c r="AL105" i="12"/>
  <c r="J78" i="16"/>
  <c r="AA105" i="12"/>
  <c r="AE105" i="12"/>
  <c r="AH105" i="12" s="1"/>
  <c r="Y104" i="12"/>
  <c r="Z104" i="12" s="1"/>
  <c r="AD105" i="12"/>
  <c r="AU104" i="12"/>
  <c r="AV104" i="12" s="1"/>
  <c r="C78" i="16"/>
  <c r="B106" i="12"/>
  <c r="S105" i="12"/>
  <c r="N104" i="12"/>
  <c r="O104" i="12" s="1"/>
  <c r="AJ104" i="12"/>
  <c r="AK104" i="12" s="1"/>
  <c r="AO105" i="12"/>
  <c r="I105" i="12"/>
  <c r="L105" i="12" s="1"/>
  <c r="E105" i="12"/>
  <c r="H105" i="12"/>
  <c r="BL105" i="11"/>
  <c r="BH105" i="11"/>
  <c r="CD105" i="11"/>
  <c r="CH105" i="11"/>
  <c r="E105" i="11"/>
  <c r="I105" i="11"/>
  <c r="L105" i="11" s="1"/>
  <c r="AW105" i="11"/>
  <c r="BA105" i="11"/>
  <c r="BW105" i="11"/>
  <c r="BS105" i="11"/>
  <c r="B106" i="11"/>
  <c r="C78" i="15"/>
  <c r="BV105" i="11"/>
  <c r="AZ105" i="11"/>
  <c r="BK105" i="11"/>
  <c r="CM104" i="11"/>
  <c r="CN104" i="11" s="1"/>
  <c r="CG105" i="11"/>
  <c r="BQ104" i="11"/>
  <c r="BR104" i="11" s="1"/>
  <c r="BF104" i="11"/>
  <c r="BG104" i="11" s="1"/>
  <c r="CB104" i="11"/>
  <c r="CC104" i="11" s="1"/>
  <c r="AB106" i="11" l="1"/>
  <c r="AM106" i="11"/>
  <c r="Q106" i="11"/>
  <c r="V105" i="11"/>
  <c r="H78" i="15"/>
  <c r="AR105" i="11"/>
  <c r="N78" i="15"/>
  <c r="K105" i="11"/>
  <c r="E78" i="15"/>
  <c r="AG105" i="11"/>
  <c r="K78" i="15"/>
  <c r="N78" i="16"/>
  <c r="O78" i="16"/>
  <c r="E78" i="16"/>
  <c r="F78" i="16"/>
  <c r="AM106" i="12"/>
  <c r="AB106" i="12"/>
  <c r="Q106" i="12"/>
  <c r="H78" i="16"/>
  <c r="I78" i="16"/>
  <c r="K78" i="16"/>
  <c r="L78" i="16"/>
  <c r="BI106" i="11"/>
  <c r="BT106" i="11"/>
  <c r="AX106" i="11"/>
  <c r="CE106" i="11"/>
  <c r="F106" i="11"/>
  <c r="F106" i="12"/>
  <c r="D79" i="16" s="1"/>
  <c r="K105" i="12"/>
  <c r="AR105" i="12"/>
  <c r="V105" i="12"/>
  <c r="A79" i="16"/>
  <c r="AG105" i="12"/>
  <c r="BZ105" i="11"/>
  <c r="CK105" i="11"/>
  <c r="BO105" i="11"/>
  <c r="BD105" i="11"/>
  <c r="CJ105" i="11"/>
  <c r="BC105" i="11"/>
  <c r="BN105" i="11"/>
  <c r="BY105" i="11"/>
  <c r="A79" i="15"/>
  <c r="Y105" i="11" l="1"/>
  <c r="Z105" i="11" s="1"/>
  <c r="I78" i="15"/>
  <c r="H106" i="11"/>
  <c r="D79" i="15"/>
  <c r="S106" i="11"/>
  <c r="G79" i="15"/>
  <c r="T106" i="11"/>
  <c r="W106" i="11" s="1"/>
  <c r="P106" i="11"/>
  <c r="AJ105" i="11"/>
  <c r="AK105" i="11" s="1"/>
  <c r="L78" i="15"/>
  <c r="N105" i="11"/>
  <c r="O105" i="11" s="1"/>
  <c r="F78" i="15"/>
  <c r="AO106" i="11"/>
  <c r="M79" i="15"/>
  <c r="AP106" i="11"/>
  <c r="AS106" i="11" s="1"/>
  <c r="AL106" i="11"/>
  <c r="AU105" i="11"/>
  <c r="AV105" i="11" s="1"/>
  <c r="O78" i="15"/>
  <c r="AD106" i="11"/>
  <c r="J79" i="15"/>
  <c r="AE106" i="11"/>
  <c r="AH106" i="11" s="1"/>
  <c r="AA106" i="11"/>
  <c r="G79" i="16"/>
  <c r="T106" i="12"/>
  <c r="W106" i="12" s="1"/>
  <c r="P106" i="12"/>
  <c r="J79" i="16"/>
  <c r="AE106" i="12"/>
  <c r="AH106" i="12" s="1"/>
  <c r="AA106" i="12"/>
  <c r="M79" i="16"/>
  <c r="AP106" i="12"/>
  <c r="AS106" i="12" s="1"/>
  <c r="AL106" i="12"/>
  <c r="AO106" i="12"/>
  <c r="AU105" i="12"/>
  <c r="AV105" i="12" s="1"/>
  <c r="C79" i="16"/>
  <c r="B107" i="12"/>
  <c r="S106" i="12"/>
  <c r="Y105" i="12"/>
  <c r="Z105" i="12" s="1"/>
  <c r="AJ105" i="12"/>
  <c r="AK105" i="12" s="1"/>
  <c r="AD106" i="12"/>
  <c r="I106" i="12"/>
  <c r="L106" i="12" s="1"/>
  <c r="E106" i="12"/>
  <c r="H106" i="12"/>
  <c r="N105" i="12"/>
  <c r="O105" i="12" s="1"/>
  <c r="BH106" i="11"/>
  <c r="BL106" i="11"/>
  <c r="BS106" i="11"/>
  <c r="BW106" i="11"/>
  <c r="AW106" i="11"/>
  <c r="BA106" i="11"/>
  <c r="CH106" i="11"/>
  <c r="CD106" i="11"/>
  <c r="I106" i="11"/>
  <c r="L106" i="11" s="1"/>
  <c r="E106" i="11"/>
  <c r="CG106" i="11"/>
  <c r="BF105" i="11"/>
  <c r="BG105" i="11" s="1"/>
  <c r="CM105" i="11"/>
  <c r="CN105" i="11" s="1"/>
  <c r="C79" i="15"/>
  <c r="B107" i="11"/>
  <c r="AZ106" i="11"/>
  <c r="CB105" i="11"/>
  <c r="CC105" i="11" s="1"/>
  <c r="BK106" i="11"/>
  <c r="BQ105" i="11"/>
  <c r="BR105" i="11" s="1"/>
  <c r="BV106" i="11"/>
  <c r="V106" i="11" l="1"/>
  <c r="H79" i="15"/>
  <c r="AG106" i="11"/>
  <c r="K79" i="15"/>
  <c r="K106" i="11"/>
  <c r="E79" i="15"/>
  <c r="AM107" i="11"/>
  <c r="AB107" i="11"/>
  <c r="Q107" i="11"/>
  <c r="AR106" i="11"/>
  <c r="N79" i="15"/>
  <c r="N79" i="16"/>
  <c r="O79" i="16"/>
  <c r="K79" i="16"/>
  <c r="L79" i="16"/>
  <c r="AM107" i="12"/>
  <c r="AB107" i="12"/>
  <c r="Q107" i="12"/>
  <c r="H79" i="16"/>
  <c r="I79" i="16"/>
  <c r="E79" i="16"/>
  <c r="F79" i="16"/>
  <c r="CE107" i="11"/>
  <c r="BI107" i="11"/>
  <c r="BT107" i="11"/>
  <c r="AX107" i="11"/>
  <c r="F107" i="11"/>
  <c r="F107" i="12"/>
  <c r="D80" i="16" s="1"/>
  <c r="V106" i="12"/>
  <c r="AR106" i="12"/>
  <c r="AG106" i="12"/>
  <c r="A80" i="16"/>
  <c r="K106" i="12"/>
  <c r="BD106" i="11"/>
  <c r="CK106" i="11"/>
  <c r="BO106" i="11"/>
  <c r="BZ106" i="11"/>
  <c r="BY106" i="11"/>
  <c r="BN106" i="11"/>
  <c r="A80" i="15"/>
  <c r="BC106" i="11"/>
  <c r="CJ106" i="11"/>
  <c r="AU106" i="11" l="1"/>
  <c r="AV106" i="11" s="1"/>
  <c r="O79" i="15"/>
  <c r="N106" i="11"/>
  <c r="O106" i="11" s="1"/>
  <c r="F79" i="15"/>
  <c r="AJ106" i="11"/>
  <c r="AK106" i="11" s="1"/>
  <c r="L79" i="15"/>
  <c r="S107" i="11"/>
  <c r="G80" i="15"/>
  <c r="P107" i="11"/>
  <c r="T107" i="11"/>
  <c r="W107" i="11" s="1"/>
  <c r="AD107" i="11"/>
  <c r="J80" i="15"/>
  <c r="AA107" i="11"/>
  <c r="AE107" i="11"/>
  <c r="AH107" i="11" s="1"/>
  <c r="Y106" i="11"/>
  <c r="Z106" i="11" s="1"/>
  <c r="I79" i="15"/>
  <c r="AO107" i="11"/>
  <c r="M80" i="15"/>
  <c r="AL107" i="11"/>
  <c r="AP107" i="11"/>
  <c r="AS107" i="11" s="1"/>
  <c r="H107" i="11"/>
  <c r="D80" i="15"/>
  <c r="M80" i="16"/>
  <c r="AL107" i="12"/>
  <c r="AP107" i="12"/>
  <c r="AS107" i="12" s="1"/>
  <c r="G80" i="16"/>
  <c r="P107" i="12"/>
  <c r="T107" i="12"/>
  <c r="W107" i="12" s="1"/>
  <c r="J80" i="16"/>
  <c r="AE107" i="12"/>
  <c r="AH107" i="12" s="1"/>
  <c r="AA107" i="12"/>
  <c r="N106" i="12"/>
  <c r="O106" i="12" s="1"/>
  <c r="AD107" i="12"/>
  <c r="C80" i="16"/>
  <c r="B108" i="12"/>
  <c r="AU106" i="12"/>
  <c r="AV106" i="12" s="1"/>
  <c r="S107" i="12"/>
  <c r="AJ106" i="12"/>
  <c r="AK106" i="12" s="1"/>
  <c r="AO107" i="12"/>
  <c r="I107" i="12"/>
  <c r="L107" i="12" s="1"/>
  <c r="E107" i="12"/>
  <c r="H107" i="12"/>
  <c r="Y106" i="12"/>
  <c r="Z106" i="12" s="1"/>
  <c r="BS107" i="11"/>
  <c r="BW107" i="11"/>
  <c r="BL107" i="11"/>
  <c r="BH107" i="11"/>
  <c r="BA107" i="11"/>
  <c r="AW107" i="11"/>
  <c r="E107" i="11"/>
  <c r="I107" i="11"/>
  <c r="L107" i="11" s="1"/>
  <c r="CD107" i="11"/>
  <c r="CH107" i="11"/>
  <c r="CM106" i="11"/>
  <c r="CN106" i="11" s="1"/>
  <c r="C80" i="15"/>
  <c r="B108" i="11"/>
  <c r="BV107" i="11"/>
  <c r="CG107" i="11"/>
  <c r="CB106" i="11"/>
  <c r="CC106" i="11" s="1"/>
  <c r="BF106" i="11"/>
  <c r="BG106" i="11" s="1"/>
  <c r="BK107" i="11"/>
  <c r="AZ107" i="11"/>
  <c r="BQ106" i="11"/>
  <c r="BR106" i="11" s="1"/>
  <c r="AG107" i="11" l="1"/>
  <c r="K80" i="15"/>
  <c r="AR107" i="11"/>
  <c r="N80" i="15"/>
  <c r="K107" i="11"/>
  <c r="E80" i="15"/>
  <c r="V107" i="11"/>
  <c r="H80" i="15"/>
  <c r="AB108" i="11"/>
  <c r="AM108" i="11"/>
  <c r="Q108" i="11"/>
  <c r="K80" i="16"/>
  <c r="L80" i="16"/>
  <c r="H80" i="16"/>
  <c r="I80" i="16"/>
  <c r="N80" i="16"/>
  <c r="O80" i="16"/>
  <c r="AM108" i="12"/>
  <c r="AB108" i="12"/>
  <c r="Q108" i="12"/>
  <c r="E80" i="16"/>
  <c r="F80" i="16"/>
  <c r="BT108" i="11"/>
  <c r="AX108" i="11"/>
  <c r="CE108" i="11"/>
  <c r="BI108" i="11"/>
  <c r="F108" i="11"/>
  <c r="F108" i="12"/>
  <c r="D81" i="16" s="1"/>
  <c r="K107" i="12"/>
  <c r="V107" i="12"/>
  <c r="AR107" i="12"/>
  <c r="A81" i="16"/>
  <c r="AG107" i="12"/>
  <c r="BZ107" i="11"/>
  <c r="BD107" i="11"/>
  <c r="CK107" i="11"/>
  <c r="BO107" i="11"/>
  <c r="BC107" i="11"/>
  <c r="BY107" i="11"/>
  <c r="BN107" i="11"/>
  <c r="CJ107" i="11"/>
  <c r="A81" i="15"/>
  <c r="S108" i="11" l="1"/>
  <c r="G81" i="15"/>
  <c r="P108" i="11"/>
  <c r="T108" i="11"/>
  <c r="W108" i="11" s="1"/>
  <c r="N107" i="11"/>
  <c r="O107" i="11" s="1"/>
  <c r="F80" i="15"/>
  <c r="AO108" i="11"/>
  <c r="AL108" i="11"/>
  <c r="M81" i="15"/>
  <c r="AP108" i="11"/>
  <c r="AS108" i="11" s="1"/>
  <c r="AU107" i="11"/>
  <c r="AV107" i="11" s="1"/>
  <c r="O80" i="15"/>
  <c r="Y107" i="11"/>
  <c r="Z107" i="11" s="1"/>
  <c r="I80" i="15"/>
  <c r="AD108" i="11"/>
  <c r="J81" i="15"/>
  <c r="AA108" i="11"/>
  <c r="AE108" i="11"/>
  <c r="AH108" i="11" s="1"/>
  <c r="AJ107" i="11"/>
  <c r="AK107" i="11" s="1"/>
  <c r="L80" i="15"/>
  <c r="H108" i="11"/>
  <c r="D81" i="15"/>
  <c r="J81" i="16"/>
  <c r="AA108" i="12"/>
  <c r="AE108" i="12"/>
  <c r="AH108" i="12" s="1"/>
  <c r="M81" i="16"/>
  <c r="AL108" i="12"/>
  <c r="AP108" i="12"/>
  <c r="AS108" i="12" s="1"/>
  <c r="G81" i="16"/>
  <c r="P108" i="12"/>
  <c r="T108" i="12"/>
  <c r="W108" i="12" s="1"/>
  <c r="AO108" i="12"/>
  <c r="S108" i="12"/>
  <c r="AD108" i="12"/>
  <c r="E108" i="12"/>
  <c r="I108" i="12"/>
  <c r="L108" i="12" s="1"/>
  <c r="H108" i="12"/>
  <c r="Y107" i="12"/>
  <c r="Z107" i="12" s="1"/>
  <c r="AJ107" i="12"/>
  <c r="AK107" i="12" s="1"/>
  <c r="C81" i="16"/>
  <c r="AU107" i="12"/>
  <c r="AV107" i="12" s="1"/>
  <c r="N107" i="12"/>
  <c r="O107" i="12" s="1"/>
  <c r="BA108" i="11"/>
  <c r="AW108" i="11"/>
  <c r="I108" i="11"/>
  <c r="L108" i="11" s="1"/>
  <c r="E108" i="11"/>
  <c r="BW108" i="11"/>
  <c r="BS108" i="11"/>
  <c r="BL108" i="11"/>
  <c r="BH108" i="11"/>
  <c r="CD108" i="11"/>
  <c r="CH108" i="11"/>
  <c r="C81" i="15"/>
  <c r="CM107" i="11"/>
  <c r="CN107" i="11" s="1"/>
  <c r="CG108" i="11"/>
  <c r="BQ107" i="11"/>
  <c r="BR107" i="11" s="1"/>
  <c r="BK108" i="11"/>
  <c r="CB107" i="11"/>
  <c r="CC107" i="11" s="1"/>
  <c r="BF107" i="11"/>
  <c r="BG107" i="11" s="1"/>
  <c r="AZ108" i="11"/>
  <c r="BV108" i="11"/>
  <c r="K108" i="11" l="1"/>
  <c r="E81" i="15"/>
  <c r="V108" i="11"/>
  <c r="H81" i="15"/>
  <c r="AG108" i="11"/>
  <c r="K81" i="15"/>
  <c r="AR108" i="11"/>
  <c r="N81" i="15"/>
  <c r="E81" i="16"/>
  <c r="F81" i="16"/>
  <c r="K81" i="16"/>
  <c r="L81" i="16"/>
  <c r="N81" i="16"/>
  <c r="O81" i="16"/>
  <c r="H81" i="16"/>
  <c r="I81" i="16"/>
  <c r="F109" i="12"/>
  <c r="D82" i="16" s="1"/>
  <c r="BT109" i="11"/>
  <c r="AX109" i="11"/>
  <c r="CE109" i="11"/>
  <c r="F109" i="11"/>
  <c r="W109" i="11" s="1"/>
  <c r="BI109" i="11"/>
  <c r="K108" i="12"/>
  <c r="V108" i="12"/>
  <c r="AG108" i="12"/>
  <c r="AR108" i="12"/>
  <c r="CK108" i="11"/>
  <c r="BD108" i="11"/>
  <c r="BZ108" i="11"/>
  <c r="BO108" i="11"/>
  <c r="BN108" i="11"/>
  <c r="BC108" i="11"/>
  <c r="CJ108" i="11"/>
  <c r="BY108" i="11"/>
  <c r="I82" i="15" l="1"/>
  <c r="Y109" i="11"/>
  <c r="AU108" i="11"/>
  <c r="AV108" i="11" s="1"/>
  <c r="O81" i="15"/>
  <c r="Y108" i="11"/>
  <c r="Z108" i="11" s="1"/>
  <c r="I81" i="15"/>
  <c r="H109" i="11"/>
  <c r="D82" i="15"/>
  <c r="AJ108" i="11"/>
  <c r="AK108" i="11" s="1"/>
  <c r="L81" i="15"/>
  <c r="N108" i="11"/>
  <c r="O108" i="11" s="1"/>
  <c r="F81" i="15"/>
  <c r="AU108" i="12"/>
  <c r="AV108" i="12" s="1"/>
  <c r="AJ108" i="12"/>
  <c r="AK108" i="12" s="1"/>
  <c r="N108" i="12"/>
  <c r="O108" i="12" s="1"/>
  <c r="S109" i="12"/>
  <c r="Y108" i="12"/>
  <c r="Z108" i="12" s="1"/>
  <c r="AO109" i="12"/>
  <c r="I109" i="12"/>
  <c r="L109" i="12" s="1"/>
  <c r="E109" i="12"/>
  <c r="H109" i="12"/>
  <c r="AD109" i="12"/>
  <c r="BL109" i="11"/>
  <c r="BH109" i="11"/>
  <c r="CD109" i="11"/>
  <c r="CH109" i="11"/>
  <c r="AW109" i="11"/>
  <c r="BA109" i="11"/>
  <c r="I109" i="11"/>
  <c r="L109" i="11" s="1"/>
  <c r="E109" i="11"/>
  <c r="BW109" i="11"/>
  <c r="BS109" i="11"/>
  <c r="CG109" i="11"/>
  <c r="BQ108" i="11"/>
  <c r="BR108" i="11" s="1"/>
  <c r="CB108" i="11"/>
  <c r="CC108" i="11" s="1"/>
  <c r="BV109" i="11"/>
  <c r="CM108" i="11"/>
  <c r="CN108" i="11" s="1"/>
  <c r="AZ109" i="11"/>
  <c r="BK109" i="11"/>
  <c r="BF108" i="11"/>
  <c r="BG108" i="11" s="1"/>
  <c r="K109" i="11" l="1"/>
  <c r="E82" i="15"/>
  <c r="E82" i="16"/>
  <c r="F82" i="16"/>
  <c r="K109" i="12"/>
  <c r="AR109" i="12"/>
  <c r="V109" i="12"/>
  <c r="AG109" i="12"/>
  <c r="CK109" i="11"/>
  <c r="BO109" i="11"/>
  <c r="BZ109" i="11"/>
  <c r="BD109" i="11"/>
  <c r="BN109" i="11"/>
  <c r="BY109" i="11"/>
  <c r="BC109" i="11"/>
  <c r="CJ109" i="11"/>
  <c r="N109" i="11" l="1"/>
  <c r="O109" i="11" s="1"/>
  <c r="O111" i="11" s="1"/>
  <c r="F82" i="15"/>
  <c r="Y109" i="12"/>
  <c r="Z109" i="12" s="1"/>
  <c r="Z111" i="12" s="1"/>
  <c r="AU109" i="12"/>
  <c r="AV109" i="12" s="1"/>
  <c r="AV111" i="12" s="1"/>
  <c r="AJ109" i="12"/>
  <c r="AK109" i="12" s="1"/>
  <c r="AK111" i="12" s="1"/>
  <c r="N109" i="12"/>
  <c r="O109" i="12" s="1"/>
  <c r="O111" i="12" s="1"/>
  <c r="BF109" i="11"/>
  <c r="BG109" i="11" s="1"/>
  <c r="BG111" i="11" s="1"/>
  <c r="AK109" i="11"/>
  <c r="AK111" i="11" s="1"/>
  <c r="CM109" i="11"/>
  <c r="CN109" i="11" s="1"/>
  <c r="CN111" i="11" s="1"/>
  <c r="AV109" i="11"/>
  <c r="AV111" i="11" s="1"/>
  <c r="Z109" i="11"/>
  <c r="Z111" i="11" s="1"/>
  <c r="CB109" i="11"/>
  <c r="CC109" i="11" s="1"/>
  <c r="CC111" i="11" s="1"/>
  <c r="BQ109" i="11"/>
  <c r="BR109" i="11" s="1"/>
  <c r="BR111" i="11" s="1"/>
  <c r="H116" i="11" l="1"/>
  <c r="H118" i="11" s="1"/>
  <c r="H116" i="12"/>
  <c r="H118" i="12" s="1"/>
  <c r="CM116" i="11"/>
  <c r="CM118" i="11" s="1"/>
</calcChain>
</file>

<file path=xl/comments1.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2.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3.xml><?xml version="1.0" encoding="utf-8"?>
<comments xmlns="http://schemas.openxmlformats.org/spreadsheetml/2006/main">
  <authors>
    <author>schiefelbein</author>
  </authors>
  <commentList>
    <comment ref="J22"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24"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4.xml><?xml version="1.0" encoding="utf-8"?>
<comments xmlns="http://schemas.openxmlformats.org/spreadsheetml/2006/main">
  <authors>
    <author>schiefelbein</author>
  </authors>
  <commentList>
    <comment ref="J22"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24"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sharedStrings.xml><?xml version="1.0" encoding="utf-8"?>
<sst xmlns="http://schemas.openxmlformats.org/spreadsheetml/2006/main" count="1001" uniqueCount="125">
  <si>
    <t>bis 6h</t>
  </si>
  <si>
    <t>Betrag</t>
  </si>
  <si>
    <t xml:space="preserve">Familien mit </t>
  </si>
  <si>
    <t>einem Kind</t>
  </si>
  <si>
    <t>zwei Kindern</t>
  </si>
  <si>
    <t>drei Kindern</t>
  </si>
  <si>
    <t>bis 9h</t>
  </si>
  <si>
    <t>Pflegekinder:</t>
  </si>
  <si>
    <t>Prozent-satz</t>
  </si>
  <si>
    <t>Berech-nung der Einnah-men</t>
  </si>
  <si>
    <t>Gesamt-einnah-men</t>
  </si>
  <si>
    <t xml:space="preserve">bis </t>
  </si>
  <si>
    <t>und höher</t>
  </si>
  <si>
    <t>bis 10h und höher</t>
  </si>
  <si>
    <t xml:space="preserve">Gesamteinnahmen nach der neuen Elternbeitragssatzung/ordung: </t>
  </si>
  <si>
    <t>Einnhamen nach der altern Elternbeitragssatzung, -ordnung (Wert eintragen):</t>
  </si>
  <si>
    <t>Differenz zwischen der alten und er neuen Elternbeitragssatzung,- ordnung:</t>
  </si>
  <si>
    <t>Betreuungsumfang nach Stunden, 1. Stufe Mindestrechtsanspruch bis 6 h</t>
  </si>
  <si>
    <t>Betreuungsumfang nach Stunden, 2. Stufe (Eltern in Arbeit, Vollzeit)</t>
  </si>
  <si>
    <t>Betreuungsumfang nach Stunden, 3. Stufe (Eltern in Arbeit, Vollzeit mit langem Fahrtweg), bis 10 Stunden und mehr</t>
  </si>
  <si>
    <t>vier Kindern</t>
  </si>
  <si>
    <t>prozentu-ale Erhöhung von der 1. Stufe zur 2. Betreu-ungsstufe</t>
  </si>
  <si>
    <t>prozentu-ale Erhöhung von der 2. Stufe zur 3. Betreu-ungsstufe</t>
  </si>
  <si>
    <t>prozentuale Erhöhung mit steigendem Betreuungsumgang</t>
  </si>
  <si>
    <t>Mindestkostenbeitrag in €, Elternbeiträgen bis 6 Stunden:</t>
  </si>
  <si>
    <t>Mindestkostenbeitrag in €, Elternbeiträgen über 6 Stunden:</t>
  </si>
  <si>
    <t>Mindesteinkommen (Netto) in €, Familie mit einem Kind:</t>
  </si>
  <si>
    <t>Mindesteinkommen (Netto) in €, Familie mit zwei Kindern:</t>
  </si>
  <si>
    <t>Mindesteinkommen (Netto) in €, Familie mit drei Kindern:</t>
  </si>
  <si>
    <t>Mindesteinkommen (Netto) in €, Familie mit vier Kindern:</t>
  </si>
  <si>
    <t>Kostenbeiträge Krippe</t>
  </si>
  <si>
    <t xml:space="preserve">Die Berechung des Mindestkostenbeitrages ist im Kapitel 5.1.2. erläutert. </t>
  </si>
  <si>
    <t>Erläuterungen:</t>
  </si>
  <si>
    <t xml:space="preserve">Abstand  in € zwischen Staffelungsstufen: </t>
  </si>
  <si>
    <t>Summe der Einnahmen je Betreuungszeit/Anzahl der betreuten Kinder je Betreuungsumfang:</t>
  </si>
  <si>
    <t>Betreuungsumfänge</t>
  </si>
  <si>
    <t>Nettoeinkommen je Monat</t>
  </si>
  <si>
    <t>Anzahl der Kinder, deren Eltern in dieser Einkom-   mens-gruppe sind</t>
  </si>
  <si>
    <t>Höchstbeitrag, Betreuung bis 6 Stunden</t>
  </si>
  <si>
    <t>Höchstbeitrag, Betreuung über 6 Stunden</t>
  </si>
  <si>
    <t>errechneter maximaler Höchstbeitrag bis 6 Stunden/über 6 Stunden in €</t>
  </si>
  <si>
    <t>maximaler prozentualer Anteil des Elternbeitrages am Gesamteinkommen (Netto)</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</si>
  <si>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Weiterhin ist zu beachten, dass der Kostenbeitrag  pro Kind nicht unter den Mindestkostenbeitrag sinkt. </t>
  </si>
  <si>
    <t xml:space="preserve">Maximaleinkommen in €: </t>
  </si>
  <si>
    <t xml:space="preserve">prozentualer Wert, der über dem Mindesteinkommen eingestetzt werden soll (maximal 60%) </t>
  </si>
  <si>
    <t>Tabellen: Beispielberechnung für Kostenbeiträge Kindertagesstätte, ohne Kindergeld</t>
  </si>
  <si>
    <t>Familien ab  5. Kindern zahlen pro Kind nur 14,00 €</t>
  </si>
  <si>
    <t>Die Berechung der Einkommengrenzen ist im Kapitel 5.1.1. erläutert. Die Einkommensgrenze richtet sich nach der Anzahl der unterhaltsberechtigten Kinder der Familie. Die Mindesteinkommen ändern sich, wenn man abweichend vom § 82 SGB XII das Einkommen definiert.</t>
  </si>
  <si>
    <t>Es ist eine  Entscheidung des Trägers, ab welchem Kind nur noch der Mindestkostenbeitrag gezahlt werden muss. In diesem Beispiel wird ab dem 5. Kind der Mindestbeitrag gezahlt.</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</si>
  <si>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Rechnenmodell.</t>
  </si>
  <si>
    <t xml:space="preserve">Es ist eine Entscheidung des Trägers wie hoch der Höchstbeitrag gewählt wird. Diese Entscheidung  ist aber dahingehend begrenzt, dass der Höchstbeitrag nicht die Platzkosten minus der institutionellen Förderung übersteigen darf (siehe Kapitel 5.1.3.). </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</si>
  <si>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</si>
  <si>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4h (siehe Kapitel 5.2.1.)</t>
  </si>
  <si>
    <t xml:space="preserve">prozentuale Erhöhung  zwischen der 1.  Stufe und der 2. Stufe </t>
  </si>
  <si>
    <t>prozentuale Erhöhung zwischen  der 2. Stufe und der 3. Stufe</t>
  </si>
  <si>
    <t xml:space="preserve">Es ist eine Entscheidung des Trägers, wie hoch die prozentualen Unterschiede zwischen den einzelnen Betreungsumpfängen sind. In diesem Beispiel werden 10 % und 20 % als Steigerungen zwischen der 2. und 3 Stufe ausgewählt, obwohl zwischen  9 Stunden und 10 Stunden Betreuung nur eine Zeitstunde liegt. </t>
  </si>
  <si>
    <t>Kostenbeiträge Kindergarten</t>
  </si>
  <si>
    <t xml:space="preserve">Kostenbeiträge Grundschulalter (Hort) </t>
  </si>
  <si>
    <t>Höchstbeitrag, Betreuung bis 4 Stunden</t>
  </si>
  <si>
    <t>Höchstbeitrag, Betreuung über 4 Stunden</t>
  </si>
  <si>
    <t>errechneter maximaler Höchstbeitrag bis 4 Stunden/über 4 Stunden in €</t>
  </si>
  <si>
    <t>Betreuungsumfang nach Stunden, 1. Stufe Mindestrechtsanspruch bis 4 h</t>
  </si>
  <si>
    <t>Betreuungsumfang nach Stunden, 2. Stufe (Eltern in Arbeit, Vollzeit) über 4 Stunden</t>
  </si>
  <si>
    <t>Betreuungsumfang nach Stunden, 3. Stufe (Eltern in Arbeit, Vollzeit mit langem Fahrtweg), über 6 Stunden und mehr</t>
  </si>
  <si>
    <t>Mindestkostenbeitrag in €, Elternbeiträgen bis 4 Stunden:</t>
  </si>
  <si>
    <t>Mindestkostenbeitrag in €, Elternbeiträgen über 4 Stunden:</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</si>
  <si>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Kalkulationsmodell.</t>
  </si>
  <si>
    <t>4 Stunden Betreuung entspricht dem Mindestrechtsanspruch nach § 1 KitaG Brandenburg. In diesem Beispiel wird kein niedrigerer Betreuungsumfang berücksichtigt. Es ist die Entscheidung des Trägers, ob er auch noch eine weitere Staffelung im Betreuungsumfang anbieten möchte, z.B.  2 h (siehe Kapitel 5.2.1.) für z.B. Fahrschulkinder, die sich nach den Busfahrzeiten richten müssen.</t>
  </si>
  <si>
    <t>In diesem Beispiel wird über 4 h als zweite Stufe  im Betreuungsumfang (siehe Kapitel 5.2.1.) gewählt. Es ist eine Entscheidung des Trägers, ob er 4 h oder über 4 h wählt.</t>
  </si>
  <si>
    <r>
      <t>In diesem Beispiel wird über 6 h als dritte Stufe  im Betreuungsumfang (siehe Kapitel 5.2.1.) gewählt. Es ist eine Entscheidung des Trägers, ob er diese Stufe so wählt oder im Grundschulbereich</t>
    </r>
    <r>
      <rPr>
        <u/>
        <sz val="11"/>
        <color theme="1"/>
        <rFont val="Calibri"/>
        <family val="2"/>
        <scheme val="minor"/>
      </rPr>
      <t xml:space="preserve"> keine</t>
    </r>
    <r>
      <rPr>
        <sz val="11"/>
        <color theme="1"/>
        <rFont val="Calibri"/>
        <family val="2"/>
        <scheme val="minor"/>
      </rPr>
      <t xml:space="preserve"> weitere dritte Stufe nicht vorsieht.</t>
    </r>
  </si>
  <si>
    <t>In diesem Beispiel wird 10h als dritte Stufe  im Betreuungsumfang (siehe Kapitel 5.2.1.) gewählt. Es ist eine Entscheidung des Trägers, ob er diese Stufe so wählt oder ob er noch weitere Stufen einsetzen möchte.</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</si>
  <si>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diesemKalkulationsmodell.</t>
  </si>
  <si>
    <t>Es ist eine Entscheidung des Trägers, welcher prozentuale Wert am Einkommen der Eltern nicht überschritten werden soll (siehe Kapitel 9). In diesem Beispiel werden 8,08 %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</si>
  <si>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 h (siehe Kapitel 5.2.1.)</t>
  </si>
  <si>
    <t>In diesem Beispiel wird 10 h als dritte Stufe  im Betreuungsumfang (siehe Kapitel 5.2.1.) gewählt. Es ist eine Entscheidung des Trägers, ob er diese Stufe so wählt oder ob er noch weitere Stufen einsetzen möchte.</t>
  </si>
  <si>
    <t xml:space="preserve">Kostenbeiträge Kinderkrippe, -garten </t>
  </si>
  <si>
    <t>Für die Berechnung wird keine Garantie übernommen!</t>
  </si>
  <si>
    <t xml:space="preserve">In diesem Beispiel wird 9 h als zweite Stufe  im Betreuungsumfang (siehe Kapitel 5.2.1.) gewählt. Es ist eine Entscheidung des Trägers, ob er 9 h oder wie bisher 8 h wählt. Eltern in Vollzeit und einem relativ kurzen Fahrtweg zur Kita können mit diesen Stunden an Betreuung auskommen und auch Eltern mit flexiblen Arbeitszeiten. </t>
  </si>
  <si>
    <t xml:space="preserve">In diesem Beispiel wird 9 h als zweite Stufe  im Betreuungsumfang (siehe Kapitel 5.2.1.) gewählt. Es ist eine Entscheidung des Trägers, ob er 9 h oder wie bisher 8h wählt. Eltern in Vollzeit und einem relativ kurzen Fahrtweg zur Kita können mit diesen Stunden an Betreuung auskommen und auch Eltern mit flexiblen Arbeitszeiten. </t>
  </si>
  <si>
    <t>Es ist eine Entscheidung des Trägers, welcher prozentuale Wert am Einkommen der Eltern nicht überschritten werden soll (siehe Kapitel 9). In diesem Beispiel werden 6,9 % nicht überschritten, da mit diesem Prozentsatz (Familien mit einem Kind) bereits der Höchstbeitrag von 300,00 € erreicht wird. Danach senkt sich die prozentuale Belastung bei steigenden Einkommen wieder leicht ab. Dieser Wert ist individuell bei der Anwendung dieser Modellberechnung zu prüfen. Es wird prorgammtechnisch nicht geprüft.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</si>
  <si>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t>
  </si>
  <si>
    <t>errechneter maximaler Höchstbeitrag bis 6 Stunden/über 6 Stunden in € für Kinderkrippe- und Kindergartenalter</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</si>
  <si>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 Es darf nur der mögliche Höchstbeitrag, der für das Kindergartenalter errechnet worden ist, angegeben werden.</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</si>
  <si>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</si>
  <si>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12 %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</si>
  <si>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wird die Einkommensgrenze für den Höchstbeitrag erst mit einem viel höheren Einkommen erreicht.</t>
  </si>
  <si>
    <t xml:space="preserve">Betreuungsumfang nach Stunden, 3. Stufe (Eltern in Arbeit, Vollzeit mit langem Fahrtweg), über 9 Stunden </t>
  </si>
  <si>
    <t>bis 4h</t>
  </si>
  <si>
    <t>6h und höher</t>
  </si>
  <si>
    <t>Name der Kindertagesstätte:</t>
  </si>
  <si>
    <t>Mindesteinkommen (Netto) in €, Familie mit fünf Kindern:</t>
  </si>
  <si>
    <t>Mindesteinkommen (Netto) in €, Familie mit sechs Kindern:</t>
  </si>
  <si>
    <t>Mindesteinkommen (Netto) in €, Familie mit sieben Kindern:</t>
  </si>
  <si>
    <t>Mindesteinkommen (Netto) in €, Familie mit acht Kindern:</t>
  </si>
  <si>
    <t>fünf Kindern</t>
  </si>
  <si>
    <t>sechs Kindern</t>
  </si>
  <si>
    <t>sieben Kindern</t>
  </si>
  <si>
    <t>acht Kindern</t>
  </si>
  <si>
    <t>Einnahmen nach der altern Elternbeitragssatzung, -ordnung (Wert eintragen):</t>
  </si>
  <si>
    <t>Bearbeitungsstand:</t>
  </si>
  <si>
    <t>e</t>
  </si>
  <si>
    <t>Die Berechnung bezieht sich auf einen Monat!</t>
  </si>
  <si>
    <t>Beitragsfreiheit nach KitaBBV (20.000,00 € im Jahr)</t>
  </si>
  <si>
    <t>Diese Grenze ist in der KitaBBV festgesetzt. (Rechtsstand 01.08.2019) Bis zu dieser Grenze sind die Kinder beitragsfrei.</t>
  </si>
  <si>
    <t>In diesem Beispiel wird 9 h als dritte Stufe  im Betreuungsumfang (siehe Kapitel 5.2.1.) gewählt. Es ist eine Entscheidung des Träger, ob er diese Stufe so wählt oder ob er noch weitere Stufen einsetzen möchte.</t>
  </si>
  <si>
    <t>Pflegekinder/Heimkinder</t>
  </si>
  <si>
    <t>Es ist eine  Entscheidung des Trägers, wie hoch die einzelnen Abstände zwischen den Staffelungsstufen sind (siehe  Kapitel 5.2.3). In der Praxis hat sich gezeigt, dass eine geringere  Staffelungsstufe als 100,00 € nicht effizient im Verwaltungshandeln ist. Ein gröbere Staffelung ist zulässig, könnte aber in den unteren Einkommensstufen zu sozialen Ungerechtigkeiten führen.</t>
  </si>
  <si>
    <t xml:space="preserve">Es ist eine Entscheidung des Trägers, bei welcher Staffelungsstufe (Gehaltsstufe)  die Kostenbeitragstabelle enden soll. Wenn ein anderer Wert gewünscht wird, die Tabelle für dem Träger angepasst. </t>
  </si>
  <si>
    <r>
      <t xml:space="preserve">Es ist eine Entscheidung des Trägers wie hoch der Höchstbeitrag gewählt wird. Die Höhe  ist aber  begrenzt. Der höchste Elternbeitrag darf die anteilig auf einen Betreuungsplatz entfallenden verbleibenden rechnerischen Betriebskosten der KinderTagesstätten eines Einrichtungsträgers in der Gemeinde nicht übersteigen (siehe Kapitel 5.1.3.). </t>
    </r>
    <r>
      <rPr>
        <sz val="11"/>
        <color rgb="FFFF0000"/>
        <rFont val="Calibri"/>
        <family val="2"/>
        <scheme val="minor"/>
      </rPr>
      <t xml:space="preserve">Hier müssen Werte eingetragen werden, sonst rechnet die Tabelle nicht! </t>
    </r>
    <r>
      <rPr>
        <sz val="11"/>
        <rFont val="Calibri"/>
        <family val="2"/>
        <scheme val="minor"/>
      </rPr>
      <t>Der Träger kann aber einen geringeren Wert wählen.</t>
    </r>
  </si>
  <si>
    <t>Diese angegebenen Werte sind die exakten Berechnungswerte der höchstmöglichen Kostenbeiträge der Eltern für die Betreuung bis 4 und über 4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4 Stunden/über 4 Stunden sein. Der Träger kann aber auch einen geringeren Wert festlegen. In diesem Kalkulationsmodell werden Beispielzahlen verwendet.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</si>
  <si>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Es ist zu beachten, dass der Kostenbeitrag  pro Kind nicht unter den Mindestkostenbeitrag sinkt. Grundlage für diesen Berechnungsansatz ist § 87 SGB XII.</t>
  </si>
  <si>
    <t>Es ist eine Entscheidung des Trägers, welcher prozentuale Wert am Gesamteinkommen (netto) der Eltern nicht überschritten werden soll (siehe Kapitel 9). Dieser Wert geht in keine Berechnung ein.</t>
  </si>
  <si>
    <t>Mindestkostenbeitrag in €, Elternbeiträgen in der höchsten Staffelungsstufe:</t>
  </si>
  <si>
    <r>
      <t>Es ist eine Entscheidung des Trägers, wie hoch die prozentualen Unterschiede zwischen den einzelnen Betreuungsumpfängen sind.</t>
    </r>
    <r>
      <rPr>
        <sz val="11"/>
        <color rgb="FFFF0000"/>
        <rFont val="Calibri"/>
        <family val="2"/>
        <scheme val="minor"/>
      </rPr>
      <t xml:space="preserve"> Es wird darauf hingewiesen, dass der Mindestbeitrag in der zweiten und dritten Erhöhungsstufe verändert werden kann, wenn die prozentualen Erhöhungen einen bestimmten Prozentsatz überschreiten.</t>
    </r>
  </si>
  <si>
    <r>
      <t>Es ist eine Entscheidung des Trägers, wie hoch die prozentualen Unterschiede zwischen den einzelnen Betreuungsumpfängen sind.</t>
    </r>
    <r>
      <rPr>
        <sz val="11"/>
        <rFont val="Calibri"/>
        <family val="2"/>
        <scheme val="minor"/>
      </rPr>
      <t xml:space="preserve"> </t>
    </r>
    <r>
      <rPr>
        <sz val="11"/>
        <color rgb="FFFF0000"/>
        <rFont val="Calibri"/>
        <family val="2"/>
        <scheme val="minor"/>
      </rPr>
      <t>Es wird darauf hingewiesen, dass der Mindestbeitrag in der zweiten und dritten Erhöhungsstufe verändert werden kann, wenn die prozentualen Erhöhungen einen bestimmten Prozentsatz überschreiten.</t>
    </r>
  </si>
  <si>
    <t>Die Berechung des Mindestkostenbeitrages ist im Kapitel 5.1.2. erläutert. Der Landkreis Potsdam-Mittelmark berechnet den Mindestbeitrag jedes Jahr neu. Bitte fragen Sie nach.</t>
  </si>
  <si>
    <t>Die Einkommensgrenzen richten sich nach § 90 Abs. 4 i.V.m. § 85 SGB XII. Der Landkreis Potsdam-Mittelmark berechnet den Mindestbeitrag jedes Jahr neu. Bitte fragen Sie nach.</t>
  </si>
  <si>
    <t>Die Einkommensgrenzen richten sich nach § 90 Abs. 4 i.V.m. § 85 SGB XII.  Der Landkreis Potsdam-Mittelmark berechnet den Mindestbeitrag jedes Jahr neu. Bitte fragen Sie nach.</t>
  </si>
  <si>
    <t>Gesamteinnahmen nach der neuen Elternbeitragssatzung/-ordung</t>
  </si>
  <si>
    <t>Einnahmen nach der alten Elternbeitragssatzung/-ordnung              (Wert eintragen)</t>
  </si>
  <si>
    <t>Differenz zwischen der alten und der neuen Elternbeitragssatzung/-ordnung</t>
  </si>
  <si>
    <t>Information</t>
  </si>
  <si>
    <t>erstattete Einnahmeausfälle gemäß beitragsfreies Kita-Jahr vom LK PM</t>
  </si>
  <si>
    <t>erstattete Einnahmeausfälle nach KitaBBV (Geringverdiener)</t>
  </si>
  <si>
    <t>Stand 25.05.2021, Tabelle mit Berechnung Beitragsfreiheit in der Zuasammenfassung und Berücksichtigung des § 90 Abs. 4 SGB VIII (Rechtsstand 06.12.2019), Berechnungstabelle für das Jahr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</si>
</sst>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quot;#,##0_);\(&quot;€&quot;#,##0\)"/>
    <numFmt numFmtId="165" formatCode="&quot;€&quot;#,##0_);[Red]\(&quot;€&quot;#,##0\)"/>
    <numFmt numFmtId="166" formatCode="_(&quot;€&quot;* #,##0.00_);_(&quot;€&quot;* \(#,##0.00\);_(&quot;€&quot;* &quot;-&quot;??_);_(@_)"/>
    <numFmt numFmtId="167" formatCode="_-* #,##0.00&quot; €&quot;_-;\-* #,##0.00&quot; €&quot;_-;_-* \-??&quot; €&quot;_-;_-@_-"/>
    <numFmt numFmtId="168" formatCode="#,##0\ [$€-407];[Red]\-#,##0\ [$€-407]"/>
    <numFmt numFmtId="169" formatCode="#,##0_ ;[Red]\-#,##0\ "/>
    <numFmt numFmtId="170" formatCode="#,##0_ ;\-#,##0\ "/>
    <numFmt numFmtId="171" formatCode="#,##0\ _€"/>
    <numFmt numFmtId="172" formatCode="#,##0.00\ &quot;€&quot;"/>
    <numFmt numFmtId="173" formatCode="#,##0\ &quot;€&quot;"/>
    <numFmt numFmtId="174" formatCode="#,##0\ &quot;€&quot;;[Red]#,##0\ &quot;€&quot;"/>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sz val="10"/>
      <color rgb="FFFF0000"/>
      <name val="Calibri"/>
      <family val="2"/>
      <scheme val="minor"/>
    </font>
    <font>
      <b/>
      <sz val="10"/>
      <color theme="1"/>
      <name val="Calibri"/>
      <family val="2"/>
      <scheme val="minor"/>
    </font>
    <font>
      <sz val="11"/>
      <color theme="0" tint="-0.34998626667073579"/>
      <name val="Calibri"/>
      <family val="2"/>
      <scheme val="minor"/>
    </font>
    <font>
      <b/>
      <sz val="14"/>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27"/>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indexed="27"/>
      </patternFill>
    </fill>
    <fill>
      <patternFill patternType="solid">
        <fgColor rgb="FFFFC000"/>
        <bgColor indexed="27"/>
      </patternFill>
    </fill>
    <fill>
      <patternFill patternType="solid">
        <fgColor rgb="FFFFFFCC"/>
        <bgColor indexed="64"/>
      </patternFill>
    </fill>
    <fill>
      <patternFill patternType="solid">
        <fgColor rgb="FFFFFFCC"/>
        <bgColor indexed="27"/>
      </patternFill>
    </fill>
    <fill>
      <patternFill patternType="solid">
        <fgColor rgb="FF92D050"/>
        <bgColor indexed="27"/>
      </patternFill>
    </fill>
    <fill>
      <patternFill patternType="solid">
        <fgColor theme="9" tint="0.79998168889431442"/>
        <bgColor indexed="64"/>
      </patternFill>
    </fill>
    <fill>
      <patternFill patternType="solid">
        <fgColor theme="9" tint="0.79998168889431442"/>
        <bgColor indexed="27"/>
      </patternFill>
    </fill>
    <fill>
      <patternFill patternType="solid">
        <fgColor rgb="FFFFC000"/>
        <bgColor indexed="22"/>
      </patternFill>
    </fill>
    <fill>
      <patternFill patternType="solid">
        <fgColor rgb="FFFFC000"/>
        <bgColor indexed="26"/>
      </patternFill>
    </fill>
    <fill>
      <patternFill patternType="solid">
        <fgColor theme="3" tint="0.79998168889431442"/>
        <bgColor indexed="64"/>
      </patternFill>
    </fill>
    <fill>
      <patternFill patternType="solid">
        <fgColor rgb="FFFFF0C1"/>
        <bgColor indexed="64"/>
      </patternFill>
    </fill>
    <fill>
      <patternFill patternType="solid">
        <fgColor theme="0" tint="-0.14999847407452621"/>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6" fontId="2" fillId="0" borderId="0" applyFont="0" applyFill="0" applyBorder="0" applyAlignment="0" applyProtection="0"/>
  </cellStyleXfs>
  <cellXfs count="352">
    <xf numFmtId="0" fontId="0" fillId="0" borderId="0" xfId="0"/>
    <xf numFmtId="0" fontId="0" fillId="0" borderId="0" xfId="0" applyProtection="1">
      <protection locked="0"/>
    </xf>
    <xf numFmtId="0" fontId="0" fillId="0" borderId="0" xfId="0" applyFont="1" applyFill="1" applyProtection="1">
      <protection locked="0"/>
    </xf>
    <xf numFmtId="167" fontId="0" fillId="0" borderId="0" xfId="1" applyNumberFormat="1" applyFont="1" applyFill="1" applyBorder="1" applyAlignment="1" applyProtection="1">
      <protection locked="0"/>
    </xf>
    <xf numFmtId="37" fontId="5" fillId="2" borderId="1" xfId="1" applyNumberFormat="1" applyFont="1" applyFill="1" applyBorder="1" applyAlignment="1" applyProtection="1">
      <protection locked="0"/>
    </xf>
    <xf numFmtId="10" fontId="0" fillId="0" borderId="0" xfId="0" applyNumberFormat="1" applyProtection="1">
      <protection locked="0"/>
    </xf>
    <xf numFmtId="10" fontId="5" fillId="5" borderId="1" xfId="0" applyNumberFormat="1" applyFont="1" applyFill="1" applyBorder="1" applyProtection="1"/>
    <xf numFmtId="168" fontId="5" fillId="6" borderId="7" xfId="1" applyNumberFormat="1" applyFont="1" applyFill="1" applyBorder="1" applyAlignment="1" applyProtection="1"/>
    <xf numFmtId="164" fontId="5" fillId="5" borderId="1" xfId="1" applyNumberFormat="1" applyFont="1" applyFill="1" applyBorder="1" applyAlignment="1" applyProtection="1"/>
    <xf numFmtId="10" fontId="5" fillId="3" borderId="1" xfId="0" applyNumberFormat="1" applyFont="1" applyFill="1" applyBorder="1" applyProtection="1"/>
    <xf numFmtId="168" fontId="5" fillId="4" borderId="1" xfId="0" applyNumberFormat="1" applyFont="1" applyFill="1" applyBorder="1" applyProtection="1"/>
    <xf numFmtId="167" fontId="5" fillId="3" borderId="1" xfId="1" applyNumberFormat="1" applyFont="1" applyFill="1" applyBorder="1" applyAlignment="1" applyProtection="1"/>
    <xf numFmtId="164" fontId="5" fillId="3" borderId="1" xfId="1" applyNumberFormat="1" applyFont="1" applyFill="1" applyBorder="1" applyAlignment="1" applyProtection="1"/>
    <xf numFmtId="173" fontId="5" fillId="4" borderId="1" xfId="0" applyNumberFormat="1" applyFont="1" applyFill="1" applyBorder="1" applyProtection="1"/>
    <xf numFmtId="173" fontId="5" fillId="3" borderId="1" xfId="0" applyNumberFormat="1" applyFont="1" applyFill="1" applyBorder="1" applyProtection="1"/>
    <xf numFmtId="37" fontId="5" fillId="2" borderId="1" xfId="1" applyNumberFormat="1" applyFont="1" applyFill="1" applyBorder="1" applyAlignment="1" applyProtection="1"/>
    <xf numFmtId="10" fontId="5" fillId="8" borderId="1" xfId="0" applyNumberFormat="1" applyFont="1" applyFill="1" applyBorder="1" applyProtection="1"/>
    <xf numFmtId="173" fontId="5" fillId="10" borderId="1" xfId="0" applyNumberFormat="1" applyFont="1" applyFill="1" applyBorder="1" applyProtection="1"/>
    <xf numFmtId="173" fontId="5" fillId="9" borderId="1" xfId="0" applyNumberFormat="1" applyFont="1" applyFill="1" applyBorder="1" applyProtection="1"/>
    <xf numFmtId="171" fontId="5" fillId="8" borderId="4" xfId="1" applyNumberFormat="1" applyFont="1" applyFill="1" applyBorder="1" applyAlignment="1" applyProtection="1"/>
    <xf numFmtId="173" fontId="5" fillId="8" borderId="1" xfId="1" applyNumberFormat="1" applyFont="1" applyFill="1" applyBorder="1" applyAlignment="1" applyProtection="1"/>
    <xf numFmtId="173" fontId="2" fillId="8" borderId="1" xfId="1" applyNumberFormat="1" applyFont="1" applyFill="1" applyBorder="1" applyAlignment="1" applyProtection="1"/>
    <xf numFmtId="173" fontId="5" fillId="12" borderId="1" xfId="0" applyNumberFormat="1" applyFont="1" applyFill="1" applyBorder="1" applyProtection="1"/>
    <xf numFmtId="173" fontId="5" fillId="11" borderId="1" xfId="1" applyNumberFormat="1" applyFont="1" applyFill="1" applyBorder="1" applyAlignment="1" applyProtection="1"/>
    <xf numFmtId="173" fontId="2" fillId="11" borderId="1" xfId="1" applyNumberFormat="1" applyFont="1" applyFill="1" applyBorder="1" applyAlignment="1" applyProtection="1"/>
    <xf numFmtId="10" fontId="5" fillId="11" borderId="1" xfId="0" applyNumberFormat="1" applyFont="1" applyFill="1" applyBorder="1" applyProtection="1"/>
    <xf numFmtId="171" fontId="5" fillId="11" borderId="4" xfId="1" applyNumberFormat="1" applyFont="1" applyFill="1" applyBorder="1" applyAlignment="1" applyProtection="1"/>
    <xf numFmtId="0" fontId="8" fillId="0" borderId="0" xfId="0" applyFont="1" applyProtection="1">
      <protection locked="0"/>
    </xf>
    <xf numFmtId="0" fontId="8" fillId="0" borderId="0" xfId="0" applyFont="1" applyFill="1" applyProtection="1">
      <protection locked="0"/>
    </xf>
    <xf numFmtId="167" fontId="8" fillId="0" borderId="0" xfId="1" applyNumberFormat="1" applyFont="1" applyFill="1" applyBorder="1" applyAlignment="1" applyProtection="1">
      <protection locked="0"/>
    </xf>
    <xf numFmtId="173" fontId="5" fillId="13" borderId="1" xfId="0" applyNumberFormat="1" applyFont="1" applyFill="1" applyBorder="1" applyProtection="1"/>
    <xf numFmtId="173" fontId="5" fillId="5" borderId="1" xfId="1" applyNumberFormat="1" applyFont="1" applyFill="1" applyBorder="1" applyAlignment="1" applyProtection="1"/>
    <xf numFmtId="173" fontId="5" fillId="15" borderId="1" xfId="0" applyNumberFormat="1" applyFont="1" applyFill="1" applyBorder="1" applyProtection="1"/>
    <xf numFmtId="171" fontId="5" fillId="16" borderId="1" xfId="1" applyNumberFormat="1" applyFont="1" applyFill="1" applyBorder="1" applyAlignment="1" applyProtection="1">
      <protection locked="0"/>
    </xf>
    <xf numFmtId="169" fontId="5" fillId="17" borderId="1" xfId="1" applyNumberFormat="1" applyFont="1" applyFill="1" applyBorder="1" applyAlignment="1" applyProtection="1">
      <protection locked="0"/>
    </xf>
    <xf numFmtId="165" fontId="5" fillId="17" borderId="1" xfId="1" applyNumberFormat="1" applyFont="1" applyFill="1" applyBorder="1" applyAlignment="1" applyProtection="1"/>
    <xf numFmtId="170" fontId="5" fillId="7" borderId="1" xfId="1" applyNumberFormat="1" applyFont="1" applyFill="1" applyBorder="1" applyAlignment="1" applyProtection="1">
      <protection locked="0"/>
    </xf>
    <xf numFmtId="173" fontId="2" fillId="7" borderId="1" xfId="1" applyNumberFormat="1" applyFont="1" applyFill="1" applyBorder="1" applyAlignment="1" applyProtection="1"/>
    <xf numFmtId="1" fontId="5" fillId="17" borderId="1" xfId="1" applyNumberFormat="1" applyFont="1" applyFill="1" applyBorder="1" applyAlignment="1" applyProtection="1">
      <protection locked="0"/>
    </xf>
    <xf numFmtId="173" fontId="5" fillId="17" borderId="1" xfId="1" applyNumberFormat="1" applyFont="1" applyFill="1" applyBorder="1" applyAlignment="1" applyProtection="1"/>
    <xf numFmtId="1" fontId="5" fillId="7" borderId="1" xfId="1" applyNumberFormat="1" applyFont="1" applyFill="1" applyBorder="1" applyAlignment="1" applyProtection="1">
      <protection locked="0"/>
    </xf>
    <xf numFmtId="0" fontId="0" fillId="7" borderId="1" xfId="0" applyFont="1" applyFill="1" applyBorder="1" applyProtection="1">
      <protection locked="0"/>
    </xf>
    <xf numFmtId="173" fontId="0" fillId="7" borderId="1" xfId="0" applyNumberFormat="1" applyFont="1" applyFill="1" applyBorder="1"/>
    <xf numFmtId="170" fontId="5" fillId="17" borderId="1" xfId="1" applyNumberFormat="1" applyFont="1" applyFill="1" applyBorder="1" applyAlignment="1" applyProtection="1">
      <protection locked="0"/>
    </xf>
    <xf numFmtId="164" fontId="5" fillId="17" borderId="1" xfId="1" applyNumberFormat="1" applyFont="1" applyFill="1" applyBorder="1" applyAlignment="1" applyProtection="1"/>
    <xf numFmtId="173" fontId="5" fillId="7" borderId="1" xfId="0" applyNumberFormat="1" applyFont="1" applyFill="1" applyBorder="1" applyProtection="1"/>
    <xf numFmtId="173" fontId="0" fillId="14" borderId="1" xfId="0" applyNumberFormat="1" applyFont="1" applyFill="1" applyBorder="1" applyProtection="1"/>
    <xf numFmtId="173" fontId="0" fillId="14" borderId="1" xfId="0" applyNumberFormat="1" applyFill="1" applyBorder="1"/>
    <xf numFmtId="171" fontId="5" fillId="16" borderId="1" xfId="1" applyNumberFormat="1" applyFont="1" applyFill="1" applyBorder="1" applyAlignment="1" applyProtection="1">
      <alignment horizontal="right"/>
      <protection locked="0"/>
    </xf>
    <xf numFmtId="169" fontId="5" fillId="17" borderId="1" xfId="1" applyNumberFormat="1" applyFont="1" applyFill="1" applyBorder="1" applyAlignment="1" applyProtection="1">
      <alignment horizontal="right"/>
      <protection locked="0"/>
    </xf>
    <xf numFmtId="0" fontId="8" fillId="0" borderId="0" xfId="0" applyFont="1" applyFill="1" applyAlignment="1" applyProtection="1">
      <alignment horizontal="center"/>
      <protection locked="0"/>
    </xf>
    <xf numFmtId="37" fontId="7" fillId="2" borderId="1" xfId="1" applyNumberFormat="1" applyFont="1" applyFill="1" applyBorder="1" applyAlignment="1" applyProtection="1"/>
    <xf numFmtId="9" fontId="0" fillId="11" borderId="1" xfId="0" applyNumberFormat="1" applyFill="1" applyBorder="1" applyAlignment="1" applyProtection="1">
      <alignment horizontal="center" wrapText="1"/>
    </xf>
    <xf numFmtId="9" fontId="0" fillId="8" borderId="1" xfId="0" applyNumberFormat="1" applyFill="1" applyBorder="1" applyAlignment="1" applyProtection="1">
      <alignment horizontal="center" wrapText="1"/>
    </xf>
    <xf numFmtId="0" fontId="0" fillId="0" borderId="0" xfId="0" applyFont="1" applyProtection="1">
      <protection locked="0"/>
    </xf>
    <xf numFmtId="0" fontId="0" fillId="0" borderId="0" xfId="0" applyFont="1"/>
    <xf numFmtId="9" fontId="0" fillId="5" borderId="2" xfId="0" applyNumberFormat="1" applyFont="1" applyFill="1" applyBorder="1" applyAlignment="1" applyProtection="1">
      <alignment horizontal="center" wrapText="1"/>
    </xf>
    <xf numFmtId="9" fontId="0" fillId="3" borderId="2" xfId="0" applyNumberFormat="1" applyFont="1" applyFill="1" applyBorder="1" applyAlignment="1" applyProtection="1">
      <alignment horizontal="center" wrapText="1"/>
    </xf>
    <xf numFmtId="0" fontId="0" fillId="5" borderId="5"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2" xfId="0" applyFont="1" applyFill="1" applyBorder="1" applyAlignment="1" applyProtection="1">
      <alignment horizontal="center" wrapText="1"/>
    </xf>
    <xf numFmtId="0" fontId="0" fillId="0" borderId="1" xfId="0" applyFont="1" applyBorder="1"/>
    <xf numFmtId="173" fontId="0" fillId="7" borderId="1" xfId="1" applyNumberFormat="1" applyFont="1" applyFill="1" applyBorder="1" applyAlignment="1" applyProtection="1"/>
    <xf numFmtId="173" fontId="0" fillId="5" borderId="1" xfId="1" applyNumberFormat="1" applyFont="1" applyFill="1" applyBorder="1" applyAlignment="1" applyProtection="1"/>
    <xf numFmtId="3" fontId="0" fillId="0" borderId="1" xfId="0" applyNumberFormat="1" applyFont="1" applyBorder="1"/>
    <xf numFmtId="0" fontId="0" fillId="0" borderId="1" xfId="0" applyFont="1" applyBorder="1" applyAlignment="1">
      <alignment wrapText="1"/>
    </xf>
    <xf numFmtId="0" fontId="0" fillId="5" borderId="1" xfId="0" applyFont="1" applyFill="1" applyBorder="1" applyProtection="1"/>
    <xf numFmtId="0" fontId="7" fillId="0" borderId="0" xfId="0" applyFont="1" applyProtection="1">
      <protection locked="0"/>
    </xf>
    <xf numFmtId="2" fontId="0" fillId="0" borderId="0" xfId="0" applyNumberFormat="1" applyFont="1" applyBorder="1" applyProtection="1">
      <protection locked="0"/>
    </xf>
    <xf numFmtId="0" fontId="0" fillId="0" borderId="0" xfId="0" applyFont="1" applyBorder="1" applyProtection="1">
      <protection locked="0"/>
    </xf>
    <xf numFmtId="2" fontId="0" fillId="0" borderId="8" xfId="0" applyNumberFormat="1" applyFont="1" applyBorder="1" applyProtection="1">
      <protection locked="0"/>
    </xf>
    <xf numFmtId="0" fontId="0" fillId="0" borderId="8" xfId="0" applyFont="1" applyBorder="1" applyProtection="1">
      <protection locked="0"/>
    </xf>
    <xf numFmtId="4" fontId="5" fillId="0" borderId="0" xfId="0" applyNumberFormat="1" applyFont="1" applyBorder="1" applyProtection="1">
      <protection locked="0"/>
    </xf>
    <xf numFmtId="4" fontId="0" fillId="0" borderId="0" xfId="0" applyNumberFormat="1" applyFont="1" applyBorder="1" applyProtection="1">
      <protection locked="0"/>
    </xf>
    <xf numFmtId="4" fontId="0" fillId="0" borderId="8" xfId="0" applyNumberFormat="1" applyFont="1" applyBorder="1" applyProtection="1">
      <protection locked="0"/>
    </xf>
    <xf numFmtId="4" fontId="5" fillId="3" borderId="17" xfId="0" applyNumberFormat="1" applyFont="1" applyFill="1" applyBorder="1" applyProtection="1">
      <protection locked="0"/>
    </xf>
    <xf numFmtId="2" fontId="0" fillId="3" borderId="1" xfId="0" applyNumberFormat="1" applyFont="1" applyFill="1" applyBorder="1" applyProtection="1">
      <protection locked="0"/>
    </xf>
    <xf numFmtId="9" fontId="5" fillId="0" borderId="8" xfId="0" applyNumberFormat="1" applyFont="1" applyBorder="1" applyProtection="1">
      <protection locked="0"/>
    </xf>
    <xf numFmtId="9" fontId="5" fillId="3" borderId="1" xfId="0" applyNumberFormat="1" applyFont="1" applyFill="1" applyBorder="1" applyProtection="1">
      <protection locked="0"/>
    </xf>
    <xf numFmtId="1" fontId="5" fillId="0" borderId="8" xfId="0" applyNumberFormat="1" applyFont="1" applyBorder="1" applyProtection="1">
      <protection locked="0"/>
    </xf>
    <xf numFmtId="1" fontId="0" fillId="0" borderId="8" xfId="0" applyNumberFormat="1" applyFont="1" applyBorder="1" applyProtection="1">
      <protection locked="0"/>
    </xf>
    <xf numFmtId="10" fontId="0" fillId="0" borderId="0" xfId="0" applyNumberFormat="1" applyFont="1" applyBorder="1" applyProtection="1">
      <protection locked="0"/>
    </xf>
    <xf numFmtId="10" fontId="0" fillId="0" borderId="8" xfId="0" applyNumberFormat="1" applyFont="1" applyBorder="1" applyProtection="1">
      <protection locked="0"/>
    </xf>
    <xf numFmtId="0" fontId="0" fillId="0" borderId="1" xfId="0" applyFont="1" applyBorder="1" applyAlignment="1">
      <alignment wrapText="1"/>
    </xf>
    <xf numFmtId="170" fontId="5" fillId="7" borderId="1" xfId="1" applyNumberFormat="1" applyFont="1" applyFill="1" applyBorder="1" applyAlignment="1" applyProtection="1"/>
    <xf numFmtId="0" fontId="0" fillId="0" borderId="0" xfId="0" applyFont="1" applyProtection="1"/>
    <xf numFmtId="1" fontId="5" fillId="7" borderId="1" xfId="1" applyNumberFormat="1" applyFont="1" applyFill="1" applyBorder="1" applyAlignment="1" applyProtection="1"/>
    <xf numFmtId="171" fontId="0" fillId="0" borderId="0" xfId="0" applyNumberFormat="1" applyFont="1" applyProtection="1"/>
    <xf numFmtId="171" fontId="0" fillId="0" borderId="0" xfId="0" applyNumberFormat="1" applyProtection="1"/>
    <xf numFmtId="171" fontId="0" fillId="0" borderId="0" xfId="0" applyNumberFormat="1" applyBorder="1" applyProtection="1"/>
    <xf numFmtId="0" fontId="0" fillId="0" borderId="0" xfId="0" applyBorder="1" applyProtection="1"/>
    <xf numFmtId="173" fontId="0" fillId="14" borderId="1" xfId="0" applyNumberFormat="1" applyFill="1" applyBorder="1" applyProtection="1"/>
    <xf numFmtId="0" fontId="0" fillId="0" borderId="0" xfId="0" applyProtection="1"/>
    <xf numFmtId="0" fontId="6" fillId="0" borderId="0" xfId="0" applyFont="1" applyProtection="1"/>
    <xf numFmtId="0" fontId="1" fillId="0" borderId="0" xfId="0" applyFont="1" applyAlignment="1" applyProtection="1">
      <alignment wrapText="1"/>
    </xf>
    <xf numFmtId="0" fontId="5" fillId="0" borderId="0" xfId="0" applyFont="1" applyProtection="1"/>
    <xf numFmtId="0" fontId="0" fillId="0" borderId="0" xfId="0" applyFont="1" applyFill="1" applyProtection="1"/>
    <xf numFmtId="167" fontId="0" fillId="0" borderId="0" xfId="1" applyNumberFormat="1" applyFont="1" applyFill="1" applyBorder="1" applyAlignment="1" applyProtection="1"/>
    <xf numFmtId="165" fontId="4" fillId="0" borderId="0" xfId="0" applyNumberFormat="1" applyFont="1" applyAlignment="1" applyProtection="1">
      <alignment wrapText="1"/>
    </xf>
    <xf numFmtId="0" fontId="0" fillId="0" borderId="0" xfId="0" applyFont="1" applyAlignment="1" applyProtection="1">
      <alignment wrapText="1"/>
    </xf>
    <xf numFmtId="0" fontId="0" fillId="0" borderId="0" xfId="0" applyFont="1" applyFill="1" applyAlignment="1" applyProtection="1">
      <alignment wrapText="1"/>
    </xf>
    <xf numFmtId="167" fontId="1" fillId="0" borderId="0" xfId="1" applyNumberFormat="1" applyFont="1" applyFill="1" applyBorder="1" applyAlignment="1" applyProtection="1">
      <alignment wrapText="1"/>
    </xf>
    <xf numFmtId="167" fontId="0" fillId="0" borderId="0" xfId="1" applyNumberFormat="1" applyFont="1" applyFill="1" applyBorder="1" applyAlignment="1" applyProtection="1">
      <alignment wrapText="1"/>
    </xf>
    <xf numFmtId="0" fontId="0" fillId="5" borderId="1" xfId="0" applyFont="1" applyFill="1" applyBorder="1" applyAlignment="1" applyProtection="1">
      <alignment horizontal="center" wrapText="1"/>
    </xf>
    <xf numFmtId="9" fontId="0" fillId="5" borderId="5" xfId="0" applyNumberFormat="1" applyFont="1" applyFill="1" applyBorder="1" applyAlignment="1" applyProtection="1">
      <alignment horizontal="center"/>
    </xf>
    <xf numFmtId="0" fontId="5" fillId="7" borderId="2" xfId="0" applyFont="1" applyFill="1" applyBorder="1" applyAlignment="1" applyProtection="1">
      <alignment horizontal="center" wrapText="1"/>
    </xf>
    <xf numFmtId="0" fontId="0" fillId="7" borderId="2" xfId="0" applyFont="1" applyFill="1" applyBorder="1" applyAlignment="1" applyProtection="1">
      <alignment horizontal="center" wrapText="1"/>
    </xf>
    <xf numFmtId="9" fontId="5" fillId="14" borderId="2" xfId="0" applyNumberFormat="1" applyFont="1" applyFill="1" applyBorder="1" applyAlignment="1" applyProtection="1">
      <alignment horizontal="center" wrapText="1"/>
    </xf>
    <xf numFmtId="0" fontId="0" fillId="3" borderId="1" xfId="0" applyFont="1" applyFill="1" applyBorder="1" applyAlignment="1" applyProtection="1">
      <alignment horizontal="center" wrapText="1"/>
    </xf>
    <xf numFmtId="9" fontId="0" fillId="3" borderId="2" xfId="0" applyNumberFormat="1" applyFont="1" applyFill="1" applyBorder="1" applyAlignment="1" applyProtection="1">
      <alignment horizontal="center"/>
    </xf>
    <xf numFmtId="0" fontId="0" fillId="8" borderId="16" xfId="0" applyFill="1" applyBorder="1" applyAlignment="1" applyProtection="1">
      <alignment horizontal="center" wrapText="1"/>
    </xf>
    <xf numFmtId="9" fontId="0" fillId="8" borderId="3" xfId="0" applyNumberFormat="1" applyFill="1" applyBorder="1" applyAlignment="1" applyProtection="1">
      <alignment horizontal="center"/>
    </xf>
    <xf numFmtId="0" fontId="0" fillId="7" borderId="3" xfId="0" applyFill="1" applyBorder="1" applyAlignment="1" applyProtection="1">
      <alignment horizontal="center" wrapText="1"/>
    </xf>
    <xf numFmtId="9" fontId="0" fillId="8" borderId="3" xfId="0" applyNumberFormat="1" applyFill="1" applyBorder="1" applyAlignment="1" applyProtection="1">
      <alignment horizontal="center" wrapText="1"/>
    </xf>
    <xf numFmtId="9" fontId="5" fillId="14" borderId="14" xfId="0" applyNumberFormat="1" applyFont="1" applyFill="1" applyBorder="1" applyAlignment="1" applyProtection="1">
      <alignment horizontal="center" wrapText="1"/>
    </xf>
    <xf numFmtId="0" fontId="0" fillId="11" borderId="16" xfId="0" applyFill="1" applyBorder="1" applyAlignment="1" applyProtection="1">
      <alignment horizontal="center" wrapText="1"/>
    </xf>
    <xf numFmtId="9" fontId="0" fillId="11" borderId="3" xfId="0" applyNumberFormat="1" applyFill="1" applyBorder="1" applyAlignment="1" applyProtection="1">
      <alignment horizontal="center"/>
    </xf>
    <xf numFmtId="9" fontId="0" fillId="11" borderId="3" xfId="0" applyNumberFormat="1" applyFill="1" applyBorder="1" applyAlignment="1" applyProtection="1">
      <alignment horizontal="center" wrapText="1"/>
    </xf>
    <xf numFmtId="0" fontId="7" fillId="0" borderId="0" xfId="0" applyFont="1" applyProtection="1"/>
    <xf numFmtId="0" fontId="0" fillId="7" borderId="13" xfId="0" applyFont="1" applyFill="1" applyBorder="1" applyAlignment="1" applyProtection="1">
      <alignment horizontal="center" wrapText="1"/>
    </xf>
    <xf numFmtId="0" fontId="0" fillId="3" borderId="0" xfId="0" applyFont="1" applyFill="1" applyBorder="1" applyAlignment="1" applyProtection="1">
      <alignment horizontal="center" wrapText="1"/>
    </xf>
    <xf numFmtId="9" fontId="5" fillId="14" borderId="10" xfId="0" applyNumberFormat="1" applyFont="1" applyFill="1" applyBorder="1" applyAlignment="1" applyProtection="1">
      <alignment horizontal="center" wrapText="1"/>
    </xf>
    <xf numFmtId="0" fontId="0" fillId="8" borderId="1" xfId="0" applyFill="1" applyBorder="1" applyAlignment="1" applyProtection="1">
      <alignment horizontal="center" wrapText="1"/>
    </xf>
    <xf numFmtId="9" fontId="0" fillId="8" borderId="1" xfId="0" applyNumberFormat="1" applyFill="1" applyBorder="1" applyAlignment="1" applyProtection="1">
      <alignment horizontal="center"/>
    </xf>
    <xf numFmtId="0" fontId="5" fillId="7" borderId="1" xfId="0" applyFont="1" applyFill="1" applyBorder="1" applyAlignment="1" applyProtection="1">
      <alignment horizontal="center" wrapText="1"/>
    </xf>
    <xf numFmtId="0" fontId="0" fillId="7" borderId="1" xfId="0" applyFill="1" applyBorder="1" applyAlignment="1" applyProtection="1">
      <alignment horizontal="center" wrapText="1"/>
    </xf>
    <xf numFmtId="9" fontId="5" fillId="14" borderId="1" xfId="0" applyNumberFormat="1" applyFont="1" applyFill="1" applyBorder="1" applyAlignment="1" applyProtection="1">
      <alignment horizontal="center" wrapText="1"/>
    </xf>
    <xf numFmtId="0" fontId="0" fillId="11" borderId="1" xfId="0" applyFill="1" applyBorder="1" applyAlignment="1" applyProtection="1">
      <alignment horizontal="center" wrapText="1"/>
    </xf>
    <xf numFmtId="9" fontId="0" fillId="11" borderId="1" xfId="0" applyNumberFormat="1" applyFill="1" applyBorder="1" applyAlignment="1" applyProtection="1">
      <alignment horizontal="center"/>
    </xf>
    <xf numFmtId="0" fontId="0" fillId="5" borderId="1" xfId="0" applyFont="1" applyFill="1" applyBorder="1" applyAlignment="1" applyProtection="1">
      <alignment horizontal="center"/>
    </xf>
    <xf numFmtId="0" fontId="0" fillId="7" borderId="2" xfId="0" applyFont="1" applyFill="1" applyBorder="1" applyAlignment="1" applyProtection="1">
      <alignment horizontal="center"/>
    </xf>
    <xf numFmtId="0" fontId="0" fillId="7" borderId="0" xfId="0" applyFont="1" applyFill="1" applyProtection="1"/>
    <xf numFmtId="0" fontId="0" fillId="14" borderId="2" xfId="0" applyFont="1" applyFill="1" applyBorder="1" applyAlignment="1" applyProtection="1">
      <alignment horizontal="center"/>
    </xf>
    <xf numFmtId="0" fontId="0" fillId="3" borderId="2"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 xfId="0" applyFont="1" applyFill="1" applyBorder="1" applyAlignment="1" applyProtection="1">
      <alignment horizontal="center" wrapText="1"/>
    </xf>
    <xf numFmtId="0" fontId="6" fillId="7" borderId="2" xfId="0" applyFont="1" applyFill="1" applyBorder="1" applyAlignment="1" applyProtection="1">
      <alignment horizontal="center"/>
    </xf>
    <xf numFmtId="0" fontId="0" fillId="14" borderId="2" xfId="0" applyFill="1" applyBorder="1" applyAlignment="1" applyProtection="1">
      <alignment horizontal="center"/>
    </xf>
    <xf numFmtId="0" fontId="0" fillId="8" borderId="15" xfId="0" applyFill="1" applyBorder="1" applyAlignment="1" applyProtection="1">
      <alignment horizontal="center"/>
    </xf>
    <xf numFmtId="0" fontId="5" fillId="8" borderId="17" xfId="0" applyFont="1" applyFill="1" applyBorder="1" applyAlignment="1" applyProtection="1">
      <alignment horizontal="center"/>
    </xf>
    <xf numFmtId="0" fontId="0" fillId="7" borderId="17" xfId="0" applyFont="1" applyFill="1" applyBorder="1" applyAlignment="1" applyProtection="1">
      <alignment horizontal="center"/>
    </xf>
    <xf numFmtId="0" fontId="5" fillId="8" borderId="17" xfId="0" applyFont="1" applyFill="1" applyBorder="1" applyAlignment="1" applyProtection="1">
      <alignment horizontal="center" wrapText="1"/>
    </xf>
    <xf numFmtId="0" fontId="0" fillId="7" borderId="17" xfId="0" applyFont="1" applyFill="1" applyBorder="1" applyProtection="1"/>
    <xf numFmtId="0" fontId="0" fillId="14" borderId="1" xfId="0" applyFont="1" applyFill="1" applyBorder="1" applyProtection="1"/>
    <xf numFmtId="0" fontId="0" fillId="11" borderId="15" xfId="0" applyFill="1" applyBorder="1" applyAlignment="1" applyProtection="1">
      <alignment horizontal="center"/>
    </xf>
    <xf numFmtId="0" fontId="5" fillId="11" borderId="17" xfId="0" applyFont="1" applyFill="1" applyBorder="1" applyAlignment="1" applyProtection="1">
      <alignment horizontal="center"/>
    </xf>
    <xf numFmtId="0" fontId="5" fillId="11" borderId="17" xfId="0" applyFont="1" applyFill="1" applyBorder="1" applyAlignment="1" applyProtection="1">
      <alignment horizontal="center" wrapText="1"/>
    </xf>
    <xf numFmtId="0" fontId="9" fillId="5" borderId="1" xfId="0" applyFont="1" applyFill="1" applyBorder="1" applyAlignment="1" applyProtection="1">
      <alignment horizontal="center"/>
    </xf>
    <xf numFmtId="0" fontId="0" fillId="5" borderId="6" xfId="0" applyFont="1" applyFill="1" applyBorder="1" applyAlignment="1" applyProtection="1">
      <alignment horizontal="center"/>
    </xf>
    <xf numFmtId="0" fontId="0" fillId="7" borderId="3" xfId="0" applyFont="1" applyFill="1" applyBorder="1" applyAlignment="1" applyProtection="1">
      <alignment horizontal="center"/>
    </xf>
    <xf numFmtId="0" fontId="0" fillId="5" borderId="3" xfId="0" applyFont="1" applyFill="1" applyBorder="1" applyAlignment="1" applyProtection="1">
      <alignment horizontal="center"/>
    </xf>
    <xf numFmtId="0" fontId="0" fillId="14" borderId="3" xfId="0" applyFont="1" applyFill="1" applyBorder="1" applyAlignment="1" applyProtection="1">
      <alignment horizontal="center"/>
    </xf>
    <xf numFmtId="0" fontId="9" fillId="3" borderId="3" xfId="0" applyFont="1" applyFill="1" applyBorder="1" applyAlignment="1" applyProtection="1">
      <alignment horizontal="center"/>
    </xf>
    <xf numFmtId="0" fontId="0" fillId="3" borderId="3" xfId="0" applyFont="1" applyFill="1" applyBorder="1" applyAlignment="1" applyProtection="1">
      <alignment horizontal="center"/>
    </xf>
    <xf numFmtId="0" fontId="9" fillId="7" borderId="3" xfId="0" applyFont="1" applyFill="1" applyBorder="1" applyAlignment="1" applyProtection="1">
      <alignment horizontal="center"/>
    </xf>
    <xf numFmtId="0" fontId="0" fillId="14" borderId="3" xfId="0" applyFill="1" applyBorder="1" applyAlignment="1" applyProtection="1">
      <alignment horizontal="center"/>
    </xf>
    <xf numFmtId="1" fontId="0" fillId="8" borderId="11" xfId="0" applyNumberFormat="1" applyFill="1" applyBorder="1" applyAlignment="1" applyProtection="1">
      <alignment horizontal="center"/>
    </xf>
    <xf numFmtId="1" fontId="0" fillId="8" borderId="1" xfId="0" applyNumberFormat="1" applyFill="1" applyBorder="1" applyAlignment="1" applyProtection="1">
      <alignment horizontal="center"/>
    </xf>
    <xf numFmtId="0" fontId="0" fillId="7" borderId="1" xfId="0" applyFill="1" applyBorder="1" applyAlignment="1" applyProtection="1">
      <alignment horizontal="center"/>
    </xf>
    <xf numFmtId="1" fontId="0" fillId="7" borderId="1" xfId="0" applyNumberFormat="1" applyFill="1" applyBorder="1" applyAlignment="1" applyProtection="1">
      <alignment horizontal="center"/>
    </xf>
    <xf numFmtId="0" fontId="0" fillId="7" borderId="1" xfId="0" applyFill="1" applyBorder="1" applyProtection="1"/>
    <xf numFmtId="0" fontId="0" fillId="14" borderId="1" xfId="0" applyFill="1" applyBorder="1" applyProtection="1"/>
    <xf numFmtId="1" fontId="0" fillId="11" borderId="11" xfId="0" applyNumberFormat="1" applyFill="1" applyBorder="1" applyAlignment="1" applyProtection="1">
      <alignment horizontal="center"/>
    </xf>
    <xf numFmtId="1" fontId="0" fillId="11" borderId="1" xfId="0" applyNumberFormat="1" applyFill="1" applyBorder="1" applyAlignment="1" applyProtection="1">
      <alignment horizontal="center"/>
    </xf>
    <xf numFmtId="0" fontId="9" fillId="0" borderId="0" xfId="0" applyFont="1" applyProtection="1"/>
    <xf numFmtId="0" fontId="8" fillId="0" borderId="0" xfId="0" applyFont="1" applyProtection="1"/>
    <xf numFmtId="0" fontId="1" fillId="0" borderId="12" xfId="0" applyFont="1" applyBorder="1" applyAlignment="1" applyProtection="1">
      <alignment wrapText="1"/>
    </xf>
    <xf numFmtId="0" fontId="0" fillId="0" borderId="1" xfId="0" applyFont="1" applyBorder="1" applyAlignment="1">
      <alignment wrapText="1"/>
    </xf>
    <xf numFmtId="173" fontId="0" fillId="5" borderId="5" xfId="0" applyNumberFormat="1" applyFont="1" applyFill="1" applyBorder="1" applyAlignment="1" applyProtection="1">
      <alignment horizontal="center"/>
    </xf>
    <xf numFmtId="173" fontId="0" fillId="5" borderId="6" xfId="0" applyNumberFormat="1" applyFont="1" applyFill="1" applyBorder="1" applyAlignment="1" applyProtection="1">
      <alignment horizontal="center"/>
    </xf>
    <xf numFmtId="0" fontId="0" fillId="0" borderId="0" xfId="0" applyFill="1" applyProtection="1"/>
    <xf numFmtId="0" fontId="15" fillId="0" borderId="0" xfId="0" applyFont="1"/>
    <xf numFmtId="0" fontId="16" fillId="0" borderId="0" xfId="0" applyFont="1"/>
    <xf numFmtId="0" fontId="8" fillId="0" borderId="0" xfId="0" applyFont="1" applyFill="1" applyProtection="1"/>
    <xf numFmtId="9" fontId="0" fillId="5" borderId="5" xfId="0" applyNumberFormat="1" applyFont="1" applyFill="1" applyBorder="1" applyAlignment="1" applyProtection="1">
      <alignment horizontal="center" wrapText="1"/>
    </xf>
    <xf numFmtId="9" fontId="0" fillId="3" borderId="3" xfId="0" applyNumberFormat="1" applyFont="1" applyFill="1" applyBorder="1" applyAlignment="1" applyProtection="1">
      <alignment horizontal="center"/>
    </xf>
    <xf numFmtId="0" fontId="0" fillId="3" borderId="2" xfId="0" applyFont="1" applyFill="1" applyBorder="1" applyAlignment="1" applyProtection="1">
      <alignment horizontal="center" wrapText="1"/>
    </xf>
    <xf numFmtId="0" fontId="0" fillId="8" borderId="2" xfId="0" applyFont="1" applyFill="1" applyBorder="1" applyAlignment="1" applyProtection="1">
      <alignment horizontal="center" wrapText="1"/>
    </xf>
    <xf numFmtId="0" fontId="0" fillId="11" borderId="2" xfId="0" applyFont="1" applyFill="1" applyBorder="1" applyAlignment="1" applyProtection="1">
      <alignment horizontal="center" wrapText="1"/>
    </xf>
    <xf numFmtId="0" fontId="0" fillId="8" borderId="2" xfId="0" applyFont="1" applyFill="1" applyBorder="1" applyAlignment="1" applyProtection="1">
      <alignment horizontal="center"/>
    </xf>
    <xf numFmtId="0" fontId="0" fillId="11" borderId="2" xfId="0" applyFont="1" applyFill="1" applyBorder="1" applyAlignment="1" applyProtection="1">
      <alignment horizontal="center"/>
    </xf>
    <xf numFmtId="173" fontId="5" fillId="3" borderId="1" xfId="1" applyNumberFormat="1" applyFont="1" applyFill="1" applyBorder="1" applyAlignment="1" applyProtection="1"/>
    <xf numFmtId="2" fontId="17" fillId="3" borderId="1" xfId="0" applyNumberFormat="1" applyFont="1" applyFill="1" applyBorder="1" applyAlignment="1" applyProtection="1">
      <alignment vertical="center" wrapText="1"/>
      <protection locked="0"/>
    </xf>
    <xf numFmtId="0" fontId="0" fillId="18" borderId="2" xfId="0" applyFont="1" applyFill="1" applyBorder="1" applyAlignment="1" applyProtection="1">
      <alignment horizontal="center" wrapText="1"/>
    </xf>
    <xf numFmtId="0" fontId="0"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wrapText="1"/>
    </xf>
    <xf numFmtId="0" fontId="1" fillId="0" borderId="0" xfId="0" applyFont="1"/>
    <xf numFmtId="0" fontId="0" fillId="0" borderId="1" xfId="0" applyFont="1" applyBorder="1" applyAlignment="1">
      <alignment wrapText="1"/>
    </xf>
    <xf numFmtId="173" fontId="0" fillId="19" borderId="1" xfId="0" applyNumberFormat="1" applyFill="1" applyBorder="1"/>
    <xf numFmtId="0" fontId="0" fillId="0" borderId="1" xfId="0" applyFont="1" applyFill="1" applyBorder="1"/>
    <xf numFmtId="0" fontId="0" fillId="0" borderId="1" xfId="0" applyFont="1" applyBorder="1" applyAlignment="1">
      <alignment wrapText="1"/>
    </xf>
    <xf numFmtId="0" fontId="0" fillId="0" borderId="1" xfId="0" applyFont="1" applyBorder="1" applyAlignment="1">
      <alignment wrapText="1"/>
    </xf>
    <xf numFmtId="2" fontId="0" fillId="0" borderId="0" xfId="0" applyNumberFormat="1"/>
    <xf numFmtId="37" fontId="5" fillId="0" borderId="1" xfId="1" applyNumberFormat="1" applyFont="1" applyFill="1" applyBorder="1" applyAlignment="1" applyProtection="1"/>
    <xf numFmtId="3" fontId="0" fillId="0" borderId="1" xfId="0" applyNumberFormat="1" applyFont="1" applyFill="1" applyBorder="1"/>
    <xf numFmtId="9" fontId="5" fillId="11" borderId="17" xfId="0" applyNumberFormat="1" applyFont="1" applyFill="1" applyBorder="1" applyAlignment="1" applyProtection="1">
      <alignment horizontal="center" wrapText="1"/>
    </xf>
    <xf numFmtId="0" fontId="19" fillId="0" borderId="0" xfId="0" applyFont="1"/>
    <xf numFmtId="167" fontId="19" fillId="0" borderId="0" xfId="1" applyNumberFormat="1" applyFont="1" applyFill="1" applyBorder="1" applyAlignment="1" applyProtection="1">
      <protection locked="0"/>
    </xf>
    <xf numFmtId="2" fontId="19" fillId="0" borderId="0" xfId="0" applyNumberFormat="1" applyFont="1"/>
    <xf numFmtId="4" fontId="19" fillId="0" borderId="0" xfId="0" applyNumberFormat="1" applyFont="1"/>
    <xf numFmtId="173" fontId="8" fillId="0" borderId="0" xfId="0" applyNumberFormat="1" applyFont="1" applyProtection="1">
      <protection locked="0"/>
    </xf>
    <xf numFmtId="173" fontId="0" fillId="0" borderId="0" xfId="0" applyNumberFormat="1" applyFont="1" applyProtection="1"/>
    <xf numFmtId="173" fontId="0" fillId="0" borderId="0" xfId="0" applyNumberFormat="1" applyFont="1" applyAlignment="1" applyProtection="1">
      <alignment wrapText="1"/>
    </xf>
    <xf numFmtId="173" fontId="0" fillId="7" borderId="2" xfId="0" applyNumberFormat="1" applyFont="1" applyFill="1" applyBorder="1" applyAlignment="1" applyProtection="1">
      <alignment horizontal="center" wrapText="1"/>
    </xf>
    <xf numFmtId="173" fontId="0" fillId="7" borderId="13" xfId="0" applyNumberFormat="1" applyFont="1" applyFill="1" applyBorder="1" applyAlignment="1" applyProtection="1">
      <alignment horizontal="center" wrapText="1"/>
    </xf>
    <xf numFmtId="173" fontId="0" fillId="7" borderId="0" xfId="0" applyNumberFormat="1" applyFont="1" applyFill="1" applyProtection="1"/>
    <xf numFmtId="173" fontId="0" fillId="7" borderId="3" xfId="0" applyNumberFormat="1" applyFont="1" applyFill="1" applyBorder="1" applyAlignment="1" applyProtection="1">
      <alignment horizontal="center"/>
    </xf>
    <xf numFmtId="173" fontId="0" fillId="0" borderId="0" xfId="0" applyNumberFormat="1" applyFont="1"/>
    <xf numFmtId="173" fontId="0" fillId="0" borderId="0" xfId="0" applyNumberFormat="1"/>
    <xf numFmtId="173" fontId="0" fillId="5" borderId="1" xfId="0" applyNumberFormat="1" applyFont="1" applyFill="1" applyBorder="1" applyProtection="1"/>
    <xf numFmtId="173" fontId="5" fillId="7" borderId="1" xfId="1" applyNumberFormat="1" applyFont="1" applyFill="1" applyBorder="1" applyAlignment="1" applyProtection="1">
      <protection locked="0"/>
    </xf>
    <xf numFmtId="173" fontId="5" fillId="8" borderId="4" xfId="1" applyNumberFormat="1" applyFont="1" applyFill="1" applyBorder="1" applyAlignment="1" applyProtection="1"/>
    <xf numFmtId="173" fontId="0" fillId="7" borderId="1" xfId="0" applyNumberFormat="1" applyFont="1" applyFill="1" applyBorder="1" applyProtection="1">
      <protection locked="0"/>
    </xf>
    <xf numFmtId="173" fontId="5" fillId="11" borderId="4" xfId="1" applyNumberFormat="1" applyFont="1" applyFill="1" applyBorder="1" applyAlignment="1" applyProtection="1"/>
    <xf numFmtId="173" fontId="18" fillId="0" borderId="0" xfId="0" applyNumberFormat="1" applyFont="1" applyProtection="1">
      <protection locked="0"/>
    </xf>
    <xf numFmtId="174" fontId="5" fillId="4" borderId="1" xfId="0" applyNumberFormat="1" applyFont="1" applyFill="1" applyBorder="1" applyProtection="1"/>
    <xf numFmtId="173" fontId="8" fillId="0" borderId="0" xfId="0" applyNumberFormat="1" applyFont="1" applyProtection="1"/>
    <xf numFmtId="173" fontId="0" fillId="0" borderId="0" xfId="0" applyNumberFormat="1" applyFont="1" applyProtection="1">
      <protection locked="0"/>
    </xf>
    <xf numFmtId="173" fontId="0" fillId="0" borderId="8" xfId="0" applyNumberFormat="1" applyFont="1" applyBorder="1" applyProtection="1">
      <protection locked="0"/>
    </xf>
    <xf numFmtId="173" fontId="6" fillId="0" borderId="8" xfId="0" applyNumberFormat="1" applyFont="1" applyBorder="1" applyProtection="1">
      <protection locked="0"/>
    </xf>
    <xf numFmtId="173" fontId="5" fillId="3" borderId="17" xfId="0" applyNumberFormat="1" applyFont="1" applyFill="1" applyBorder="1" applyProtection="1">
      <protection locked="0"/>
    </xf>
    <xf numFmtId="173" fontId="0" fillId="7" borderId="2" xfId="0" applyNumberFormat="1" applyFont="1" applyFill="1" applyBorder="1" applyAlignment="1" applyProtection="1">
      <alignment horizontal="center"/>
    </xf>
    <xf numFmtId="173" fontId="17" fillId="3" borderId="17" xfId="0" applyNumberFormat="1" applyFont="1" applyFill="1" applyBorder="1" applyAlignment="1" applyProtection="1">
      <alignment vertical="center" wrapText="1"/>
      <protection locked="0"/>
    </xf>
    <xf numFmtId="0" fontId="12" fillId="0" borderId="0" xfId="0" applyFont="1" applyAlignment="1" applyProtection="1"/>
    <xf numFmtId="0" fontId="13" fillId="0" borderId="0" xfId="0" applyFont="1" applyAlignment="1" applyProtection="1"/>
    <xf numFmtId="0" fontId="1" fillId="0" borderId="0" xfId="0" applyFont="1" applyAlignment="1" applyProtection="1"/>
    <xf numFmtId="0" fontId="0" fillId="0" borderId="0" xfId="0" applyAlignment="1" applyProtection="1"/>
    <xf numFmtId="0" fontId="0" fillId="0" borderId="0" xfId="0" applyFont="1" applyAlignment="1" applyProtection="1"/>
    <xf numFmtId="0" fontId="1" fillId="0" borderId="0" xfId="0" applyFont="1" applyAlignment="1" applyProtection="1">
      <alignment horizontal="left"/>
      <protection locked="0"/>
    </xf>
    <xf numFmtId="0" fontId="8" fillId="0" borderId="0" xfId="0" applyFont="1" applyFill="1" applyAlignment="1" applyProtection="1">
      <alignment horizontal="right"/>
      <protection locked="0"/>
    </xf>
    <xf numFmtId="14" fontId="8" fillId="0" borderId="0" xfId="0" applyNumberFormat="1" applyFont="1" applyAlignment="1" applyProtection="1">
      <alignment horizontal="left"/>
      <protection locked="0"/>
    </xf>
    <xf numFmtId="172" fontId="5" fillId="0" borderId="0" xfId="0" applyNumberFormat="1" applyFont="1" applyBorder="1" applyProtection="1">
      <protection locked="0"/>
    </xf>
    <xf numFmtId="172" fontId="5" fillId="0" borderId="8" xfId="0" applyNumberFormat="1" applyFont="1" applyBorder="1" applyProtection="1">
      <protection locked="0"/>
    </xf>
    <xf numFmtId="9" fontId="0" fillId="0" borderId="0" xfId="0" applyNumberFormat="1" applyFont="1" applyBorder="1" applyProtection="1">
      <protection locked="0"/>
    </xf>
    <xf numFmtId="9" fontId="0" fillId="0" borderId="8" xfId="0" applyNumberFormat="1" applyFont="1" applyBorder="1" applyProtection="1">
      <protection locked="0"/>
    </xf>
    <xf numFmtId="0" fontId="5" fillId="0" borderId="8" xfId="0" applyNumberFormat="1" applyFont="1" applyBorder="1" applyProtection="1">
      <protection locked="0"/>
    </xf>
    <xf numFmtId="0" fontId="0" fillId="0" borderId="8" xfId="0" applyNumberFormat="1" applyFont="1" applyBorder="1" applyProtection="1">
      <protection locked="0"/>
    </xf>
    <xf numFmtId="4" fontId="7" fillId="0" borderId="1" xfId="1" applyNumberFormat="1" applyFont="1" applyFill="1" applyBorder="1" applyAlignment="1" applyProtection="1"/>
    <xf numFmtId="4" fontId="0" fillId="0" borderId="1" xfId="0" applyNumberFormat="1" applyFont="1" applyFill="1" applyBorder="1"/>
    <xf numFmtId="0" fontId="0" fillId="0" borderId="1" xfId="0" applyFont="1" applyFill="1" applyBorder="1" applyProtection="1"/>
    <xf numFmtId="171" fontId="5" fillId="16" borderId="1" xfId="1" applyNumberFormat="1" applyFont="1" applyFill="1" applyBorder="1" applyAlignment="1" applyProtection="1">
      <alignment horizontal="right"/>
    </xf>
    <xf numFmtId="171" fontId="5" fillId="16" borderId="1" xfId="1" applyNumberFormat="1" applyFont="1" applyFill="1" applyBorder="1" applyAlignment="1" applyProtection="1"/>
    <xf numFmtId="0" fontId="0" fillId="7" borderId="1" xfId="0" applyFont="1" applyFill="1" applyBorder="1" applyProtection="1"/>
    <xf numFmtId="173" fontId="0" fillId="7" borderId="1" xfId="0" applyNumberFormat="1" applyFont="1" applyFill="1" applyBorder="1" applyProtection="1"/>
    <xf numFmtId="0" fontId="19" fillId="0" borderId="0" xfId="0" applyFont="1" applyAlignment="1">
      <alignment horizontal="right"/>
    </xf>
    <xf numFmtId="0" fontId="0" fillId="0" borderId="9" xfId="0" applyFont="1" applyBorder="1" applyProtection="1">
      <protection locked="0"/>
    </xf>
    <xf numFmtId="0" fontId="19" fillId="0" borderId="0" xfId="0" applyFont="1" applyAlignment="1">
      <alignment horizontal="right"/>
    </xf>
    <xf numFmtId="172" fontId="5" fillId="0" borderId="9" xfId="0" applyNumberFormat="1" applyFont="1" applyBorder="1" applyProtection="1"/>
    <xf numFmtId="172" fontId="5" fillId="0" borderId="0" xfId="0" applyNumberFormat="1" applyFont="1" applyFill="1" applyBorder="1" applyProtection="1">
      <protection locked="0"/>
    </xf>
    <xf numFmtId="172" fontId="5" fillId="0" borderId="8" xfId="0" applyNumberFormat="1" applyFont="1" applyFill="1" applyBorder="1" applyProtection="1">
      <protection locked="0"/>
    </xf>
    <xf numFmtId="2" fontId="7" fillId="2" borderId="1" xfId="1" applyNumberFormat="1" applyFont="1" applyFill="1" applyBorder="1" applyAlignment="1" applyProtection="1"/>
    <xf numFmtId="4" fontId="0" fillId="0" borderId="1" xfId="0" applyNumberFormat="1" applyFont="1" applyBorder="1"/>
    <xf numFmtId="0" fontId="19" fillId="0" borderId="0" xfId="0" applyFont="1" applyAlignment="1">
      <alignment horizontal="right"/>
    </xf>
    <xf numFmtId="9" fontId="0" fillId="8" borderId="13" xfId="0" applyNumberFormat="1" applyFill="1" applyBorder="1" applyAlignment="1" applyProtection="1">
      <alignment horizontal="center"/>
    </xf>
    <xf numFmtId="9" fontId="0" fillId="8" borderId="13" xfId="0" applyNumberFormat="1" applyFill="1" applyBorder="1" applyAlignment="1" applyProtection="1">
      <alignment horizontal="center" wrapText="1"/>
    </xf>
    <xf numFmtId="9" fontId="0" fillId="11" borderId="13" xfId="0" applyNumberFormat="1" applyFill="1" applyBorder="1" applyAlignment="1" applyProtection="1">
      <alignment horizontal="center"/>
    </xf>
    <xf numFmtId="9" fontId="0" fillId="11" borderId="13" xfId="0" applyNumberFormat="1" applyFill="1" applyBorder="1" applyAlignment="1" applyProtection="1">
      <alignment horizontal="center" wrapText="1"/>
    </xf>
    <xf numFmtId="172" fontId="0" fillId="0" borderId="0" xfId="0" applyNumberFormat="1" applyProtection="1">
      <protection locked="0"/>
    </xf>
    <xf numFmtId="0" fontId="20" fillId="20" borderId="0" xfId="0" applyFont="1" applyFill="1" applyAlignment="1">
      <alignment horizontal="left" vertical="center"/>
    </xf>
    <xf numFmtId="0" fontId="0" fillId="20" borderId="0" xfId="0" applyFill="1" applyAlignment="1">
      <alignment horizontal="left" vertical="center"/>
    </xf>
    <xf numFmtId="173" fontId="0" fillId="20" borderId="0" xfId="0" applyNumberFormat="1" applyFill="1" applyAlignment="1">
      <alignment horizontal="left" vertical="center"/>
    </xf>
    <xf numFmtId="0" fontId="1" fillId="20" borderId="0" xfId="0" applyFont="1" applyFill="1" applyAlignment="1">
      <alignment horizontal="left" vertical="center" wrapText="1"/>
    </xf>
    <xf numFmtId="0" fontId="1" fillId="20" borderId="0" xfId="0" applyFont="1" applyFill="1" applyBorder="1" applyAlignment="1">
      <alignment horizontal="left" vertical="center" wrapText="1"/>
    </xf>
    <xf numFmtId="0" fontId="6" fillId="0" borderId="0" xfId="0" applyFont="1" applyFill="1" applyBorder="1"/>
    <xf numFmtId="0" fontId="0" fillId="0" borderId="0" xfId="0" applyFill="1" applyBorder="1"/>
    <xf numFmtId="0" fontId="0" fillId="20" borderId="0" xfId="0" applyFont="1" applyFill="1" applyAlignment="1">
      <alignment horizontal="left" vertical="center"/>
    </xf>
    <xf numFmtId="173" fontId="0" fillId="20" borderId="0" xfId="0" applyNumberFormat="1" applyFont="1" applyFill="1" applyAlignment="1">
      <alignment horizontal="left" vertical="center"/>
    </xf>
    <xf numFmtId="0" fontId="0" fillId="20" borderId="0" xfId="0" applyFont="1" applyFill="1" applyAlignment="1" applyProtection="1">
      <alignment horizontal="left" vertical="center"/>
      <protection locked="0"/>
    </xf>
    <xf numFmtId="0" fontId="1" fillId="20" borderId="0" xfId="0" applyFont="1" applyFill="1" applyAlignment="1">
      <alignment horizontal="left" vertical="center"/>
    </xf>
    <xf numFmtId="0" fontId="0" fillId="20" borderId="0" xfId="0" applyFill="1" applyAlignment="1" applyProtection="1">
      <alignment horizontal="left" vertical="center"/>
      <protection locked="0"/>
    </xf>
    <xf numFmtId="0" fontId="1" fillId="20" borderId="20" xfId="0" applyFont="1" applyFill="1" applyBorder="1" applyAlignment="1">
      <alignment horizontal="left" vertical="center"/>
    </xf>
    <xf numFmtId="0" fontId="1" fillId="0" borderId="0" xfId="0" applyFont="1" applyAlignment="1" applyProtection="1">
      <protection locked="0"/>
    </xf>
    <xf numFmtId="0" fontId="1" fillId="0" borderId="0" xfId="0" applyFont="1" applyAlignment="1"/>
    <xf numFmtId="0" fontId="12" fillId="0" borderId="0" xfId="0" applyFont="1" applyFill="1" applyAlignment="1" applyProtection="1"/>
    <xf numFmtId="0" fontId="13" fillId="0" borderId="0" xfId="0"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Font="1" applyFill="1" applyAlignment="1" applyProtection="1"/>
    <xf numFmtId="0" fontId="0" fillId="0" borderId="8" xfId="0" applyFont="1" applyBorder="1" applyAlignment="1" applyProtection="1">
      <alignment vertical="center" wrapText="1"/>
    </xf>
    <xf numFmtId="0" fontId="0" fillId="0" borderId="8" xfId="0" applyBorder="1" applyAlignment="1" applyProtection="1">
      <alignment vertical="center" wrapText="1"/>
    </xf>
    <xf numFmtId="0" fontId="0" fillId="0" borderId="12" xfId="0" applyFont="1" applyBorder="1" applyAlignment="1" applyProtection="1">
      <alignment vertical="center" wrapText="1"/>
    </xf>
    <xf numFmtId="0" fontId="0" fillId="0" borderId="0" xfId="0" applyFont="1" applyBorder="1" applyAlignment="1" applyProtection="1">
      <alignment vertical="center" wrapText="1"/>
    </xf>
    <xf numFmtId="0" fontId="7" fillId="0" borderId="0" xfId="0" applyFont="1" applyBorder="1" applyAlignment="1" applyProtection="1">
      <alignment wrapText="1"/>
    </xf>
    <xf numFmtId="0" fontId="0" fillId="0" borderId="0" xfId="0" applyFont="1" applyBorder="1" applyAlignment="1" applyProtection="1">
      <alignment wrapText="1"/>
    </xf>
    <xf numFmtId="0" fontId="7" fillId="0" borderId="8" xfId="0" applyFont="1" applyBorder="1" applyAlignment="1" applyProtection="1">
      <alignment wrapText="1"/>
    </xf>
    <xf numFmtId="0" fontId="0" fillId="0" borderId="8" xfId="0" applyFont="1" applyBorder="1" applyAlignment="1" applyProtection="1">
      <alignment wrapText="1"/>
    </xf>
    <xf numFmtId="0" fontId="0" fillId="0" borderId="9" xfId="0" applyFont="1" applyBorder="1" applyAlignment="1" applyProtection="1">
      <alignment vertical="center" wrapText="1"/>
    </xf>
    <xf numFmtId="0" fontId="7" fillId="0" borderId="12" xfId="0" applyFont="1" applyBorder="1" applyAlignment="1" applyProtection="1">
      <alignment wrapText="1"/>
    </xf>
    <xf numFmtId="0" fontId="0" fillId="0" borderId="12" xfId="0" applyFont="1" applyBorder="1" applyAlignment="1" applyProtection="1">
      <alignment wrapText="1"/>
    </xf>
    <xf numFmtId="0" fontId="1" fillId="0" borderId="12" xfId="0" applyFont="1" applyBorder="1" applyAlignment="1" applyProtection="1">
      <alignment wrapText="1"/>
    </xf>
    <xf numFmtId="0" fontId="5" fillId="0" borderId="8" xfId="0" applyFont="1" applyBorder="1" applyAlignment="1" applyProtection="1">
      <alignment wrapText="1"/>
    </xf>
    <xf numFmtId="0" fontId="12" fillId="0" borderId="0" xfId="0" applyFont="1" applyAlignment="1" applyProtection="1"/>
    <xf numFmtId="0" fontId="13" fillId="0" borderId="0" xfId="0" applyFont="1" applyAlignment="1" applyProtection="1"/>
    <xf numFmtId="0" fontId="5" fillId="0" borderId="9" xfId="0" applyFont="1" applyBorder="1" applyAlignment="1" applyProtection="1">
      <alignment horizontal="left" vertical="center" wrapText="1"/>
    </xf>
    <xf numFmtId="0" fontId="5" fillId="0" borderId="9" xfId="0" applyFont="1" applyBorder="1" applyAlignment="1" applyProtection="1">
      <alignment vertical="center" wrapText="1"/>
    </xf>
    <xf numFmtId="167" fontId="5" fillId="2" borderId="1" xfId="1" applyNumberFormat="1" applyFont="1" applyFill="1" applyBorder="1" applyAlignment="1" applyProtection="1">
      <alignment wrapText="1"/>
      <protection locked="0"/>
    </xf>
    <xf numFmtId="0" fontId="0" fillId="0" borderId="1" xfId="0" applyFont="1" applyBorder="1" applyAlignment="1">
      <alignment wrapText="1"/>
    </xf>
    <xf numFmtId="0" fontId="0" fillId="2" borderId="1" xfId="0" applyFont="1" applyFill="1" applyBorder="1" applyAlignment="1" applyProtection="1">
      <alignment horizontal="center" wrapText="1"/>
    </xf>
    <xf numFmtId="0" fontId="0" fillId="2" borderId="1" xfId="0" applyFont="1" applyFill="1" applyBorder="1" applyAlignment="1" applyProtection="1"/>
    <xf numFmtId="0" fontId="0" fillId="0" borderId="4" xfId="0" applyFont="1" applyBorder="1" applyAlignment="1" applyProtection="1"/>
    <xf numFmtId="0" fontId="0" fillId="0" borderId="9" xfId="0" applyFont="1" applyBorder="1" applyAlignment="1" applyProtection="1"/>
    <xf numFmtId="0" fontId="0" fillId="0" borderId="7" xfId="0" applyFont="1" applyBorder="1" applyAlignment="1" applyProtection="1"/>
    <xf numFmtId="0" fontId="1" fillId="0" borderId="0" xfId="0" applyFont="1" applyAlignment="1" applyProtection="1">
      <alignment wrapText="1"/>
    </xf>
    <xf numFmtId="172" fontId="1" fillId="0" borderId="0" xfId="0" applyNumberFormat="1" applyFont="1" applyAlignment="1" applyProtection="1"/>
    <xf numFmtId="0" fontId="1" fillId="0" borderId="0" xfId="0" applyFont="1" applyAlignment="1" applyProtection="1"/>
    <xf numFmtId="0" fontId="7" fillId="0" borderId="8" xfId="0" applyFont="1" applyBorder="1" applyAlignment="1" applyProtection="1"/>
    <xf numFmtId="0" fontId="0" fillId="0" borderId="8" xfId="0" applyFont="1" applyBorder="1" applyAlignment="1" applyProtection="1"/>
    <xf numFmtId="0" fontId="5" fillId="0" borderId="4" xfId="0" applyFont="1" applyBorder="1" applyAlignment="1" applyProtection="1">
      <alignment vertical="center" wrapText="1"/>
    </xf>
    <xf numFmtId="0" fontId="3" fillId="0" borderId="0" xfId="0" applyFont="1" applyAlignment="1" applyProtection="1">
      <alignment wrapText="1"/>
      <protection locked="0"/>
    </xf>
    <xf numFmtId="0" fontId="0" fillId="0" borderId="0" xfId="0" applyAlignment="1">
      <alignment wrapText="1"/>
    </xf>
    <xf numFmtId="0" fontId="7" fillId="0" borderId="9" xfId="0" applyFont="1" applyBorder="1" applyAlignment="1" applyProtection="1">
      <alignment horizontal="left" wrapText="1"/>
    </xf>
    <xf numFmtId="0" fontId="0" fillId="0" borderId="4" xfId="0" applyFont="1" applyBorder="1" applyAlignment="1" applyProtection="1">
      <alignment wrapText="1"/>
    </xf>
    <xf numFmtId="0" fontId="0" fillId="0" borderId="9" xfId="0" applyFont="1" applyBorder="1" applyAlignment="1" applyProtection="1">
      <alignment wrapText="1"/>
    </xf>
    <xf numFmtId="0" fontId="0" fillId="0" borderId="7" xfId="0" applyFont="1" applyBorder="1" applyAlignment="1" applyProtection="1">
      <alignment wrapText="1"/>
    </xf>
    <xf numFmtId="0" fontId="7" fillId="0" borderId="8" xfId="0" applyFont="1" applyFill="1" applyBorder="1" applyAlignment="1" applyProtection="1"/>
    <xf numFmtId="0" fontId="0" fillId="0" borderId="8" xfId="0" applyFont="1" applyFill="1" applyBorder="1" applyAlignment="1" applyProtection="1"/>
    <xf numFmtId="172" fontId="1" fillId="0" borderId="0" xfId="0" applyNumberFormat="1" applyFont="1" applyAlignment="1" applyProtection="1">
      <protection locked="0"/>
    </xf>
    <xf numFmtId="0" fontId="0" fillId="0" borderId="0" xfId="0" applyAlignment="1" applyProtection="1"/>
    <xf numFmtId="0" fontId="0" fillId="0" borderId="0" xfId="0" applyFont="1" applyAlignment="1" applyProtection="1"/>
    <xf numFmtId="0" fontId="6" fillId="0" borderId="0" xfId="0" applyFont="1" applyAlignment="1">
      <alignment wrapText="1"/>
    </xf>
    <xf numFmtId="172" fontId="1" fillId="0" borderId="0" xfId="0" applyNumberFormat="1" applyFont="1" applyFill="1" applyBorder="1" applyAlignment="1" applyProtection="1">
      <protection locked="0"/>
    </xf>
    <xf numFmtId="0" fontId="1" fillId="0" borderId="0" xfId="0" applyFont="1" applyFill="1" applyBorder="1" applyAlignment="1" applyProtection="1">
      <protection locked="0"/>
    </xf>
    <xf numFmtId="0" fontId="19" fillId="0" borderId="0" xfId="0" applyFont="1" applyAlignment="1">
      <alignment horizontal="right"/>
    </xf>
    <xf numFmtId="0" fontId="7" fillId="0" borderId="9" xfId="0" applyFont="1" applyBorder="1" applyAlignment="1" applyProtection="1">
      <alignment wrapText="1"/>
    </xf>
    <xf numFmtId="0" fontId="0" fillId="0" borderId="8" xfId="0" applyBorder="1" applyAlignment="1">
      <alignment wrapText="1"/>
    </xf>
    <xf numFmtId="172" fontId="1" fillId="3" borderId="18" xfId="0" applyNumberFormat="1" applyFont="1" applyFill="1" applyBorder="1" applyAlignment="1" applyProtection="1">
      <protection locked="0"/>
    </xf>
    <xf numFmtId="0" fontId="1" fillId="3" borderId="19" xfId="0" applyFont="1" applyFill="1" applyBorder="1" applyAlignment="1" applyProtection="1">
      <protection locked="0"/>
    </xf>
    <xf numFmtId="172" fontId="1" fillId="8" borderId="18" xfId="0" applyNumberFormat="1" applyFont="1" applyFill="1" applyBorder="1" applyAlignment="1" applyProtection="1"/>
    <xf numFmtId="172" fontId="1" fillId="8" borderId="19" xfId="0" applyNumberFormat="1" applyFont="1" applyFill="1" applyBorder="1" applyAlignment="1" applyProtection="1"/>
    <xf numFmtId="0" fontId="1" fillId="20" borderId="0" xfId="0" applyFont="1" applyFill="1" applyAlignment="1">
      <alignment horizontal="left" vertical="center" wrapText="1"/>
    </xf>
    <xf numFmtId="0" fontId="1" fillId="20" borderId="0" xfId="0" applyFont="1" applyFill="1" applyBorder="1" applyAlignment="1">
      <alignment horizontal="left" vertical="center" wrapText="1"/>
    </xf>
    <xf numFmtId="172" fontId="1" fillId="11" borderId="21" xfId="0" applyNumberFormat="1" applyFont="1" applyFill="1" applyBorder="1" applyAlignment="1" applyProtection="1">
      <alignment horizontal="right" vertical="center"/>
      <protection locked="0"/>
    </xf>
    <xf numFmtId="172" fontId="1" fillId="11" borderId="22" xfId="0" applyNumberFormat="1" applyFont="1" applyFill="1" applyBorder="1" applyAlignment="1" applyProtection="1">
      <alignment horizontal="right" vertical="center"/>
      <protection locked="0"/>
    </xf>
    <xf numFmtId="172" fontId="1" fillId="21" borderId="18" xfId="0" applyNumberFormat="1" applyFont="1" applyFill="1" applyBorder="1" applyAlignment="1" applyProtection="1">
      <alignment horizontal="right" vertical="center"/>
    </xf>
    <xf numFmtId="172" fontId="1" fillId="21" borderId="19" xfId="0" applyNumberFormat="1" applyFont="1" applyFill="1" applyBorder="1" applyAlignment="1" applyProtection="1">
      <alignment horizontal="right" vertical="center"/>
    </xf>
    <xf numFmtId="172" fontId="1" fillId="11" borderId="18" xfId="0" applyNumberFormat="1" applyFont="1" applyFill="1" applyBorder="1" applyAlignment="1" applyProtection="1">
      <alignment horizontal="center" vertical="center"/>
      <protection locked="0"/>
    </xf>
    <xf numFmtId="172" fontId="1" fillId="11" borderId="19" xfId="0" applyNumberFormat="1" applyFont="1" applyFill="1" applyBorder="1" applyAlignment="1" applyProtection="1">
      <alignment horizontal="center" vertical="center"/>
      <protection locked="0"/>
    </xf>
    <xf numFmtId="0" fontId="1" fillId="20" borderId="0" xfId="0" applyFont="1" applyFill="1" applyAlignment="1">
      <alignment horizontal="left" vertical="center"/>
    </xf>
    <xf numFmtId="173" fontId="5" fillId="2" borderId="1" xfId="1" applyNumberFormat="1" applyFont="1" applyFill="1" applyBorder="1" applyAlignment="1" applyProtection="1">
      <alignment wrapText="1"/>
      <protection locked="0"/>
    </xf>
    <xf numFmtId="173" fontId="0" fillId="0" borderId="1" xfId="0" applyNumberFormat="1" applyFont="1" applyBorder="1" applyAlignment="1">
      <alignment wrapText="1"/>
    </xf>
    <xf numFmtId="0" fontId="1" fillId="20" borderId="20" xfId="0" applyFont="1" applyFill="1" applyBorder="1" applyAlignment="1">
      <alignment horizontal="left" vertical="center"/>
    </xf>
    <xf numFmtId="172" fontId="1" fillId="14" borderId="18" xfId="0" applyNumberFormat="1" applyFont="1" applyFill="1" applyBorder="1" applyAlignment="1">
      <alignment vertical="center"/>
    </xf>
    <xf numFmtId="172" fontId="1" fillId="14" borderId="19" xfId="0" applyNumberFormat="1" applyFont="1" applyFill="1" applyBorder="1" applyAlignment="1">
      <alignment vertical="center"/>
    </xf>
    <xf numFmtId="0" fontId="0" fillId="0" borderId="9" xfId="0" applyBorder="1" applyAlignment="1"/>
    <xf numFmtId="0" fontId="0" fillId="0" borderId="9" xfId="0" applyBorder="1" applyAlignment="1">
      <alignment vertical="center" wrapText="1"/>
    </xf>
    <xf numFmtId="0" fontId="1" fillId="0" borderId="0" xfId="0" applyFont="1" applyAlignment="1" applyProtection="1">
      <alignment horizontal="left"/>
      <protection locked="0"/>
    </xf>
    <xf numFmtId="0" fontId="8" fillId="0" borderId="0" xfId="0" applyFont="1" applyFill="1" applyAlignment="1" applyProtection="1">
      <alignment horizontal="right" wrapText="1"/>
      <protection locked="0"/>
    </xf>
    <xf numFmtId="0" fontId="0" fillId="0" borderId="8" xfId="0" applyBorder="1" applyAlignment="1">
      <alignment vertical="center" wrapText="1"/>
    </xf>
    <xf numFmtId="0" fontId="1" fillId="20" borderId="20" xfId="0" applyFont="1" applyFill="1" applyBorder="1" applyAlignment="1">
      <alignment horizontal="left" vertical="center" wrapText="1"/>
    </xf>
    <xf numFmtId="0" fontId="6" fillId="0" borderId="0" xfId="0" applyFont="1" applyBorder="1" applyAlignment="1">
      <alignment wrapText="1"/>
    </xf>
    <xf numFmtId="0" fontId="5" fillId="0" borderId="0" xfId="0" applyFont="1" applyBorder="1" applyAlignment="1" applyProtection="1">
      <alignment wrapText="1"/>
    </xf>
  </cellXfs>
  <cellStyles count="2">
    <cellStyle name="Standard" xfId="0" builtinId="0"/>
    <cellStyle name="Währung" xfId="1" builtinId="4"/>
  </cellStyles>
  <dxfs count="0"/>
  <tableStyles count="0" defaultTableStyle="TableStyleMedium9" defaultPivotStyle="PivotStyleLight16"/>
  <colors>
    <mruColors>
      <color rgb="FFFFFFCC"/>
      <color rgb="FFFFCC99"/>
      <color rgb="FFFFF0C1"/>
      <color rgb="FFCCFFCC"/>
      <color rgb="FFFFFF99"/>
      <color rgb="FF99FFCC"/>
      <color rgb="FFFFFF66"/>
      <color rgb="FF00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V80"/>
  <sheetViews>
    <sheetView topLeftCell="A22" zoomScale="80" zoomScaleNormal="80" zoomScaleSheetLayoutView="90" workbookViewId="0">
      <selection activeCell="K77" sqref="K77"/>
    </sheetView>
  </sheetViews>
  <sheetFormatPr baseColWidth="10" defaultRowHeight="15" x14ac:dyDescent="0.25"/>
  <cols>
    <col min="1" max="1" width="4.42578125" customWidth="1"/>
    <col min="2" max="2" width="8.7109375" customWidth="1"/>
    <col min="3" max="3" width="6.28515625" customWidth="1"/>
    <col min="4" max="4" width="11.5703125" customWidth="1"/>
    <col min="5" max="5" width="10.7109375" customWidth="1"/>
    <col min="6" max="6" width="8.7109375" customWidth="1"/>
    <col min="7" max="7" width="11.28515625" customWidth="1"/>
    <col min="8" max="8" width="12.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8554687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2">
        <v>1</v>
      </c>
      <c r="B1" s="274" t="s">
        <v>45</v>
      </c>
      <c r="C1" s="275"/>
      <c r="D1" s="275"/>
      <c r="E1" s="275"/>
      <c r="F1" s="275"/>
      <c r="G1" s="275"/>
      <c r="H1" s="275"/>
      <c r="I1" s="275"/>
      <c r="J1" s="275"/>
      <c r="K1" s="276"/>
      <c r="L1" s="276"/>
      <c r="M1" s="276"/>
      <c r="N1" s="27"/>
      <c r="O1" s="27"/>
      <c r="P1" s="28"/>
      <c r="Q1" s="28"/>
      <c r="R1" s="28"/>
      <c r="S1" s="28"/>
      <c r="T1" s="28"/>
      <c r="U1" s="28"/>
      <c r="V1" s="28"/>
      <c r="W1" s="28"/>
      <c r="X1" s="27"/>
      <c r="Y1" s="29"/>
      <c r="Z1" s="3"/>
      <c r="AA1" s="3"/>
      <c r="AB1" s="3"/>
      <c r="AC1" s="3"/>
      <c r="AD1" s="3"/>
      <c r="AE1" s="3"/>
      <c r="AF1" s="3"/>
      <c r="AG1" s="3"/>
      <c r="AH1" s="1"/>
    </row>
    <row r="2" spans="1:34" x14ac:dyDescent="0.25">
      <c r="A2" s="92">
        <v>2</v>
      </c>
      <c r="B2" s="277" t="s">
        <v>30</v>
      </c>
      <c r="C2" s="278"/>
      <c r="D2" s="278"/>
      <c r="E2" s="276"/>
      <c r="F2" s="276"/>
      <c r="G2" s="276"/>
      <c r="H2" s="276"/>
      <c r="I2" s="276"/>
      <c r="J2" s="276"/>
      <c r="K2" s="276"/>
      <c r="L2" s="173"/>
      <c r="M2" s="173"/>
      <c r="N2" s="27"/>
      <c r="O2" s="27"/>
      <c r="P2" s="50"/>
      <c r="Q2" s="28"/>
      <c r="R2" s="28"/>
      <c r="S2" s="28"/>
      <c r="T2" s="28"/>
      <c r="U2" s="28"/>
      <c r="V2" s="28"/>
      <c r="W2" s="28"/>
      <c r="X2" s="27"/>
      <c r="Y2" s="29"/>
      <c r="Z2" s="3"/>
      <c r="AA2" s="3"/>
      <c r="AB2" s="3"/>
      <c r="AC2" s="3"/>
      <c r="AD2" s="3"/>
      <c r="AE2" s="3"/>
      <c r="AF2" s="3"/>
      <c r="AG2" s="3"/>
      <c r="AH2" s="1"/>
    </row>
    <row r="3" spans="1:34" x14ac:dyDescent="0.25">
      <c r="A3" s="92">
        <v>3</v>
      </c>
      <c r="B3" s="164"/>
      <c r="C3" s="164"/>
      <c r="D3" s="165"/>
      <c r="E3" s="165"/>
      <c r="F3" s="165"/>
      <c r="G3" s="165"/>
      <c r="H3" s="165"/>
      <c r="I3" s="165"/>
      <c r="J3" s="165"/>
      <c r="K3" s="165"/>
      <c r="L3" s="165"/>
      <c r="M3" s="165"/>
      <c r="N3" s="27"/>
      <c r="O3" s="27"/>
      <c r="P3" s="28"/>
      <c r="Q3" s="28"/>
      <c r="R3" s="28"/>
      <c r="S3" s="28"/>
      <c r="T3" s="28"/>
      <c r="U3" s="28"/>
      <c r="V3" s="28"/>
      <c r="W3" s="28"/>
      <c r="X3" s="27"/>
      <c r="Y3" s="29"/>
      <c r="Z3" s="3"/>
      <c r="AA3" s="3"/>
      <c r="AB3" s="3"/>
      <c r="AC3" s="3"/>
      <c r="AD3" s="3"/>
      <c r="AE3" s="3"/>
      <c r="AF3" s="3"/>
      <c r="AG3" s="3"/>
      <c r="AH3" s="1"/>
    </row>
    <row r="4" spans="1:34" x14ac:dyDescent="0.25">
      <c r="A4">
        <v>4</v>
      </c>
      <c r="B4" s="67"/>
      <c r="C4" s="67"/>
      <c r="D4" s="54"/>
      <c r="E4" s="54"/>
      <c r="F4" s="54"/>
      <c r="G4" s="54"/>
      <c r="H4" s="54"/>
      <c r="I4" s="54"/>
      <c r="J4" s="272" t="s">
        <v>32</v>
      </c>
      <c r="K4" s="273"/>
      <c r="L4" s="273"/>
      <c r="M4" s="54"/>
      <c r="N4" s="54"/>
      <c r="O4" s="54"/>
      <c r="P4" s="2"/>
      <c r="Q4" s="2"/>
      <c r="R4" s="2"/>
      <c r="S4" s="2"/>
      <c r="T4" s="2"/>
      <c r="U4" s="2"/>
      <c r="V4" s="2"/>
      <c r="W4" s="2"/>
      <c r="X4" s="54"/>
      <c r="Y4" s="3"/>
      <c r="Z4" s="3"/>
      <c r="AA4" s="3"/>
      <c r="AB4" s="3"/>
      <c r="AC4" s="3"/>
      <c r="AD4" s="3"/>
      <c r="AE4" s="3"/>
      <c r="AF4" s="3"/>
      <c r="AG4" s="3"/>
      <c r="AH4" s="1"/>
    </row>
    <row r="5" spans="1:34" ht="28.35" customHeight="1" x14ac:dyDescent="0.25">
      <c r="A5" s="92">
        <v>5</v>
      </c>
      <c r="B5" s="283" t="s">
        <v>24</v>
      </c>
      <c r="C5" s="284"/>
      <c r="D5" s="284"/>
      <c r="E5" s="284"/>
      <c r="F5" s="284"/>
      <c r="G5" s="284"/>
      <c r="H5" s="68">
        <v>14</v>
      </c>
      <c r="I5" s="69"/>
      <c r="J5" s="282" t="s">
        <v>31</v>
      </c>
      <c r="K5" s="282"/>
      <c r="L5" s="282"/>
      <c r="M5" s="282"/>
      <c r="N5" s="282"/>
      <c r="O5" s="282"/>
      <c r="P5" s="282"/>
      <c r="Q5" s="282"/>
      <c r="R5" s="282"/>
      <c r="S5" s="282"/>
      <c r="T5" s="282"/>
      <c r="U5" s="282"/>
      <c r="V5" s="282"/>
      <c r="W5" s="282"/>
      <c r="X5" s="282"/>
      <c r="Y5" s="282"/>
      <c r="Z5" s="3"/>
      <c r="AA5" s="3"/>
      <c r="AB5" s="3"/>
      <c r="AC5" s="3"/>
      <c r="AD5" s="3"/>
      <c r="AE5" s="3"/>
      <c r="AF5" s="3"/>
      <c r="AG5" s="3"/>
      <c r="AH5" s="1"/>
    </row>
    <row r="6" spans="1:34" ht="27.4" customHeight="1" x14ac:dyDescent="0.25">
      <c r="A6" s="92">
        <v>6</v>
      </c>
      <c r="B6" s="285" t="s">
        <v>25</v>
      </c>
      <c r="C6" s="286"/>
      <c r="D6" s="286"/>
      <c r="E6" s="286"/>
      <c r="F6" s="286"/>
      <c r="G6" s="286"/>
      <c r="H6" s="70">
        <v>19</v>
      </c>
      <c r="I6" s="71"/>
      <c r="J6" s="279"/>
      <c r="K6" s="279"/>
      <c r="L6" s="279"/>
      <c r="M6" s="279"/>
      <c r="N6" s="279"/>
      <c r="O6" s="279"/>
      <c r="P6" s="279"/>
      <c r="Q6" s="279"/>
      <c r="R6" s="279"/>
      <c r="S6" s="279"/>
      <c r="T6" s="279"/>
      <c r="U6" s="279"/>
      <c r="V6" s="279"/>
      <c r="W6" s="279"/>
      <c r="X6" s="279"/>
      <c r="Y6" s="279"/>
      <c r="Z6" s="3"/>
      <c r="AA6" s="3"/>
      <c r="AB6" s="3"/>
      <c r="AC6" s="3"/>
      <c r="AD6" s="3"/>
      <c r="AE6" s="3"/>
      <c r="AF6" s="3"/>
      <c r="AG6" s="3"/>
      <c r="AH6" s="1"/>
    </row>
    <row r="7" spans="1:34" ht="28.35" customHeight="1" x14ac:dyDescent="0.25">
      <c r="A7" s="92">
        <v>7</v>
      </c>
      <c r="B7" s="288" t="s">
        <v>26</v>
      </c>
      <c r="C7" s="289"/>
      <c r="D7" s="289"/>
      <c r="E7" s="289"/>
      <c r="F7" s="289"/>
      <c r="G7" s="289"/>
      <c r="H7" s="72">
        <v>1500</v>
      </c>
      <c r="I7" s="69"/>
      <c r="J7" s="282" t="s">
        <v>47</v>
      </c>
      <c r="K7" s="282"/>
      <c r="L7" s="282"/>
      <c r="M7" s="282"/>
      <c r="N7" s="282"/>
      <c r="O7" s="282"/>
      <c r="P7" s="282"/>
      <c r="Q7" s="282"/>
      <c r="R7" s="282"/>
      <c r="S7" s="282"/>
      <c r="T7" s="282"/>
      <c r="U7" s="284"/>
      <c r="V7" s="284"/>
      <c r="W7" s="284"/>
      <c r="X7" s="284"/>
      <c r="Y7" s="284"/>
      <c r="Z7" s="3"/>
      <c r="AA7" s="3"/>
      <c r="AB7" s="3"/>
      <c r="AC7" s="3"/>
      <c r="AD7" s="3"/>
      <c r="AE7" s="3"/>
      <c r="AF7" s="3"/>
      <c r="AG7" s="3"/>
      <c r="AH7" s="1"/>
    </row>
    <row r="8" spans="1:34" ht="19.5" customHeight="1" x14ac:dyDescent="0.25">
      <c r="A8" s="92">
        <v>8</v>
      </c>
      <c r="B8" s="283" t="s">
        <v>27</v>
      </c>
      <c r="C8" s="284"/>
      <c r="D8" s="284"/>
      <c r="E8" s="284"/>
      <c r="F8" s="284"/>
      <c r="G8" s="284"/>
      <c r="H8" s="73">
        <v>1600</v>
      </c>
      <c r="I8" s="69"/>
      <c r="J8" s="282"/>
      <c r="K8" s="282"/>
      <c r="L8" s="282"/>
      <c r="M8" s="282"/>
      <c r="N8" s="282"/>
      <c r="O8" s="282"/>
      <c r="P8" s="282"/>
      <c r="Q8" s="282"/>
      <c r="R8" s="282"/>
      <c r="S8" s="282"/>
      <c r="T8" s="282"/>
      <c r="U8" s="284"/>
      <c r="V8" s="284"/>
      <c r="W8" s="284"/>
      <c r="X8" s="284"/>
      <c r="Y8" s="284"/>
      <c r="Z8" s="3"/>
      <c r="AA8" s="3"/>
      <c r="AB8" s="3"/>
      <c r="AC8" s="3"/>
      <c r="AD8" s="3"/>
      <c r="AE8" s="3"/>
      <c r="AF8" s="3"/>
      <c r="AG8" s="3"/>
      <c r="AH8" s="1"/>
    </row>
    <row r="9" spans="1:34" ht="21" customHeight="1" x14ac:dyDescent="0.25">
      <c r="A9" s="92">
        <v>9</v>
      </c>
      <c r="B9" s="283" t="s">
        <v>28</v>
      </c>
      <c r="C9" s="284"/>
      <c r="D9" s="284"/>
      <c r="E9" s="284"/>
      <c r="F9" s="284"/>
      <c r="G9" s="284"/>
      <c r="H9" s="73">
        <v>1700</v>
      </c>
      <c r="I9" s="69"/>
      <c r="J9" s="282"/>
      <c r="K9" s="282"/>
      <c r="L9" s="282"/>
      <c r="M9" s="282"/>
      <c r="N9" s="282"/>
      <c r="O9" s="282"/>
      <c r="P9" s="282"/>
      <c r="Q9" s="282"/>
      <c r="R9" s="282"/>
      <c r="S9" s="282"/>
      <c r="T9" s="282"/>
      <c r="U9" s="284"/>
      <c r="V9" s="284"/>
      <c r="W9" s="284"/>
      <c r="X9" s="284"/>
      <c r="Y9" s="284"/>
      <c r="Z9" s="3"/>
      <c r="AA9" s="3"/>
      <c r="AB9" s="3"/>
      <c r="AC9" s="3"/>
      <c r="AD9" s="3"/>
      <c r="AE9" s="3"/>
      <c r="AF9" s="3"/>
      <c r="AG9" s="3"/>
      <c r="AH9" s="1"/>
    </row>
    <row r="10" spans="1:34" ht="20.25" customHeight="1" x14ac:dyDescent="0.25">
      <c r="A10" s="92">
        <v>10</v>
      </c>
      <c r="B10" s="283" t="s">
        <v>29</v>
      </c>
      <c r="C10" s="284"/>
      <c r="D10" s="284"/>
      <c r="E10" s="284"/>
      <c r="F10" s="284"/>
      <c r="G10" s="284"/>
      <c r="H10" s="73">
        <v>1800</v>
      </c>
      <c r="I10" s="69"/>
      <c r="J10" s="282"/>
      <c r="K10" s="282"/>
      <c r="L10" s="282"/>
      <c r="M10" s="282"/>
      <c r="N10" s="282"/>
      <c r="O10" s="282"/>
      <c r="P10" s="282"/>
      <c r="Q10" s="282"/>
      <c r="R10" s="282"/>
      <c r="S10" s="282"/>
      <c r="T10" s="282"/>
      <c r="U10" s="284"/>
      <c r="V10" s="284"/>
      <c r="W10" s="284"/>
      <c r="X10" s="284"/>
      <c r="Y10" s="284"/>
      <c r="Z10" s="3"/>
      <c r="AA10" s="3"/>
      <c r="AB10" s="3"/>
      <c r="AC10" s="3"/>
      <c r="AD10" s="3"/>
      <c r="AE10" s="3"/>
      <c r="AF10" s="3"/>
      <c r="AG10" s="3"/>
      <c r="AH10" s="1"/>
    </row>
    <row r="11" spans="1:34" ht="35.450000000000003" customHeight="1" x14ac:dyDescent="0.25">
      <c r="A11" s="92">
        <v>11</v>
      </c>
      <c r="B11" s="285" t="s">
        <v>46</v>
      </c>
      <c r="C11" s="286"/>
      <c r="D11" s="286"/>
      <c r="E11" s="286"/>
      <c r="F11" s="286"/>
      <c r="G11" s="286"/>
      <c r="H11" s="74"/>
      <c r="I11" s="71"/>
      <c r="J11" s="279" t="s">
        <v>48</v>
      </c>
      <c r="K11" s="280"/>
      <c r="L11" s="280"/>
      <c r="M11" s="280"/>
      <c r="N11" s="280"/>
      <c r="O11" s="280"/>
      <c r="P11" s="280"/>
      <c r="Q11" s="280"/>
      <c r="R11" s="280"/>
      <c r="S11" s="280"/>
      <c r="T11" s="280"/>
      <c r="U11" s="280"/>
      <c r="V11" s="280"/>
      <c r="W11" s="280"/>
      <c r="X11" s="280"/>
      <c r="Y11" s="280"/>
      <c r="Z11" s="3"/>
      <c r="AA11" s="3"/>
      <c r="AB11" s="3"/>
      <c r="AC11" s="3"/>
      <c r="AD11" s="3"/>
      <c r="AE11" s="3"/>
      <c r="AF11" s="3"/>
      <c r="AG11" s="3"/>
      <c r="AH11" s="1"/>
    </row>
    <row r="12" spans="1:34" ht="46.35" customHeight="1" x14ac:dyDescent="0.25">
      <c r="A12" s="92">
        <v>12</v>
      </c>
      <c r="B12" s="306" t="s">
        <v>33</v>
      </c>
      <c r="C12" s="307"/>
      <c r="D12" s="307"/>
      <c r="E12" s="307"/>
      <c r="F12" s="307"/>
      <c r="G12" s="307"/>
      <c r="H12" s="74">
        <v>100</v>
      </c>
      <c r="I12" s="71"/>
      <c r="J12" s="287" t="s">
        <v>66</v>
      </c>
      <c r="K12" s="287"/>
      <c r="L12" s="287"/>
      <c r="M12" s="287"/>
      <c r="N12" s="287"/>
      <c r="O12" s="287"/>
      <c r="P12" s="287"/>
      <c r="Q12" s="287"/>
      <c r="R12" s="287"/>
      <c r="S12" s="287"/>
      <c r="T12" s="287"/>
      <c r="U12" s="287"/>
      <c r="V12" s="287"/>
      <c r="W12" s="287"/>
      <c r="X12" s="287"/>
      <c r="Y12" s="287"/>
      <c r="Z12" s="3"/>
      <c r="AA12" s="3"/>
      <c r="AB12" s="3"/>
      <c r="AC12" s="3"/>
      <c r="AD12" s="3"/>
      <c r="AE12" s="3"/>
      <c r="AF12" s="3"/>
      <c r="AG12" s="3"/>
      <c r="AH12" s="1"/>
    </row>
    <row r="13" spans="1:34" ht="69" customHeight="1" x14ac:dyDescent="0.25">
      <c r="A13" s="92">
        <v>13</v>
      </c>
      <c r="B13" s="306" t="s">
        <v>43</v>
      </c>
      <c r="C13" s="307"/>
      <c r="D13" s="307"/>
      <c r="E13" s="307"/>
      <c r="F13" s="307"/>
      <c r="G13" s="307"/>
      <c r="H13" s="74">
        <v>6000</v>
      </c>
      <c r="I13" s="71"/>
      <c r="J13" s="287" t="s">
        <v>83</v>
      </c>
      <c r="K13" s="287"/>
      <c r="L13" s="287"/>
      <c r="M13" s="287"/>
      <c r="N13" s="287"/>
      <c r="O13" s="287"/>
      <c r="P13" s="287"/>
      <c r="Q13" s="287"/>
      <c r="R13" s="287"/>
      <c r="S13" s="287"/>
      <c r="T13" s="287"/>
      <c r="U13" s="287"/>
      <c r="V13" s="287"/>
      <c r="W13" s="287"/>
      <c r="X13" s="287"/>
      <c r="Y13" s="287"/>
      <c r="Z13" s="3"/>
      <c r="AA13" s="3"/>
      <c r="AB13" s="3"/>
      <c r="AC13" s="3"/>
      <c r="AD13" s="3"/>
      <c r="AE13" s="3"/>
      <c r="AF13" s="3"/>
      <c r="AG13" s="3"/>
      <c r="AH13" s="1"/>
    </row>
    <row r="14" spans="1:34" ht="28.35" customHeight="1" x14ac:dyDescent="0.25">
      <c r="A14" s="92">
        <v>14</v>
      </c>
      <c r="B14" s="285" t="s">
        <v>38</v>
      </c>
      <c r="C14" s="286"/>
      <c r="D14" s="286"/>
      <c r="E14" s="286"/>
      <c r="F14" s="286"/>
      <c r="G14" s="286"/>
      <c r="H14" s="74">
        <v>300</v>
      </c>
      <c r="I14" s="71"/>
      <c r="J14" s="281" t="s">
        <v>50</v>
      </c>
      <c r="K14" s="281"/>
      <c r="L14" s="281"/>
      <c r="M14" s="281"/>
      <c r="N14" s="281"/>
      <c r="O14" s="281"/>
      <c r="P14" s="281"/>
      <c r="Q14" s="281"/>
      <c r="R14" s="281"/>
      <c r="S14" s="281"/>
      <c r="T14" s="281"/>
      <c r="U14" s="281"/>
      <c r="V14" s="281"/>
      <c r="W14" s="281"/>
      <c r="X14" s="281"/>
      <c r="Y14" s="281"/>
      <c r="Z14" s="3"/>
      <c r="AA14" s="3"/>
      <c r="AB14" s="3"/>
      <c r="AC14" s="3"/>
      <c r="AD14" s="3"/>
      <c r="AE14" s="3"/>
      <c r="AF14" s="3"/>
      <c r="AG14" s="3"/>
      <c r="AH14" s="1"/>
    </row>
    <row r="15" spans="1:34" ht="28.35" customHeight="1" x14ac:dyDescent="0.25">
      <c r="A15" s="92">
        <v>15</v>
      </c>
      <c r="B15" s="285" t="s">
        <v>39</v>
      </c>
      <c r="C15" s="286"/>
      <c r="D15" s="286"/>
      <c r="E15" s="286"/>
      <c r="F15" s="286"/>
      <c r="G15" s="286"/>
      <c r="H15" s="74">
        <v>330</v>
      </c>
      <c r="I15" s="71"/>
      <c r="J15" s="280"/>
      <c r="K15" s="280"/>
      <c r="L15" s="280"/>
      <c r="M15" s="280"/>
      <c r="N15" s="280"/>
      <c r="O15" s="280"/>
      <c r="P15" s="280"/>
      <c r="Q15" s="280"/>
      <c r="R15" s="280"/>
      <c r="S15" s="280"/>
      <c r="T15" s="280"/>
      <c r="U15" s="280"/>
      <c r="V15" s="280"/>
      <c r="W15" s="280"/>
      <c r="X15" s="280"/>
      <c r="Y15" s="280"/>
      <c r="Z15" s="3"/>
      <c r="AA15" s="3"/>
      <c r="AB15" s="3"/>
      <c r="AC15" s="3"/>
      <c r="AD15" s="3"/>
      <c r="AE15" s="3"/>
      <c r="AF15" s="3"/>
      <c r="AG15" s="3"/>
      <c r="AH15" s="1"/>
    </row>
    <row r="16" spans="1:34" ht="85.15" customHeight="1" x14ac:dyDescent="0.25">
      <c r="A16" s="92">
        <v>16</v>
      </c>
      <c r="B16" s="285" t="s">
        <v>40</v>
      </c>
      <c r="C16" s="286"/>
      <c r="D16" s="286"/>
      <c r="E16" s="286"/>
      <c r="F16" s="286"/>
      <c r="G16" s="286"/>
      <c r="H16" s="75">
        <v>359.73</v>
      </c>
      <c r="I16" s="76">
        <v>379.68</v>
      </c>
      <c r="J16" s="308" t="s">
        <v>51</v>
      </c>
      <c r="K16" s="295"/>
      <c r="L16" s="295"/>
      <c r="M16" s="295"/>
      <c r="N16" s="295"/>
      <c r="O16" s="295"/>
      <c r="P16" s="295"/>
      <c r="Q16" s="295"/>
      <c r="R16" s="295"/>
      <c r="S16" s="295"/>
      <c r="T16" s="295"/>
      <c r="U16" s="295"/>
      <c r="V16" s="295"/>
      <c r="W16" s="295"/>
      <c r="X16" s="295"/>
      <c r="Y16" s="295"/>
      <c r="Z16" s="3"/>
      <c r="AA16" s="3"/>
      <c r="AB16" s="3"/>
      <c r="AC16" s="3"/>
      <c r="AD16" s="3"/>
      <c r="AE16" s="3"/>
      <c r="AF16" s="3"/>
      <c r="AG16" s="3"/>
      <c r="AH16" s="1"/>
    </row>
    <row r="17" spans="1:48" ht="79.5" customHeight="1" x14ac:dyDescent="0.25">
      <c r="A17" s="92">
        <v>17</v>
      </c>
      <c r="B17" s="285" t="s">
        <v>44</v>
      </c>
      <c r="C17" s="285"/>
      <c r="D17" s="291"/>
      <c r="E17" s="291"/>
      <c r="F17" s="291"/>
      <c r="G17" s="291"/>
      <c r="H17" s="77">
        <v>0.13</v>
      </c>
      <c r="I17" s="71"/>
      <c r="J17" s="295" t="s">
        <v>42</v>
      </c>
      <c r="K17" s="287"/>
      <c r="L17" s="287"/>
      <c r="M17" s="287"/>
      <c r="N17" s="287"/>
      <c r="O17" s="287"/>
      <c r="P17" s="287"/>
      <c r="Q17" s="287"/>
      <c r="R17" s="287"/>
      <c r="S17" s="287"/>
      <c r="T17" s="287"/>
      <c r="U17" s="287"/>
      <c r="V17" s="287"/>
      <c r="W17" s="287"/>
      <c r="X17" s="287"/>
      <c r="Y17" s="287"/>
      <c r="Z17" s="3"/>
      <c r="AA17" s="3"/>
      <c r="AB17" s="3"/>
      <c r="AC17" s="3"/>
      <c r="AD17" s="3"/>
      <c r="AE17" s="3"/>
      <c r="AF17" s="3"/>
      <c r="AG17" s="3"/>
      <c r="AH17" s="1"/>
    </row>
    <row r="18" spans="1:48" ht="68.099999999999994" customHeight="1" x14ac:dyDescent="0.25">
      <c r="A18" s="95">
        <v>18</v>
      </c>
      <c r="B18" s="311" t="s">
        <v>41</v>
      </c>
      <c r="C18" s="311"/>
      <c r="D18" s="311"/>
      <c r="E18" s="311"/>
      <c r="F18" s="311"/>
      <c r="G18" s="311"/>
      <c r="H18" s="78">
        <v>0.1</v>
      </c>
      <c r="I18" s="71"/>
      <c r="J18" s="294" t="s">
        <v>72</v>
      </c>
      <c r="K18" s="294"/>
      <c r="L18" s="294"/>
      <c r="M18" s="294"/>
      <c r="N18" s="294"/>
      <c r="O18" s="294"/>
      <c r="P18" s="294"/>
      <c r="Q18" s="294"/>
      <c r="R18" s="294"/>
      <c r="S18" s="294"/>
      <c r="T18" s="294"/>
      <c r="U18" s="294"/>
      <c r="V18" s="294"/>
      <c r="W18" s="294"/>
      <c r="X18" s="294"/>
      <c r="Y18" s="294"/>
      <c r="Z18" s="3"/>
      <c r="AA18" s="3"/>
      <c r="AB18" s="3"/>
      <c r="AC18" s="3"/>
      <c r="AD18" s="3"/>
      <c r="AE18" s="3"/>
      <c r="AF18" s="3"/>
      <c r="AG18" s="3"/>
      <c r="AH18" s="1"/>
    </row>
    <row r="19" spans="1:48" ht="56.25" customHeight="1" x14ac:dyDescent="0.25">
      <c r="A19" s="92">
        <v>19</v>
      </c>
      <c r="B19" s="285" t="s">
        <v>17</v>
      </c>
      <c r="C19" s="285"/>
      <c r="D19" s="286"/>
      <c r="E19" s="286"/>
      <c r="F19" s="286"/>
      <c r="G19" s="286"/>
      <c r="H19" s="79">
        <v>6</v>
      </c>
      <c r="I19" s="71"/>
      <c r="J19" s="287" t="s">
        <v>52</v>
      </c>
      <c r="K19" s="287"/>
      <c r="L19" s="287"/>
      <c r="M19" s="287"/>
      <c r="N19" s="287"/>
      <c r="O19" s="287"/>
      <c r="P19" s="287"/>
      <c r="Q19" s="287"/>
      <c r="R19" s="287"/>
      <c r="S19" s="287"/>
      <c r="T19" s="287"/>
      <c r="U19" s="287"/>
      <c r="V19" s="287"/>
      <c r="W19" s="287"/>
      <c r="X19" s="287"/>
      <c r="Y19" s="287"/>
      <c r="Z19" s="3"/>
      <c r="AA19" s="3"/>
      <c r="AB19" s="3"/>
      <c r="AC19" s="3"/>
      <c r="AD19" s="3"/>
      <c r="AE19" s="3"/>
      <c r="AF19" s="3"/>
      <c r="AG19" s="3"/>
      <c r="AH19" s="1"/>
    </row>
    <row r="20" spans="1:48" ht="58.5" customHeight="1" x14ac:dyDescent="0.25">
      <c r="A20" s="92">
        <v>20</v>
      </c>
      <c r="B20" s="285" t="s">
        <v>18</v>
      </c>
      <c r="C20" s="285"/>
      <c r="D20" s="286"/>
      <c r="E20" s="286"/>
      <c r="F20" s="286"/>
      <c r="G20" s="286"/>
      <c r="H20" s="79">
        <v>9</v>
      </c>
      <c r="I20" s="71"/>
      <c r="J20" s="287" t="s">
        <v>77</v>
      </c>
      <c r="K20" s="287"/>
      <c r="L20" s="287"/>
      <c r="M20" s="287"/>
      <c r="N20" s="287"/>
      <c r="O20" s="287"/>
      <c r="P20" s="287"/>
      <c r="Q20" s="287"/>
      <c r="R20" s="287"/>
      <c r="S20" s="287"/>
      <c r="T20" s="287"/>
      <c r="U20" s="287"/>
      <c r="V20" s="287"/>
      <c r="W20" s="287"/>
      <c r="X20" s="287"/>
      <c r="Y20" s="287"/>
      <c r="Z20" s="3"/>
      <c r="AA20" s="3"/>
      <c r="AB20" s="3"/>
      <c r="AC20" s="3"/>
      <c r="AD20" s="3"/>
      <c r="AE20" s="3"/>
      <c r="AF20" s="3"/>
      <c r="AG20" s="3"/>
      <c r="AH20" s="1"/>
    </row>
    <row r="21" spans="1:48" ht="43.15" customHeight="1" x14ac:dyDescent="0.25">
      <c r="A21" s="92">
        <v>21</v>
      </c>
      <c r="B21" s="285" t="s">
        <v>86</v>
      </c>
      <c r="C21" s="285"/>
      <c r="D21" s="286"/>
      <c r="E21" s="286"/>
      <c r="F21" s="286"/>
      <c r="G21" s="286"/>
      <c r="H21" s="80">
        <v>9</v>
      </c>
      <c r="I21" s="71"/>
      <c r="J21" s="279" t="s">
        <v>70</v>
      </c>
      <c r="K21" s="279"/>
      <c r="L21" s="279"/>
      <c r="M21" s="279"/>
      <c r="N21" s="279"/>
      <c r="O21" s="279"/>
      <c r="P21" s="279"/>
      <c r="Q21" s="279"/>
      <c r="R21" s="279"/>
      <c r="S21" s="279"/>
      <c r="T21" s="279"/>
      <c r="U21" s="279"/>
      <c r="V21" s="279"/>
      <c r="W21" s="279"/>
      <c r="X21" s="279"/>
      <c r="Y21" s="279"/>
      <c r="Z21" s="3"/>
      <c r="AA21" s="309"/>
      <c r="AB21" s="310"/>
      <c r="AC21" s="310"/>
      <c r="AD21" s="310"/>
      <c r="AE21" s="310"/>
      <c r="AF21" s="310"/>
      <c r="AG21" s="5"/>
      <c r="AH21" s="1"/>
    </row>
    <row r="22" spans="1:48" ht="27.4" customHeight="1" x14ac:dyDescent="0.25">
      <c r="A22" s="92">
        <v>22</v>
      </c>
      <c r="B22" s="283" t="s">
        <v>53</v>
      </c>
      <c r="C22" s="284"/>
      <c r="D22" s="284"/>
      <c r="E22" s="284"/>
      <c r="F22" s="284"/>
      <c r="G22" s="284"/>
      <c r="H22" s="81">
        <v>0.1</v>
      </c>
      <c r="I22" s="69"/>
      <c r="J22" s="282" t="s">
        <v>55</v>
      </c>
      <c r="K22" s="282"/>
      <c r="L22" s="282"/>
      <c r="M22" s="282"/>
      <c r="N22" s="282"/>
      <c r="O22" s="282"/>
      <c r="P22" s="282"/>
      <c r="Q22" s="282"/>
      <c r="R22" s="282"/>
      <c r="S22" s="282"/>
      <c r="T22" s="282"/>
      <c r="U22" s="282"/>
      <c r="V22" s="282"/>
      <c r="W22" s="282"/>
      <c r="X22" s="282"/>
      <c r="Y22" s="282"/>
      <c r="Z22" s="3"/>
      <c r="AA22" s="3"/>
      <c r="AB22" s="3"/>
      <c r="AC22" s="3"/>
      <c r="AD22" s="3"/>
      <c r="AE22" s="3"/>
      <c r="AF22" s="3"/>
      <c r="AG22" s="3"/>
      <c r="AH22" s="1"/>
    </row>
    <row r="23" spans="1:48" ht="33" customHeight="1" x14ac:dyDescent="0.25">
      <c r="A23" s="92">
        <v>23</v>
      </c>
      <c r="B23" s="285" t="s">
        <v>54</v>
      </c>
      <c r="C23" s="286"/>
      <c r="D23" s="286"/>
      <c r="E23" s="286"/>
      <c r="F23" s="286"/>
      <c r="G23" s="286"/>
      <c r="H23" s="82">
        <v>0.2</v>
      </c>
      <c r="I23" s="71"/>
      <c r="J23" s="279"/>
      <c r="K23" s="279"/>
      <c r="L23" s="279"/>
      <c r="M23" s="279"/>
      <c r="N23" s="279"/>
      <c r="O23" s="279"/>
      <c r="P23" s="279"/>
      <c r="Q23" s="279"/>
      <c r="R23" s="279"/>
      <c r="S23" s="279"/>
      <c r="T23" s="279"/>
      <c r="U23" s="279"/>
      <c r="V23" s="279"/>
      <c r="W23" s="279"/>
      <c r="X23" s="279"/>
      <c r="Y23" s="279"/>
      <c r="Z23" s="3"/>
      <c r="AA23" s="3"/>
      <c r="AB23" s="3"/>
      <c r="AC23" s="3"/>
      <c r="AD23" s="3"/>
      <c r="AE23" s="3"/>
      <c r="AF23" s="3"/>
      <c r="AG23" s="3"/>
      <c r="AH23" s="1"/>
    </row>
    <row r="24" spans="1:48" ht="15.75" x14ac:dyDescent="0.25">
      <c r="A24" s="92">
        <v>24</v>
      </c>
      <c r="B24" s="292"/>
      <c r="C24" s="293"/>
      <c r="D24" s="293"/>
      <c r="E24" s="293"/>
      <c r="F24" s="293"/>
      <c r="G24" s="293"/>
      <c r="H24" s="293"/>
      <c r="I24" s="293"/>
      <c r="J24" s="293"/>
      <c r="K24" s="85"/>
      <c r="L24" s="85"/>
      <c r="M24" s="85"/>
      <c r="N24" s="85"/>
      <c r="O24" s="85"/>
      <c r="P24" s="96"/>
      <c r="Q24" s="96"/>
      <c r="R24" s="96"/>
      <c r="S24" s="96"/>
      <c r="T24" s="96"/>
      <c r="U24" s="96"/>
      <c r="V24" s="96"/>
      <c r="W24" s="96"/>
      <c r="X24" s="85"/>
      <c r="Y24" s="97"/>
      <c r="Z24" s="97"/>
      <c r="AA24" s="97"/>
      <c r="AB24" s="97"/>
      <c r="AC24" s="97"/>
      <c r="AD24" s="97"/>
      <c r="AE24" s="97"/>
      <c r="AF24" s="97"/>
      <c r="AG24" s="97"/>
      <c r="AH24" s="92"/>
      <c r="AI24" s="92"/>
      <c r="AJ24" s="92"/>
      <c r="AK24" s="92"/>
      <c r="AL24" s="92"/>
      <c r="AM24" s="92"/>
      <c r="AN24" s="92"/>
      <c r="AO24" s="92"/>
      <c r="AP24" s="92"/>
      <c r="AQ24" s="92"/>
      <c r="AR24" s="92"/>
      <c r="AS24" s="92"/>
      <c r="AT24" s="92"/>
      <c r="AU24" s="92"/>
      <c r="AV24" s="92"/>
    </row>
    <row r="25" spans="1:48" ht="30" x14ac:dyDescent="0.25">
      <c r="A25" s="92">
        <v>25</v>
      </c>
      <c r="B25" s="315" t="s">
        <v>2</v>
      </c>
      <c r="C25" s="315"/>
      <c r="D25" s="316"/>
      <c r="E25" s="94" t="s">
        <v>3</v>
      </c>
      <c r="F25" s="96"/>
      <c r="G25" s="98"/>
      <c r="H25" s="99"/>
      <c r="I25" s="100"/>
      <c r="J25" s="99"/>
      <c r="K25" s="99"/>
      <c r="L25" s="100"/>
      <c r="M25" s="99"/>
      <c r="N25" s="99"/>
      <c r="O25" s="99"/>
      <c r="P25" s="94" t="s">
        <v>4</v>
      </c>
      <c r="Q25" s="96"/>
      <c r="R25" s="100"/>
      <c r="S25" s="100"/>
      <c r="T25" s="100"/>
      <c r="U25" s="100"/>
      <c r="V25" s="100"/>
      <c r="W25" s="100"/>
      <c r="X25" s="100"/>
      <c r="Y25" s="99"/>
      <c r="Z25" s="92"/>
      <c r="AA25" s="101" t="s">
        <v>5</v>
      </c>
      <c r="AB25" s="102"/>
      <c r="AC25" s="102"/>
      <c r="AD25" s="102"/>
      <c r="AE25" s="102"/>
      <c r="AF25" s="102"/>
      <c r="AG25" s="102"/>
      <c r="AH25" s="102"/>
      <c r="AI25" s="92"/>
      <c r="AJ25" s="92"/>
      <c r="AK25" s="92"/>
      <c r="AL25" s="101" t="s">
        <v>20</v>
      </c>
      <c r="AM25" s="92"/>
      <c r="AN25" s="92"/>
      <c r="AO25" s="92"/>
      <c r="AP25" s="92"/>
      <c r="AQ25" s="92"/>
      <c r="AR25" s="92"/>
      <c r="AS25" s="92"/>
      <c r="AT25" s="92"/>
      <c r="AU25" s="92"/>
      <c r="AV25" s="92"/>
    </row>
    <row r="26" spans="1:48" ht="149.65" customHeight="1" x14ac:dyDescent="0.25">
      <c r="A26" s="92">
        <v>26</v>
      </c>
      <c r="B26" s="300"/>
      <c r="C26" s="301"/>
      <c r="D26" s="302"/>
      <c r="E26" s="103" t="s">
        <v>8</v>
      </c>
      <c r="F26" s="104">
        <v>1</v>
      </c>
      <c r="G26" s="105" t="s">
        <v>37</v>
      </c>
      <c r="H26" s="106" t="s">
        <v>9</v>
      </c>
      <c r="I26" s="56" t="s">
        <v>21</v>
      </c>
      <c r="J26" s="105" t="s">
        <v>37</v>
      </c>
      <c r="K26" s="106" t="s">
        <v>9</v>
      </c>
      <c r="L26" s="56" t="s">
        <v>22</v>
      </c>
      <c r="M26" s="105" t="s">
        <v>37</v>
      </c>
      <c r="N26" s="106" t="s">
        <v>9</v>
      </c>
      <c r="O26" s="107" t="s">
        <v>10</v>
      </c>
      <c r="P26" s="108" t="s">
        <v>8</v>
      </c>
      <c r="Q26" s="109">
        <v>1</v>
      </c>
      <c r="R26" s="105" t="s">
        <v>37</v>
      </c>
      <c r="S26" s="106" t="s">
        <v>9</v>
      </c>
      <c r="T26" s="57" t="s">
        <v>21</v>
      </c>
      <c r="U26" s="105" t="s">
        <v>37</v>
      </c>
      <c r="V26" s="106" t="s">
        <v>9</v>
      </c>
      <c r="W26" s="57" t="s">
        <v>22</v>
      </c>
      <c r="X26" s="105" t="s">
        <v>37</v>
      </c>
      <c r="Y26" s="106" t="s">
        <v>9</v>
      </c>
      <c r="Z26" s="107" t="s">
        <v>10</v>
      </c>
      <c r="AA26" s="110" t="s">
        <v>8</v>
      </c>
      <c r="AB26" s="111">
        <v>1</v>
      </c>
      <c r="AC26" s="105" t="s">
        <v>37</v>
      </c>
      <c r="AD26" s="112" t="s">
        <v>9</v>
      </c>
      <c r="AE26" s="113" t="s">
        <v>21</v>
      </c>
      <c r="AF26" s="105" t="s">
        <v>37</v>
      </c>
      <c r="AG26" s="112" t="s">
        <v>9</v>
      </c>
      <c r="AH26" s="113" t="s">
        <v>22</v>
      </c>
      <c r="AI26" s="105" t="s">
        <v>37</v>
      </c>
      <c r="AJ26" s="112" t="s">
        <v>9</v>
      </c>
      <c r="AK26" s="114" t="s">
        <v>10</v>
      </c>
      <c r="AL26" s="115" t="s">
        <v>8</v>
      </c>
      <c r="AM26" s="116">
        <v>1</v>
      </c>
      <c r="AN26" s="105" t="s">
        <v>37</v>
      </c>
      <c r="AO26" s="112" t="s">
        <v>9</v>
      </c>
      <c r="AP26" s="117" t="s">
        <v>21</v>
      </c>
      <c r="AQ26" s="105" t="s">
        <v>37</v>
      </c>
      <c r="AR26" s="112" t="s">
        <v>9</v>
      </c>
      <c r="AS26" s="117" t="s">
        <v>22</v>
      </c>
      <c r="AT26" s="105" t="s">
        <v>37</v>
      </c>
      <c r="AU26" s="112" t="s">
        <v>9</v>
      </c>
      <c r="AV26" s="114" t="s">
        <v>10</v>
      </c>
    </row>
    <row r="27" spans="1:48" ht="44.65" customHeight="1" x14ac:dyDescent="0.25">
      <c r="A27" s="92">
        <v>27</v>
      </c>
      <c r="B27" s="312" t="s">
        <v>23</v>
      </c>
      <c r="C27" s="313"/>
      <c r="D27" s="314"/>
      <c r="E27" s="103"/>
      <c r="F27" s="104"/>
      <c r="G27" s="105"/>
      <c r="H27" s="106"/>
      <c r="I27" s="56">
        <f>H22</f>
        <v>0.1</v>
      </c>
      <c r="J27" s="105"/>
      <c r="K27" s="106"/>
      <c r="L27" s="56">
        <f>H23</f>
        <v>0.2</v>
      </c>
      <c r="M27" s="105"/>
      <c r="N27" s="119"/>
      <c r="O27" s="107"/>
      <c r="P27" s="120"/>
      <c r="Q27" s="109"/>
      <c r="R27" s="105"/>
      <c r="S27" s="106"/>
      <c r="T27" s="57">
        <f>H22</f>
        <v>0.1</v>
      </c>
      <c r="U27" s="105"/>
      <c r="V27" s="106"/>
      <c r="W27" s="57">
        <f>H23</f>
        <v>0.2</v>
      </c>
      <c r="X27" s="105"/>
      <c r="Y27" s="106"/>
      <c r="Z27" s="121"/>
      <c r="AA27" s="122"/>
      <c r="AB27" s="123"/>
      <c r="AC27" s="124"/>
      <c r="AD27" s="125"/>
      <c r="AE27" s="53">
        <f>H22</f>
        <v>0.1</v>
      </c>
      <c r="AF27" s="124"/>
      <c r="AG27" s="125"/>
      <c r="AH27" s="53">
        <f>H23</f>
        <v>0.2</v>
      </c>
      <c r="AI27" s="124"/>
      <c r="AJ27" s="125"/>
      <c r="AK27" s="126"/>
      <c r="AL27" s="127"/>
      <c r="AM27" s="128"/>
      <c r="AN27" s="124"/>
      <c r="AO27" s="125"/>
      <c r="AP27" s="52">
        <f>H22</f>
        <v>0.1</v>
      </c>
      <c r="AQ27" s="124"/>
      <c r="AR27" s="125"/>
      <c r="AS27" s="52">
        <f>H23</f>
        <v>0.2</v>
      </c>
      <c r="AT27" s="124"/>
      <c r="AU27" s="125"/>
      <c r="AV27" s="126"/>
    </row>
    <row r="28" spans="1:48" ht="46.35" customHeight="1" x14ac:dyDescent="0.25">
      <c r="A28" s="92">
        <v>28</v>
      </c>
      <c r="B28" s="298" t="s">
        <v>35</v>
      </c>
      <c r="C28" s="298"/>
      <c r="D28" s="299"/>
      <c r="E28" s="129"/>
      <c r="F28" s="58" t="str">
        <f>"bis "&amp; $H$19 &amp;"h"</f>
        <v>bis 6h</v>
      </c>
      <c r="G28" s="130"/>
      <c r="H28" s="130"/>
      <c r="I28" s="59" t="str">
        <f>"bis "&amp; $H$20 &amp;"h"</f>
        <v>bis 9h</v>
      </c>
      <c r="J28" s="130"/>
      <c r="K28" s="130"/>
      <c r="L28" s="60" t="str">
        <f>"über "&amp; $H$21 &amp;"h "</f>
        <v xml:space="preserve">über 9h </v>
      </c>
      <c r="M28" s="130"/>
      <c r="N28" s="131"/>
      <c r="O28" s="132"/>
      <c r="P28" s="133"/>
      <c r="Q28" s="133" t="s">
        <v>0</v>
      </c>
      <c r="R28" s="130"/>
      <c r="S28" s="130"/>
      <c r="T28" s="176" t="s">
        <v>6</v>
      </c>
      <c r="U28" s="106"/>
      <c r="V28" s="130"/>
      <c r="W28" s="135" t="s">
        <v>13</v>
      </c>
      <c r="X28" s="136"/>
      <c r="Y28" s="130"/>
      <c r="Z28" s="137"/>
      <c r="AA28" s="138"/>
      <c r="AB28" s="139" t="s">
        <v>0</v>
      </c>
      <c r="AC28" s="140"/>
      <c r="AD28" s="140"/>
      <c r="AE28" s="139" t="s">
        <v>6</v>
      </c>
      <c r="AF28" s="140"/>
      <c r="AG28" s="140"/>
      <c r="AH28" s="60" t="str">
        <f>"über "&amp; $H$21 &amp;"h "</f>
        <v xml:space="preserve">über 9h </v>
      </c>
      <c r="AI28" s="142"/>
      <c r="AJ28" s="142"/>
      <c r="AK28" s="143"/>
      <c r="AL28" s="144"/>
      <c r="AM28" s="145" t="s">
        <v>0</v>
      </c>
      <c r="AN28" s="140"/>
      <c r="AO28" s="140"/>
      <c r="AP28" s="145" t="s">
        <v>6</v>
      </c>
      <c r="AQ28" s="140"/>
      <c r="AR28" s="140"/>
      <c r="AS28" s="60" t="str">
        <f>"über "&amp; $H$21 &amp;"h "</f>
        <v xml:space="preserve">über 9h </v>
      </c>
      <c r="AT28" s="142"/>
      <c r="AU28" s="142"/>
      <c r="AV28" s="143"/>
    </row>
    <row r="29" spans="1:48" x14ac:dyDescent="0.25">
      <c r="A29" s="92">
        <v>29</v>
      </c>
      <c r="B29" s="300" t="s">
        <v>36</v>
      </c>
      <c r="C29" s="301"/>
      <c r="D29" s="302"/>
      <c r="E29" s="147"/>
      <c r="F29" s="148" t="s">
        <v>1</v>
      </c>
      <c r="G29" s="149"/>
      <c r="H29" s="149"/>
      <c r="I29" s="150" t="s">
        <v>1</v>
      </c>
      <c r="J29" s="149"/>
      <c r="K29" s="149"/>
      <c r="L29" s="150" t="s">
        <v>1</v>
      </c>
      <c r="M29" s="149"/>
      <c r="N29" s="149"/>
      <c r="O29" s="151"/>
      <c r="P29" s="152"/>
      <c r="Q29" s="153" t="s">
        <v>1</v>
      </c>
      <c r="R29" s="149"/>
      <c r="S29" s="149"/>
      <c r="T29" s="153" t="s">
        <v>1</v>
      </c>
      <c r="U29" s="131"/>
      <c r="V29" s="149"/>
      <c r="W29" s="153" t="s">
        <v>1</v>
      </c>
      <c r="X29" s="149"/>
      <c r="Y29" s="154"/>
      <c r="Z29" s="155"/>
      <c r="AA29" s="156"/>
      <c r="AB29" s="157" t="s">
        <v>1</v>
      </c>
      <c r="AC29" s="158"/>
      <c r="AD29" s="158"/>
      <c r="AE29" s="157" t="s">
        <v>1</v>
      </c>
      <c r="AF29" s="158"/>
      <c r="AG29" s="159"/>
      <c r="AH29" s="157" t="s">
        <v>1</v>
      </c>
      <c r="AI29" s="160"/>
      <c r="AJ29" s="160"/>
      <c r="AK29" s="161"/>
      <c r="AL29" s="162"/>
      <c r="AM29" s="163" t="s">
        <v>1</v>
      </c>
      <c r="AN29" s="158"/>
      <c r="AO29" s="158"/>
      <c r="AP29" s="163" t="s">
        <v>1</v>
      </c>
      <c r="AQ29" s="158"/>
      <c r="AR29" s="159"/>
      <c r="AS29" s="163" t="s">
        <v>1</v>
      </c>
      <c r="AT29" s="160"/>
      <c r="AU29" s="160"/>
      <c r="AV29" s="161"/>
    </row>
    <row r="30" spans="1:48" x14ac:dyDescent="0.25">
      <c r="A30">
        <v>30</v>
      </c>
      <c r="B30" s="61"/>
      <c r="C30" s="61" t="s">
        <v>11</v>
      </c>
      <c r="D30" s="51">
        <f>H7</f>
        <v>1500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36"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38" si="11">IF((((B30-1-$H$10)*$H$17)/4)&gt;$H$14,$H$14,IF((((B30-1-$H$10)*$H$17)/4)&lt;$H$5,$H$5,((B30-1-$H$10)*$H$17)/4))</f>
        <v>14</v>
      </c>
      <c r="AN30" s="33">
        <v>0</v>
      </c>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1501</v>
      </c>
      <c r="C31" s="61" t="s">
        <v>11</v>
      </c>
      <c r="D31" s="15">
        <f>SUM(D30+$H$12)</f>
        <v>1600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1601</v>
      </c>
      <c r="C32" s="61" t="s">
        <v>11</v>
      </c>
      <c r="D32" s="15">
        <f t="shared" ref="D32:D72" si="30">SUM(D31+$H$12)</f>
        <v>1700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1701</v>
      </c>
      <c r="C33" s="61" t="s">
        <v>11</v>
      </c>
      <c r="D33" s="15">
        <f t="shared" si="30"/>
        <v>1800</v>
      </c>
      <c r="E33" s="6">
        <f t="shared" si="31"/>
        <v>1.4444444444444444E-2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1801</v>
      </c>
      <c r="C34" s="61" t="s">
        <v>11</v>
      </c>
      <c r="D34" s="15">
        <f t="shared" si="30"/>
        <v>1900</v>
      </c>
      <c r="E34" s="6">
        <f t="shared" si="31"/>
        <v>2.0526315789473684E-2</v>
      </c>
      <c r="F34" s="7">
        <f t="shared" si="32"/>
        <v>39</v>
      </c>
      <c r="G34" s="49"/>
      <c r="H34" s="35">
        <f t="shared" si="0"/>
        <v>0</v>
      </c>
      <c r="I34" s="31">
        <f t="shared" si="1"/>
        <v>43</v>
      </c>
      <c r="J34" s="38"/>
      <c r="K34" s="39">
        <f t="shared" si="2"/>
        <v>0</v>
      </c>
      <c r="L34" s="63">
        <f t="shared" si="3"/>
        <v>52</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1901</v>
      </c>
      <c r="C35" s="61" t="s">
        <v>11</v>
      </c>
      <c r="D35" s="15">
        <f t="shared" si="30"/>
        <v>2000</v>
      </c>
      <c r="E35" s="6">
        <f t="shared" si="31"/>
        <v>2.5999999999999999E-2</v>
      </c>
      <c r="F35" s="7">
        <f t="shared" si="32"/>
        <v>52</v>
      </c>
      <c r="G35" s="49"/>
      <c r="H35" s="35">
        <f t="shared" si="0"/>
        <v>0</v>
      </c>
      <c r="I35" s="31">
        <f t="shared" si="1"/>
        <v>57</v>
      </c>
      <c r="J35" s="38"/>
      <c r="K35" s="39">
        <f t="shared" si="2"/>
        <v>0</v>
      </c>
      <c r="L35" s="63">
        <f t="shared" si="3"/>
        <v>68</v>
      </c>
      <c r="M35" s="43"/>
      <c r="N35" s="44">
        <f t="shared" si="4"/>
        <v>0</v>
      </c>
      <c r="O35" s="46">
        <f t="shared" si="14"/>
        <v>0</v>
      </c>
      <c r="P35" s="9">
        <f t="shared" si="33"/>
        <v>1.0257759074171488E-2</v>
      </c>
      <c r="Q35" s="10">
        <f t="shared" si="34"/>
        <v>19.5</v>
      </c>
      <c r="R35" s="38"/>
      <c r="S35" s="17">
        <f t="shared" si="15"/>
        <v>0</v>
      </c>
      <c r="T35" s="13">
        <f t="shared" si="6"/>
        <v>21</v>
      </c>
      <c r="U35" s="38"/>
      <c r="V35" s="45">
        <f t="shared" si="16"/>
        <v>0</v>
      </c>
      <c r="W35" s="14">
        <f t="shared" si="7"/>
        <v>25.2</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2001</v>
      </c>
      <c r="C36" s="61" t="s">
        <v>11</v>
      </c>
      <c r="D36" s="15">
        <f t="shared" si="30"/>
        <v>2100</v>
      </c>
      <c r="E36" s="6">
        <f t="shared" si="31"/>
        <v>3.0952380952380953E-2</v>
      </c>
      <c r="F36" s="7">
        <f t="shared" si="32"/>
        <v>65</v>
      </c>
      <c r="G36" s="49"/>
      <c r="H36" s="35">
        <f t="shared" si="0"/>
        <v>0</v>
      </c>
      <c r="I36" s="31">
        <f t="shared" si="1"/>
        <v>72</v>
      </c>
      <c r="J36" s="38"/>
      <c r="K36" s="39">
        <f t="shared" si="2"/>
        <v>0</v>
      </c>
      <c r="L36" s="63">
        <f t="shared" si="3"/>
        <v>86</v>
      </c>
      <c r="M36" s="43"/>
      <c r="N36" s="44">
        <f t="shared" si="4"/>
        <v>0</v>
      </c>
      <c r="O36" s="46">
        <f t="shared" si="14"/>
        <v>0</v>
      </c>
      <c r="P36" s="9">
        <f t="shared" si="33"/>
        <v>1.2993503248375811E-2</v>
      </c>
      <c r="Q36" s="10">
        <f t="shared" si="34"/>
        <v>26</v>
      </c>
      <c r="R36" s="38"/>
      <c r="S36" s="17">
        <f t="shared" si="15"/>
        <v>0</v>
      </c>
      <c r="T36" s="13">
        <f t="shared" si="6"/>
        <v>29</v>
      </c>
      <c r="U36" s="38"/>
      <c r="V36" s="45">
        <f t="shared" si="16"/>
        <v>0</v>
      </c>
      <c r="W36" s="14">
        <f t="shared" si="7"/>
        <v>34.799999999999997</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2101</v>
      </c>
      <c r="C37" s="61" t="s">
        <v>11</v>
      </c>
      <c r="D37" s="15">
        <f t="shared" si="30"/>
        <v>2200</v>
      </c>
      <c r="E37" s="6">
        <f t="shared" si="31"/>
        <v>3.5454545454545454E-2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1.546882436934793E-2</v>
      </c>
      <c r="Q37" s="10">
        <f t="shared" si="34"/>
        <v>32.5</v>
      </c>
      <c r="R37" s="38"/>
      <c r="S37" s="17">
        <f t="shared" si="15"/>
        <v>0</v>
      </c>
      <c r="T37" s="13">
        <f t="shared" si="6"/>
        <v>36</v>
      </c>
      <c r="U37" s="38"/>
      <c r="V37" s="45">
        <f t="shared" si="16"/>
        <v>0</v>
      </c>
      <c r="W37" s="14">
        <f t="shared" si="7"/>
        <v>43.199999999999996</v>
      </c>
      <c r="X37" s="38"/>
      <c r="Y37" s="45">
        <f t="shared" si="17"/>
        <v>0</v>
      </c>
      <c r="Z37" s="32">
        <f t="shared" si="18"/>
        <v>0</v>
      </c>
      <c r="AA37" s="16">
        <f>IF(AB37=$H$5,"",AB37/B37)</f>
        <v>8.2500396636522293E-3</v>
      </c>
      <c r="AB37" s="18">
        <f t="shared" ref="AB37:AB73" si="35">IF((((B37-1-$H$9)*$H$17)/3)&gt;$H$14,$H$14,IF((((B37-1-$H$9)*$H$17)/3)&lt;$H$5,$H$5,((B37-1-$H$9)*$H$17)/3))</f>
        <v>17.333333333333332</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2201</v>
      </c>
      <c r="C38" s="61" t="s">
        <v>11</v>
      </c>
      <c r="D38" s="15">
        <f t="shared" si="30"/>
        <v>2300</v>
      </c>
      <c r="E38" s="6">
        <f t="shared" si="31"/>
        <v>3.956521739130435E-2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1.7719218537028625E-2</v>
      </c>
      <c r="Q38" s="10">
        <f t="shared" si="34"/>
        <v>39</v>
      </c>
      <c r="R38" s="38"/>
      <c r="S38" s="17">
        <f t="shared" si="15"/>
        <v>0</v>
      </c>
      <c r="T38" s="13">
        <f t="shared" si="6"/>
        <v>43</v>
      </c>
      <c r="U38" s="38"/>
      <c r="V38" s="45">
        <f t="shared" si="16"/>
        <v>0</v>
      </c>
      <c r="W38" s="14">
        <f t="shared" si="7"/>
        <v>51.6</v>
      </c>
      <c r="X38" s="38"/>
      <c r="Y38" s="45">
        <f t="shared" si="17"/>
        <v>0</v>
      </c>
      <c r="Z38" s="32">
        <f t="shared" si="18"/>
        <v>0</v>
      </c>
      <c r="AA38" s="16">
        <f t="shared" si="19"/>
        <v>9.8440102983492362E-3</v>
      </c>
      <c r="AB38" s="18">
        <f t="shared" si="35"/>
        <v>21.666666666666668</v>
      </c>
      <c r="AC38" s="38"/>
      <c r="AD38" s="17">
        <f t="shared" si="20"/>
        <v>0</v>
      </c>
      <c r="AE38" s="20">
        <f t="shared" si="9"/>
        <v>24</v>
      </c>
      <c r="AF38" s="38"/>
      <c r="AG38" s="37">
        <f t="shared" si="21"/>
        <v>0</v>
      </c>
      <c r="AH38" s="21">
        <f t="shared" si="10"/>
        <v>28.799999999999997</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2301</v>
      </c>
      <c r="C39" s="61" t="s">
        <v>11</v>
      </c>
      <c r="D39" s="15">
        <f t="shared" si="30"/>
        <v>2400</v>
      </c>
      <c r="E39" s="6">
        <f t="shared" si="31"/>
        <v>4.3333333333333335E-2</v>
      </c>
      <c r="F39" s="7">
        <f t="shared" si="32"/>
        <v>104</v>
      </c>
      <c r="G39" s="49"/>
      <c r="H39" s="35">
        <f t="shared" si="0"/>
        <v>0</v>
      </c>
      <c r="I39" s="31">
        <f t="shared" si="1"/>
        <v>114</v>
      </c>
      <c r="J39" s="38"/>
      <c r="K39" s="39">
        <f t="shared" si="2"/>
        <v>0</v>
      </c>
      <c r="L39" s="63">
        <f t="shared" si="3"/>
        <v>137</v>
      </c>
      <c r="M39" s="43"/>
      <c r="N39" s="44">
        <f t="shared" si="4"/>
        <v>0</v>
      </c>
      <c r="O39" s="46">
        <f t="shared" si="14"/>
        <v>0</v>
      </c>
      <c r="P39" s="9">
        <f t="shared" si="33"/>
        <v>1.977401129943503E-2</v>
      </c>
      <c r="Q39" s="10">
        <f t="shared" si="34"/>
        <v>45.5</v>
      </c>
      <c r="R39" s="38"/>
      <c r="S39" s="17">
        <f t="shared" si="15"/>
        <v>0</v>
      </c>
      <c r="T39" s="13">
        <f t="shared" si="6"/>
        <v>50</v>
      </c>
      <c r="U39" s="38"/>
      <c r="V39" s="45">
        <f t="shared" si="16"/>
        <v>0</v>
      </c>
      <c r="W39" s="14">
        <f t="shared" si="7"/>
        <v>60</v>
      </c>
      <c r="X39" s="38"/>
      <c r="Y39" s="45">
        <f t="shared" si="17"/>
        <v>0</v>
      </c>
      <c r="Z39" s="32">
        <f t="shared" si="18"/>
        <v>0</v>
      </c>
      <c r="AA39" s="16">
        <f t="shared" si="19"/>
        <v>1.1299435028248588E-2</v>
      </c>
      <c r="AB39" s="18">
        <f t="shared" si="35"/>
        <v>26</v>
      </c>
      <c r="AC39" s="38"/>
      <c r="AD39" s="17">
        <f t="shared" si="20"/>
        <v>0</v>
      </c>
      <c r="AE39" s="20">
        <f t="shared" si="9"/>
        <v>29</v>
      </c>
      <c r="AF39" s="38"/>
      <c r="AG39" s="37">
        <f t="shared" si="21"/>
        <v>0</v>
      </c>
      <c r="AH39" s="21">
        <f t="shared" si="10"/>
        <v>34.799999999999997</v>
      </c>
      <c r="AI39" s="41"/>
      <c r="AJ39" s="42">
        <f t="shared" si="22"/>
        <v>0</v>
      </c>
      <c r="AK39" s="47">
        <f t="shared" si="23"/>
        <v>0</v>
      </c>
      <c r="AL39" s="25">
        <f t="shared" si="24"/>
        <v>7.0621468926553672E-3</v>
      </c>
      <c r="AM39" s="22">
        <f t="shared" ref="AM39:AM73" si="36">IF((((B39-1-$H$10)*$H$17)/4)&gt;$H$14,$H$14,IF((((B39-1-$H$10)*$H$17)/4)&lt;$H$5,$H$5,((B39-1-$H$10)*$H$17)/4))</f>
        <v>16.25</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2401</v>
      </c>
      <c r="C40" s="61" t="s">
        <v>11</v>
      </c>
      <c r="D40" s="15">
        <f t="shared" si="30"/>
        <v>2500</v>
      </c>
      <c r="E40" s="6">
        <f t="shared" si="31"/>
        <v>4.6800000000000001E-2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2.1657642648896292E-2</v>
      </c>
      <c r="Q40" s="10">
        <f t="shared" si="34"/>
        <v>52</v>
      </c>
      <c r="R40" s="38"/>
      <c r="S40" s="17">
        <f t="shared" si="15"/>
        <v>0</v>
      </c>
      <c r="T40" s="13">
        <f t="shared" si="6"/>
        <v>57</v>
      </c>
      <c r="U40" s="38"/>
      <c r="V40" s="45">
        <f t="shared" si="16"/>
        <v>0</v>
      </c>
      <c r="W40" s="14">
        <f t="shared" si="7"/>
        <v>68.399999999999991</v>
      </c>
      <c r="X40" s="38"/>
      <c r="Y40" s="45">
        <f t="shared" si="17"/>
        <v>0</v>
      </c>
      <c r="Z40" s="32">
        <f t="shared" si="18"/>
        <v>0</v>
      </c>
      <c r="AA40" s="16">
        <f t="shared" si="19"/>
        <v>1.2633624878522837E-2</v>
      </c>
      <c r="AB40" s="18">
        <f t="shared" si="35"/>
        <v>30.333333333333332</v>
      </c>
      <c r="AC40" s="38"/>
      <c r="AD40" s="17">
        <f t="shared" si="20"/>
        <v>0</v>
      </c>
      <c r="AE40" s="20">
        <f t="shared" si="9"/>
        <v>33</v>
      </c>
      <c r="AF40" s="38"/>
      <c r="AG40" s="37">
        <f t="shared" si="21"/>
        <v>0</v>
      </c>
      <c r="AH40" s="21">
        <f t="shared" si="10"/>
        <v>39.6</v>
      </c>
      <c r="AI40" s="41"/>
      <c r="AJ40" s="42">
        <f t="shared" si="22"/>
        <v>0</v>
      </c>
      <c r="AK40" s="47">
        <f t="shared" si="23"/>
        <v>0</v>
      </c>
      <c r="AL40" s="25">
        <f t="shared" si="24"/>
        <v>8.12161599333611E-3</v>
      </c>
      <c r="AM40" s="22">
        <f t="shared" si="36"/>
        <v>19.5</v>
      </c>
      <c r="AN40" s="38"/>
      <c r="AO40" s="17">
        <f t="shared" si="25"/>
        <v>0</v>
      </c>
      <c r="AP40" s="23">
        <f t="shared" si="12"/>
        <v>21</v>
      </c>
      <c r="AQ40" s="38"/>
      <c r="AR40" s="37">
        <f t="shared" si="26"/>
        <v>0</v>
      </c>
      <c r="AS40" s="24">
        <f t="shared" si="13"/>
        <v>25</v>
      </c>
      <c r="AT40" s="38"/>
      <c r="AU40" s="42">
        <f t="shared" si="27"/>
        <v>0</v>
      </c>
      <c r="AV40" s="47">
        <f t="shared" si="28"/>
        <v>0</v>
      </c>
    </row>
    <row r="41" spans="1:48" x14ac:dyDescent="0.25">
      <c r="A41">
        <v>41</v>
      </c>
      <c r="B41" s="64">
        <f t="shared" si="29"/>
        <v>2501</v>
      </c>
      <c r="C41" s="61" t="s">
        <v>11</v>
      </c>
      <c r="D41" s="15">
        <f t="shared" si="30"/>
        <v>2600</v>
      </c>
      <c r="E41" s="6">
        <f t="shared" si="31"/>
        <v>0.05</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2.3390643742502999E-2</v>
      </c>
      <c r="Q41" s="10">
        <f t="shared" si="34"/>
        <v>58.5</v>
      </c>
      <c r="R41" s="38"/>
      <c r="S41" s="17">
        <f t="shared" si="15"/>
        <v>0</v>
      </c>
      <c r="T41" s="13">
        <f t="shared" si="6"/>
        <v>64</v>
      </c>
      <c r="U41" s="38"/>
      <c r="V41" s="45">
        <f t="shared" si="16"/>
        <v>0</v>
      </c>
      <c r="W41" s="14">
        <f t="shared" si="7"/>
        <v>76.8</v>
      </c>
      <c r="X41" s="38"/>
      <c r="Y41" s="45">
        <f t="shared" si="17"/>
        <v>0</v>
      </c>
      <c r="Z41" s="32">
        <f t="shared" si="18"/>
        <v>0</v>
      </c>
      <c r="AA41" s="16">
        <f t="shared" si="19"/>
        <v>1.3861122217779553E-2</v>
      </c>
      <c r="AB41" s="18">
        <f t="shared" si="35"/>
        <v>34.666666666666664</v>
      </c>
      <c r="AC41" s="38"/>
      <c r="AD41" s="17">
        <f t="shared" si="20"/>
        <v>0</v>
      </c>
      <c r="AE41" s="20">
        <f t="shared" si="9"/>
        <v>38</v>
      </c>
      <c r="AF41" s="38"/>
      <c r="AG41" s="37">
        <f t="shared" si="21"/>
        <v>0</v>
      </c>
      <c r="AH41" s="21">
        <f t="shared" si="10"/>
        <v>45.6</v>
      </c>
      <c r="AI41" s="41"/>
      <c r="AJ41" s="42">
        <f t="shared" si="22"/>
        <v>0</v>
      </c>
      <c r="AK41" s="47">
        <f t="shared" si="23"/>
        <v>0</v>
      </c>
      <c r="AL41" s="25">
        <f t="shared" si="24"/>
        <v>9.0963614554178326E-3</v>
      </c>
      <c r="AM41" s="22">
        <f t="shared" si="36"/>
        <v>22.75</v>
      </c>
      <c r="AN41" s="38"/>
      <c r="AO41" s="17">
        <f t="shared" si="25"/>
        <v>0</v>
      </c>
      <c r="AP41" s="23">
        <f t="shared" si="12"/>
        <v>25</v>
      </c>
      <c r="AQ41" s="38"/>
      <c r="AR41" s="37">
        <f t="shared" si="26"/>
        <v>0</v>
      </c>
      <c r="AS41" s="24">
        <f t="shared" si="13"/>
        <v>30</v>
      </c>
      <c r="AT41" s="38"/>
      <c r="AU41" s="42">
        <f t="shared" si="27"/>
        <v>0</v>
      </c>
      <c r="AV41" s="47">
        <f t="shared" si="28"/>
        <v>0</v>
      </c>
    </row>
    <row r="42" spans="1:48" x14ac:dyDescent="0.25">
      <c r="A42">
        <v>42</v>
      </c>
      <c r="B42" s="64">
        <f t="shared" si="29"/>
        <v>2601</v>
      </c>
      <c r="C42" s="61" t="s">
        <v>11</v>
      </c>
      <c r="D42" s="15">
        <f t="shared" si="30"/>
        <v>2700</v>
      </c>
      <c r="E42" s="6">
        <f t="shared" si="31"/>
        <v>5.2962962962962962E-2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2.4990388312187622E-2</v>
      </c>
      <c r="Q42" s="10">
        <f t="shared" si="34"/>
        <v>65</v>
      </c>
      <c r="R42" s="38"/>
      <c r="S42" s="17">
        <f t="shared" si="15"/>
        <v>0</v>
      </c>
      <c r="T42" s="13">
        <f t="shared" si="6"/>
        <v>72</v>
      </c>
      <c r="U42" s="38"/>
      <c r="V42" s="45">
        <f t="shared" si="16"/>
        <v>0</v>
      </c>
      <c r="W42" s="14">
        <f t="shared" si="7"/>
        <v>86.399999999999991</v>
      </c>
      <c r="X42" s="38"/>
      <c r="Y42" s="45">
        <f t="shared" si="17"/>
        <v>0</v>
      </c>
      <c r="Z42" s="32">
        <f t="shared" si="18"/>
        <v>0</v>
      </c>
      <c r="AA42" s="16">
        <f t="shared" si="19"/>
        <v>1.4994232987312572E-2</v>
      </c>
      <c r="AB42" s="18">
        <f t="shared" si="35"/>
        <v>39</v>
      </c>
      <c r="AC42" s="38"/>
      <c r="AD42" s="17">
        <f t="shared" si="20"/>
        <v>0</v>
      </c>
      <c r="AE42" s="20">
        <f t="shared" si="9"/>
        <v>43</v>
      </c>
      <c r="AF42" s="38"/>
      <c r="AG42" s="37">
        <f t="shared" si="21"/>
        <v>0</v>
      </c>
      <c r="AH42" s="21">
        <f t="shared" si="10"/>
        <v>51.6</v>
      </c>
      <c r="AI42" s="41"/>
      <c r="AJ42" s="42">
        <f t="shared" si="22"/>
        <v>0</v>
      </c>
      <c r="AK42" s="47">
        <f t="shared" si="23"/>
        <v>0</v>
      </c>
      <c r="AL42" s="25">
        <f t="shared" si="24"/>
        <v>9.9961553248750484E-3</v>
      </c>
      <c r="AM42" s="22">
        <f t="shared" si="36"/>
        <v>26</v>
      </c>
      <c r="AN42" s="38"/>
      <c r="AO42" s="17">
        <f t="shared" si="25"/>
        <v>0</v>
      </c>
      <c r="AP42" s="23">
        <f t="shared" si="12"/>
        <v>29</v>
      </c>
      <c r="AQ42" s="38"/>
      <c r="AR42" s="37">
        <f t="shared" si="26"/>
        <v>0</v>
      </c>
      <c r="AS42" s="24">
        <f t="shared" si="13"/>
        <v>35</v>
      </c>
      <c r="AT42" s="38"/>
      <c r="AU42" s="42">
        <f t="shared" si="27"/>
        <v>0</v>
      </c>
      <c r="AV42" s="47">
        <f t="shared" si="28"/>
        <v>0</v>
      </c>
    </row>
    <row r="43" spans="1:48" x14ac:dyDescent="0.25">
      <c r="A43">
        <v>43</v>
      </c>
      <c r="B43" s="64">
        <f t="shared" si="29"/>
        <v>2701</v>
      </c>
      <c r="C43" s="61" t="s">
        <v>11</v>
      </c>
      <c r="D43" s="15">
        <f t="shared" si="30"/>
        <v>2800</v>
      </c>
      <c r="E43" s="6">
        <f t="shared" si="31"/>
        <v>5.5714285714285716E-2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2.6471677156608663E-2</v>
      </c>
      <c r="Q43" s="10">
        <f t="shared" si="34"/>
        <v>71.5</v>
      </c>
      <c r="R43" s="38"/>
      <c r="S43" s="17">
        <f t="shared" si="15"/>
        <v>0</v>
      </c>
      <c r="T43" s="13">
        <f t="shared" si="6"/>
        <v>79</v>
      </c>
      <c r="U43" s="38"/>
      <c r="V43" s="45">
        <f t="shared" si="16"/>
        <v>0</v>
      </c>
      <c r="W43" s="14">
        <f t="shared" si="7"/>
        <v>94.8</v>
      </c>
      <c r="X43" s="38"/>
      <c r="Y43" s="45">
        <f t="shared" si="17"/>
        <v>0</v>
      </c>
      <c r="Z43" s="32">
        <f t="shared" si="18"/>
        <v>0</v>
      </c>
      <c r="AA43" s="16">
        <f t="shared" si="19"/>
        <v>1.6043440700974947E-2</v>
      </c>
      <c r="AB43" s="18">
        <f t="shared" si="35"/>
        <v>43.333333333333336</v>
      </c>
      <c r="AC43" s="38"/>
      <c r="AD43" s="17">
        <f t="shared" si="20"/>
        <v>0</v>
      </c>
      <c r="AE43" s="20">
        <f t="shared" si="9"/>
        <v>48</v>
      </c>
      <c r="AF43" s="38"/>
      <c r="AG43" s="37">
        <f t="shared" si="21"/>
        <v>0</v>
      </c>
      <c r="AH43" s="21">
        <f t="shared" si="10"/>
        <v>57.599999999999994</v>
      </c>
      <c r="AI43" s="41"/>
      <c r="AJ43" s="42">
        <f t="shared" si="22"/>
        <v>0</v>
      </c>
      <c r="AK43" s="47">
        <f t="shared" si="23"/>
        <v>0</v>
      </c>
      <c r="AL43" s="25">
        <f t="shared" si="24"/>
        <v>1.082932247315809E-2</v>
      </c>
      <c r="AM43" s="22">
        <f t="shared" si="36"/>
        <v>29.25</v>
      </c>
      <c r="AN43" s="38"/>
      <c r="AO43" s="17">
        <f t="shared" si="25"/>
        <v>0</v>
      </c>
      <c r="AP43" s="23">
        <f t="shared" si="12"/>
        <v>32</v>
      </c>
      <c r="AQ43" s="38"/>
      <c r="AR43" s="37">
        <f t="shared" si="26"/>
        <v>0</v>
      </c>
      <c r="AS43" s="24">
        <f t="shared" si="13"/>
        <v>38</v>
      </c>
      <c r="AT43" s="38"/>
      <c r="AU43" s="42">
        <f t="shared" si="27"/>
        <v>0</v>
      </c>
      <c r="AV43" s="47">
        <f t="shared" si="28"/>
        <v>0</v>
      </c>
    </row>
    <row r="44" spans="1:48" x14ac:dyDescent="0.25">
      <c r="A44">
        <v>44</v>
      </c>
      <c r="B44" s="64">
        <f t="shared" si="29"/>
        <v>2801</v>
      </c>
      <c r="C44" s="61" t="s">
        <v>11</v>
      </c>
      <c r="D44" s="15">
        <f t="shared" si="30"/>
        <v>2900</v>
      </c>
      <c r="E44" s="6">
        <f t="shared" si="31"/>
        <v>5.8275862068965519E-2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2.7847197429489469E-2</v>
      </c>
      <c r="Q44" s="10">
        <f t="shared" si="34"/>
        <v>78</v>
      </c>
      <c r="R44" s="38"/>
      <c r="S44" s="17">
        <f t="shared" si="15"/>
        <v>0</v>
      </c>
      <c r="T44" s="13">
        <f t="shared" si="6"/>
        <v>86</v>
      </c>
      <c r="U44" s="38"/>
      <c r="V44" s="45">
        <f t="shared" si="16"/>
        <v>0</v>
      </c>
      <c r="W44" s="14">
        <f t="shared" si="7"/>
        <v>103.2</v>
      </c>
      <c r="X44" s="38"/>
      <c r="Y44" s="45">
        <f t="shared" si="17"/>
        <v>0</v>
      </c>
      <c r="Z44" s="32">
        <f t="shared" si="18"/>
        <v>0</v>
      </c>
      <c r="AA44" s="16">
        <f t="shared" si="19"/>
        <v>1.7017731762465786E-2</v>
      </c>
      <c r="AB44" s="18">
        <f t="shared" si="35"/>
        <v>47.666666666666664</v>
      </c>
      <c r="AC44" s="38"/>
      <c r="AD44" s="17">
        <f t="shared" si="20"/>
        <v>0</v>
      </c>
      <c r="AE44" s="20">
        <f t="shared" si="9"/>
        <v>52</v>
      </c>
      <c r="AF44" s="38"/>
      <c r="AG44" s="37">
        <f t="shared" si="21"/>
        <v>0</v>
      </c>
      <c r="AH44" s="21">
        <f t="shared" si="10"/>
        <v>62.4</v>
      </c>
      <c r="AI44" s="41"/>
      <c r="AJ44" s="42">
        <f t="shared" si="22"/>
        <v>0</v>
      </c>
      <c r="AK44" s="47">
        <f t="shared" si="23"/>
        <v>0</v>
      </c>
      <c r="AL44" s="25">
        <f t="shared" si="24"/>
        <v>1.1602998928953945E-2</v>
      </c>
      <c r="AM44" s="22">
        <f t="shared" si="36"/>
        <v>32.5</v>
      </c>
      <c r="AN44" s="38"/>
      <c r="AO44" s="17">
        <f t="shared" si="25"/>
        <v>0</v>
      </c>
      <c r="AP44" s="23">
        <f t="shared" si="12"/>
        <v>36</v>
      </c>
      <c r="AQ44" s="38"/>
      <c r="AR44" s="37">
        <f t="shared" si="26"/>
        <v>0</v>
      </c>
      <c r="AS44" s="24">
        <f t="shared" si="13"/>
        <v>43</v>
      </c>
      <c r="AT44" s="38"/>
      <c r="AU44" s="42">
        <f t="shared" si="27"/>
        <v>0</v>
      </c>
      <c r="AV44" s="47">
        <f t="shared" si="28"/>
        <v>0</v>
      </c>
    </row>
    <row r="45" spans="1:48" x14ac:dyDescent="0.25">
      <c r="A45">
        <v>45</v>
      </c>
      <c r="B45" s="64">
        <f t="shared" si="29"/>
        <v>2901</v>
      </c>
      <c r="C45" s="61" t="s">
        <v>11</v>
      </c>
      <c r="D45" s="15">
        <f t="shared" si="30"/>
        <v>3000</v>
      </c>
      <c r="E45" s="6">
        <f t="shared" si="31"/>
        <v>6.0666666666666667E-2</v>
      </c>
      <c r="F45" s="7">
        <f t="shared" si="32"/>
        <v>182</v>
      </c>
      <c r="G45" s="34"/>
      <c r="H45" s="35">
        <f t="shared" si="0"/>
        <v>0</v>
      </c>
      <c r="I45" s="31">
        <f t="shared" si="1"/>
        <v>200</v>
      </c>
      <c r="J45" s="38"/>
      <c r="K45" s="39">
        <f t="shared" si="2"/>
        <v>0</v>
      </c>
      <c r="L45" s="63">
        <f t="shared" si="3"/>
        <v>240</v>
      </c>
      <c r="M45" s="43"/>
      <c r="N45" s="44">
        <f t="shared" si="4"/>
        <v>0</v>
      </c>
      <c r="O45" s="46">
        <f t="shared" si="14"/>
        <v>0</v>
      </c>
      <c r="P45" s="9">
        <f t="shared" si="33"/>
        <v>2.9127886935539467E-2</v>
      </c>
      <c r="Q45" s="10">
        <f t="shared" si="34"/>
        <v>84.5</v>
      </c>
      <c r="R45" s="38"/>
      <c r="S45" s="17">
        <f t="shared" si="15"/>
        <v>0</v>
      </c>
      <c r="T45" s="13">
        <f t="shared" si="6"/>
        <v>93</v>
      </c>
      <c r="U45" s="38"/>
      <c r="V45" s="45">
        <f t="shared" si="16"/>
        <v>0</v>
      </c>
      <c r="W45" s="14">
        <f t="shared" si="7"/>
        <v>111.6</v>
      </c>
      <c r="X45" s="38"/>
      <c r="Y45" s="45">
        <f t="shared" si="17"/>
        <v>0</v>
      </c>
      <c r="Z45" s="32">
        <f t="shared" si="18"/>
        <v>0</v>
      </c>
      <c r="AA45" s="16">
        <f t="shared" si="19"/>
        <v>1.7924853498793518E-2</v>
      </c>
      <c r="AB45" s="18">
        <f t="shared" si="35"/>
        <v>52</v>
      </c>
      <c r="AC45" s="38"/>
      <c r="AD45" s="17">
        <f t="shared" si="20"/>
        <v>0</v>
      </c>
      <c r="AE45" s="20">
        <f t="shared" si="9"/>
        <v>57</v>
      </c>
      <c r="AF45" s="38"/>
      <c r="AG45" s="37">
        <f t="shared" si="21"/>
        <v>0</v>
      </c>
      <c r="AH45" s="21">
        <f t="shared" si="10"/>
        <v>68.399999999999991</v>
      </c>
      <c r="AI45" s="41"/>
      <c r="AJ45" s="42">
        <f t="shared" si="22"/>
        <v>0</v>
      </c>
      <c r="AK45" s="47">
        <f t="shared" si="23"/>
        <v>0</v>
      </c>
      <c r="AL45" s="25">
        <f t="shared" si="24"/>
        <v>1.2323336780420545E-2</v>
      </c>
      <c r="AM45" s="22">
        <f t="shared" si="36"/>
        <v>35.75</v>
      </c>
      <c r="AN45" s="38"/>
      <c r="AO45" s="17">
        <f t="shared" si="25"/>
        <v>0</v>
      </c>
      <c r="AP45" s="23">
        <f t="shared" si="12"/>
        <v>39</v>
      </c>
      <c r="AQ45" s="38"/>
      <c r="AR45" s="37">
        <f t="shared" si="26"/>
        <v>0</v>
      </c>
      <c r="AS45" s="24">
        <f t="shared" si="13"/>
        <v>47</v>
      </c>
      <c r="AT45" s="38"/>
      <c r="AU45" s="42">
        <f t="shared" si="27"/>
        <v>0</v>
      </c>
      <c r="AV45" s="47">
        <f t="shared" si="28"/>
        <v>0</v>
      </c>
    </row>
    <row r="46" spans="1:48" x14ac:dyDescent="0.25">
      <c r="A46">
        <v>46</v>
      </c>
      <c r="B46" s="64">
        <f t="shared" si="29"/>
        <v>3001</v>
      </c>
      <c r="C46" s="61" t="s">
        <v>11</v>
      </c>
      <c r="D46" s="15">
        <f t="shared" si="30"/>
        <v>3100</v>
      </c>
      <c r="E46" s="6">
        <f t="shared" si="31"/>
        <v>6.2903225806451607E-2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3.0323225591469511E-2</v>
      </c>
      <c r="Q46" s="10">
        <f t="shared" si="34"/>
        <v>91</v>
      </c>
      <c r="R46" s="38"/>
      <c r="S46" s="17">
        <f t="shared" si="15"/>
        <v>0</v>
      </c>
      <c r="T46" s="13">
        <f t="shared" si="6"/>
        <v>100</v>
      </c>
      <c r="U46" s="38"/>
      <c r="V46" s="45">
        <f t="shared" si="16"/>
        <v>0</v>
      </c>
      <c r="W46" s="14">
        <f t="shared" si="7"/>
        <v>120</v>
      </c>
      <c r="X46" s="38"/>
      <c r="Y46" s="45">
        <f t="shared" si="17"/>
        <v>0</v>
      </c>
      <c r="Z46" s="32">
        <f t="shared" si="18"/>
        <v>0</v>
      </c>
      <c r="AA46" s="16">
        <f t="shared" si="19"/>
        <v>1.877152060424303E-2</v>
      </c>
      <c r="AB46" s="18">
        <f t="shared" si="35"/>
        <v>56.333333333333336</v>
      </c>
      <c r="AC46" s="38"/>
      <c r="AD46" s="17">
        <f t="shared" si="20"/>
        <v>0</v>
      </c>
      <c r="AE46" s="20">
        <f t="shared" si="9"/>
        <v>62</v>
      </c>
      <c r="AF46" s="38"/>
      <c r="AG46" s="37">
        <f t="shared" si="21"/>
        <v>0</v>
      </c>
      <c r="AH46" s="21">
        <f t="shared" si="10"/>
        <v>74.399999999999991</v>
      </c>
      <c r="AI46" s="41"/>
      <c r="AJ46" s="42">
        <f t="shared" si="22"/>
        <v>0</v>
      </c>
      <c r="AK46" s="47">
        <f t="shared" si="23"/>
        <v>0</v>
      </c>
      <c r="AL46" s="25">
        <f t="shared" si="24"/>
        <v>1.299566811062979E-2</v>
      </c>
      <c r="AM46" s="22">
        <f t="shared" si="36"/>
        <v>39</v>
      </c>
      <c r="AN46" s="38"/>
      <c r="AO46" s="17">
        <f t="shared" si="25"/>
        <v>0</v>
      </c>
      <c r="AP46" s="23">
        <f t="shared" si="12"/>
        <v>43</v>
      </c>
      <c r="AQ46" s="38"/>
      <c r="AR46" s="37">
        <f t="shared" si="26"/>
        <v>0</v>
      </c>
      <c r="AS46" s="24">
        <f t="shared" si="13"/>
        <v>52</v>
      </c>
      <c r="AT46" s="38"/>
      <c r="AU46" s="42">
        <f t="shared" si="27"/>
        <v>0</v>
      </c>
      <c r="AV46" s="47">
        <f t="shared" si="28"/>
        <v>0</v>
      </c>
    </row>
    <row r="47" spans="1:48" x14ac:dyDescent="0.25">
      <c r="A47">
        <v>47</v>
      </c>
      <c r="B47" s="64">
        <f t="shared" si="29"/>
        <v>3101</v>
      </c>
      <c r="C47" s="61" t="s">
        <v>11</v>
      </c>
      <c r="D47" s="15">
        <f t="shared" si="30"/>
        <v>3200</v>
      </c>
      <c r="E47" s="6">
        <f t="shared" si="31"/>
        <v>6.5000000000000002E-2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3.1441470493389231E-2</v>
      </c>
      <c r="Q47" s="10">
        <f t="shared" si="34"/>
        <v>97.5</v>
      </c>
      <c r="R47" s="38"/>
      <c r="S47" s="17">
        <f t="shared" si="15"/>
        <v>0</v>
      </c>
      <c r="T47" s="13">
        <f t="shared" si="6"/>
        <v>107</v>
      </c>
      <c r="U47" s="38"/>
      <c r="V47" s="45">
        <f t="shared" si="16"/>
        <v>0</v>
      </c>
      <c r="W47" s="14">
        <f t="shared" si="7"/>
        <v>128.4</v>
      </c>
      <c r="X47" s="38"/>
      <c r="Y47" s="45">
        <f t="shared" si="17"/>
        <v>0</v>
      </c>
      <c r="Z47" s="32">
        <f t="shared" si="18"/>
        <v>0</v>
      </c>
      <c r="AA47" s="16">
        <f t="shared" si="19"/>
        <v>1.9563581640331076E-2</v>
      </c>
      <c r="AB47" s="18">
        <f t="shared" si="35"/>
        <v>60.666666666666664</v>
      </c>
      <c r="AC47" s="38"/>
      <c r="AD47" s="17">
        <f t="shared" si="20"/>
        <v>0</v>
      </c>
      <c r="AE47" s="20">
        <f t="shared" si="9"/>
        <v>67</v>
      </c>
      <c r="AF47" s="38"/>
      <c r="AG47" s="37">
        <f t="shared" si="21"/>
        <v>0</v>
      </c>
      <c r="AH47" s="21">
        <f t="shared" si="10"/>
        <v>80.399999999999991</v>
      </c>
      <c r="AI47" s="41"/>
      <c r="AJ47" s="42">
        <f t="shared" si="22"/>
        <v>0</v>
      </c>
      <c r="AK47" s="47">
        <f t="shared" si="23"/>
        <v>0</v>
      </c>
      <c r="AL47" s="25">
        <f t="shared" si="24"/>
        <v>1.3624637213801999E-2</v>
      </c>
      <c r="AM47" s="22">
        <f t="shared" si="36"/>
        <v>42.25</v>
      </c>
      <c r="AN47" s="38"/>
      <c r="AO47" s="17">
        <f t="shared" si="25"/>
        <v>0</v>
      </c>
      <c r="AP47" s="23">
        <f t="shared" si="12"/>
        <v>46</v>
      </c>
      <c r="AQ47" s="38"/>
      <c r="AR47" s="37">
        <f t="shared" si="26"/>
        <v>0</v>
      </c>
      <c r="AS47" s="24">
        <f t="shared" si="13"/>
        <v>55</v>
      </c>
      <c r="AT47" s="38"/>
      <c r="AU47" s="42">
        <f t="shared" si="27"/>
        <v>0</v>
      </c>
      <c r="AV47" s="47">
        <f t="shared" si="28"/>
        <v>0</v>
      </c>
    </row>
    <row r="48" spans="1:48" x14ac:dyDescent="0.25">
      <c r="A48">
        <v>48</v>
      </c>
      <c r="B48" s="64">
        <f t="shared" si="29"/>
        <v>3201</v>
      </c>
      <c r="C48" s="61" t="s">
        <v>11</v>
      </c>
      <c r="D48" s="15">
        <f t="shared" si="30"/>
        <v>3300</v>
      </c>
      <c r="E48" s="6">
        <f t="shared" si="31"/>
        <v>6.6969696969696971E-2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3.2489846922836615E-2</v>
      </c>
      <c r="Q48" s="10">
        <f t="shared" si="34"/>
        <v>104</v>
      </c>
      <c r="R48" s="38"/>
      <c r="S48" s="17">
        <f t="shared" si="15"/>
        <v>0</v>
      </c>
      <c r="T48" s="13">
        <f t="shared" si="6"/>
        <v>114</v>
      </c>
      <c r="U48" s="38"/>
      <c r="V48" s="45">
        <f t="shared" si="16"/>
        <v>0</v>
      </c>
      <c r="W48" s="14">
        <f t="shared" si="7"/>
        <v>136.79999999999998</v>
      </c>
      <c r="X48" s="38"/>
      <c r="Y48" s="45">
        <f t="shared" si="17"/>
        <v>0</v>
      </c>
      <c r="Z48" s="32">
        <f t="shared" si="18"/>
        <v>0</v>
      </c>
      <c r="AA48" s="16">
        <f t="shared" si="19"/>
        <v>2.0306154326772883E-2</v>
      </c>
      <c r="AB48" s="18">
        <f t="shared" si="35"/>
        <v>65</v>
      </c>
      <c r="AC48" s="38"/>
      <c r="AD48" s="17">
        <f t="shared" si="20"/>
        <v>0</v>
      </c>
      <c r="AE48" s="20">
        <f t="shared" si="9"/>
        <v>72</v>
      </c>
      <c r="AF48" s="38"/>
      <c r="AG48" s="37">
        <f t="shared" si="21"/>
        <v>0</v>
      </c>
      <c r="AH48" s="21">
        <f t="shared" si="10"/>
        <v>86.399999999999991</v>
      </c>
      <c r="AI48" s="41"/>
      <c r="AJ48" s="42">
        <f t="shared" si="22"/>
        <v>0</v>
      </c>
      <c r="AK48" s="47">
        <f t="shared" si="23"/>
        <v>0</v>
      </c>
      <c r="AL48" s="25">
        <f t="shared" si="24"/>
        <v>1.4214308028741018E-2</v>
      </c>
      <c r="AM48" s="22">
        <f t="shared" si="36"/>
        <v>45.5</v>
      </c>
      <c r="AN48" s="38"/>
      <c r="AO48" s="17">
        <f t="shared" si="25"/>
        <v>0</v>
      </c>
      <c r="AP48" s="23">
        <f t="shared" si="12"/>
        <v>50</v>
      </c>
      <c r="AQ48" s="38"/>
      <c r="AR48" s="37">
        <f t="shared" si="26"/>
        <v>0</v>
      </c>
      <c r="AS48" s="24">
        <f t="shared" si="13"/>
        <v>60</v>
      </c>
      <c r="AT48" s="38"/>
      <c r="AU48" s="42">
        <f t="shared" si="27"/>
        <v>0</v>
      </c>
      <c r="AV48" s="47">
        <f t="shared" si="28"/>
        <v>0</v>
      </c>
    </row>
    <row r="49" spans="1:48" x14ac:dyDescent="0.25">
      <c r="A49">
        <v>49</v>
      </c>
      <c r="B49" s="64">
        <f t="shared" si="29"/>
        <v>3301</v>
      </c>
      <c r="C49" s="61" t="s">
        <v>11</v>
      </c>
      <c r="D49" s="15">
        <f t="shared" si="30"/>
        <v>3400</v>
      </c>
      <c r="E49" s="6">
        <f t="shared" si="31"/>
        <v>6.88235294117647E-2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3.34747046349591E-2</v>
      </c>
      <c r="Q49" s="10">
        <f t="shared" si="34"/>
        <v>110.5</v>
      </c>
      <c r="R49" s="38"/>
      <c r="S49" s="17">
        <f t="shared" si="15"/>
        <v>0</v>
      </c>
      <c r="T49" s="13">
        <f t="shared" si="6"/>
        <v>122</v>
      </c>
      <c r="U49" s="38"/>
      <c r="V49" s="45">
        <f t="shared" si="16"/>
        <v>0</v>
      </c>
      <c r="W49" s="14">
        <f t="shared" si="7"/>
        <v>146.4</v>
      </c>
      <c r="X49" s="38"/>
      <c r="Y49" s="45">
        <f t="shared" si="17"/>
        <v>0</v>
      </c>
      <c r="Z49" s="32">
        <f t="shared" si="18"/>
        <v>0</v>
      </c>
      <c r="AA49" s="16">
        <f t="shared" si="19"/>
        <v>2.1003736241542965E-2</v>
      </c>
      <c r="AB49" s="18">
        <f t="shared" si="35"/>
        <v>69.333333333333329</v>
      </c>
      <c r="AC49" s="38"/>
      <c r="AD49" s="17">
        <f t="shared" si="20"/>
        <v>0</v>
      </c>
      <c r="AE49" s="20">
        <f t="shared" si="9"/>
        <v>76</v>
      </c>
      <c r="AF49" s="38"/>
      <c r="AG49" s="37">
        <f t="shared" si="21"/>
        <v>0</v>
      </c>
      <c r="AH49" s="21">
        <f t="shared" si="10"/>
        <v>91.2</v>
      </c>
      <c r="AI49" s="41"/>
      <c r="AJ49" s="42">
        <f t="shared" si="22"/>
        <v>0</v>
      </c>
      <c r="AK49" s="47">
        <f t="shared" si="23"/>
        <v>0</v>
      </c>
      <c r="AL49" s="25">
        <f t="shared" si="24"/>
        <v>1.4768252044834899E-2</v>
      </c>
      <c r="AM49" s="22">
        <f t="shared" si="36"/>
        <v>48.75</v>
      </c>
      <c r="AN49" s="38"/>
      <c r="AO49" s="17">
        <f t="shared" si="25"/>
        <v>0</v>
      </c>
      <c r="AP49" s="23">
        <f t="shared" si="12"/>
        <v>54</v>
      </c>
      <c r="AQ49" s="38"/>
      <c r="AR49" s="37">
        <f t="shared" si="26"/>
        <v>0</v>
      </c>
      <c r="AS49" s="24">
        <f t="shared" si="13"/>
        <v>65</v>
      </c>
      <c r="AT49" s="38"/>
      <c r="AU49" s="42">
        <f t="shared" si="27"/>
        <v>0</v>
      </c>
      <c r="AV49" s="47">
        <f t="shared" si="28"/>
        <v>0</v>
      </c>
    </row>
    <row r="50" spans="1:48" x14ac:dyDescent="0.25">
      <c r="A50">
        <v>50</v>
      </c>
      <c r="B50" s="64">
        <f t="shared" si="29"/>
        <v>3401</v>
      </c>
      <c r="C50" s="61" t="s">
        <v>11</v>
      </c>
      <c r="D50" s="15">
        <f t="shared" si="30"/>
        <v>3500</v>
      </c>
      <c r="E50" s="6">
        <f t="shared" si="31"/>
        <v>7.0571428571428577E-2</v>
      </c>
      <c r="F50" s="7">
        <f t="shared" si="32"/>
        <v>247</v>
      </c>
      <c r="G50" s="34"/>
      <c r="H50" s="35">
        <f t="shared" si="0"/>
        <v>0</v>
      </c>
      <c r="I50" s="31">
        <f t="shared" si="1"/>
        <v>272</v>
      </c>
      <c r="J50" s="38"/>
      <c r="K50" s="39">
        <f t="shared" si="2"/>
        <v>0</v>
      </c>
      <c r="L50" s="63">
        <f t="shared" si="3"/>
        <v>326</v>
      </c>
      <c r="M50" s="43"/>
      <c r="N50" s="44">
        <f t="shared" si="4"/>
        <v>0</v>
      </c>
      <c r="O50" s="46">
        <f t="shared" si="14"/>
        <v>0</v>
      </c>
      <c r="P50" s="9">
        <f t="shared" si="33"/>
        <v>3.4401646574536898E-2</v>
      </c>
      <c r="Q50" s="10">
        <f t="shared" si="34"/>
        <v>117</v>
      </c>
      <c r="R50" s="38"/>
      <c r="S50" s="17">
        <f t="shared" si="15"/>
        <v>0</v>
      </c>
      <c r="T50" s="13">
        <f t="shared" si="6"/>
        <v>129</v>
      </c>
      <c r="U50" s="38"/>
      <c r="V50" s="45">
        <f t="shared" si="16"/>
        <v>0</v>
      </c>
      <c r="W50" s="14">
        <f t="shared" si="7"/>
        <v>154.79999999999998</v>
      </c>
      <c r="X50" s="38"/>
      <c r="Y50" s="45">
        <f t="shared" si="17"/>
        <v>0</v>
      </c>
      <c r="Z50" s="32">
        <f t="shared" si="18"/>
        <v>0</v>
      </c>
      <c r="AA50" s="16">
        <f t="shared" si="19"/>
        <v>2.1660295991375086E-2</v>
      </c>
      <c r="AB50" s="18">
        <f t="shared" si="35"/>
        <v>73.666666666666671</v>
      </c>
      <c r="AC50" s="38"/>
      <c r="AD50" s="17">
        <f t="shared" si="20"/>
        <v>0</v>
      </c>
      <c r="AE50" s="20">
        <f t="shared" si="9"/>
        <v>81</v>
      </c>
      <c r="AF50" s="38"/>
      <c r="AG50" s="37">
        <f t="shared" si="21"/>
        <v>0</v>
      </c>
      <c r="AH50" s="21">
        <f t="shared" si="10"/>
        <v>97.2</v>
      </c>
      <c r="AI50" s="41"/>
      <c r="AJ50" s="42">
        <f t="shared" si="22"/>
        <v>0</v>
      </c>
      <c r="AK50" s="47">
        <f t="shared" si="23"/>
        <v>0</v>
      </c>
      <c r="AL50" s="25">
        <f t="shared" si="24"/>
        <v>1.5289620699794178E-2</v>
      </c>
      <c r="AM50" s="22">
        <f t="shared" si="36"/>
        <v>52</v>
      </c>
      <c r="AN50" s="38"/>
      <c r="AO50" s="17">
        <f t="shared" si="25"/>
        <v>0</v>
      </c>
      <c r="AP50" s="23">
        <f t="shared" si="12"/>
        <v>57</v>
      </c>
      <c r="AQ50" s="38"/>
      <c r="AR50" s="37">
        <f t="shared" si="26"/>
        <v>0</v>
      </c>
      <c r="AS50" s="24">
        <f t="shared" si="13"/>
        <v>68</v>
      </c>
      <c r="AT50" s="38"/>
      <c r="AU50" s="42">
        <f t="shared" si="27"/>
        <v>0</v>
      </c>
      <c r="AV50" s="47">
        <f t="shared" si="28"/>
        <v>0</v>
      </c>
    </row>
    <row r="51" spans="1:48" x14ac:dyDescent="0.25">
      <c r="A51">
        <v>51</v>
      </c>
      <c r="B51" s="64">
        <f t="shared" si="29"/>
        <v>3501</v>
      </c>
      <c r="C51" s="61" t="s">
        <v>11</v>
      </c>
      <c r="D51" s="15">
        <f t="shared" si="30"/>
        <v>3600</v>
      </c>
      <c r="E51" s="6">
        <f t="shared" si="31"/>
        <v>7.2222222222222215E-2</v>
      </c>
      <c r="F51" s="7">
        <f t="shared" si="32"/>
        <v>260</v>
      </c>
      <c r="G51" s="34"/>
      <c r="H51" s="35">
        <f t="shared" si="0"/>
        <v>0</v>
      </c>
      <c r="I51" s="31">
        <f t="shared" si="1"/>
        <v>286</v>
      </c>
      <c r="J51" s="38"/>
      <c r="K51" s="39">
        <f t="shared" si="2"/>
        <v>0</v>
      </c>
      <c r="L51" s="63">
        <f t="shared" si="3"/>
        <v>330</v>
      </c>
      <c r="M51" s="43"/>
      <c r="N51" s="44">
        <f t="shared" si="4"/>
        <v>0</v>
      </c>
      <c r="O51" s="46">
        <f t="shared" si="14"/>
        <v>0</v>
      </c>
      <c r="P51" s="9">
        <f t="shared" si="33"/>
        <v>3.5275635532704942E-2</v>
      </c>
      <c r="Q51" s="10">
        <f t="shared" si="34"/>
        <v>123.5</v>
      </c>
      <c r="R51" s="38"/>
      <c r="S51" s="17">
        <f t="shared" si="15"/>
        <v>0</v>
      </c>
      <c r="T51" s="13">
        <f t="shared" si="6"/>
        <v>136</v>
      </c>
      <c r="U51" s="38"/>
      <c r="V51" s="45">
        <f t="shared" si="16"/>
        <v>0</v>
      </c>
      <c r="W51" s="14">
        <f t="shared" si="7"/>
        <v>163.19999999999999</v>
      </c>
      <c r="X51" s="38"/>
      <c r="Y51" s="45">
        <f t="shared" si="17"/>
        <v>0</v>
      </c>
      <c r="Z51" s="32">
        <f t="shared" si="18"/>
        <v>0</v>
      </c>
      <c r="AA51" s="16">
        <f t="shared" si="19"/>
        <v>2.2279348757497857E-2</v>
      </c>
      <c r="AB51" s="18">
        <f t="shared" si="35"/>
        <v>78</v>
      </c>
      <c r="AC51" s="38"/>
      <c r="AD51" s="17">
        <f t="shared" si="20"/>
        <v>0</v>
      </c>
      <c r="AE51" s="20">
        <f t="shared" si="9"/>
        <v>86</v>
      </c>
      <c r="AF51" s="38"/>
      <c r="AG51" s="37">
        <f t="shared" si="21"/>
        <v>0</v>
      </c>
      <c r="AH51" s="21">
        <f t="shared" si="10"/>
        <v>103.2</v>
      </c>
      <c r="AI51" s="41"/>
      <c r="AJ51" s="42">
        <f t="shared" si="22"/>
        <v>0</v>
      </c>
      <c r="AK51" s="47">
        <f t="shared" si="23"/>
        <v>0</v>
      </c>
      <c r="AL51" s="25">
        <f t="shared" si="24"/>
        <v>1.5781205369894316E-2</v>
      </c>
      <c r="AM51" s="22">
        <f t="shared" si="36"/>
        <v>55.25</v>
      </c>
      <c r="AN51" s="38"/>
      <c r="AO51" s="17">
        <f t="shared" si="25"/>
        <v>0</v>
      </c>
      <c r="AP51" s="23">
        <f t="shared" si="12"/>
        <v>61</v>
      </c>
      <c r="AQ51" s="38"/>
      <c r="AR51" s="37">
        <f t="shared" si="26"/>
        <v>0</v>
      </c>
      <c r="AS51" s="24">
        <f t="shared" si="13"/>
        <v>73</v>
      </c>
      <c r="AT51" s="38"/>
      <c r="AU51" s="42">
        <f t="shared" si="27"/>
        <v>0</v>
      </c>
      <c r="AV51" s="47">
        <f t="shared" si="28"/>
        <v>0</v>
      </c>
    </row>
    <row r="52" spans="1:48" x14ac:dyDescent="0.25">
      <c r="A52">
        <v>52</v>
      </c>
      <c r="B52" s="64">
        <f t="shared" si="29"/>
        <v>3601</v>
      </c>
      <c r="C52" s="61" t="s">
        <v>11</v>
      </c>
      <c r="D52" s="15">
        <f t="shared" si="30"/>
        <v>3700</v>
      </c>
      <c r="E52" s="6">
        <f t="shared" si="31"/>
        <v>7.378378378378378E-2</v>
      </c>
      <c r="F52" s="7">
        <f t="shared" si="32"/>
        <v>273</v>
      </c>
      <c r="G52" s="34"/>
      <c r="H52" s="35">
        <f t="shared" si="0"/>
        <v>0</v>
      </c>
      <c r="I52" s="31">
        <f t="shared" si="1"/>
        <v>300</v>
      </c>
      <c r="J52" s="38"/>
      <c r="K52" s="39">
        <f t="shared" si="2"/>
        <v>0</v>
      </c>
      <c r="L52" s="63">
        <f t="shared" si="3"/>
        <v>330</v>
      </c>
      <c r="M52" s="43"/>
      <c r="N52" s="44">
        <f t="shared" si="4"/>
        <v>0</v>
      </c>
      <c r="O52" s="46">
        <f t="shared" si="14"/>
        <v>0</v>
      </c>
      <c r="P52" s="9">
        <f t="shared" si="33"/>
        <v>3.6101083032490974E-2</v>
      </c>
      <c r="Q52" s="10">
        <f t="shared" si="34"/>
        <v>130</v>
      </c>
      <c r="R52" s="38"/>
      <c r="S52" s="17">
        <f t="shared" si="15"/>
        <v>0</v>
      </c>
      <c r="T52" s="13">
        <f t="shared" si="6"/>
        <v>143</v>
      </c>
      <c r="U52" s="38"/>
      <c r="V52" s="45">
        <f t="shared" si="16"/>
        <v>0</v>
      </c>
      <c r="W52" s="14">
        <f t="shared" si="7"/>
        <v>171.6</v>
      </c>
      <c r="X52" s="38"/>
      <c r="Y52" s="45">
        <f t="shared" si="17"/>
        <v>0</v>
      </c>
      <c r="Z52" s="32">
        <f t="shared" si="18"/>
        <v>0</v>
      </c>
      <c r="AA52" s="16">
        <f t="shared" si="19"/>
        <v>2.2864019253910951E-2</v>
      </c>
      <c r="AB52" s="18">
        <f t="shared" si="35"/>
        <v>82.333333333333329</v>
      </c>
      <c r="AC52" s="38"/>
      <c r="AD52" s="17">
        <f t="shared" si="20"/>
        <v>0</v>
      </c>
      <c r="AE52" s="20">
        <f t="shared" si="9"/>
        <v>91</v>
      </c>
      <c r="AF52" s="38"/>
      <c r="AG52" s="37">
        <f t="shared" si="21"/>
        <v>0</v>
      </c>
      <c r="AH52" s="21">
        <f t="shared" si="10"/>
        <v>109.2</v>
      </c>
      <c r="AI52" s="41"/>
      <c r="AJ52" s="42">
        <f t="shared" si="22"/>
        <v>0</v>
      </c>
      <c r="AK52" s="47">
        <f t="shared" si="23"/>
        <v>0</v>
      </c>
      <c r="AL52" s="25">
        <f t="shared" si="24"/>
        <v>1.6245487364620937E-2</v>
      </c>
      <c r="AM52" s="22">
        <f t="shared" si="36"/>
        <v>58.5</v>
      </c>
      <c r="AN52" s="38"/>
      <c r="AO52" s="17">
        <f t="shared" si="25"/>
        <v>0</v>
      </c>
      <c r="AP52" s="23">
        <f t="shared" si="12"/>
        <v>64</v>
      </c>
      <c r="AQ52" s="38"/>
      <c r="AR52" s="37">
        <f t="shared" si="26"/>
        <v>0</v>
      </c>
      <c r="AS52" s="24">
        <f t="shared" si="13"/>
        <v>77</v>
      </c>
      <c r="AT52" s="38"/>
      <c r="AU52" s="42">
        <f t="shared" si="27"/>
        <v>0</v>
      </c>
      <c r="AV52" s="47">
        <f t="shared" si="28"/>
        <v>0</v>
      </c>
    </row>
    <row r="53" spans="1:48" x14ac:dyDescent="0.25">
      <c r="A53">
        <v>53</v>
      </c>
      <c r="B53" s="64">
        <f t="shared" si="29"/>
        <v>3701</v>
      </c>
      <c r="C53" s="61" t="s">
        <v>11</v>
      </c>
      <c r="D53" s="15">
        <f t="shared" si="30"/>
        <v>3800</v>
      </c>
      <c r="E53" s="6">
        <f t="shared" si="31"/>
        <v>7.5263157894736837E-2</v>
      </c>
      <c r="F53" s="7">
        <f t="shared" si="32"/>
        <v>286</v>
      </c>
      <c r="G53" s="34"/>
      <c r="H53" s="35">
        <f t="shared" si="0"/>
        <v>0</v>
      </c>
      <c r="I53" s="31">
        <f t="shared" si="1"/>
        <v>315</v>
      </c>
      <c r="J53" s="38"/>
      <c r="K53" s="39">
        <f t="shared" si="2"/>
        <v>0</v>
      </c>
      <c r="L53" s="63">
        <f t="shared" si="3"/>
        <v>330</v>
      </c>
      <c r="M53" s="43"/>
      <c r="N53" s="44">
        <f t="shared" si="4"/>
        <v>0</v>
      </c>
      <c r="O53" s="46">
        <f t="shared" si="14"/>
        <v>0</v>
      </c>
      <c r="P53" s="9">
        <f t="shared" si="33"/>
        <v>3.6881923804377194E-2</v>
      </c>
      <c r="Q53" s="10">
        <f t="shared" si="34"/>
        <v>136.5</v>
      </c>
      <c r="R53" s="38"/>
      <c r="S53" s="17">
        <f t="shared" si="15"/>
        <v>0</v>
      </c>
      <c r="T53" s="13">
        <f t="shared" si="6"/>
        <v>150</v>
      </c>
      <c r="U53" s="38"/>
      <c r="V53" s="45">
        <f t="shared" si="16"/>
        <v>0</v>
      </c>
      <c r="W53" s="14">
        <f t="shared" si="7"/>
        <v>180</v>
      </c>
      <c r="X53" s="38"/>
      <c r="Y53" s="45">
        <f t="shared" si="17"/>
        <v>0</v>
      </c>
      <c r="Z53" s="32">
        <f t="shared" si="18"/>
        <v>0</v>
      </c>
      <c r="AA53" s="16">
        <f t="shared" si="19"/>
        <v>2.3417094478969648E-2</v>
      </c>
      <c r="AB53" s="18">
        <f t="shared" si="35"/>
        <v>86.666666666666671</v>
      </c>
      <c r="AC53" s="38"/>
      <c r="AD53" s="17">
        <f t="shared" si="20"/>
        <v>0</v>
      </c>
      <c r="AE53" s="20">
        <f t="shared" si="9"/>
        <v>95</v>
      </c>
      <c r="AF53" s="38"/>
      <c r="AG53" s="37">
        <f t="shared" si="21"/>
        <v>0</v>
      </c>
      <c r="AH53" s="21">
        <f t="shared" si="10"/>
        <v>114</v>
      </c>
      <c r="AI53" s="41"/>
      <c r="AJ53" s="42">
        <f t="shared" si="22"/>
        <v>0</v>
      </c>
      <c r="AK53" s="47">
        <f t="shared" si="23"/>
        <v>0</v>
      </c>
      <c r="AL53" s="25">
        <f t="shared" si="24"/>
        <v>1.6684679816265875E-2</v>
      </c>
      <c r="AM53" s="22">
        <f t="shared" si="36"/>
        <v>61.75</v>
      </c>
      <c r="AN53" s="38"/>
      <c r="AO53" s="17">
        <f t="shared" si="25"/>
        <v>0</v>
      </c>
      <c r="AP53" s="23">
        <f t="shared" si="12"/>
        <v>68</v>
      </c>
      <c r="AQ53" s="38"/>
      <c r="AR53" s="37">
        <f t="shared" si="26"/>
        <v>0</v>
      </c>
      <c r="AS53" s="24">
        <f t="shared" si="13"/>
        <v>82</v>
      </c>
      <c r="AT53" s="38"/>
      <c r="AU53" s="42">
        <f t="shared" si="27"/>
        <v>0</v>
      </c>
      <c r="AV53" s="47">
        <f t="shared" si="28"/>
        <v>0</v>
      </c>
    </row>
    <row r="54" spans="1:48" x14ac:dyDescent="0.25">
      <c r="A54">
        <v>54</v>
      </c>
      <c r="B54" s="64">
        <f t="shared" si="29"/>
        <v>3801</v>
      </c>
      <c r="C54" s="61" t="s">
        <v>11</v>
      </c>
      <c r="D54" s="15">
        <f t="shared" si="30"/>
        <v>3900</v>
      </c>
      <c r="E54" s="6">
        <f t="shared" si="31"/>
        <v>7.6666666666666661E-2</v>
      </c>
      <c r="F54" s="7">
        <f t="shared" si="32"/>
        <v>299</v>
      </c>
      <c r="G54" s="34"/>
      <c r="H54" s="35">
        <f t="shared" si="0"/>
        <v>0</v>
      </c>
      <c r="I54" s="31">
        <f t="shared" si="1"/>
        <v>329</v>
      </c>
      <c r="J54" s="38"/>
      <c r="K54" s="39">
        <f t="shared" si="2"/>
        <v>0</v>
      </c>
      <c r="L54" s="63">
        <f t="shared" si="3"/>
        <v>330</v>
      </c>
      <c r="M54" s="43"/>
      <c r="N54" s="44">
        <f t="shared" si="4"/>
        <v>0</v>
      </c>
      <c r="O54" s="46">
        <f t="shared" si="14"/>
        <v>0</v>
      </c>
      <c r="P54" s="9">
        <f t="shared" si="33"/>
        <v>3.7621678505656404E-2</v>
      </c>
      <c r="Q54" s="10">
        <f t="shared" si="34"/>
        <v>143</v>
      </c>
      <c r="R54" s="38"/>
      <c r="S54" s="17">
        <f t="shared" si="15"/>
        <v>0</v>
      </c>
      <c r="T54" s="13">
        <f t="shared" si="6"/>
        <v>157</v>
      </c>
      <c r="U54" s="38"/>
      <c r="V54" s="45">
        <f t="shared" si="16"/>
        <v>0</v>
      </c>
      <c r="W54" s="14">
        <f t="shared" si="7"/>
        <v>188.4</v>
      </c>
      <c r="X54" s="38"/>
      <c r="Y54" s="45">
        <f t="shared" si="17"/>
        <v>0</v>
      </c>
      <c r="Z54" s="32">
        <f t="shared" si="18"/>
        <v>0</v>
      </c>
      <c r="AA54" s="16">
        <f t="shared" si="19"/>
        <v>2.3941068139963169E-2</v>
      </c>
      <c r="AB54" s="18">
        <f t="shared" si="35"/>
        <v>91</v>
      </c>
      <c r="AC54" s="38"/>
      <c r="AD54" s="17">
        <f t="shared" si="20"/>
        <v>0</v>
      </c>
      <c r="AE54" s="20">
        <f t="shared" si="9"/>
        <v>100</v>
      </c>
      <c r="AF54" s="38"/>
      <c r="AG54" s="37">
        <f t="shared" si="21"/>
        <v>0</v>
      </c>
      <c r="AH54" s="21">
        <f t="shared" si="10"/>
        <v>120</v>
      </c>
      <c r="AI54" s="41"/>
      <c r="AJ54" s="42">
        <f t="shared" si="22"/>
        <v>0</v>
      </c>
      <c r="AK54" s="47">
        <f t="shared" si="23"/>
        <v>0</v>
      </c>
      <c r="AL54" s="25">
        <f t="shared" si="24"/>
        <v>1.7100762957116548E-2</v>
      </c>
      <c r="AM54" s="22">
        <f t="shared" si="36"/>
        <v>65</v>
      </c>
      <c r="AN54" s="38"/>
      <c r="AO54" s="17">
        <f t="shared" si="25"/>
        <v>0</v>
      </c>
      <c r="AP54" s="23">
        <f t="shared" si="12"/>
        <v>72</v>
      </c>
      <c r="AQ54" s="38"/>
      <c r="AR54" s="37">
        <f t="shared" si="26"/>
        <v>0</v>
      </c>
      <c r="AS54" s="24">
        <f t="shared" si="13"/>
        <v>86</v>
      </c>
      <c r="AT54" s="38"/>
      <c r="AU54" s="42">
        <f t="shared" si="27"/>
        <v>0</v>
      </c>
      <c r="AV54" s="47">
        <f t="shared" si="28"/>
        <v>0</v>
      </c>
    </row>
    <row r="55" spans="1:48" x14ac:dyDescent="0.25">
      <c r="A55">
        <v>55</v>
      </c>
      <c r="B55" s="64">
        <f t="shared" si="29"/>
        <v>3901</v>
      </c>
      <c r="C55" s="61" t="s">
        <v>11</v>
      </c>
      <c r="D55" s="15">
        <f t="shared" si="30"/>
        <v>4000</v>
      </c>
      <c r="E55" s="6">
        <f t="shared" si="31"/>
        <v>7.4999999999999997E-2</v>
      </c>
      <c r="F55" s="7">
        <f t="shared" si="32"/>
        <v>300</v>
      </c>
      <c r="G55" s="34"/>
      <c r="H55" s="35">
        <f t="shared" si="0"/>
        <v>0</v>
      </c>
      <c r="I55" s="31">
        <f t="shared" si="1"/>
        <v>330</v>
      </c>
      <c r="J55" s="38"/>
      <c r="K55" s="39">
        <f t="shared" si="2"/>
        <v>0</v>
      </c>
      <c r="L55" s="63">
        <f t="shared" si="3"/>
        <v>330</v>
      </c>
      <c r="M55" s="43"/>
      <c r="N55" s="44">
        <f t="shared" si="4"/>
        <v>0</v>
      </c>
      <c r="O55" s="46">
        <f t="shared" si="14"/>
        <v>0</v>
      </c>
      <c r="P55" s="9">
        <f t="shared" si="33"/>
        <v>3.8323506793129965E-2</v>
      </c>
      <c r="Q55" s="10">
        <f t="shared" si="34"/>
        <v>149.5</v>
      </c>
      <c r="R55" s="38"/>
      <c r="S55" s="17">
        <f t="shared" si="15"/>
        <v>0</v>
      </c>
      <c r="T55" s="13">
        <f t="shared" si="6"/>
        <v>164</v>
      </c>
      <c r="U55" s="38"/>
      <c r="V55" s="45">
        <f t="shared" si="16"/>
        <v>0</v>
      </c>
      <c r="W55" s="14">
        <f t="shared" si="7"/>
        <v>196.79999999999998</v>
      </c>
      <c r="X55" s="38"/>
      <c r="Y55" s="45">
        <f t="shared" si="17"/>
        <v>0</v>
      </c>
      <c r="Z55" s="32">
        <f t="shared" si="18"/>
        <v>0</v>
      </c>
      <c r="AA55" s="16">
        <f t="shared" si="19"/>
        <v>2.4438178244894471E-2</v>
      </c>
      <c r="AB55" s="18">
        <f t="shared" si="35"/>
        <v>95.333333333333329</v>
      </c>
      <c r="AC55" s="38"/>
      <c r="AD55" s="17">
        <f t="shared" si="20"/>
        <v>0</v>
      </c>
      <c r="AE55" s="20">
        <f t="shared" si="9"/>
        <v>105</v>
      </c>
      <c r="AF55" s="38"/>
      <c r="AG55" s="37">
        <f t="shared" si="21"/>
        <v>0</v>
      </c>
      <c r="AH55" s="21">
        <f t="shared" si="10"/>
        <v>126</v>
      </c>
      <c r="AI55" s="41"/>
      <c r="AJ55" s="42">
        <f t="shared" si="22"/>
        <v>0</v>
      </c>
      <c r="AK55" s="47">
        <f t="shared" si="23"/>
        <v>0</v>
      </c>
      <c r="AL55" s="25">
        <f t="shared" si="24"/>
        <v>1.7495513970776724E-2</v>
      </c>
      <c r="AM55" s="22">
        <f t="shared" si="36"/>
        <v>68.25</v>
      </c>
      <c r="AN55" s="38"/>
      <c r="AO55" s="17">
        <f t="shared" si="25"/>
        <v>0</v>
      </c>
      <c r="AP55" s="23">
        <f t="shared" si="12"/>
        <v>75</v>
      </c>
      <c r="AQ55" s="38"/>
      <c r="AR55" s="37">
        <f t="shared" si="26"/>
        <v>0</v>
      </c>
      <c r="AS55" s="24">
        <f t="shared" si="13"/>
        <v>90</v>
      </c>
      <c r="AT55" s="38"/>
      <c r="AU55" s="42">
        <f t="shared" si="27"/>
        <v>0</v>
      </c>
      <c r="AV55" s="47">
        <f t="shared" si="28"/>
        <v>0</v>
      </c>
    </row>
    <row r="56" spans="1:48" x14ac:dyDescent="0.25">
      <c r="A56">
        <v>56</v>
      </c>
      <c r="B56" s="64">
        <f t="shared" si="29"/>
        <v>4001</v>
      </c>
      <c r="C56" s="61" t="s">
        <v>11</v>
      </c>
      <c r="D56" s="15">
        <f t="shared" si="30"/>
        <v>4100</v>
      </c>
      <c r="E56" s="6">
        <f t="shared" si="31"/>
        <v>7.3170731707317069E-2</v>
      </c>
      <c r="F56" s="7">
        <f t="shared" si="32"/>
        <v>300</v>
      </c>
      <c r="G56" s="34"/>
      <c r="H56" s="35">
        <f t="shared" si="0"/>
        <v>0</v>
      </c>
      <c r="I56" s="31">
        <f t="shared" si="1"/>
        <v>330</v>
      </c>
      <c r="J56" s="38"/>
      <c r="K56" s="39">
        <f t="shared" si="2"/>
        <v>0</v>
      </c>
      <c r="L56" s="63">
        <f t="shared" si="3"/>
        <v>330</v>
      </c>
      <c r="M56" s="43"/>
      <c r="N56" s="44">
        <f t="shared" si="4"/>
        <v>0</v>
      </c>
      <c r="O56" s="46">
        <f t="shared" si="14"/>
        <v>0</v>
      </c>
      <c r="P56" s="9">
        <f t="shared" si="33"/>
        <v>3.8990252436890777E-2</v>
      </c>
      <c r="Q56" s="10">
        <f t="shared" si="34"/>
        <v>156</v>
      </c>
      <c r="R56" s="38"/>
      <c r="S56" s="17">
        <f t="shared" si="15"/>
        <v>0</v>
      </c>
      <c r="T56" s="13">
        <f t="shared" si="6"/>
        <v>172</v>
      </c>
      <c r="U56" s="38"/>
      <c r="V56" s="45">
        <f t="shared" si="16"/>
        <v>0</v>
      </c>
      <c r="W56" s="14">
        <f t="shared" si="7"/>
        <v>206.4</v>
      </c>
      <c r="X56" s="38"/>
      <c r="Y56" s="45">
        <f t="shared" si="17"/>
        <v>0</v>
      </c>
      <c r="Z56" s="32">
        <f t="shared" si="18"/>
        <v>0</v>
      </c>
      <c r="AA56" s="16">
        <f t="shared" si="19"/>
        <v>2.4910439056902441E-2</v>
      </c>
      <c r="AB56" s="18">
        <f t="shared" si="35"/>
        <v>99.666666666666671</v>
      </c>
      <c r="AC56" s="38"/>
      <c r="AD56" s="17">
        <f t="shared" si="20"/>
        <v>0</v>
      </c>
      <c r="AE56" s="20">
        <f t="shared" si="9"/>
        <v>110</v>
      </c>
      <c r="AF56" s="38"/>
      <c r="AG56" s="37">
        <f t="shared" si="21"/>
        <v>0</v>
      </c>
      <c r="AH56" s="21">
        <f t="shared" si="10"/>
        <v>132</v>
      </c>
      <c r="AI56" s="41"/>
      <c r="AJ56" s="42">
        <f t="shared" si="22"/>
        <v>0</v>
      </c>
      <c r="AK56" s="47">
        <f t="shared" si="23"/>
        <v>0</v>
      </c>
      <c r="AL56" s="25">
        <f t="shared" si="24"/>
        <v>1.7870532366908273E-2</v>
      </c>
      <c r="AM56" s="22">
        <f t="shared" si="36"/>
        <v>71.5</v>
      </c>
      <c r="AN56" s="38"/>
      <c r="AO56" s="17">
        <f t="shared" si="25"/>
        <v>0</v>
      </c>
      <c r="AP56" s="23">
        <f t="shared" si="12"/>
        <v>79</v>
      </c>
      <c r="AQ56" s="38"/>
      <c r="AR56" s="37">
        <f t="shared" si="26"/>
        <v>0</v>
      </c>
      <c r="AS56" s="24">
        <f t="shared" si="13"/>
        <v>95</v>
      </c>
      <c r="AT56" s="38"/>
      <c r="AU56" s="42">
        <f t="shared" si="27"/>
        <v>0</v>
      </c>
      <c r="AV56" s="47">
        <f t="shared" si="28"/>
        <v>0</v>
      </c>
    </row>
    <row r="57" spans="1:48" x14ac:dyDescent="0.25">
      <c r="A57">
        <v>57</v>
      </c>
      <c r="B57" s="64">
        <f t="shared" si="29"/>
        <v>4101</v>
      </c>
      <c r="C57" s="61" t="s">
        <v>11</v>
      </c>
      <c r="D57" s="15">
        <f t="shared" si="30"/>
        <v>4200</v>
      </c>
      <c r="E57" s="6">
        <f t="shared" si="31"/>
        <v>7.1428571428571425E-2</v>
      </c>
      <c r="F57" s="7">
        <f t="shared" si="32"/>
        <v>300</v>
      </c>
      <c r="G57" s="34"/>
      <c r="H57" s="35">
        <f t="shared" si="0"/>
        <v>0</v>
      </c>
      <c r="I57" s="31">
        <f t="shared" si="1"/>
        <v>330</v>
      </c>
      <c r="J57" s="38"/>
      <c r="K57" s="39">
        <f t="shared" si="2"/>
        <v>0</v>
      </c>
      <c r="L57" s="63">
        <f t="shared" si="3"/>
        <v>330</v>
      </c>
      <c r="M57" s="43"/>
      <c r="N57" s="44">
        <f t="shared" si="4"/>
        <v>0</v>
      </c>
      <c r="O57" s="46">
        <f t="shared" si="14"/>
        <v>0</v>
      </c>
      <c r="P57" s="9">
        <f t="shared" si="33"/>
        <v>3.9624481833699099E-2</v>
      </c>
      <c r="Q57" s="10">
        <f t="shared" si="34"/>
        <v>162.5</v>
      </c>
      <c r="R57" s="38"/>
      <c r="S57" s="17">
        <f t="shared" si="15"/>
        <v>0</v>
      </c>
      <c r="T57" s="13">
        <f t="shared" si="6"/>
        <v>179</v>
      </c>
      <c r="U57" s="38"/>
      <c r="V57" s="45">
        <f t="shared" si="16"/>
        <v>0</v>
      </c>
      <c r="W57" s="14">
        <f t="shared" si="7"/>
        <v>214.79999999999998</v>
      </c>
      <c r="X57" s="38"/>
      <c r="Y57" s="45">
        <f t="shared" si="17"/>
        <v>0</v>
      </c>
      <c r="Z57" s="32">
        <f t="shared" si="18"/>
        <v>0</v>
      </c>
      <c r="AA57" s="16">
        <f t="shared" si="19"/>
        <v>2.5359668373567422E-2</v>
      </c>
      <c r="AB57" s="18">
        <f t="shared" si="35"/>
        <v>104</v>
      </c>
      <c r="AC57" s="38"/>
      <c r="AD57" s="17">
        <f t="shared" si="20"/>
        <v>0</v>
      </c>
      <c r="AE57" s="20">
        <f t="shared" si="9"/>
        <v>114</v>
      </c>
      <c r="AF57" s="38"/>
      <c r="AG57" s="37">
        <f t="shared" si="21"/>
        <v>0</v>
      </c>
      <c r="AH57" s="21">
        <f t="shared" si="10"/>
        <v>136.79999999999998</v>
      </c>
      <c r="AI57" s="41"/>
      <c r="AJ57" s="42">
        <f t="shared" si="22"/>
        <v>0</v>
      </c>
      <c r="AK57" s="47">
        <f t="shared" si="23"/>
        <v>0</v>
      </c>
      <c r="AL57" s="25">
        <f t="shared" si="24"/>
        <v>1.8227261643501583E-2</v>
      </c>
      <c r="AM57" s="22">
        <f t="shared" si="36"/>
        <v>74.75</v>
      </c>
      <c r="AN57" s="38"/>
      <c r="AO57" s="17">
        <f t="shared" si="25"/>
        <v>0</v>
      </c>
      <c r="AP57" s="23">
        <f t="shared" si="12"/>
        <v>82</v>
      </c>
      <c r="AQ57" s="38"/>
      <c r="AR57" s="37">
        <f t="shared" si="26"/>
        <v>0</v>
      </c>
      <c r="AS57" s="24">
        <f t="shared" si="13"/>
        <v>98</v>
      </c>
      <c r="AT57" s="38"/>
      <c r="AU57" s="42">
        <f t="shared" si="27"/>
        <v>0</v>
      </c>
      <c r="AV57" s="47">
        <f t="shared" si="28"/>
        <v>0</v>
      </c>
    </row>
    <row r="58" spans="1:48" x14ac:dyDescent="0.25">
      <c r="A58">
        <v>58</v>
      </c>
      <c r="B58" s="64">
        <f t="shared" si="29"/>
        <v>4201</v>
      </c>
      <c r="C58" s="61" t="s">
        <v>11</v>
      </c>
      <c r="D58" s="15">
        <f t="shared" si="30"/>
        <v>4300</v>
      </c>
      <c r="E58" s="6">
        <f t="shared" si="31"/>
        <v>6.9767441860465115E-2</v>
      </c>
      <c r="F58" s="7">
        <f t="shared" si="32"/>
        <v>300</v>
      </c>
      <c r="G58" s="34"/>
      <c r="H58" s="35">
        <f t="shared" si="0"/>
        <v>0</v>
      </c>
      <c r="I58" s="31">
        <f t="shared" si="1"/>
        <v>330</v>
      </c>
      <c r="J58" s="38"/>
      <c r="K58" s="39">
        <f t="shared" si="2"/>
        <v>0</v>
      </c>
      <c r="L58" s="63">
        <f t="shared" si="3"/>
        <v>330</v>
      </c>
      <c r="M58" s="43"/>
      <c r="N58" s="44">
        <f t="shared" si="4"/>
        <v>0</v>
      </c>
      <c r="O58" s="46">
        <f t="shared" si="14"/>
        <v>0</v>
      </c>
      <c r="P58" s="9">
        <f t="shared" si="33"/>
        <v>4.0228517019757201E-2</v>
      </c>
      <c r="Q58" s="10">
        <f t="shared" si="34"/>
        <v>169</v>
      </c>
      <c r="R58" s="38"/>
      <c r="S58" s="17">
        <f t="shared" si="15"/>
        <v>0</v>
      </c>
      <c r="T58" s="13">
        <f t="shared" si="6"/>
        <v>186</v>
      </c>
      <c r="U58" s="38"/>
      <c r="V58" s="45">
        <f t="shared" si="16"/>
        <v>0</v>
      </c>
      <c r="W58" s="14">
        <f t="shared" si="7"/>
        <v>223.2</v>
      </c>
      <c r="X58" s="38"/>
      <c r="Y58" s="45">
        <f t="shared" si="17"/>
        <v>0</v>
      </c>
      <c r="Z58" s="32">
        <f t="shared" si="18"/>
        <v>0</v>
      </c>
      <c r="AA58" s="16">
        <f t="shared" si="19"/>
        <v>2.5787510910100769E-2</v>
      </c>
      <c r="AB58" s="18">
        <f t="shared" si="35"/>
        <v>108.33333333333333</v>
      </c>
      <c r="AC58" s="38"/>
      <c r="AD58" s="17">
        <f t="shared" si="20"/>
        <v>0</v>
      </c>
      <c r="AE58" s="20">
        <f t="shared" si="9"/>
        <v>119</v>
      </c>
      <c r="AF58" s="38"/>
      <c r="AG58" s="37">
        <f t="shared" si="21"/>
        <v>0</v>
      </c>
      <c r="AH58" s="21">
        <f t="shared" si="10"/>
        <v>142.79999999999998</v>
      </c>
      <c r="AI58" s="41"/>
      <c r="AJ58" s="42">
        <f t="shared" si="22"/>
        <v>0</v>
      </c>
      <c r="AK58" s="47">
        <f t="shared" si="23"/>
        <v>0</v>
      </c>
      <c r="AL58" s="25">
        <f t="shared" si="24"/>
        <v>1.8567007855272554E-2</v>
      </c>
      <c r="AM58" s="22">
        <f t="shared" si="36"/>
        <v>78</v>
      </c>
      <c r="AN58" s="38"/>
      <c r="AO58" s="17">
        <f t="shared" si="25"/>
        <v>0</v>
      </c>
      <c r="AP58" s="23">
        <f t="shared" si="12"/>
        <v>86</v>
      </c>
      <c r="AQ58" s="38"/>
      <c r="AR58" s="37">
        <f t="shared" si="26"/>
        <v>0</v>
      </c>
      <c r="AS58" s="24">
        <f t="shared" si="13"/>
        <v>103</v>
      </c>
      <c r="AT58" s="38"/>
      <c r="AU58" s="42">
        <f t="shared" si="27"/>
        <v>0</v>
      </c>
      <c r="AV58" s="47">
        <f t="shared" si="28"/>
        <v>0</v>
      </c>
    </row>
    <row r="59" spans="1:48" x14ac:dyDescent="0.25">
      <c r="A59">
        <v>59</v>
      </c>
      <c r="B59" s="64">
        <f t="shared" si="29"/>
        <v>4301</v>
      </c>
      <c r="C59" s="61" t="s">
        <v>11</v>
      </c>
      <c r="D59" s="15">
        <f t="shared" si="30"/>
        <v>4400</v>
      </c>
      <c r="E59" s="6">
        <f t="shared" si="31"/>
        <v>6.8181818181818177E-2</v>
      </c>
      <c r="F59" s="7">
        <f t="shared" si="32"/>
        <v>300</v>
      </c>
      <c r="G59" s="34"/>
      <c r="H59" s="35">
        <f t="shared" si="0"/>
        <v>0</v>
      </c>
      <c r="I59" s="31">
        <f t="shared" si="1"/>
        <v>330</v>
      </c>
      <c r="J59" s="38"/>
      <c r="K59" s="39">
        <f t="shared" si="2"/>
        <v>0</v>
      </c>
      <c r="L59" s="63">
        <f t="shared" si="3"/>
        <v>330</v>
      </c>
      <c r="M59" s="43"/>
      <c r="N59" s="44">
        <f t="shared" si="4"/>
        <v>0</v>
      </c>
      <c r="O59" s="46">
        <f t="shared" si="14"/>
        <v>0</v>
      </c>
      <c r="P59" s="9">
        <f t="shared" si="33"/>
        <v>4.0804464078121369E-2</v>
      </c>
      <c r="Q59" s="10">
        <f t="shared" si="34"/>
        <v>175.5</v>
      </c>
      <c r="R59" s="38"/>
      <c r="S59" s="17">
        <f t="shared" si="15"/>
        <v>0</v>
      </c>
      <c r="T59" s="13">
        <f t="shared" si="6"/>
        <v>193</v>
      </c>
      <c r="U59" s="38"/>
      <c r="V59" s="45">
        <f t="shared" si="16"/>
        <v>0</v>
      </c>
      <c r="W59" s="14">
        <f t="shared" si="7"/>
        <v>231.6</v>
      </c>
      <c r="X59" s="38"/>
      <c r="Y59" s="45">
        <f t="shared" si="17"/>
        <v>0</v>
      </c>
      <c r="Z59" s="32">
        <f t="shared" si="18"/>
        <v>0</v>
      </c>
      <c r="AA59" s="16">
        <f t="shared" si="19"/>
        <v>2.6195458420522361E-2</v>
      </c>
      <c r="AB59" s="18">
        <f t="shared" si="35"/>
        <v>112.66666666666667</v>
      </c>
      <c r="AC59" s="38"/>
      <c r="AD59" s="17">
        <f t="shared" si="20"/>
        <v>0</v>
      </c>
      <c r="AE59" s="20">
        <f t="shared" si="9"/>
        <v>124</v>
      </c>
      <c r="AF59" s="38"/>
      <c r="AG59" s="37">
        <f t="shared" si="21"/>
        <v>0</v>
      </c>
      <c r="AH59" s="21">
        <f t="shared" si="10"/>
        <v>148.79999999999998</v>
      </c>
      <c r="AI59" s="41"/>
      <c r="AJ59" s="42">
        <f t="shared" si="22"/>
        <v>0</v>
      </c>
      <c r="AK59" s="47">
        <f t="shared" si="23"/>
        <v>0</v>
      </c>
      <c r="AL59" s="25">
        <f t="shared" si="24"/>
        <v>1.8890955591722856E-2</v>
      </c>
      <c r="AM59" s="22">
        <f t="shared" si="36"/>
        <v>81.25</v>
      </c>
      <c r="AN59" s="38"/>
      <c r="AO59" s="17">
        <f t="shared" si="25"/>
        <v>0</v>
      </c>
      <c r="AP59" s="23">
        <f t="shared" si="12"/>
        <v>89</v>
      </c>
      <c r="AQ59" s="38"/>
      <c r="AR59" s="37">
        <f t="shared" si="26"/>
        <v>0</v>
      </c>
      <c r="AS59" s="24">
        <f t="shared" si="13"/>
        <v>107</v>
      </c>
      <c r="AT59" s="38"/>
      <c r="AU59" s="42">
        <f t="shared" si="27"/>
        <v>0</v>
      </c>
      <c r="AV59" s="47">
        <f t="shared" si="28"/>
        <v>0</v>
      </c>
    </row>
    <row r="60" spans="1:48" x14ac:dyDescent="0.25">
      <c r="A60">
        <v>60</v>
      </c>
      <c r="B60" s="64">
        <f t="shared" si="29"/>
        <v>4401</v>
      </c>
      <c r="C60" s="61" t="s">
        <v>11</v>
      </c>
      <c r="D60" s="15">
        <f t="shared" si="30"/>
        <v>4500</v>
      </c>
      <c r="E60" s="6">
        <f t="shared" si="31"/>
        <v>6.6666666666666666E-2</v>
      </c>
      <c r="F60" s="7">
        <f t="shared" si="32"/>
        <v>300</v>
      </c>
      <c r="G60" s="34"/>
      <c r="H60" s="35">
        <f t="shared" si="0"/>
        <v>0</v>
      </c>
      <c r="I60" s="31">
        <f t="shared" si="1"/>
        <v>330</v>
      </c>
      <c r="J60" s="38"/>
      <c r="K60" s="39">
        <f t="shared" si="2"/>
        <v>0</v>
      </c>
      <c r="L60" s="63">
        <f t="shared" si="3"/>
        <v>330</v>
      </c>
      <c r="M60" s="43"/>
      <c r="N60" s="44">
        <f t="shared" si="4"/>
        <v>0</v>
      </c>
      <c r="O60" s="46">
        <f t="shared" si="14"/>
        <v>0</v>
      </c>
      <c r="P60" s="9">
        <f t="shared" si="33"/>
        <v>4.1354237673256078E-2</v>
      </c>
      <c r="Q60" s="10">
        <f t="shared" si="34"/>
        <v>182</v>
      </c>
      <c r="R60" s="38"/>
      <c r="S60" s="17">
        <f t="shared" si="15"/>
        <v>0</v>
      </c>
      <c r="T60" s="13">
        <f t="shared" si="6"/>
        <v>200</v>
      </c>
      <c r="U60" s="38"/>
      <c r="V60" s="45">
        <f t="shared" si="16"/>
        <v>0</v>
      </c>
      <c r="W60" s="14">
        <f t="shared" si="7"/>
        <v>240</v>
      </c>
      <c r="X60" s="38"/>
      <c r="Y60" s="45">
        <f t="shared" si="17"/>
        <v>0</v>
      </c>
      <c r="Z60" s="32">
        <f t="shared" si="18"/>
        <v>0</v>
      </c>
      <c r="AA60" s="16">
        <f t="shared" si="19"/>
        <v>2.6584867075664622E-2</v>
      </c>
      <c r="AB60" s="18">
        <f t="shared" si="35"/>
        <v>117</v>
      </c>
      <c r="AC60" s="38"/>
      <c r="AD60" s="17">
        <f t="shared" si="20"/>
        <v>0</v>
      </c>
      <c r="AE60" s="20">
        <f t="shared" si="9"/>
        <v>129</v>
      </c>
      <c r="AF60" s="38"/>
      <c r="AG60" s="37">
        <f t="shared" si="21"/>
        <v>0</v>
      </c>
      <c r="AH60" s="21">
        <f t="shared" si="10"/>
        <v>154.79999999999998</v>
      </c>
      <c r="AI60" s="41"/>
      <c r="AJ60" s="42">
        <f t="shared" si="22"/>
        <v>0</v>
      </c>
      <c r="AK60" s="47">
        <f t="shared" si="23"/>
        <v>0</v>
      </c>
      <c r="AL60" s="25">
        <f t="shared" si="24"/>
        <v>1.9200181776868892E-2</v>
      </c>
      <c r="AM60" s="22">
        <f t="shared" si="36"/>
        <v>84.5</v>
      </c>
      <c r="AN60" s="38"/>
      <c r="AO60" s="17">
        <f t="shared" si="25"/>
        <v>0</v>
      </c>
      <c r="AP60" s="23">
        <f t="shared" si="12"/>
        <v>93</v>
      </c>
      <c r="AQ60" s="38"/>
      <c r="AR60" s="37">
        <f t="shared" si="26"/>
        <v>0</v>
      </c>
      <c r="AS60" s="24">
        <f t="shared" si="13"/>
        <v>112</v>
      </c>
      <c r="AT60" s="38"/>
      <c r="AU60" s="42">
        <f t="shared" si="27"/>
        <v>0</v>
      </c>
      <c r="AV60" s="47">
        <f t="shared" si="28"/>
        <v>0</v>
      </c>
    </row>
    <row r="61" spans="1:48" x14ac:dyDescent="0.25">
      <c r="A61">
        <v>61</v>
      </c>
      <c r="B61" s="64">
        <f t="shared" si="29"/>
        <v>4501</v>
      </c>
      <c r="C61" s="61" t="s">
        <v>11</v>
      </c>
      <c r="D61" s="15">
        <f t="shared" si="30"/>
        <v>4600</v>
      </c>
      <c r="E61" s="6">
        <f t="shared" si="31"/>
        <v>6.5217391304347824E-2</v>
      </c>
      <c r="F61" s="7">
        <f t="shared" si="32"/>
        <v>300</v>
      </c>
      <c r="G61" s="34"/>
      <c r="H61" s="35">
        <f t="shared" si="0"/>
        <v>0</v>
      </c>
      <c r="I61" s="31">
        <f t="shared" si="1"/>
        <v>330</v>
      </c>
      <c r="J61" s="38"/>
      <c r="K61" s="39">
        <f t="shared" si="2"/>
        <v>0</v>
      </c>
      <c r="L61" s="63">
        <f t="shared" si="3"/>
        <v>330</v>
      </c>
      <c r="M61" s="43"/>
      <c r="N61" s="44">
        <f t="shared" si="4"/>
        <v>0</v>
      </c>
      <c r="O61" s="46">
        <f t="shared" si="14"/>
        <v>0</v>
      </c>
      <c r="P61" s="9">
        <f t="shared" si="33"/>
        <v>4.1879582315041103E-2</v>
      </c>
      <c r="Q61" s="10">
        <f t="shared" si="34"/>
        <v>188.5</v>
      </c>
      <c r="R61" s="38"/>
      <c r="S61" s="17">
        <f t="shared" si="15"/>
        <v>0</v>
      </c>
      <c r="T61" s="13">
        <f t="shared" si="6"/>
        <v>207</v>
      </c>
      <c r="U61" s="38"/>
      <c r="V61" s="45">
        <f t="shared" si="16"/>
        <v>0</v>
      </c>
      <c r="W61" s="14">
        <f t="shared" si="7"/>
        <v>248.39999999999998</v>
      </c>
      <c r="X61" s="38"/>
      <c r="Y61" s="45">
        <f t="shared" si="17"/>
        <v>0</v>
      </c>
      <c r="Z61" s="32">
        <f t="shared" si="18"/>
        <v>0</v>
      </c>
      <c r="AA61" s="16">
        <f t="shared" si="19"/>
        <v>2.6956972524624156E-2</v>
      </c>
      <c r="AB61" s="18">
        <f t="shared" si="35"/>
        <v>121.33333333333333</v>
      </c>
      <c r="AC61" s="38"/>
      <c r="AD61" s="17">
        <f t="shared" si="20"/>
        <v>0</v>
      </c>
      <c r="AE61" s="20">
        <f t="shared" si="9"/>
        <v>133</v>
      </c>
      <c r="AF61" s="38"/>
      <c r="AG61" s="37">
        <f t="shared" si="21"/>
        <v>0</v>
      </c>
      <c r="AH61" s="21">
        <f t="shared" si="10"/>
        <v>159.6</v>
      </c>
      <c r="AI61" s="41"/>
      <c r="AJ61" s="42">
        <f t="shared" si="22"/>
        <v>0</v>
      </c>
      <c r="AK61" s="47">
        <f t="shared" si="23"/>
        <v>0</v>
      </c>
      <c r="AL61" s="25">
        <f t="shared" si="24"/>
        <v>1.9495667629415684E-2</v>
      </c>
      <c r="AM61" s="22">
        <f t="shared" si="36"/>
        <v>87.75</v>
      </c>
      <c r="AN61" s="38"/>
      <c r="AO61" s="17">
        <f t="shared" si="25"/>
        <v>0</v>
      </c>
      <c r="AP61" s="23">
        <f t="shared" si="12"/>
        <v>97</v>
      </c>
      <c r="AQ61" s="38"/>
      <c r="AR61" s="37">
        <f t="shared" si="26"/>
        <v>0</v>
      </c>
      <c r="AS61" s="24">
        <f t="shared" si="13"/>
        <v>116</v>
      </c>
      <c r="AT61" s="38"/>
      <c r="AU61" s="42">
        <f t="shared" si="27"/>
        <v>0</v>
      </c>
      <c r="AV61" s="47">
        <f t="shared" si="28"/>
        <v>0</v>
      </c>
    </row>
    <row r="62" spans="1:48" x14ac:dyDescent="0.25">
      <c r="A62">
        <v>62</v>
      </c>
      <c r="B62" s="64">
        <f t="shared" si="29"/>
        <v>4601</v>
      </c>
      <c r="C62" s="61" t="s">
        <v>11</v>
      </c>
      <c r="D62" s="15">
        <f t="shared" si="30"/>
        <v>4700</v>
      </c>
      <c r="E62" s="6">
        <f t="shared" si="31"/>
        <v>6.3829787234042548E-2</v>
      </c>
      <c r="F62" s="7">
        <f t="shared" si="32"/>
        <v>300</v>
      </c>
      <c r="G62" s="34"/>
      <c r="H62" s="35">
        <f t="shared" si="0"/>
        <v>0</v>
      </c>
      <c r="I62" s="31">
        <f t="shared" si="1"/>
        <v>330</v>
      </c>
      <c r="J62" s="38"/>
      <c r="K62" s="39">
        <f t="shared" si="2"/>
        <v>0</v>
      </c>
      <c r="L62" s="63">
        <f t="shared" si="3"/>
        <v>330</v>
      </c>
      <c r="M62" s="43"/>
      <c r="N62" s="44">
        <f t="shared" si="4"/>
        <v>0</v>
      </c>
      <c r="O62" s="46">
        <f t="shared" si="14"/>
        <v>0</v>
      </c>
      <c r="P62" s="9">
        <f t="shared" si="33"/>
        <v>4.2382090849815257E-2</v>
      </c>
      <c r="Q62" s="10">
        <f t="shared" si="34"/>
        <v>195</v>
      </c>
      <c r="R62" s="38"/>
      <c r="S62" s="17">
        <f t="shared" si="15"/>
        <v>0</v>
      </c>
      <c r="T62" s="13">
        <f t="shared" si="6"/>
        <v>215</v>
      </c>
      <c r="U62" s="38"/>
      <c r="V62" s="45">
        <f t="shared" si="16"/>
        <v>0</v>
      </c>
      <c r="W62" s="14">
        <f t="shared" si="7"/>
        <v>258</v>
      </c>
      <c r="X62" s="38"/>
      <c r="Y62" s="45">
        <f t="shared" si="17"/>
        <v>0</v>
      </c>
      <c r="Z62" s="32">
        <f t="shared" si="18"/>
        <v>0</v>
      </c>
      <c r="AA62" s="16">
        <f t="shared" si="19"/>
        <v>2.7312902992103167E-2</v>
      </c>
      <c r="AB62" s="18">
        <f t="shared" si="35"/>
        <v>125.66666666666667</v>
      </c>
      <c r="AC62" s="38"/>
      <c r="AD62" s="17">
        <f t="shared" si="20"/>
        <v>0</v>
      </c>
      <c r="AE62" s="20">
        <f t="shared" si="9"/>
        <v>138</v>
      </c>
      <c r="AF62" s="38"/>
      <c r="AG62" s="37">
        <f t="shared" si="21"/>
        <v>0</v>
      </c>
      <c r="AH62" s="21">
        <f t="shared" si="10"/>
        <v>165.6</v>
      </c>
      <c r="AI62" s="41"/>
      <c r="AJ62" s="42">
        <f t="shared" si="22"/>
        <v>0</v>
      </c>
      <c r="AK62" s="47">
        <f t="shared" si="23"/>
        <v>0</v>
      </c>
      <c r="AL62" s="25">
        <f t="shared" si="24"/>
        <v>1.977830906324712E-2</v>
      </c>
      <c r="AM62" s="22">
        <f t="shared" si="36"/>
        <v>91</v>
      </c>
      <c r="AN62" s="38"/>
      <c r="AO62" s="17">
        <f t="shared" si="25"/>
        <v>0</v>
      </c>
      <c r="AP62" s="23">
        <f t="shared" si="12"/>
        <v>100</v>
      </c>
      <c r="AQ62" s="38"/>
      <c r="AR62" s="37">
        <f t="shared" si="26"/>
        <v>0</v>
      </c>
      <c r="AS62" s="24">
        <f t="shared" si="13"/>
        <v>120</v>
      </c>
      <c r="AT62" s="38"/>
      <c r="AU62" s="42">
        <f t="shared" si="27"/>
        <v>0</v>
      </c>
      <c r="AV62" s="47">
        <f t="shared" si="28"/>
        <v>0</v>
      </c>
    </row>
    <row r="63" spans="1:48" x14ac:dyDescent="0.25">
      <c r="A63">
        <v>63</v>
      </c>
      <c r="B63" s="64">
        <f>SUM(D62+1)</f>
        <v>4701</v>
      </c>
      <c r="C63" s="61" t="s">
        <v>11</v>
      </c>
      <c r="D63" s="15">
        <f>SUM(D62+$H$12)</f>
        <v>4800</v>
      </c>
      <c r="E63" s="6">
        <f t="shared" si="31"/>
        <v>6.25E-2</v>
      </c>
      <c r="F63" s="7">
        <f t="shared" si="32"/>
        <v>300</v>
      </c>
      <c r="G63" s="34"/>
      <c r="H63" s="35">
        <f t="shared" si="0"/>
        <v>0</v>
      </c>
      <c r="I63" s="31">
        <f t="shared" si="1"/>
        <v>330</v>
      </c>
      <c r="J63" s="38"/>
      <c r="K63" s="39">
        <f t="shared" si="2"/>
        <v>0</v>
      </c>
      <c r="L63" s="63">
        <f t="shared" si="3"/>
        <v>330</v>
      </c>
      <c r="M63" s="43"/>
      <c r="N63" s="44">
        <f t="shared" si="4"/>
        <v>0</v>
      </c>
      <c r="O63" s="46">
        <f t="shared" si="14"/>
        <v>0</v>
      </c>
      <c r="P63" s="9">
        <f t="shared" si="33"/>
        <v>4.2863220591363542E-2</v>
      </c>
      <c r="Q63" s="10">
        <f t="shared" si="34"/>
        <v>201.5</v>
      </c>
      <c r="R63" s="38"/>
      <c r="S63" s="17">
        <f t="shared" si="15"/>
        <v>0</v>
      </c>
      <c r="T63" s="13">
        <f t="shared" si="6"/>
        <v>222</v>
      </c>
      <c r="U63" s="38"/>
      <c r="V63" s="45">
        <f t="shared" si="16"/>
        <v>0</v>
      </c>
      <c r="W63" s="14">
        <f t="shared" si="7"/>
        <v>266.39999999999998</v>
      </c>
      <c r="X63" s="38"/>
      <c r="Y63" s="45">
        <f t="shared" si="17"/>
        <v>0</v>
      </c>
      <c r="Z63" s="32">
        <f t="shared" si="18"/>
        <v>0</v>
      </c>
      <c r="AA63" s="16">
        <f t="shared" si="19"/>
        <v>2.7653690704105508E-2</v>
      </c>
      <c r="AB63" s="18">
        <f t="shared" si="35"/>
        <v>130</v>
      </c>
      <c r="AC63" s="38"/>
      <c r="AD63" s="17">
        <f t="shared" si="20"/>
        <v>0</v>
      </c>
      <c r="AE63" s="20">
        <f t="shared" si="9"/>
        <v>143</v>
      </c>
      <c r="AF63" s="38"/>
      <c r="AG63" s="37">
        <f t="shared" si="21"/>
        <v>0</v>
      </c>
      <c r="AH63" s="21">
        <f t="shared" si="10"/>
        <v>171.6</v>
      </c>
      <c r="AI63" s="41"/>
      <c r="AJ63" s="42">
        <f t="shared" si="22"/>
        <v>0</v>
      </c>
      <c r="AK63" s="47">
        <f t="shared" si="23"/>
        <v>0</v>
      </c>
      <c r="AL63" s="25">
        <f t="shared" si="24"/>
        <v>2.0048925760476493E-2</v>
      </c>
      <c r="AM63" s="22">
        <f t="shared" si="36"/>
        <v>94.25</v>
      </c>
      <c r="AN63" s="38"/>
      <c r="AO63" s="17">
        <f t="shared" si="25"/>
        <v>0</v>
      </c>
      <c r="AP63" s="23">
        <f t="shared" si="12"/>
        <v>104</v>
      </c>
      <c r="AQ63" s="38"/>
      <c r="AR63" s="37">
        <f t="shared" si="26"/>
        <v>0</v>
      </c>
      <c r="AS63" s="24">
        <f t="shared" si="13"/>
        <v>125</v>
      </c>
      <c r="AT63" s="38"/>
      <c r="AU63" s="42">
        <f t="shared" si="27"/>
        <v>0</v>
      </c>
      <c r="AV63" s="47">
        <f t="shared" si="28"/>
        <v>0</v>
      </c>
    </row>
    <row r="64" spans="1:48" x14ac:dyDescent="0.25">
      <c r="A64">
        <v>64</v>
      </c>
      <c r="B64" s="64">
        <f t="shared" si="29"/>
        <v>4801</v>
      </c>
      <c r="C64" s="61" t="s">
        <v>11</v>
      </c>
      <c r="D64" s="15">
        <f t="shared" si="30"/>
        <v>4900</v>
      </c>
      <c r="E64" s="6">
        <f t="shared" si="31"/>
        <v>6.1224489795918366E-2</v>
      </c>
      <c r="F64" s="7">
        <f t="shared" si="32"/>
        <v>300</v>
      </c>
      <c r="G64" s="34"/>
      <c r="H64" s="35">
        <f t="shared" si="0"/>
        <v>0</v>
      </c>
      <c r="I64" s="31">
        <f t="shared" si="1"/>
        <v>330</v>
      </c>
      <c r="J64" s="38"/>
      <c r="K64" s="39">
        <f t="shared" si="2"/>
        <v>0</v>
      </c>
      <c r="L64" s="63">
        <f t="shared" si="3"/>
        <v>330</v>
      </c>
      <c r="M64" s="43"/>
      <c r="N64" s="44">
        <f t="shared" si="4"/>
        <v>0</v>
      </c>
      <c r="O64" s="46">
        <f t="shared" si="14"/>
        <v>0</v>
      </c>
      <c r="P64" s="9">
        <f t="shared" si="33"/>
        <v>4.3324307435950844E-2</v>
      </c>
      <c r="Q64" s="10">
        <f t="shared" si="34"/>
        <v>208</v>
      </c>
      <c r="R64" s="38"/>
      <c r="S64" s="17">
        <f t="shared" si="15"/>
        <v>0</v>
      </c>
      <c r="T64" s="13">
        <f t="shared" si="6"/>
        <v>229</v>
      </c>
      <c r="U64" s="38"/>
      <c r="V64" s="45">
        <f t="shared" si="16"/>
        <v>0</v>
      </c>
      <c r="W64" s="14">
        <f t="shared" si="7"/>
        <v>274.8</v>
      </c>
      <c r="X64" s="38"/>
      <c r="Y64" s="45">
        <f t="shared" si="17"/>
        <v>0</v>
      </c>
      <c r="Z64" s="32">
        <f t="shared" si="18"/>
        <v>0</v>
      </c>
      <c r="AA64" s="16">
        <f t="shared" si="19"/>
        <v>2.7980281885718255E-2</v>
      </c>
      <c r="AB64" s="18">
        <f t="shared" si="35"/>
        <v>134.33333333333334</v>
      </c>
      <c r="AC64" s="38"/>
      <c r="AD64" s="17">
        <f t="shared" si="20"/>
        <v>0</v>
      </c>
      <c r="AE64" s="20">
        <f t="shared" si="9"/>
        <v>148</v>
      </c>
      <c r="AF64" s="38"/>
      <c r="AG64" s="37">
        <f t="shared" si="21"/>
        <v>0</v>
      </c>
      <c r="AH64" s="21">
        <f t="shared" si="10"/>
        <v>177.6</v>
      </c>
      <c r="AI64" s="41"/>
      <c r="AJ64" s="42">
        <f t="shared" si="22"/>
        <v>0</v>
      </c>
      <c r="AK64" s="47">
        <f t="shared" si="23"/>
        <v>0</v>
      </c>
      <c r="AL64" s="25">
        <f t="shared" si="24"/>
        <v>2.0308269110601958E-2</v>
      </c>
      <c r="AM64" s="22">
        <f t="shared" si="36"/>
        <v>97.5</v>
      </c>
      <c r="AN64" s="38"/>
      <c r="AO64" s="17">
        <f t="shared" si="25"/>
        <v>0</v>
      </c>
      <c r="AP64" s="23">
        <f t="shared" si="12"/>
        <v>107</v>
      </c>
      <c r="AQ64" s="38"/>
      <c r="AR64" s="37">
        <f t="shared" si="26"/>
        <v>0</v>
      </c>
      <c r="AS64" s="24">
        <f t="shared" si="13"/>
        <v>128</v>
      </c>
      <c r="AT64" s="38"/>
      <c r="AU64" s="42">
        <f t="shared" si="27"/>
        <v>0</v>
      </c>
      <c r="AV64" s="47">
        <f t="shared" si="28"/>
        <v>0</v>
      </c>
    </row>
    <row r="65" spans="1:48" x14ac:dyDescent="0.25">
      <c r="A65">
        <v>65</v>
      </c>
      <c r="B65" s="64">
        <f t="shared" si="29"/>
        <v>4901</v>
      </c>
      <c r="C65" s="61" t="s">
        <v>11</v>
      </c>
      <c r="D65" s="15">
        <f t="shared" si="30"/>
        <v>5000</v>
      </c>
      <c r="E65" s="6">
        <f t="shared" si="31"/>
        <v>0.06</v>
      </c>
      <c r="F65" s="7">
        <f t="shared" si="32"/>
        <v>300</v>
      </c>
      <c r="G65" s="34"/>
      <c r="H65" s="35">
        <f t="shared" si="0"/>
        <v>0</v>
      </c>
      <c r="I65" s="31">
        <f t="shared" si="1"/>
        <v>330</v>
      </c>
      <c r="J65" s="38"/>
      <c r="K65" s="39">
        <f t="shared" si="2"/>
        <v>0</v>
      </c>
      <c r="L65" s="63">
        <f t="shared" si="3"/>
        <v>330</v>
      </c>
      <c r="M65" s="43"/>
      <c r="N65" s="44">
        <f t="shared" si="4"/>
        <v>0</v>
      </c>
      <c r="O65" s="46">
        <f t="shared" si="14"/>
        <v>0</v>
      </c>
      <c r="P65" s="9">
        <f t="shared" si="33"/>
        <v>4.3766578249336871E-2</v>
      </c>
      <c r="Q65" s="10">
        <f t="shared" si="34"/>
        <v>214.5</v>
      </c>
      <c r="R65" s="38"/>
      <c r="S65" s="17">
        <f t="shared" si="15"/>
        <v>0</v>
      </c>
      <c r="T65" s="13">
        <f t="shared" si="6"/>
        <v>236</v>
      </c>
      <c r="U65" s="38"/>
      <c r="V65" s="45">
        <f t="shared" si="16"/>
        <v>0</v>
      </c>
      <c r="W65" s="14">
        <f t="shared" si="7"/>
        <v>283.2</v>
      </c>
      <c r="X65" s="38"/>
      <c r="Y65" s="45">
        <f t="shared" si="17"/>
        <v>0</v>
      </c>
      <c r="Z65" s="32">
        <f t="shared" si="18"/>
        <v>0</v>
      </c>
      <c r="AA65" s="16">
        <f t="shared" si="19"/>
        <v>2.8293545534924844E-2</v>
      </c>
      <c r="AB65" s="18">
        <f t="shared" si="35"/>
        <v>138.66666666666666</v>
      </c>
      <c r="AC65" s="38"/>
      <c r="AD65" s="17">
        <f t="shared" si="20"/>
        <v>0</v>
      </c>
      <c r="AE65" s="20">
        <f t="shared" si="9"/>
        <v>153</v>
      </c>
      <c r="AF65" s="38"/>
      <c r="AG65" s="37">
        <f t="shared" si="21"/>
        <v>0</v>
      </c>
      <c r="AH65" s="21">
        <f t="shared" si="10"/>
        <v>183.6</v>
      </c>
      <c r="AI65" s="41"/>
      <c r="AJ65" s="42">
        <f t="shared" si="22"/>
        <v>0</v>
      </c>
      <c r="AK65" s="47">
        <f t="shared" si="23"/>
        <v>0</v>
      </c>
      <c r="AL65" s="25">
        <f t="shared" si="24"/>
        <v>2.0557029177718834E-2</v>
      </c>
      <c r="AM65" s="22">
        <f t="shared" si="36"/>
        <v>100.75</v>
      </c>
      <c r="AN65" s="38"/>
      <c r="AO65" s="17">
        <f t="shared" si="25"/>
        <v>0</v>
      </c>
      <c r="AP65" s="23">
        <f t="shared" si="12"/>
        <v>111</v>
      </c>
      <c r="AQ65" s="38"/>
      <c r="AR65" s="37">
        <f t="shared" si="26"/>
        <v>0</v>
      </c>
      <c r="AS65" s="24">
        <f t="shared" si="13"/>
        <v>133</v>
      </c>
      <c r="AT65" s="38"/>
      <c r="AU65" s="42">
        <f t="shared" si="27"/>
        <v>0</v>
      </c>
      <c r="AV65" s="47">
        <f t="shared" si="28"/>
        <v>0</v>
      </c>
    </row>
    <row r="66" spans="1:48" x14ac:dyDescent="0.25">
      <c r="A66">
        <v>66</v>
      </c>
      <c r="B66" s="64">
        <f t="shared" si="29"/>
        <v>5001</v>
      </c>
      <c r="C66" s="61" t="s">
        <v>11</v>
      </c>
      <c r="D66" s="15">
        <f t="shared" si="30"/>
        <v>5100</v>
      </c>
      <c r="E66" s="6">
        <f t="shared" si="31"/>
        <v>5.8823529411764705E-2</v>
      </c>
      <c r="F66" s="7">
        <f t="shared" si="32"/>
        <v>300</v>
      </c>
      <c r="G66" s="34"/>
      <c r="H66" s="35">
        <f t="shared" si="0"/>
        <v>0</v>
      </c>
      <c r="I66" s="31">
        <f t="shared" si="1"/>
        <v>330</v>
      </c>
      <c r="J66" s="38"/>
      <c r="K66" s="39">
        <f t="shared" si="2"/>
        <v>0</v>
      </c>
      <c r="L66" s="63">
        <f t="shared" si="3"/>
        <v>330</v>
      </c>
      <c r="M66" s="43"/>
      <c r="N66" s="44">
        <f t="shared" si="4"/>
        <v>0</v>
      </c>
      <c r="O66" s="46">
        <f t="shared" si="14"/>
        <v>0</v>
      </c>
      <c r="P66" s="9">
        <f t="shared" si="33"/>
        <v>4.4191161767646474E-2</v>
      </c>
      <c r="Q66" s="10">
        <f t="shared" si="34"/>
        <v>221</v>
      </c>
      <c r="R66" s="38"/>
      <c r="S66" s="17">
        <f t="shared" si="15"/>
        <v>0</v>
      </c>
      <c r="T66" s="13">
        <f t="shared" si="6"/>
        <v>243</v>
      </c>
      <c r="U66" s="38"/>
      <c r="V66" s="45">
        <f t="shared" si="16"/>
        <v>0</v>
      </c>
      <c r="W66" s="14">
        <f t="shared" si="7"/>
        <v>291.59999999999997</v>
      </c>
      <c r="X66" s="38"/>
      <c r="Y66" s="45">
        <f t="shared" si="17"/>
        <v>0</v>
      </c>
      <c r="Z66" s="32">
        <f t="shared" si="18"/>
        <v>0</v>
      </c>
      <c r="AA66" s="16">
        <f t="shared" si="19"/>
        <v>2.8594281143771244E-2</v>
      </c>
      <c r="AB66" s="18">
        <f t="shared" si="35"/>
        <v>143</v>
      </c>
      <c r="AC66" s="38"/>
      <c r="AD66" s="17">
        <f t="shared" si="20"/>
        <v>0</v>
      </c>
      <c r="AE66" s="20">
        <f t="shared" si="9"/>
        <v>157</v>
      </c>
      <c r="AF66" s="38"/>
      <c r="AG66" s="37">
        <f t="shared" si="21"/>
        <v>0</v>
      </c>
      <c r="AH66" s="21">
        <f t="shared" si="10"/>
        <v>188.4</v>
      </c>
      <c r="AI66" s="41"/>
      <c r="AJ66" s="42">
        <f t="shared" si="22"/>
        <v>0</v>
      </c>
      <c r="AK66" s="47">
        <f t="shared" si="23"/>
        <v>0</v>
      </c>
      <c r="AL66" s="25">
        <f t="shared" si="24"/>
        <v>2.0795840831833633E-2</v>
      </c>
      <c r="AM66" s="22">
        <f t="shared" si="36"/>
        <v>104</v>
      </c>
      <c r="AN66" s="38"/>
      <c r="AO66" s="17">
        <f t="shared" si="25"/>
        <v>0</v>
      </c>
      <c r="AP66" s="23">
        <f t="shared" si="12"/>
        <v>114</v>
      </c>
      <c r="AQ66" s="38"/>
      <c r="AR66" s="37">
        <f t="shared" si="26"/>
        <v>0</v>
      </c>
      <c r="AS66" s="24">
        <f t="shared" si="13"/>
        <v>137</v>
      </c>
      <c r="AT66" s="38"/>
      <c r="AU66" s="42">
        <f t="shared" si="27"/>
        <v>0</v>
      </c>
      <c r="AV66" s="47">
        <f t="shared" si="28"/>
        <v>0</v>
      </c>
    </row>
    <row r="67" spans="1:48" x14ac:dyDescent="0.25">
      <c r="A67">
        <v>67</v>
      </c>
      <c r="B67" s="64">
        <f t="shared" si="29"/>
        <v>5101</v>
      </c>
      <c r="C67" s="61" t="s">
        <v>11</v>
      </c>
      <c r="D67" s="15">
        <f t="shared" si="30"/>
        <v>5200</v>
      </c>
      <c r="E67" s="6">
        <f t="shared" si="31"/>
        <v>5.7692307692307696E-2</v>
      </c>
      <c r="F67" s="7">
        <f t="shared" si="32"/>
        <v>300</v>
      </c>
      <c r="G67" s="34"/>
      <c r="H67" s="35">
        <f t="shared" si="0"/>
        <v>0</v>
      </c>
      <c r="I67" s="31">
        <f t="shared" si="1"/>
        <v>330</v>
      </c>
      <c r="J67" s="38"/>
      <c r="K67" s="39">
        <f t="shared" si="2"/>
        <v>0</v>
      </c>
      <c r="L67" s="63">
        <f t="shared" si="3"/>
        <v>330</v>
      </c>
      <c r="M67" s="43"/>
      <c r="N67" s="44">
        <f t="shared" si="4"/>
        <v>0</v>
      </c>
      <c r="O67" s="46">
        <f t="shared" si="14"/>
        <v>0</v>
      </c>
      <c r="P67" s="9">
        <f t="shared" si="33"/>
        <v>4.4599098216036075E-2</v>
      </c>
      <c r="Q67" s="10">
        <f t="shared" si="34"/>
        <v>227.5</v>
      </c>
      <c r="R67" s="38"/>
      <c r="S67" s="17">
        <f t="shared" si="15"/>
        <v>0</v>
      </c>
      <c r="T67" s="13">
        <f t="shared" si="6"/>
        <v>250</v>
      </c>
      <c r="U67" s="38"/>
      <c r="V67" s="45">
        <f t="shared" si="16"/>
        <v>0</v>
      </c>
      <c r="W67" s="14">
        <f t="shared" si="7"/>
        <v>300</v>
      </c>
      <c r="X67" s="38"/>
      <c r="Y67" s="45">
        <f t="shared" si="17"/>
        <v>0</v>
      </c>
      <c r="Z67" s="32">
        <f t="shared" si="18"/>
        <v>0</v>
      </c>
      <c r="AA67" s="16">
        <f t="shared" si="19"/>
        <v>2.8883225511337648E-2</v>
      </c>
      <c r="AB67" s="18">
        <f t="shared" si="35"/>
        <v>147.33333333333334</v>
      </c>
      <c r="AC67" s="38"/>
      <c r="AD67" s="17">
        <f t="shared" si="20"/>
        <v>0</v>
      </c>
      <c r="AE67" s="20">
        <f t="shared" si="9"/>
        <v>162</v>
      </c>
      <c r="AF67" s="38"/>
      <c r="AG67" s="37">
        <f t="shared" si="21"/>
        <v>0</v>
      </c>
      <c r="AH67" s="21">
        <f t="shared" si="10"/>
        <v>194.4</v>
      </c>
      <c r="AI67" s="41"/>
      <c r="AJ67" s="42">
        <f t="shared" si="22"/>
        <v>0</v>
      </c>
      <c r="AK67" s="47">
        <f t="shared" si="23"/>
        <v>0</v>
      </c>
      <c r="AL67" s="25">
        <f t="shared" si="24"/>
        <v>2.1025289158988433E-2</v>
      </c>
      <c r="AM67" s="22">
        <f t="shared" si="36"/>
        <v>107.25</v>
      </c>
      <c r="AN67" s="38"/>
      <c r="AO67" s="17">
        <f t="shared" si="25"/>
        <v>0</v>
      </c>
      <c r="AP67" s="23">
        <f t="shared" si="12"/>
        <v>118</v>
      </c>
      <c r="AQ67" s="38"/>
      <c r="AR67" s="37">
        <f t="shared" si="26"/>
        <v>0</v>
      </c>
      <c r="AS67" s="24">
        <f t="shared" si="13"/>
        <v>142</v>
      </c>
      <c r="AT67" s="38"/>
      <c r="AU67" s="42">
        <f t="shared" si="27"/>
        <v>0</v>
      </c>
      <c r="AV67" s="47">
        <f t="shared" si="28"/>
        <v>0</v>
      </c>
    </row>
    <row r="68" spans="1:48" x14ac:dyDescent="0.25">
      <c r="A68">
        <v>68</v>
      </c>
      <c r="B68" s="64">
        <f t="shared" si="29"/>
        <v>5201</v>
      </c>
      <c r="C68" s="61" t="s">
        <v>11</v>
      </c>
      <c r="D68" s="15">
        <f t="shared" si="30"/>
        <v>5300</v>
      </c>
      <c r="E68" s="6">
        <f t="shared" si="31"/>
        <v>5.6603773584905662E-2</v>
      </c>
      <c r="F68" s="7">
        <f t="shared" si="32"/>
        <v>300</v>
      </c>
      <c r="G68" s="34"/>
      <c r="H68" s="35">
        <f t="shared" si="0"/>
        <v>0</v>
      </c>
      <c r="I68" s="31">
        <f t="shared" si="1"/>
        <v>330</v>
      </c>
      <c r="J68" s="38"/>
      <c r="K68" s="39">
        <f t="shared" si="2"/>
        <v>0</v>
      </c>
      <c r="L68" s="63">
        <f t="shared" si="3"/>
        <v>330</v>
      </c>
      <c r="M68" s="43"/>
      <c r="N68" s="44">
        <f t="shared" si="4"/>
        <v>0</v>
      </c>
      <c r="O68" s="46">
        <f t="shared" si="14"/>
        <v>0</v>
      </c>
      <c r="P68" s="9">
        <f t="shared" si="33"/>
        <v>4.4991347817727359E-2</v>
      </c>
      <c r="Q68" s="10">
        <f t="shared" si="34"/>
        <v>234</v>
      </c>
      <c r="R68" s="38"/>
      <c r="S68" s="17">
        <f t="shared" si="15"/>
        <v>0</v>
      </c>
      <c r="T68" s="13">
        <f t="shared" si="6"/>
        <v>257</v>
      </c>
      <c r="U68" s="38"/>
      <c r="V68" s="45">
        <f t="shared" si="16"/>
        <v>0</v>
      </c>
      <c r="W68" s="14">
        <f t="shared" si="7"/>
        <v>308.39999999999998</v>
      </c>
      <c r="X68" s="38"/>
      <c r="Y68" s="45">
        <f t="shared" si="17"/>
        <v>0</v>
      </c>
      <c r="Z68" s="32">
        <f t="shared" si="18"/>
        <v>0</v>
      </c>
      <c r="AA68" s="16">
        <f t="shared" si="19"/>
        <v>2.9161058770749215E-2</v>
      </c>
      <c r="AB68" s="18">
        <f t="shared" si="35"/>
        <v>151.66666666666666</v>
      </c>
      <c r="AC68" s="38"/>
      <c r="AD68" s="17">
        <f t="shared" si="20"/>
        <v>0</v>
      </c>
      <c r="AE68" s="20">
        <f t="shared" si="9"/>
        <v>167</v>
      </c>
      <c r="AF68" s="38"/>
      <c r="AG68" s="37">
        <f t="shared" si="21"/>
        <v>0</v>
      </c>
      <c r="AH68" s="21">
        <f t="shared" si="10"/>
        <v>200.4</v>
      </c>
      <c r="AI68" s="41"/>
      <c r="AJ68" s="42">
        <f t="shared" si="22"/>
        <v>0</v>
      </c>
      <c r="AK68" s="47">
        <f t="shared" si="23"/>
        <v>0</v>
      </c>
      <c r="AL68" s="25">
        <f t="shared" si="24"/>
        <v>2.1245914247260141E-2</v>
      </c>
      <c r="AM68" s="22">
        <f t="shared" si="36"/>
        <v>110.5</v>
      </c>
      <c r="AN68" s="38"/>
      <c r="AO68" s="17">
        <f t="shared" si="25"/>
        <v>0</v>
      </c>
      <c r="AP68" s="23">
        <f t="shared" si="12"/>
        <v>122</v>
      </c>
      <c r="AQ68" s="38"/>
      <c r="AR68" s="37">
        <f t="shared" si="26"/>
        <v>0</v>
      </c>
      <c r="AS68" s="24">
        <f t="shared" si="13"/>
        <v>146</v>
      </c>
      <c r="AT68" s="38"/>
      <c r="AU68" s="42">
        <f t="shared" si="27"/>
        <v>0</v>
      </c>
      <c r="AV68" s="47">
        <f t="shared" si="28"/>
        <v>0</v>
      </c>
    </row>
    <row r="69" spans="1:48" x14ac:dyDescent="0.25">
      <c r="A69">
        <v>69</v>
      </c>
      <c r="B69" s="64">
        <f t="shared" si="29"/>
        <v>5301</v>
      </c>
      <c r="C69" s="61" t="s">
        <v>11</v>
      </c>
      <c r="D69" s="15">
        <f t="shared" si="30"/>
        <v>5400</v>
      </c>
      <c r="E69" s="6">
        <f t="shared" si="31"/>
        <v>5.5555555555555552E-2</v>
      </c>
      <c r="F69" s="7">
        <f t="shared" si="32"/>
        <v>300</v>
      </c>
      <c r="G69" s="34"/>
      <c r="H69" s="35">
        <f t="shared" si="0"/>
        <v>0</v>
      </c>
      <c r="I69" s="31">
        <f t="shared" si="1"/>
        <v>330</v>
      </c>
      <c r="J69" s="38"/>
      <c r="K69" s="39">
        <f t="shared" si="2"/>
        <v>0</v>
      </c>
      <c r="L69" s="63">
        <f t="shared" si="3"/>
        <v>330</v>
      </c>
      <c r="M69" s="43"/>
      <c r="N69" s="44">
        <f t="shared" si="4"/>
        <v>0</v>
      </c>
      <c r="O69" s="46">
        <f t="shared" si="14"/>
        <v>0</v>
      </c>
      <c r="P69" s="9">
        <f t="shared" si="33"/>
        <v>4.5368798339935859E-2</v>
      </c>
      <c r="Q69" s="10">
        <f t="shared" si="34"/>
        <v>240.5</v>
      </c>
      <c r="R69" s="38"/>
      <c r="S69" s="17">
        <f t="shared" si="15"/>
        <v>0</v>
      </c>
      <c r="T69" s="13">
        <f t="shared" si="6"/>
        <v>265</v>
      </c>
      <c r="U69" s="38"/>
      <c r="V69" s="45">
        <f t="shared" si="16"/>
        <v>0</v>
      </c>
      <c r="W69" s="14">
        <f t="shared" si="7"/>
        <v>318</v>
      </c>
      <c r="X69" s="38"/>
      <c r="Y69" s="45">
        <f t="shared" si="17"/>
        <v>0</v>
      </c>
      <c r="Z69" s="32">
        <f t="shared" si="18"/>
        <v>0</v>
      </c>
      <c r="AA69" s="16">
        <f t="shared" si="19"/>
        <v>2.9428409734012451E-2</v>
      </c>
      <c r="AB69" s="18">
        <f t="shared" si="35"/>
        <v>156</v>
      </c>
      <c r="AC69" s="38"/>
      <c r="AD69" s="17">
        <f t="shared" si="20"/>
        <v>0</v>
      </c>
      <c r="AE69" s="20">
        <f t="shared" si="9"/>
        <v>172</v>
      </c>
      <c r="AF69" s="38"/>
      <c r="AG69" s="37">
        <f t="shared" si="21"/>
        <v>0</v>
      </c>
      <c r="AH69" s="21">
        <f t="shared" si="10"/>
        <v>206.4</v>
      </c>
      <c r="AI69" s="41"/>
      <c r="AJ69" s="42">
        <f t="shared" si="22"/>
        <v>0</v>
      </c>
      <c r="AK69" s="47">
        <f t="shared" si="23"/>
        <v>0</v>
      </c>
      <c r="AL69" s="25">
        <f t="shared" si="24"/>
        <v>2.1458215431050746E-2</v>
      </c>
      <c r="AM69" s="22">
        <f t="shared" si="36"/>
        <v>113.75</v>
      </c>
      <c r="AN69" s="38"/>
      <c r="AO69" s="17">
        <f t="shared" si="25"/>
        <v>0</v>
      </c>
      <c r="AP69" s="23">
        <f t="shared" si="12"/>
        <v>125</v>
      </c>
      <c r="AQ69" s="38"/>
      <c r="AR69" s="37">
        <f t="shared" si="26"/>
        <v>0</v>
      </c>
      <c r="AS69" s="24">
        <f t="shared" si="13"/>
        <v>150</v>
      </c>
      <c r="AT69" s="38"/>
      <c r="AU69" s="42">
        <f t="shared" si="27"/>
        <v>0</v>
      </c>
      <c r="AV69" s="47">
        <f t="shared" si="28"/>
        <v>0</v>
      </c>
    </row>
    <row r="70" spans="1:48" x14ac:dyDescent="0.25">
      <c r="A70">
        <v>70</v>
      </c>
      <c r="B70" s="64">
        <f t="shared" si="29"/>
        <v>5401</v>
      </c>
      <c r="C70" s="61" t="s">
        <v>11</v>
      </c>
      <c r="D70" s="15">
        <f t="shared" si="30"/>
        <v>5500</v>
      </c>
      <c r="E70" s="6">
        <f t="shared" si="31"/>
        <v>5.4545454545454543E-2</v>
      </c>
      <c r="F70" s="7">
        <f t="shared" si="32"/>
        <v>300</v>
      </c>
      <c r="G70" s="34"/>
      <c r="H70" s="35">
        <f t="shared" si="0"/>
        <v>0</v>
      </c>
      <c r="I70" s="31">
        <f t="shared" si="1"/>
        <v>330</v>
      </c>
      <c r="J70" s="38"/>
      <c r="K70" s="39">
        <f t="shared" si="2"/>
        <v>0</v>
      </c>
      <c r="L70" s="63">
        <f t="shared" si="3"/>
        <v>330</v>
      </c>
      <c r="M70" s="43"/>
      <c r="N70" s="44">
        <f t="shared" si="4"/>
        <v>0</v>
      </c>
      <c r="O70" s="46">
        <f t="shared" si="14"/>
        <v>0</v>
      </c>
      <c r="P70" s="9">
        <f t="shared" si="33"/>
        <v>4.5732271801518239E-2</v>
      </c>
      <c r="Q70" s="10">
        <f t="shared" si="34"/>
        <v>247</v>
      </c>
      <c r="R70" s="38"/>
      <c r="S70" s="17">
        <f t="shared" si="15"/>
        <v>0</v>
      </c>
      <c r="T70" s="13">
        <f t="shared" si="6"/>
        <v>272</v>
      </c>
      <c r="U70" s="38"/>
      <c r="V70" s="45">
        <f t="shared" si="16"/>
        <v>0</v>
      </c>
      <c r="W70" s="14">
        <f t="shared" si="7"/>
        <v>326.39999999999998</v>
      </c>
      <c r="X70" s="38"/>
      <c r="Y70" s="45">
        <f t="shared" si="17"/>
        <v>0</v>
      </c>
      <c r="Z70" s="32">
        <f t="shared" si="18"/>
        <v>0</v>
      </c>
      <c r="AA70" s="16">
        <f t="shared" si="19"/>
        <v>2.9685860643090787E-2</v>
      </c>
      <c r="AB70" s="18">
        <f t="shared" si="35"/>
        <v>160.33333333333334</v>
      </c>
      <c r="AC70" s="38"/>
      <c r="AD70" s="17">
        <f t="shared" si="20"/>
        <v>0</v>
      </c>
      <c r="AE70" s="20">
        <f t="shared" si="9"/>
        <v>176</v>
      </c>
      <c r="AF70" s="38"/>
      <c r="AG70" s="37">
        <f t="shared" si="21"/>
        <v>0</v>
      </c>
      <c r="AH70" s="21">
        <f t="shared" si="10"/>
        <v>211.2</v>
      </c>
      <c r="AI70" s="41"/>
      <c r="AJ70" s="42">
        <f t="shared" si="22"/>
        <v>0</v>
      </c>
      <c r="AK70" s="47">
        <f t="shared" si="23"/>
        <v>0</v>
      </c>
      <c r="AL70" s="25">
        <f t="shared" si="24"/>
        <v>2.1662655063877059E-2</v>
      </c>
      <c r="AM70" s="22">
        <f t="shared" si="36"/>
        <v>117</v>
      </c>
      <c r="AN70" s="38"/>
      <c r="AO70" s="17">
        <f t="shared" si="25"/>
        <v>0</v>
      </c>
      <c r="AP70" s="23">
        <f t="shared" si="12"/>
        <v>129</v>
      </c>
      <c r="AQ70" s="38"/>
      <c r="AR70" s="37">
        <f t="shared" si="26"/>
        <v>0</v>
      </c>
      <c r="AS70" s="24">
        <f t="shared" si="13"/>
        <v>155</v>
      </c>
      <c r="AT70" s="38"/>
      <c r="AU70" s="42">
        <f t="shared" si="27"/>
        <v>0</v>
      </c>
      <c r="AV70" s="47">
        <f t="shared" si="28"/>
        <v>0</v>
      </c>
    </row>
    <row r="71" spans="1:48" x14ac:dyDescent="0.25">
      <c r="A71">
        <v>71</v>
      </c>
      <c r="B71" s="64">
        <f t="shared" si="29"/>
        <v>5501</v>
      </c>
      <c r="C71" s="61" t="s">
        <v>11</v>
      </c>
      <c r="D71" s="15">
        <f t="shared" si="30"/>
        <v>5600</v>
      </c>
      <c r="E71" s="6">
        <f t="shared" si="31"/>
        <v>5.3571428571428568E-2</v>
      </c>
      <c r="F71" s="7">
        <f t="shared" si="32"/>
        <v>300</v>
      </c>
      <c r="G71" s="34"/>
      <c r="H71" s="35">
        <f t="shared" si="0"/>
        <v>0</v>
      </c>
      <c r="I71" s="31">
        <f t="shared" si="1"/>
        <v>330</v>
      </c>
      <c r="J71" s="38"/>
      <c r="K71" s="39">
        <f t="shared" si="2"/>
        <v>0</v>
      </c>
      <c r="L71" s="63">
        <f t="shared" si="3"/>
        <v>330</v>
      </c>
      <c r="M71" s="43"/>
      <c r="N71" s="44">
        <f t="shared" si="4"/>
        <v>0</v>
      </c>
      <c r="O71" s="46">
        <f t="shared" si="14"/>
        <v>0</v>
      </c>
      <c r="P71" s="9">
        <f t="shared" si="33"/>
        <v>4.6082530449009271E-2</v>
      </c>
      <c r="Q71" s="10">
        <f t="shared" si="34"/>
        <v>253.5</v>
      </c>
      <c r="R71" s="38"/>
      <c r="S71" s="17">
        <f t="shared" si="15"/>
        <v>0</v>
      </c>
      <c r="T71" s="13">
        <f t="shared" si="6"/>
        <v>279</v>
      </c>
      <c r="U71" s="38"/>
      <c r="V71" s="45">
        <f t="shared" si="16"/>
        <v>0</v>
      </c>
      <c r="W71" s="14">
        <f t="shared" si="7"/>
        <v>330</v>
      </c>
      <c r="X71" s="38"/>
      <c r="Y71" s="45">
        <f t="shared" si="17"/>
        <v>0</v>
      </c>
      <c r="Z71" s="32">
        <f t="shared" si="18"/>
        <v>0</v>
      </c>
      <c r="AA71" s="16">
        <f t="shared" si="19"/>
        <v>2.9933951402775251E-2</v>
      </c>
      <c r="AB71" s="18">
        <f t="shared" si="35"/>
        <v>164.66666666666666</v>
      </c>
      <c r="AC71" s="38"/>
      <c r="AD71" s="17">
        <f t="shared" si="20"/>
        <v>0</v>
      </c>
      <c r="AE71" s="20">
        <f t="shared" si="9"/>
        <v>181</v>
      </c>
      <c r="AF71" s="38"/>
      <c r="AG71" s="37">
        <f t="shared" si="21"/>
        <v>0</v>
      </c>
      <c r="AH71" s="21">
        <f t="shared" si="10"/>
        <v>217.2</v>
      </c>
      <c r="AI71" s="41"/>
      <c r="AJ71" s="42">
        <f t="shared" si="22"/>
        <v>0</v>
      </c>
      <c r="AK71" s="47">
        <f t="shared" si="23"/>
        <v>0</v>
      </c>
      <c r="AL71" s="25">
        <f t="shared" si="24"/>
        <v>2.1859661879658245E-2</v>
      </c>
      <c r="AM71" s="22">
        <f t="shared" si="36"/>
        <v>120.25</v>
      </c>
      <c r="AN71" s="38"/>
      <c r="AO71" s="17">
        <f t="shared" si="25"/>
        <v>0</v>
      </c>
      <c r="AP71" s="23">
        <f t="shared" si="12"/>
        <v>132</v>
      </c>
      <c r="AQ71" s="38"/>
      <c r="AR71" s="37">
        <f t="shared" si="26"/>
        <v>0</v>
      </c>
      <c r="AS71" s="24">
        <f t="shared" si="13"/>
        <v>158</v>
      </c>
      <c r="AT71" s="38"/>
      <c r="AU71" s="42">
        <f t="shared" si="27"/>
        <v>0</v>
      </c>
      <c r="AV71" s="47">
        <f t="shared" si="28"/>
        <v>0</v>
      </c>
    </row>
    <row r="72" spans="1:48" x14ac:dyDescent="0.25">
      <c r="A72">
        <v>72</v>
      </c>
      <c r="B72" s="64">
        <f t="shared" si="29"/>
        <v>5601</v>
      </c>
      <c r="C72" s="61" t="s">
        <v>11</v>
      </c>
      <c r="D72" s="15">
        <f t="shared" si="30"/>
        <v>5700</v>
      </c>
      <c r="E72" s="6">
        <f t="shared" si="31"/>
        <v>5.2631578947368418E-2</v>
      </c>
      <c r="F72" s="7">
        <f t="shared" si="32"/>
        <v>300</v>
      </c>
      <c r="G72" s="34"/>
      <c r="H72" s="35">
        <f t="shared" si="0"/>
        <v>0</v>
      </c>
      <c r="I72" s="31">
        <f t="shared" si="1"/>
        <v>330</v>
      </c>
      <c r="J72" s="38"/>
      <c r="K72" s="39">
        <f t="shared" si="2"/>
        <v>0</v>
      </c>
      <c r="L72" s="63">
        <f t="shared" si="3"/>
        <v>330</v>
      </c>
      <c r="M72" s="43"/>
      <c r="N72" s="44">
        <f t="shared" si="4"/>
        <v>0</v>
      </c>
      <c r="O72" s="46">
        <f t="shared" si="14"/>
        <v>0</v>
      </c>
      <c r="P72" s="9">
        <f t="shared" si="33"/>
        <v>4.6420282092483486E-2</v>
      </c>
      <c r="Q72" s="10">
        <f t="shared" si="34"/>
        <v>260</v>
      </c>
      <c r="R72" s="38"/>
      <c r="S72" s="17">
        <f t="shared" si="15"/>
        <v>0</v>
      </c>
      <c r="T72" s="13">
        <f t="shared" si="6"/>
        <v>286</v>
      </c>
      <c r="U72" s="38"/>
      <c r="V72" s="45">
        <f t="shared" si="16"/>
        <v>0</v>
      </c>
      <c r="W72" s="14">
        <f t="shared" si="7"/>
        <v>330</v>
      </c>
      <c r="X72" s="38"/>
      <c r="Y72" s="45">
        <f t="shared" si="17"/>
        <v>0</v>
      </c>
      <c r="Z72" s="32">
        <f t="shared" si="18"/>
        <v>0</v>
      </c>
      <c r="AA72" s="16">
        <f t="shared" si="19"/>
        <v>3.0173183360114264E-2</v>
      </c>
      <c r="AB72" s="18">
        <f t="shared" si="35"/>
        <v>169</v>
      </c>
      <c r="AC72" s="38"/>
      <c r="AD72" s="17">
        <f t="shared" si="20"/>
        <v>0</v>
      </c>
      <c r="AE72" s="20">
        <f t="shared" si="9"/>
        <v>186</v>
      </c>
      <c r="AF72" s="38"/>
      <c r="AG72" s="37">
        <f t="shared" si="21"/>
        <v>0</v>
      </c>
      <c r="AH72" s="21">
        <f t="shared" si="10"/>
        <v>223.2</v>
      </c>
      <c r="AI72" s="41"/>
      <c r="AJ72" s="42">
        <f t="shared" si="22"/>
        <v>0</v>
      </c>
      <c r="AK72" s="47">
        <f t="shared" si="23"/>
        <v>0</v>
      </c>
      <c r="AL72" s="25">
        <f t="shared" si="24"/>
        <v>2.2049633993929656E-2</v>
      </c>
      <c r="AM72" s="22">
        <f t="shared" si="36"/>
        <v>123.5</v>
      </c>
      <c r="AN72" s="38"/>
      <c r="AO72" s="17">
        <f t="shared" si="25"/>
        <v>0</v>
      </c>
      <c r="AP72" s="23">
        <f t="shared" si="12"/>
        <v>136</v>
      </c>
      <c r="AQ72" s="38"/>
      <c r="AR72" s="37">
        <f t="shared" si="26"/>
        <v>0</v>
      </c>
      <c r="AS72" s="24">
        <f t="shared" si="13"/>
        <v>163</v>
      </c>
      <c r="AT72" s="38"/>
      <c r="AU72" s="42">
        <f t="shared" si="27"/>
        <v>0</v>
      </c>
      <c r="AV72" s="47">
        <f t="shared" si="28"/>
        <v>0</v>
      </c>
    </row>
    <row r="73" spans="1:48" ht="28.35" customHeight="1" x14ac:dyDescent="0.25">
      <c r="A73">
        <v>73</v>
      </c>
      <c r="B73" s="64">
        <f t="shared" si="29"/>
        <v>5701</v>
      </c>
      <c r="C73" s="65" t="s">
        <v>12</v>
      </c>
      <c r="D73" s="4"/>
      <c r="E73" s="6">
        <f>IF(F73=$H$5,"",F73/B73)</f>
        <v>5.2622346956674268E-2</v>
      </c>
      <c r="F73" s="7">
        <f t="shared" si="32"/>
        <v>300</v>
      </c>
      <c r="G73" s="34"/>
      <c r="H73" s="35">
        <f t="shared" si="0"/>
        <v>0</v>
      </c>
      <c r="I73" s="31">
        <f t="shared" si="1"/>
        <v>330</v>
      </c>
      <c r="J73" s="38"/>
      <c r="K73" s="39">
        <f t="shared" si="2"/>
        <v>0</v>
      </c>
      <c r="L73" s="63">
        <f t="shared" si="3"/>
        <v>330</v>
      </c>
      <c r="M73" s="43"/>
      <c r="N73" s="44">
        <f t="shared" si="4"/>
        <v>0</v>
      </c>
      <c r="O73" s="46">
        <f t="shared" si="14"/>
        <v>0</v>
      </c>
      <c r="P73" s="9">
        <f t="shared" si="33"/>
        <v>4.6746184879845644E-2</v>
      </c>
      <c r="Q73" s="10">
        <f t="shared" si="34"/>
        <v>266.5</v>
      </c>
      <c r="R73" s="38"/>
      <c r="S73" s="17">
        <f t="shared" si="15"/>
        <v>0</v>
      </c>
      <c r="T73" s="13">
        <f t="shared" si="6"/>
        <v>293</v>
      </c>
      <c r="U73" s="38"/>
      <c r="V73" s="45">
        <f t="shared" si="16"/>
        <v>0</v>
      </c>
      <c r="W73" s="14">
        <f t="shared" si="7"/>
        <v>330</v>
      </c>
      <c r="X73" s="38"/>
      <c r="Y73" s="45">
        <f t="shared" si="17"/>
        <v>0</v>
      </c>
      <c r="Z73" s="32">
        <f t="shared" si="18"/>
        <v>0</v>
      </c>
      <c r="AA73" s="16">
        <f t="shared" si="19"/>
        <v>3.0404022686078468E-2</v>
      </c>
      <c r="AB73" s="18">
        <f t="shared" si="35"/>
        <v>173.33333333333334</v>
      </c>
      <c r="AC73" s="38"/>
      <c r="AD73" s="17">
        <f t="shared" si="20"/>
        <v>0</v>
      </c>
      <c r="AE73" s="20">
        <f t="shared" si="9"/>
        <v>191</v>
      </c>
      <c r="AF73" s="38"/>
      <c r="AG73" s="37">
        <f t="shared" si="21"/>
        <v>0</v>
      </c>
      <c r="AH73" s="21">
        <f t="shared" si="10"/>
        <v>229.2</v>
      </c>
      <c r="AI73" s="41"/>
      <c r="AJ73" s="42">
        <f t="shared" si="22"/>
        <v>0</v>
      </c>
      <c r="AK73" s="47">
        <f t="shared" si="23"/>
        <v>0</v>
      </c>
      <c r="AL73" s="25">
        <f t="shared" si="24"/>
        <v>2.223294158919488E-2</v>
      </c>
      <c r="AM73" s="22">
        <f t="shared" si="36"/>
        <v>126.75</v>
      </c>
      <c r="AN73" s="38"/>
      <c r="AO73" s="17">
        <f t="shared" si="25"/>
        <v>0</v>
      </c>
      <c r="AP73" s="23">
        <f t="shared" si="12"/>
        <v>139</v>
      </c>
      <c r="AQ73" s="38"/>
      <c r="AR73" s="37">
        <f t="shared" si="26"/>
        <v>0</v>
      </c>
      <c r="AS73" s="24">
        <f t="shared" si="13"/>
        <v>167</v>
      </c>
      <c r="AT73" s="38"/>
      <c r="AU73" s="42">
        <f t="shared" si="27"/>
        <v>0</v>
      </c>
      <c r="AV73" s="47">
        <f t="shared" si="28"/>
        <v>0</v>
      </c>
    </row>
    <row r="74" spans="1:48" x14ac:dyDescent="0.25">
      <c r="A74">
        <v>74</v>
      </c>
      <c r="B74" s="296" t="s">
        <v>7</v>
      </c>
      <c r="C74" s="296"/>
      <c r="D74" s="297"/>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25">
      <c r="A75" s="92">
        <v>75</v>
      </c>
      <c r="B75" s="290" t="s">
        <v>34</v>
      </c>
      <c r="C75" s="290"/>
      <c r="D75" s="290"/>
      <c r="E75" s="290"/>
      <c r="F75" s="290"/>
      <c r="G75" s="84">
        <f>SUM(G30:G74)</f>
        <v>0</v>
      </c>
      <c r="H75" s="85"/>
      <c r="I75" s="85"/>
      <c r="J75" s="86">
        <f>SUM(J30:J74)</f>
        <v>0</v>
      </c>
      <c r="K75" s="85"/>
      <c r="L75" s="85"/>
      <c r="M75" s="86">
        <f>SUM(M30:M74)</f>
        <v>0</v>
      </c>
      <c r="N75" s="85"/>
      <c r="O75" s="46">
        <f>ROUND(SUM(O30:O74),0)</f>
        <v>0</v>
      </c>
      <c r="P75" s="85"/>
      <c r="Q75" s="85"/>
      <c r="R75" s="86">
        <f>SUM(R30:R74)</f>
        <v>0</v>
      </c>
      <c r="S75" s="85"/>
      <c r="T75" s="87"/>
      <c r="U75" s="86">
        <f>SUM(U30:U74)</f>
        <v>0</v>
      </c>
      <c r="V75" s="87"/>
      <c r="W75" s="87"/>
      <c r="X75" s="86">
        <f>SUM(X30:X74)</f>
        <v>0</v>
      </c>
      <c r="Y75" s="87"/>
      <c r="Z75" s="46">
        <f>ROUND(SUM(Z30:Z74),0)</f>
        <v>0</v>
      </c>
      <c r="AA75" s="88"/>
      <c r="AB75" s="89"/>
      <c r="AC75" s="86">
        <f>SUM(AC30:AC74)</f>
        <v>0</v>
      </c>
      <c r="AD75" s="89"/>
      <c r="AE75" s="89"/>
      <c r="AF75" s="86">
        <f>SUM(AF30:AF74)</f>
        <v>0</v>
      </c>
      <c r="AG75" s="89"/>
      <c r="AH75" s="89"/>
      <c r="AI75" s="86">
        <f>SUM(AI30:AI74)</f>
        <v>0</v>
      </c>
      <c r="AJ75" s="90"/>
      <c r="AK75" s="91">
        <f>ROUND(SUM(AK30:AK74),0)</f>
        <v>0</v>
      </c>
      <c r="AL75" s="88"/>
      <c r="AM75" s="89"/>
      <c r="AN75" s="86">
        <f>SUM(AN30:AN74)</f>
        <v>0</v>
      </c>
      <c r="AO75" s="89"/>
      <c r="AP75" s="89"/>
      <c r="AQ75" s="86">
        <f>SUM(AQ30:AQ74)</f>
        <v>0</v>
      </c>
      <c r="AR75" s="89"/>
      <c r="AS75" s="89"/>
      <c r="AT75" s="86">
        <f>SUM(AT30:AT74)</f>
        <v>0</v>
      </c>
      <c r="AU75" s="90"/>
      <c r="AV75" s="91">
        <f>ROUND(SUM(AV30:AV74),0)</f>
        <v>0</v>
      </c>
    </row>
    <row r="76" spans="1:48" ht="33" customHeight="1" x14ac:dyDescent="0.25">
      <c r="A76" s="92">
        <v>76</v>
      </c>
      <c r="B76" s="303" t="s">
        <v>14</v>
      </c>
      <c r="C76" s="303"/>
      <c r="D76" s="303"/>
      <c r="E76" s="303"/>
      <c r="F76" s="303"/>
      <c r="G76" s="303"/>
      <c r="H76" s="304">
        <f>SUM(O75+Z75+AK75+AV75)</f>
        <v>0</v>
      </c>
      <c r="I76" s="304"/>
      <c r="J76" s="85"/>
      <c r="K76" s="85"/>
      <c r="L76" s="85"/>
      <c r="M76" s="85"/>
      <c r="N76" s="85"/>
      <c r="O76" s="85"/>
      <c r="P76" s="85"/>
      <c r="Q76" s="85"/>
      <c r="R76" s="85"/>
      <c r="S76" s="85"/>
      <c r="T76" s="85"/>
      <c r="U76" s="85"/>
      <c r="V76" s="85"/>
      <c r="W76" s="85"/>
      <c r="X76" s="85"/>
      <c r="Y76" s="85"/>
      <c r="Z76" s="92"/>
      <c r="AA76" s="92"/>
      <c r="AB76" s="92"/>
      <c r="AC76" s="92"/>
      <c r="AD76" s="92"/>
      <c r="AE76" s="92"/>
      <c r="AF76" s="92"/>
      <c r="AG76" s="92"/>
      <c r="AH76" s="92"/>
      <c r="AI76" s="92"/>
      <c r="AJ76" s="92"/>
      <c r="AK76" s="92"/>
      <c r="AL76" s="92"/>
      <c r="AM76" s="92"/>
      <c r="AN76" s="92"/>
      <c r="AO76" s="92"/>
      <c r="AP76" s="92"/>
      <c r="AQ76" s="92"/>
      <c r="AR76" s="92"/>
      <c r="AS76" s="92"/>
      <c r="AT76" s="92"/>
      <c r="AU76" s="92"/>
      <c r="AV76" s="92"/>
    </row>
    <row r="77" spans="1:48" ht="27.6" customHeight="1" x14ac:dyDescent="0.25">
      <c r="A77" s="92">
        <v>77</v>
      </c>
      <c r="B77" s="303" t="s">
        <v>15</v>
      </c>
      <c r="C77" s="303"/>
      <c r="D77" s="303"/>
      <c r="E77" s="303"/>
      <c r="F77" s="303"/>
      <c r="G77" s="303"/>
      <c r="H77" s="304">
        <v>281728.65999999997</v>
      </c>
      <c r="I77" s="305"/>
      <c r="J77" s="85"/>
      <c r="K77" s="85"/>
      <c r="L77" s="85"/>
      <c r="M77" s="85"/>
      <c r="N77" s="85"/>
      <c r="O77" s="85"/>
      <c r="P77" s="85"/>
      <c r="Q77" s="85"/>
      <c r="R77" s="85"/>
      <c r="S77" s="85"/>
      <c r="T77" s="85"/>
      <c r="U77" s="85"/>
      <c r="V77" s="85"/>
      <c r="W77" s="85"/>
      <c r="X77" s="85"/>
      <c r="Y77" s="85"/>
      <c r="Z77" s="92"/>
      <c r="AA77" s="92"/>
      <c r="AB77" s="92"/>
      <c r="AC77" s="92"/>
      <c r="AD77" s="92"/>
      <c r="AE77" s="92"/>
      <c r="AF77" s="92"/>
      <c r="AG77" s="92"/>
      <c r="AH77" s="92"/>
      <c r="AI77" s="92"/>
      <c r="AJ77" s="92"/>
      <c r="AK77" s="92"/>
      <c r="AL77" s="92"/>
      <c r="AM77" s="92"/>
      <c r="AN77" s="92"/>
      <c r="AO77" s="92"/>
      <c r="AP77" s="92"/>
      <c r="AQ77" s="92"/>
      <c r="AR77" s="92"/>
      <c r="AS77" s="92"/>
      <c r="AT77" s="92"/>
      <c r="AU77" s="92"/>
      <c r="AV77" s="92"/>
    </row>
    <row r="78" spans="1:48" ht="31.15" customHeight="1" x14ac:dyDescent="0.25">
      <c r="A78" s="92">
        <v>78</v>
      </c>
      <c r="B78" s="303" t="s">
        <v>16</v>
      </c>
      <c r="C78" s="303"/>
      <c r="D78" s="303"/>
      <c r="E78" s="303"/>
      <c r="F78" s="303"/>
      <c r="G78" s="303"/>
      <c r="H78" s="304">
        <f>SUM(H76-H77)</f>
        <v>-281728.65999999997</v>
      </c>
      <c r="I78" s="305"/>
      <c r="J78" s="85"/>
      <c r="K78" s="85"/>
      <c r="L78" s="85"/>
      <c r="M78" s="85"/>
      <c r="N78" s="85"/>
      <c r="O78" s="85"/>
      <c r="P78" s="85"/>
      <c r="Q78" s="85"/>
      <c r="R78" s="85"/>
      <c r="S78" s="85"/>
      <c r="T78" s="85"/>
      <c r="U78" s="85"/>
      <c r="V78" s="85"/>
      <c r="W78" s="85"/>
      <c r="X78" s="85"/>
      <c r="Y78" s="85"/>
      <c r="Z78" s="92"/>
      <c r="AA78" s="92"/>
      <c r="AB78" s="92"/>
      <c r="AC78" s="92"/>
      <c r="AD78" s="92"/>
      <c r="AE78" s="92"/>
      <c r="AF78" s="92"/>
      <c r="AG78" s="92"/>
      <c r="AH78" s="92"/>
      <c r="AI78" s="92"/>
      <c r="AJ78" s="92"/>
      <c r="AK78" s="92"/>
      <c r="AL78" s="92"/>
      <c r="AM78" s="92"/>
      <c r="AN78" s="92"/>
      <c r="AO78" s="92"/>
      <c r="AP78" s="92"/>
      <c r="AQ78" s="92"/>
      <c r="AR78" s="92"/>
      <c r="AS78" s="92"/>
      <c r="AT78" s="92"/>
      <c r="AU78" s="92"/>
      <c r="AV78" s="92"/>
    </row>
    <row r="79" spans="1:48" x14ac:dyDescent="0.25">
      <c r="A79" s="92"/>
      <c r="B79" s="93" t="s">
        <v>76</v>
      </c>
      <c r="C79" s="85"/>
      <c r="D79" s="85"/>
      <c r="E79" s="85"/>
      <c r="F79" s="85"/>
      <c r="G79" s="85"/>
      <c r="H79" s="85"/>
      <c r="I79" s="85"/>
      <c r="J79" s="85"/>
      <c r="K79" s="85"/>
      <c r="L79" s="85"/>
      <c r="M79" s="85"/>
      <c r="N79" s="85"/>
      <c r="O79" s="85"/>
      <c r="P79" s="85"/>
      <c r="Q79" s="85"/>
      <c r="R79" s="85"/>
      <c r="S79" s="85"/>
      <c r="T79" s="85"/>
      <c r="U79" s="85"/>
      <c r="V79" s="85"/>
      <c r="W79" s="85"/>
      <c r="X79" s="85"/>
      <c r="Y79" s="85"/>
      <c r="Z79" s="92"/>
      <c r="AA79" s="92"/>
      <c r="AB79" s="92"/>
      <c r="AC79" s="92"/>
      <c r="AD79" s="92"/>
      <c r="AE79" s="92"/>
      <c r="AF79" s="92"/>
      <c r="AG79" s="92"/>
      <c r="AH79" s="92"/>
      <c r="AI79" s="92"/>
      <c r="AJ79" s="92"/>
      <c r="AK79" s="92"/>
      <c r="AL79" s="92"/>
      <c r="AM79" s="92"/>
      <c r="AN79" s="92"/>
      <c r="AO79" s="92"/>
      <c r="AP79" s="92"/>
      <c r="AQ79" s="92"/>
      <c r="AR79" s="92"/>
      <c r="AS79" s="92"/>
      <c r="AT79" s="92"/>
      <c r="AU79" s="92"/>
      <c r="AV79" s="92"/>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27:D27"/>
    <mergeCell ref="B25:D25"/>
    <mergeCell ref="J21:Y21"/>
    <mergeCell ref="J20:Y20"/>
    <mergeCell ref="J19:Y19"/>
    <mergeCell ref="B12:G12"/>
    <mergeCell ref="B13:G13"/>
    <mergeCell ref="B15:G15"/>
    <mergeCell ref="J16:Y16"/>
    <mergeCell ref="AA21:AF21"/>
    <mergeCell ref="B21:G21"/>
    <mergeCell ref="B18:G18"/>
    <mergeCell ref="B78:G78"/>
    <mergeCell ref="H78:I78"/>
    <mergeCell ref="B76:G76"/>
    <mergeCell ref="B77:G77"/>
    <mergeCell ref="H77:I77"/>
    <mergeCell ref="H76:I76"/>
    <mergeCell ref="B75:F75"/>
    <mergeCell ref="B14:G14"/>
    <mergeCell ref="B16:G16"/>
    <mergeCell ref="B17:G17"/>
    <mergeCell ref="B19:G19"/>
    <mergeCell ref="B20:G20"/>
    <mergeCell ref="B24:J24"/>
    <mergeCell ref="J18:Y18"/>
    <mergeCell ref="J17:Y17"/>
    <mergeCell ref="B74:D74"/>
    <mergeCell ref="B28:D28"/>
    <mergeCell ref="B26:D26"/>
    <mergeCell ref="B29:D29"/>
    <mergeCell ref="B23:G23"/>
    <mergeCell ref="B22:G22"/>
    <mergeCell ref="J22:Y23"/>
    <mergeCell ref="J4:L4"/>
    <mergeCell ref="B1:M1"/>
    <mergeCell ref="B2:K2"/>
    <mergeCell ref="J11:Y11"/>
    <mergeCell ref="J14:Y15"/>
    <mergeCell ref="J5:Y6"/>
    <mergeCell ref="B5:G5"/>
    <mergeCell ref="B6:G6"/>
    <mergeCell ref="B9:G9"/>
    <mergeCell ref="J12:Y12"/>
    <mergeCell ref="J13:Y13"/>
    <mergeCell ref="J7:Y10"/>
    <mergeCell ref="B7:G7"/>
    <mergeCell ref="B8:G8"/>
    <mergeCell ref="B10:G10"/>
    <mergeCell ref="B11:G11"/>
  </mergeCells>
  <printOptions horizontalCentered="1"/>
  <pageMargins left="0.39370078740157483" right="0.39370078740157483" top="0.78740157480314965" bottom="0.78740157480314965" header="0.31496062992125984" footer="0.31496062992125984"/>
  <pageSetup paperSize="9" scale="48" fitToHeight="2" orientation="landscape" r:id="rId1"/>
  <rowBreaks count="1" manualBreakCount="1">
    <brk id="24" max="4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V80"/>
  <sheetViews>
    <sheetView topLeftCell="A4" zoomScale="80" zoomScaleNormal="80" workbookViewId="0">
      <selection activeCell="J16" sqref="J16:Y16"/>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8" width="11.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2">
        <v>1</v>
      </c>
      <c r="B1" s="292" t="s">
        <v>45</v>
      </c>
      <c r="C1" s="293"/>
      <c r="D1" s="293"/>
      <c r="E1" s="293"/>
      <c r="F1" s="293"/>
      <c r="G1" s="293"/>
      <c r="H1" s="293"/>
      <c r="I1" s="293"/>
      <c r="J1" s="293"/>
      <c r="K1" s="318"/>
      <c r="L1" s="318"/>
      <c r="M1" s="318"/>
      <c r="N1" s="27"/>
      <c r="O1" s="27"/>
      <c r="P1" s="28"/>
      <c r="Q1" s="28"/>
      <c r="R1" s="28"/>
      <c r="S1" s="28"/>
      <c r="T1" s="28"/>
      <c r="U1" s="28"/>
      <c r="V1" s="28"/>
      <c r="W1" s="28"/>
      <c r="X1" s="27"/>
      <c r="Y1" s="29"/>
      <c r="Z1" s="3"/>
      <c r="AA1" s="3"/>
      <c r="AB1" s="3"/>
      <c r="AC1" s="3"/>
      <c r="AD1" s="3"/>
      <c r="AE1" s="3"/>
      <c r="AF1" s="3"/>
      <c r="AG1" s="3"/>
      <c r="AH1" s="1"/>
    </row>
    <row r="2" spans="1:34" x14ac:dyDescent="0.25">
      <c r="A2" s="92">
        <v>2</v>
      </c>
      <c r="B2" s="305" t="s">
        <v>56</v>
      </c>
      <c r="C2" s="319"/>
      <c r="D2" s="319"/>
      <c r="E2" s="318"/>
      <c r="F2" s="318"/>
      <c r="G2" s="318"/>
      <c r="H2" s="318"/>
      <c r="I2" s="318"/>
      <c r="J2" s="318"/>
      <c r="K2" s="318"/>
      <c r="L2" s="165"/>
      <c r="M2" s="165"/>
      <c r="N2" s="27"/>
      <c r="O2" s="27"/>
      <c r="P2" s="50"/>
      <c r="Q2" s="28"/>
      <c r="R2" s="28"/>
      <c r="S2" s="28"/>
      <c r="T2" s="28"/>
      <c r="U2" s="28"/>
      <c r="V2" s="28"/>
      <c r="W2" s="28"/>
      <c r="X2" s="27"/>
      <c r="Y2" s="29"/>
      <c r="Z2" s="3"/>
      <c r="AA2" s="3"/>
      <c r="AB2" s="3"/>
      <c r="AC2" s="3"/>
      <c r="AD2" s="3"/>
      <c r="AE2" s="3"/>
      <c r="AF2" s="3"/>
      <c r="AG2" s="3"/>
      <c r="AH2" s="1"/>
    </row>
    <row r="3" spans="1:34" x14ac:dyDescent="0.25">
      <c r="A3" s="92">
        <v>3</v>
      </c>
      <c r="B3" s="164"/>
      <c r="C3" s="164"/>
      <c r="D3" s="165"/>
      <c r="E3" s="165"/>
      <c r="F3" s="165"/>
      <c r="G3" s="165"/>
      <c r="H3" s="165"/>
      <c r="I3" s="165"/>
      <c r="J3" s="165"/>
      <c r="K3" s="165"/>
      <c r="L3" s="165"/>
      <c r="M3" s="165"/>
      <c r="N3" s="27"/>
      <c r="O3" s="27"/>
      <c r="P3" s="28"/>
      <c r="Q3" s="28"/>
      <c r="R3" s="28"/>
      <c r="S3" s="28"/>
      <c r="T3" s="28"/>
      <c r="U3" s="28"/>
      <c r="V3" s="28"/>
      <c r="W3" s="28"/>
      <c r="X3" s="27"/>
      <c r="Y3" s="29"/>
      <c r="Z3" s="3"/>
      <c r="AA3" s="3"/>
      <c r="AB3" s="3"/>
      <c r="AC3" s="3"/>
      <c r="AD3" s="3"/>
      <c r="AE3" s="3"/>
      <c r="AF3" s="3"/>
      <c r="AG3" s="3"/>
      <c r="AH3" s="1"/>
    </row>
    <row r="4" spans="1:34" x14ac:dyDescent="0.25">
      <c r="A4" s="92">
        <v>4</v>
      </c>
      <c r="B4" s="118"/>
      <c r="C4" s="118"/>
      <c r="D4" s="85"/>
      <c r="E4" s="85"/>
      <c r="F4" s="85"/>
      <c r="G4" s="85"/>
      <c r="H4" s="54"/>
      <c r="I4" s="54"/>
      <c r="J4" s="305" t="s">
        <v>32</v>
      </c>
      <c r="K4" s="305"/>
      <c r="L4" s="305"/>
      <c r="M4" s="85"/>
      <c r="N4" s="85"/>
      <c r="O4" s="85"/>
      <c r="P4" s="96"/>
      <c r="Q4" s="96"/>
      <c r="R4" s="96"/>
      <c r="S4" s="96"/>
      <c r="T4" s="96"/>
      <c r="U4" s="96"/>
      <c r="V4" s="96"/>
      <c r="W4" s="96"/>
      <c r="X4" s="85"/>
      <c r="Y4" s="97"/>
      <c r="Z4" s="3"/>
      <c r="AA4" s="3"/>
      <c r="AB4" s="3"/>
      <c r="AC4" s="3"/>
      <c r="AD4" s="3"/>
      <c r="AE4" s="3"/>
      <c r="AF4" s="3"/>
      <c r="AG4" s="3"/>
      <c r="AH4" s="1"/>
    </row>
    <row r="5" spans="1:34" x14ac:dyDescent="0.25">
      <c r="A5" s="92">
        <v>5</v>
      </c>
      <c r="B5" s="283" t="s">
        <v>24</v>
      </c>
      <c r="C5" s="284"/>
      <c r="D5" s="284"/>
      <c r="E5" s="284"/>
      <c r="F5" s="284"/>
      <c r="G5" s="284"/>
      <c r="H5" s="68">
        <v>14</v>
      </c>
      <c r="I5" s="69"/>
      <c r="J5" s="282" t="s">
        <v>31</v>
      </c>
      <c r="K5" s="282"/>
      <c r="L5" s="282"/>
      <c r="M5" s="282"/>
      <c r="N5" s="282"/>
      <c r="O5" s="282"/>
      <c r="P5" s="282"/>
      <c r="Q5" s="282"/>
      <c r="R5" s="282"/>
      <c r="S5" s="282"/>
      <c r="T5" s="282"/>
      <c r="U5" s="282"/>
      <c r="V5" s="282"/>
      <c r="W5" s="282"/>
      <c r="X5" s="282"/>
      <c r="Y5" s="282"/>
      <c r="Z5" s="3"/>
      <c r="AA5" s="3"/>
      <c r="AB5" s="3"/>
      <c r="AC5" s="3"/>
      <c r="AD5" s="3"/>
      <c r="AE5" s="3"/>
      <c r="AF5" s="3"/>
      <c r="AG5" s="3"/>
      <c r="AH5" s="1"/>
    </row>
    <row r="6" spans="1:34" x14ac:dyDescent="0.25">
      <c r="A6" s="92">
        <v>6</v>
      </c>
      <c r="B6" s="285" t="s">
        <v>25</v>
      </c>
      <c r="C6" s="286"/>
      <c r="D6" s="286"/>
      <c r="E6" s="286"/>
      <c r="F6" s="286"/>
      <c r="G6" s="286"/>
      <c r="H6" s="70">
        <v>19</v>
      </c>
      <c r="I6" s="71"/>
      <c r="J6" s="279"/>
      <c r="K6" s="279"/>
      <c r="L6" s="279"/>
      <c r="M6" s="279"/>
      <c r="N6" s="279"/>
      <c r="O6" s="279"/>
      <c r="P6" s="279"/>
      <c r="Q6" s="279"/>
      <c r="R6" s="279"/>
      <c r="S6" s="279"/>
      <c r="T6" s="279"/>
      <c r="U6" s="279"/>
      <c r="V6" s="279"/>
      <c r="W6" s="279"/>
      <c r="X6" s="279"/>
      <c r="Y6" s="279"/>
      <c r="Z6" s="3"/>
      <c r="AA6" s="3"/>
      <c r="AB6" s="3"/>
      <c r="AC6" s="3"/>
      <c r="AD6" s="3"/>
      <c r="AE6" s="3"/>
      <c r="AF6" s="3"/>
      <c r="AG6" s="3"/>
      <c r="AH6" s="1"/>
    </row>
    <row r="7" spans="1:34" x14ac:dyDescent="0.25">
      <c r="A7" s="92">
        <v>7</v>
      </c>
      <c r="B7" s="288" t="s">
        <v>26</v>
      </c>
      <c r="C7" s="289"/>
      <c r="D7" s="289"/>
      <c r="E7" s="289"/>
      <c r="F7" s="289"/>
      <c r="G7" s="289"/>
      <c r="H7" s="72">
        <v>1750</v>
      </c>
      <c r="I7" s="69"/>
      <c r="J7" s="282" t="s">
        <v>47</v>
      </c>
      <c r="K7" s="282"/>
      <c r="L7" s="282"/>
      <c r="M7" s="282"/>
      <c r="N7" s="282"/>
      <c r="O7" s="282"/>
      <c r="P7" s="282"/>
      <c r="Q7" s="282"/>
      <c r="R7" s="282"/>
      <c r="S7" s="282"/>
      <c r="T7" s="282"/>
      <c r="U7" s="284"/>
      <c r="V7" s="284"/>
      <c r="W7" s="284"/>
      <c r="X7" s="284"/>
      <c r="Y7" s="284"/>
      <c r="Z7" s="3"/>
      <c r="AA7" s="3"/>
      <c r="AB7" s="3"/>
      <c r="AC7" s="3"/>
      <c r="AD7" s="3"/>
      <c r="AE7" s="3"/>
      <c r="AF7" s="3"/>
      <c r="AG7" s="3"/>
      <c r="AH7" s="1"/>
    </row>
    <row r="8" spans="1:34" x14ac:dyDescent="0.25">
      <c r="A8" s="92">
        <v>8</v>
      </c>
      <c r="B8" s="283" t="s">
        <v>27</v>
      </c>
      <c r="C8" s="284"/>
      <c r="D8" s="284"/>
      <c r="E8" s="284"/>
      <c r="F8" s="284"/>
      <c r="G8" s="284"/>
      <c r="H8" s="73">
        <v>1950</v>
      </c>
      <c r="I8" s="69"/>
      <c r="J8" s="282"/>
      <c r="K8" s="282"/>
      <c r="L8" s="282"/>
      <c r="M8" s="282"/>
      <c r="N8" s="282"/>
      <c r="O8" s="282"/>
      <c r="P8" s="282"/>
      <c r="Q8" s="282"/>
      <c r="R8" s="282"/>
      <c r="S8" s="282"/>
      <c r="T8" s="282"/>
      <c r="U8" s="284"/>
      <c r="V8" s="284"/>
      <c r="W8" s="284"/>
      <c r="X8" s="284"/>
      <c r="Y8" s="284"/>
      <c r="Z8" s="3"/>
      <c r="AA8" s="3"/>
      <c r="AB8" s="3"/>
      <c r="AC8" s="3"/>
      <c r="AD8" s="3"/>
      <c r="AE8" s="3"/>
      <c r="AF8" s="3"/>
      <c r="AG8" s="3"/>
      <c r="AH8" s="1"/>
    </row>
    <row r="9" spans="1:34" x14ac:dyDescent="0.25">
      <c r="A9" s="92">
        <v>9</v>
      </c>
      <c r="B9" s="283" t="s">
        <v>28</v>
      </c>
      <c r="C9" s="284"/>
      <c r="D9" s="284"/>
      <c r="E9" s="284"/>
      <c r="F9" s="284"/>
      <c r="G9" s="284"/>
      <c r="H9" s="73">
        <v>2150</v>
      </c>
      <c r="I9" s="69"/>
      <c r="J9" s="282"/>
      <c r="K9" s="282"/>
      <c r="L9" s="282"/>
      <c r="M9" s="282"/>
      <c r="N9" s="282"/>
      <c r="O9" s="282"/>
      <c r="P9" s="282"/>
      <c r="Q9" s="282"/>
      <c r="R9" s="282"/>
      <c r="S9" s="282"/>
      <c r="T9" s="282"/>
      <c r="U9" s="284"/>
      <c r="V9" s="284"/>
      <c r="W9" s="284"/>
      <c r="X9" s="284"/>
      <c r="Y9" s="284"/>
      <c r="Z9" s="3"/>
      <c r="AA9" s="3"/>
      <c r="AB9" s="3"/>
      <c r="AC9" s="3"/>
      <c r="AD9" s="3"/>
      <c r="AE9" s="3"/>
      <c r="AF9" s="3"/>
      <c r="AG9" s="3"/>
      <c r="AH9" s="1"/>
    </row>
    <row r="10" spans="1:34" x14ac:dyDescent="0.25">
      <c r="A10" s="92">
        <v>10</v>
      </c>
      <c r="B10" s="283" t="s">
        <v>29</v>
      </c>
      <c r="C10" s="284"/>
      <c r="D10" s="284"/>
      <c r="E10" s="284"/>
      <c r="F10" s="284"/>
      <c r="G10" s="284"/>
      <c r="H10" s="73">
        <v>2250</v>
      </c>
      <c r="I10" s="69"/>
      <c r="J10" s="282"/>
      <c r="K10" s="282"/>
      <c r="L10" s="282"/>
      <c r="M10" s="282"/>
      <c r="N10" s="282"/>
      <c r="O10" s="282"/>
      <c r="P10" s="282"/>
      <c r="Q10" s="282"/>
      <c r="R10" s="282"/>
      <c r="S10" s="282"/>
      <c r="T10" s="282"/>
      <c r="U10" s="284"/>
      <c r="V10" s="284"/>
      <c r="W10" s="284"/>
      <c r="X10" s="284"/>
      <c r="Y10" s="284"/>
      <c r="Z10" s="3"/>
      <c r="AA10" s="3"/>
      <c r="AB10" s="3"/>
      <c r="AC10" s="3"/>
      <c r="AD10" s="3"/>
      <c r="AE10" s="3"/>
      <c r="AF10" s="3"/>
      <c r="AG10" s="3"/>
      <c r="AH10" s="1"/>
    </row>
    <row r="11" spans="1:34" ht="36" customHeight="1" x14ac:dyDescent="0.25">
      <c r="A11" s="92">
        <v>11</v>
      </c>
      <c r="B11" s="285" t="s">
        <v>46</v>
      </c>
      <c r="C11" s="286"/>
      <c r="D11" s="286"/>
      <c r="E11" s="286"/>
      <c r="F11" s="286"/>
      <c r="G11" s="286"/>
      <c r="H11" s="74"/>
      <c r="I11" s="71"/>
      <c r="J11" s="279" t="s">
        <v>48</v>
      </c>
      <c r="K11" s="280"/>
      <c r="L11" s="280"/>
      <c r="M11" s="280"/>
      <c r="N11" s="280"/>
      <c r="O11" s="280"/>
      <c r="P11" s="280"/>
      <c r="Q11" s="280"/>
      <c r="R11" s="280"/>
      <c r="S11" s="280"/>
      <c r="T11" s="280"/>
      <c r="U11" s="280"/>
      <c r="V11" s="280"/>
      <c r="W11" s="280"/>
      <c r="X11" s="280"/>
      <c r="Y11" s="280"/>
      <c r="Z11" s="3"/>
      <c r="AA11" s="3"/>
      <c r="AB11" s="3"/>
      <c r="AC11" s="3"/>
      <c r="AD11" s="3"/>
      <c r="AE11" s="3"/>
      <c r="AF11" s="3"/>
      <c r="AG11" s="3"/>
      <c r="AH11" s="1"/>
    </row>
    <row r="12" spans="1:34" ht="52.7" customHeight="1" x14ac:dyDescent="0.25">
      <c r="A12" s="92">
        <v>12</v>
      </c>
      <c r="B12" s="306" t="s">
        <v>33</v>
      </c>
      <c r="C12" s="307"/>
      <c r="D12" s="307"/>
      <c r="E12" s="307"/>
      <c r="F12" s="307"/>
      <c r="G12" s="307"/>
      <c r="H12" s="74">
        <v>100</v>
      </c>
      <c r="I12" s="71"/>
      <c r="J12" s="287" t="s">
        <v>71</v>
      </c>
      <c r="K12" s="287"/>
      <c r="L12" s="287"/>
      <c r="M12" s="287"/>
      <c r="N12" s="287"/>
      <c r="O12" s="287"/>
      <c r="P12" s="287"/>
      <c r="Q12" s="287"/>
      <c r="R12" s="287"/>
      <c r="S12" s="287"/>
      <c r="T12" s="287"/>
      <c r="U12" s="287"/>
      <c r="V12" s="287"/>
      <c r="W12" s="287"/>
      <c r="X12" s="287"/>
      <c r="Y12" s="287"/>
      <c r="Z12" s="3"/>
      <c r="AA12" s="3"/>
      <c r="AB12" s="3"/>
      <c r="AC12" s="3"/>
      <c r="AD12" s="3"/>
      <c r="AE12" s="3"/>
      <c r="AF12" s="3"/>
      <c r="AG12" s="3"/>
      <c r="AH12" s="1"/>
    </row>
    <row r="13" spans="1:34" ht="66" customHeight="1" x14ac:dyDescent="0.25">
      <c r="A13" s="92">
        <v>13</v>
      </c>
      <c r="B13" s="306" t="s">
        <v>43</v>
      </c>
      <c r="C13" s="307"/>
      <c r="D13" s="307"/>
      <c r="E13" s="307"/>
      <c r="F13" s="307"/>
      <c r="G13" s="307"/>
      <c r="H13" s="74">
        <v>6000</v>
      </c>
      <c r="I13" s="71"/>
      <c r="J13" s="287" t="s">
        <v>84</v>
      </c>
      <c r="K13" s="287"/>
      <c r="L13" s="287"/>
      <c r="M13" s="287"/>
      <c r="N13" s="287"/>
      <c r="O13" s="287"/>
      <c r="P13" s="287"/>
      <c r="Q13" s="287"/>
      <c r="R13" s="287"/>
      <c r="S13" s="287"/>
      <c r="T13" s="287"/>
      <c r="U13" s="287"/>
      <c r="V13" s="287"/>
      <c r="W13" s="287"/>
      <c r="X13" s="287"/>
      <c r="Y13" s="287"/>
      <c r="Z13" s="3"/>
      <c r="AA13" s="3"/>
      <c r="AB13" s="3"/>
      <c r="AC13" s="3"/>
      <c r="AD13" s="3"/>
      <c r="AE13" s="3"/>
      <c r="AF13" s="3"/>
      <c r="AG13" s="3"/>
      <c r="AH13" s="1"/>
    </row>
    <row r="14" spans="1:34" x14ac:dyDescent="0.25">
      <c r="A14" s="92">
        <v>14</v>
      </c>
      <c r="B14" s="285" t="s">
        <v>38</v>
      </c>
      <c r="C14" s="286"/>
      <c r="D14" s="286"/>
      <c r="E14" s="286"/>
      <c r="F14" s="286"/>
      <c r="G14" s="286"/>
      <c r="H14" s="74">
        <v>300</v>
      </c>
      <c r="I14" s="71"/>
      <c r="J14" s="281" t="s">
        <v>50</v>
      </c>
      <c r="K14" s="281"/>
      <c r="L14" s="281"/>
      <c r="M14" s="281"/>
      <c r="N14" s="281"/>
      <c r="O14" s="281"/>
      <c r="P14" s="281"/>
      <c r="Q14" s="281"/>
      <c r="R14" s="281"/>
      <c r="S14" s="281"/>
      <c r="T14" s="281"/>
      <c r="U14" s="281"/>
      <c r="V14" s="281"/>
      <c r="W14" s="281"/>
      <c r="X14" s="281"/>
      <c r="Y14" s="281"/>
      <c r="Z14" s="3"/>
      <c r="AA14" s="3"/>
      <c r="AB14" s="3"/>
      <c r="AC14" s="3"/>
      <c r="AD14" s="3"/>
      <c r="AE14" s="3"/>
      <c r="AF14" s="3"/>
      <c r="AG14" s="3"/>
      <c r="AH14" s="1"/>
    </row>
    <row r="15" spans="1:34" ht="27.4" customHeight="1" x14ac:dyDescent="0.25">
      <c r="A15" s="92">
        <v>15</v>
      </c>
      <c r="B15" s="285" t="s">
        <v>39</v>
      </c>
      <c r="C15" s="286"/>
      <c r="D15" s="286"/>
      <c r="E15" s="286"/>
      <c r="F15" s="286"/>
      <c r="G15" s="286"/>
      <c r="H15" s="74">
        <v>312</v>
      </c>
      <c r="I15" s="71"/>
      <c r="J15" s="280"/>
      <c r="K15" s="280"/>
      <c r="L15" s="280"/>
      <c r="M15" s="280"/>
      <c r="N15" s="280"/>
      <c r="O15" s="280"/>
      <c r="P15" s="280"/>
      <c r="Q15" s="280"/>
      <c r="R15" s="280"/>
      <c r="S15" s="280"/>
      <c r="T15" s="280"/>
      <c r="U15" s="280"/>
      <c r="V15" s="280"/>
      <c r="W15" s="280"/>
      <c r="X15" s="280"/>
      <c r="Y15" s="280"/>
      <c r="Z15" s="3"/>
      <c r="AA15" s="3"/>
      <c r="AB15" s="3"/>
      <c r="AC15" s="3"/>
      <c r="AD15" s="3"/>
      <c r="AE15" s="3"/>
      <c r="AF15" s="3"/>
      <c r="AG15" s="3"/>
      <c r="AH15" s="1"/>
    </row>
    <row r="16" spans="1:34" ht="87" customHeight="1" x14ac:dyDescent="0.25">
      <c r="A16" s="92">
        <v>16</v>
      </c>
      <c r="B16" s="285" t="s">
        <v>40</v>
      </c>
      <c r="C16" s="286"/>
      <c r="D16" s="286"/>
      <c r="E16" s="286"/>
      <c r="F16" s="286"/>
      <c r="G16" s="286"/>
      <c r="H16" s="75">
        <v>323.19</v>
      </c>
      <c r="I16" s="76">
        <v>333.9</v>
      </c>
      <c r="J16" s="308" t="s">
        <v>51</v>
      </c>
      <c r="K16" s="295"/>
      <c r="L16" s="295"/>
      <c r="M16" s="295"/>
      <c r="N16" s="295"/>
      <c r="O16" s="295"/>
      <c r="P16" s="295"/>
      <c r="Q16" s="295"/>
      <c r="R16" s="295"/>
      <c r="S16" s="295"/>
      <c r="T16" s="295"/>
      <c r="U16" s="295"/>
      <c r="V16" s="295"/>
      <c r="W16" s="295"/>
      <c r="X16" s="295"/>
      <c r="Y16" s="295"/>
      <c r="Z16" s="3"/>
      <c r="AA16" s="3"/>
      <c r="AB16" s="3"/>
      <c r="AC16" s="3"/>
      <c r="AD16" s="3"/>
      <c r="AE16" s="3"/>
      <c r="AF16" s="3"/>
      <c r="AG16" s="3"/>
      <c r="AH16" s="1"/>
    </row>
    <row r="17" spans="1:48" ht="70.7" customHeight="1" x14ac:dyDescent="0.25">
      <c r="A17" s="92">
        <v>17</v>
      </c>
      <c r="B17" s="285" t="s">
        <v>44</v>
      </c>
      <c r="C17" s="285"/>
      <c r="D17" s="291"/>
      <c r="E17" s="291"/>
      <c r="F17" s="291"/>
      <c r="G17" s="291"/>
      <c r="H17" s="77">
        <v>0.12</v>
      </c>
      <c r="I17" s="71"/>
      <c r="J17" s="295" t="s">
        <v>80</v>
      </c>
      <c r="K17" s="287"/>
      <c r="L17" s="287"/>
      <c r="M17" s="287"/>
      <c r="N17" s="287"/>
      <c r="O17" s="287"/>
      <c r="P17" s="287"/>
      <c r="Q17" s="287"/>
      <c r="R17" s="287"/>
      <c r="S17" s="287"/>
      <c r="T17" s="287"/>
      <c r="U17" s="287"/>
      <c r="V17" s="287"/>
      <c r="W17" s="287"/>
      <c r="X17" s="287"/>
      <c r="Y17" s="287"/>
      <c r="Z17" s="3"/>
      <c r="AA17" s="3"/>
      <c r="AB17" s="3"/>
      <c r="AC17" s="3"/>
      <c r="AD17" s="3"/>
      <c r="AE17" s="3"/>
      <c r="AF17" s="3"/>
      <c r="AG17" s="3"/>
      <c r="AH17" s="1"/>
    </row>
    <row r="18" spans="1:48" ht="68.099999999999994" customHeight="1" x14ac:dyDescent="0.25">
      <c r="A18" s="95">
        <v>18</v>
      </c>
      <c r="B18" s="311" t="s">
        <v>41</v>
      </c>
      <c r="C18" s="311"/>
      <c r="D18" s="311"/>
      <c r="E18" s="311"/>
      <c r="F18" s="311"/>
      <c r="G18" s="311"/>
      <c r="H18" s="78">
        <v>0.1</v>
      </c>
      <c r="I18" s="71"/>
      <c r="J18" s="294" t="s">
        <v>79</v>
      </c>
      <c r="K18" s="294"/>
      <c r="L18" s="294"/>
      <c r="M18" s="294"/>
      <c r="N18" s="294"/>
      <c r="O18" s="294"/>
      <c r="P18" s="294"/>
      <c r="Q18" s="294"/>
      <c r="R18" s="294"/>
      <c r="S18" s="294"/>
      <c r="T18" s="294"/>
      <c r="U18" s="294"/>
      <c r="V18" s="294"/>
      <c r="W18" s="294"/>
      <c r="X18" s="294"/>
      <c r="Y18" s="294"/>
      <c r="Z18" s="3"/>
      <c r="AA18" s="3"/>
      <c r="AB18" s="3"/>
      <c r="AC18" s="3"/>
      <c r="AD18" s="3"/>
      <c r="AE18" s="3"/>
      <c r="AF18" s="3"/>
      <c r="AG18" s="3"/>
      <c r="AH18" s="1"/>
    </row>
    <row r="19" spans="1:48" ht="56.25" customHeight="1" x14ac:dyDescent="0.25">
      <c r="A19" s="92">
        <v>19</v>
      </c>
      <c r="B19" s="285" t="s">
        <v>17</v>
      </c>
      <c r="C19" s="285"/>
      <c r="D19" s="286"/>
      <c r="E19" s="286"/>
      <c r="F19" s="286"/>
      <c r="G19" s="286"/>
      <c r="H19" s="79">
        <v>6</v>
      </c>
      <c r="I19" s="71"/>
      <c r="J19" s="287" t="s">
        <v>73</v>
      </c>
      <c r="K19" s="287"/>
      <c r="L19" s="287"/>
      <c r="M19" s="287"/>
      <c r="N19" s="287"/>
      <c r="O19" s="287"/>
      <c r="P19" s="287"/>
      <c r="Q19" s="287"/>
      <c r="R19" s="287"/>
      <c r="S19" s="287"/>
      <c r="T19" s="287"/>
      <c r="U19" s="287"/>
      <c r="V19" s="287"/>
      <c r="W19" s="287"/>
      <c r="X19" s="287"/>
      <c r="Y19" s="287"/>
      <c r="Z19" s="3"/>
      <c r="AA19" s="3"/>
      <c r="AB19" s="3"/>
      <c r="AC19" s="3"/>
      <c r="AD19" s="3"/>
      <c r="AE19" s="3"/>
      <c r="AF19" s="3"/>
      <c r="AG19" s="3"/>
      <c r="AH19" s="1"/>
    </row>
    <row r="20" spans="1:48" ht="54.75" customHeight="1" x14ac:dyDescent="0.25">
      <c r="A20" s="92">
        <v>20</v>
      </c>
      <c r="B20" s="285" t="s">
        <v>18</v>
      </c>
      <c r="C20" s="285"/>
      <c r="D20" s="286"/>
      <c r="E20" s="286"/>
      <c r="F20" s="286"/>
      <c r="G20" s="286"/>
      <c r="H20" s="79">
        <v>9</v>
      </c>
      <c r="I20" s="71"/>
      <c r="J20" s="287" t="s">
        <v>78</v>
      </c>
      <c r="K20" s="287"/>
      <c r="L20" s="287"/>
      <c r="M20" s="287"/>
      <c r="N20" s="287"/>
      <c r="O20" s="287"/>
      <c r="P20" s="287"/>
      <c r="Q20" s="287"/>
      <c r="R20" s="287"/>
      <c r="S20" s="287"/>
      <c r="T20" s="287"/>
      <c r="U20" s="287"/>
      <c r="V20" s="287"/>
      <c r="W20" s="287"/>
      <c r="X20" s="287"/>
      <c r="Y20" s="287"/>
      <c r="Z20" s="3"/>
      <c r="AA20" s="3"/>
      <c r="AB20" s="3"/>
      <c r="AC20" s="3"/>
      <c r="AD20" s="3"/>
      <c r="AE20" s="3"/>
      <c r="AF20" s="3"/>
      <c r="AG20" s="3"/>
      <c r="AH20" s="1"/>
    </row>
    <row r="21" spans="1:48" ht="43.15" customHeight="1" x14ac:dyDescent="0.25">
      <c r="A21" s="92">
        <v>21</v>
      </c>
      <c r="B21" s="285" t="s">
        <v>19</v>
      </c>
      <c r="C21" s="285"/>
      <c r="D21" s="286"/>
      <c r="E21" s="286"/>
      <c r="F21" s="286"/>
      <c r="G21" s="286"/>
      <c r="H21" s="80">
        <v>10</v>
      </c>
      <c r="I21" s="71"/>
      <c r="J21" s="279" t="s">
        <v>74</v>
      </c>
      <c r="K21" s="279"/>
      <c r="L21" s="279"/>
      <c r="M21" s="279"/>
      <c r="N21" s="279"/>
      <c r="O21" s="279"/>
      <c r="P21" s="279"/>
      <c r="Q21" s="279"/>
      <c r="R21" s="279"/>
      <c r="S21" s="279"/>
      <c r="T21" s="279"/>
      <c r="U21" s="279"/>
      <c r="V21" s="279"/>
      <c r="W21" s="279"/>
      <c r="X21" s="279"/>
      <c r="Y21" s="279"/>
      <c r="Z21" s="3"/>
      <c r="AA21" s="309"/>
      <c r="AB21" s="310"/>
      <c r="AC21" s="310"/>
      <c r="AD21" s="310"/>
      <c r="AE21" s="310"/>
      <c r="AF21" s="310"/>
      <c r="AG21" s="5"/>
      <c r="AH21" s="1"/>
    </row>
    <row r="22" spans="1:48" ht="27.4" customHeight="1" x14ac:dyDescent="0.25">
      <c r="A22" s="92">
        <v>22</v>
      </c>
      <c r="B22" s="283" t="s">
        <v>53</v>
      </c>
      <c r="C22" s="284"/>
      <c r="D22" s="284"/>
      <c r="E22" s="284"/>
      <c r="F22" s="284"/>
      <c r="G22" s="284"/>
      <c r="H22" s="81">
        <v>0.1</v>
      </c>
      <c r="I22" s="69"/>
      <c r="J22" s="282" t="s">
        <v>55</v>
      </c>
      <c r="K22" s="282"/>
      <c r="L22" s="282"/>
      <c r="M22" s="282"/>
      <c r="N22" s="282"/>
      <c r="O22" s="282"/>
      <c r="P22" s="282"/>
      <c r="Q22" s="282"/>
      <c r="R22" s="282"/>
      <c r="S22" s="282"/>
      <c r="T22" s="282"/>
      <c r="U22" s="282"/>
      <c r="V22" s="282"/>
      <c r="W22" s="282"/>
      <c r="X22" s="282"/>
      <c r="Y22" s="282"/>
      <c r="Z22" s="3"/>
      <c r="AA22" s="3"/>
      <c r="AB22" s="3"/>
      <c r="AC22" s="3"/>
      <c r="AD22" s="3"/>
      <c r="AE22" s="3"/>
      <c r="AF22" s="3"/>
      <c r="AG22" s="3"/>
      <c r="AH22" s="1"/>
    </row>
    <row r="23" spans="1:48" ht="33" customHeight="1" x14ac:dyDescent="0.25">
      <c r="A23" s="92">
        <v>23</v>
      </c>
      <c r="B23" s="285" t="s">
        <v>54</v>
      </c>
      <c r="C23" s="286"/>
      <c r="D23" s="286"/>
      <c r="E23" s="286"/>
      <c r="F23" s="286"/>
      <c r="G23" s="286"/>
      <c r="H23" s="82">
        <v>0.2</v>
      </c>
      <c r="I23" s="71"/>
      <c r="J23" s="279"/>
      <c r="K23" s="279"/>
      <c r="L23" s="279"/>
      <c r="M23" s="279"/>
      <c r="N23" s="279"/>
      <c r="O23" s="279"/>
      <c r="P23" s="279"/>
      <c r="Q23" s="279"/>
      <c r="R23" s="279"/>
      <c r="S23" s="279"/>
      <c r="T23" s="279"/>
      <c r="U23" s="279"/>
      <c r="V23" s="279"/>
      <c r="W23" s="279"/>
      <c r="X23" s="279"/>
      <c r="Y23" s="279"/>
      <c r="Z23" s="3"/>
      <c r="AA23" s="3"/>
      <c r="AB23" s="3"/>
      <c r="AC23" s="3"/>
      <c r="AD23" s="3"/>
      <c r="AE23" s="3"/>
      <c r="AF23" s="3"/>
      <c r="AG23" s="3"/>
      <c r="AH23" s="1"/>
    </row>
    <row r="24" spans="1:48" ht="15.75" x14ac:dyDescent="0.25">
      <c r="A24">
        <v>24</v>
      </c>
      <c r="B24" s="292"/>
      <c r="C24" s="293"/>
      <c r="D24" s="293"/>
      <c r="E24" s="293"/>
      <c r="F24" s="293"/>
      <c r="G24" s="293"/>
      <c r="H24" s="293"/>
      <c r="I24" s="293"/>
      <c r="J24" s="293"/>
      <c r="K24" s="85"/>
      <c r="L24" s="85"/>
      <c r="M24" s="85"/>
      <c r="N24" s="85"/>
      <c r="O24" s="85"/>
      <c r="P24" s="96"/>
      <c r="Q24" s="96"/>
      <c r="R24" s="96"/>
      <c r="S24" s="96"/>
      <c r="T24" s="96"/>
      <c r="U24" s="96"/>
      <c r="V24" s="96"/>
      <c r="W24" s="96"/>
      <c r="X24" s="85"/>
      <c r="Y24" s="97"/>
      <c r="Z24" s="97"/>
      <c r="AA24" s="97"/>
      <c r="AB24" s="97"/>
      <c r="AC24" s="97"/>
      <c r="AD24" s="97"/>
      <c r="AE24" s="97"/>
      <c r="AF24" s="97"/>
      <c r="AG24" s="97"/>
      <c r="AH24" s="92"/>
      <c r="AI24" s="92"/>
      <c r="AJ24" s="92"/>
      <c r="AK24" s="92"/>
      <c r="AL24" s="92"/>
      <c r="AM24" s="92"/>
      <c r="AN24" s="92"/>
      <c r="AO24" s="92"/>
      <c r="AP24" s="92"/>
      <c r="AQ24" s="92"/>
      <c r="AR24" s="92"/>
      <c r="AS24" s="92"/>
      <c r="AT24" s="92"/>
      <c r="AU24" s="92"/>
      <c r="AV24" s="92"/>
    </row>
    <row r="25" spans="1:48" ht="30" x14ac:dyDescent="0.25">
      <c r="A25">
        <v>25</v>
      </c>
      <c r="B25" s="306" t="s">
        <v>2</v>
      </c>
      <c r="C25" s="306"/>
      <c r="D25" s="307"/>
      <c r="E25" s="94" t="s">
        <v>3</v>
      </c>
      <c r="F25" s="85"/>
      <c r="G25" s="98"/>
      <c r="H25" s="99"/>
      <c r="I25" s="99"/>
      <c r="J25" s="99"/>
      <c r="K25" s="99"/>
      <c r="L25" s="99"/>
      <c r="M25" s="99"/>
      <c r="N25" s="99"/>
      <c r="O25" s="99"/>
      <c r="P25" s="94" t="s">
        <v>4</v>
      </c>
      <c r="Q25" s="85"/>
      <c r="R25" s="100"/>
      <c r="S25" s="100"/>
      <c r="T25" s="100"/>
      <c r="U25" s="100"/>
      <c r="V25" s="100"/>
      <c r="W25" s="100"/>
      <c r="X25" s="100"/>
      <c r="Y25" s="99"/>
      <c r="Z25" s="92"/>
      <c r="AA25" s="101" t="s">
        <v>5</v>
      </c>
      <c r="AB25" s="102"/>
      <c r="AC25" s="102"/>
      <c r="AD25" s="102"/>
      <c r="AE25" s="102"/>
      <c r="AF25" s="102"/>
      <c r="AG25" s="102"/>
      <c r="AH25" s="102"/>
      <c r="AI25" s="92"/>
      <c r="AJ25" s="92"/>
      <c r="AK25" s="92"/>
      <c r="AL25" s="101" t="s">
        <v>20</v>
      </c>
      <c r="AM25" s="92"/>
      <c r="AN25" s="92"/>
      <c r="AO25" s="92"/>
      <c r="AP25" s="92"/>
      <c r="AQ25" s="92"/>
      <c r="AR25" s="92"/>
      <c r="AS25" s="92"/>
      <c r="AT25" s="92"/>
      <c r="AU25" s="92"/>
      <c r="AV25" s="92"/>
    </row>
    <row r="26" spans="1:48" ht="149.65" customHeight="1" x14ac:dyDescent="0.25">
      <c r="A26">
        <v>26</v>
      </c>
      <c r="B26" s="300"/>
      <c r="C26" s="301"/>
      <c r="D26" s="302"/>
      <c r="E26" s="103" t="s">
        <v>8</v>
      </c>
      <c r="F26" s="104">
        <v>1</v>
      </c>
      <c r="G26" s="105" t="s">
        <v>37</v>
      </c>
      <c r="H26" s="106" t="s">
        <v>9</v>
      </c>
      <c r="I26" s="56" t="s">
        <v>21</v>
      </c>
      <c r="J26" s="105" t="s">
        <v>37</v>
      </c>
      <c r="K26" s="106" t="s">
        <v>9</v>
      </c>
      <c r="L26" s="56" t="s">
        <v>22</v>
      </c>
      <c r="M26" s="105" t="s">
        <v>37</v>
      </c>
      <c r="N26" s="106" t="s">
        <v>9</v>
      </c>
      <c r="O26" s="107" t="s">
        <v>10</v>
      </c>
      <c r="P26" s="108" t="s">
        <v>8</v>
      </c>
      <c r="Q26" s="109">
        <v>1</v>
      </c>
      <c r="R26" s="105" t="s">
        <v>37</v>
      </c>
      <c r="S26" s="106" t="s">
        <v>9</v>
      </c>
      <c r="T26" s="57" t="s">
        <v>21</v>
      </c>
      <c r="U26" s="105" t="s">
        <v>37</v>
      </c>
      <c r="V26" s="106" t="s">
        <v>9</v>
      </c>
      <c r="W26" s="57" t="s">
        <v>22</v>
      </c>
      <c r="X26" s="105" t="s">
        <v>37</v>
      </c>
      <c r="Y26" s="106" t="s">
        <v>9</v>
      </c>
      <c r="Z26" s="107" t="s">
        <v>10</v>
      </c>
      <c r="AA26" s="110" t="s">
        <v>8</v>
      </c>
      <c r="AB26" s="111">
        <v>1</v>
      </c>
      <c r="AC26" s="105" t="s">
        <v>37</v>
      </c>
      <c r="AD26" s="112" t="s">
        <v>9</v>
      </c>
      <c r="AE26" s="113" t="s">
        <v>21</v>
      </c>
      <c r="AF26" s="105" t="s">
        <v>37</v>
      </c>
      <c r="AG26" s="112" t="s">
        <v>9</v>
      </c>
      <c r="AH26" s="113" t="s">
        <v>22</v>
      </c>
      <c r="AI26" s="105" t="s">
        <v>37</v>
      </c>
      <c r="AJ26" s="112" t="s">
        <v>9</v>
      </c>
      <c r="AK26" s="114" t="s">
        <v>10</v>
      </c>
      <c r="AL26" s="115" t="s">
        <v>8</v>
      </c>
      <c r="AM26" s="116">
        <v>1</v>
      </c>
      <c r="AN26" s="105" t="s">
        <v>37</v>
      </c>
      <c r="AO26" s="112" t="s">
        <v>9</v>
      </c>
      <c r="AP26" s="117" t="s">
        <v>21</v>
      </c>
      <c r="AQ26" s="105" t="s">
        <v>37</v>
      </c>
      <c r="AR26" s="112" t="s">
        <v>9</v>
      </c>
      <c r="AS26" s="117" t="s">
        <v>22</v>
      </c>
      <c r="AT26" s="105" t="s">
        <v>37</v>
      </c>
      <c r="AU26" s="112" t="s">
        <v>9</v>
      </c>
      <c r="AV26" s="114" t="s">
        <v>10</v>
      </c>
    </row>
    <row r="27" spans="1:48" ht="44.65" customHeight="1" x14ac:dyDescent="0.25">
      <c r="A27">
        <v>27</v>
      </c>
      <c r="B27" s="312" t="s">
        <v>23</v>
      </c>
      <c r="C27" s="313"/>
      <c r="D27" s="314"/>
      <c r="E27" s="103"/>
      <c r="F27" s="104"/>
      <c r="G27" s="105"/>
      <c r="H27" s="106"/>
      <c r="I27" s="56">
        <f>H22</f>
        <v>0.1</v>
      </c>
      <c r="J27" s="105"/>
      <c r="K27" s="106"/>
      <c r="L27" s="56">
        <f>H23</f>
        <v>0.2</v>
      </c>
      <c r="M27" s="105"/>
      <c r="N27" s="119"/>
      <c r="O27" s="107"/>
      <c r="P27" s="120"/>
      <c r="Q27" s="109"/>
      <c r="R27" s="105"/>
      <c r="S27" s="106"/>
      <c r="T27" s="57">
        <f>H22</f>
        <v>0.1</v>
      </c>
      <c r="U27" s="105"/>
      <c r="V27" s="106"/>
      <c r="W27" s="57">
        <f>H23</f>
        <v>0.2</v>
      </c>
      <c r="X27" s="105"/>
      <c r="Y27" s="106"/>
      <c r="Z27" s="121"/>
      <c r="AA27" s="122"/>
      <c r="AB27" s="123"/>
      <c r="AC27" s="124"/>
      <c r="AD27" s="125"/>
      <c r="AE27" s="53">
        <f>H22</f>
        <v>0.1</v>
      </c>
      <c r="AF27" s="124"/>
      <c r="AG27" s="125"/>
      <c r="AH27" s="53">
        <f>H23</f>
        <v>0.2</v>
      </c>
      <c r="AI27" s="124"/>
      <c r="AJ27" s="125"/>
      <c r="AK27" s="126"/>
      <c r="AL27" s="127"/>
      <c r="AM27" s="128"/>
      <c r="AN27" s="124"/>
      <c r="AO27" s="125"/>
      <c r="AP27" s="52">
        <f>H22</f>
        <v>0.1</v>
      </c>
      <c r="AQ27" s="124"/>
      <c r="AR27" s="125"/>
      <c r="AS27" s="52">
        <f>H23</f>
        <v>0.2</v>
      </c>
      <c r="AT27" s="124"/>
      <c r="AU27" s="125"/>
      <c r="AV27" s="126"/>
    </row>
    <row r="28" spans="1:48" ht="29.65" customHeight="1" x14ac:dyDescent="0.25">
      <c r="A28">
        <v>28</v>
      </c>
      <c r="B28" s="298" t="s">
        <v>35</v>
      </c>
      <c r="C28" s="298"/>
      <c r="D28" s="299"/>
      <c r="E28" s="129"/>
      <c r="F28" s="58" t="str">
        <f>"bis "&amp; $H$19 &amp;"h"</f>
        <v>bis 6h</v>
      </c>
      <c r="G28" s="130"/>
      <c r="H28" s="130"/>
      <c r="I28" s="59" t="str">
        <f>"bis "&amp; $H$20 &amp;"h"</f>
        <v>bis 9h</v>
      </c>
      <c r="J28" s="130"/>
      <c r="K28" s="130"/>
      <c r="L28" s="60" t="str">
        <f>"bis "&amp; $H$21 &amp;"h und höher"</f>
        <v>bis 10h und höher</v>
      </c>
      <c r="M28" s="130"/>
      <c r="N28" s="131"/>
      <c r="O28" s="132"/>
      <c r="P28" s="133"/>
      <c r="Q28" s="133" t="s">
        <v>0</v>
      </c>
      <c r="R28" s="130"/>
      <c r="S28" s="130"/>
      <c r="T28" s="134" t="s">
        <v>6</v>
      </c>
      <c r="U28" s="106"/>
      <c r="V28" s="130"/>
      <c r="W28" s="135" t="s">
        <v>13</v>
      </c>
      <c r="X28" s="136"/>
      <c r="Y28" s="130"/>
      <c r="Z28" s="137"/>
      <c r="AA28" s="138"/>
      <c r="AB28" s="139" t="s">
        <v>0</v>
      </c>
      <c r="AC28" s="140"/>
      <c r="AD28" s="140"/>
      <c r="AE28" s="139" t="s">
        <v>6</v>
      </c>
      <c r="AF28" s="140"/>
      <c r="AG28" s="140"/>
      <c r="AH28" s="141" t="s">
        <v>13</v>
      </c>
      <c r="AI28" s="142"/>
      <c r="AJ28" s="142"/>
      <c r="AK28" s="143"/>
      <c r="AL28" s="144"/>
      <c r="AM28" s="145" t="s">
        <v>0</v>
      </c>
      <c r="AN28" s="140"/>
      <c r="AO28" s="140"/>
      <c r="AP28" s="145" t="s">
        <v>6</v>
      </c>
      <c r="AQ28" s="140"/>
      <c r="AR28" s="140"/>
      <c r="AS28" s="146" t="s">
        <v>13</v>
      </c>
      <c r="AT28" s="142"/>
      <c r="AU28" s="142"/>
      <c r="AV28" s="143"/>
    </row>
    <row r="29" spans="1:48" x14ac:dyDescent="0.25">
      <c r="A29">
        <v>29</v>
      </c>
      <c r="B29" s="300" t="s">
        <v>36</v>
      </c>
      <c r="C29" s="301"/>
      <c r="D29" s="302"/>
      <c r="E29" s="147"/>
      <c r="F29" s="148" t="s">
        <v>1</v>
      </c>
      <c r="G29" s="149"/>
      <c r="H29" s="149"/>
      <c r="I29" s="150" t="s">
        <v>1</v>
      </c>
      <c r="J29" s="149"/>
      <c r="K29" s="149"/>
      <c r="L29" s="150" t="s">
        <v>1</v>
      </c>
      <c r="M29" s="149"/>
      <c r="N29" s="149"/>
      <c r="O29" s="151"/>
      <c r="P29" s="152"/>
      <c r="Q29" s="153" t="s">
        <v>1</v>
      </c>
      <c r="R29" s="149"/>
      <c r="S29" s="149"/>
      <c r="T29" s="153" t="s">
        <v>1</v>
      </c>
      <c r="U29" s="131"/>
      <c r="V29" s="149"/>
      <c r="W29" s="153" t="s">
        <v>1</v>
      </c>
      <c r="X29" s="149"/>
      <c r="Y29" s="154"/>
      <c r="Z29" s="155"/>
      <c r="AA29" s="156"/>
      <c r="AB29" s="157" t="s">
        <v>1</v>
      </c>
      <c r="AC29" s="158"/>
      <c r="AD29" s="158"/>
      <c r="AE29" s="157" t="s">
        <v>1</v>
      </c>
      <c r="AF29" s="158"/>
      <c r="AG29" s="159"/>
      <c r="AH29" s="157" t="s">
        <v>1</v>
      </c>
      <c r="AI29" s="160"/>
      <c r="AJ29" s="160"/>
      <c r="AK29" s="161"/>
      <c r="AL29" s="162"/>
      <c r="AM29" s="163" t="s">
        <v>1</v>
      </c>
      <c r="AN29" s="158"/>
      <c r="AO29" s="158"/>
      <c r="AP29" s="163" t="s">
        <v>1</v>
      </c>
      <c r="AQ29" s="158"/>
      <c r="AR29" s="159"/>
      <c r="AS29" s="163" t="s">
        <v>1</v>
      </c>
      <c r="AT29" s="160"/>
      <c r="AU29" s="160"/>
      <c r="AV29" s="161"/>
    </row>
    <row r="30" spans="1:48" x14ac:dyDescent="0.25">
      <c r="A30">
        <v>30</v>
      </c>
      <c r="B30" s="61"/>
      <c r="C30" s="61" t="s">
        <v>11</v>
      </c>
      <c r="D30" s="51">
        <f>H7</f>
        <v>1750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1751</v>
      </c>
      <c r="C31" s="61" t="s">
        <v>11</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1851</v>
      </c>
      <c r="C32" s="61" t="s">
        <v>11</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1951</v>
      </c>
      <c r="C33" s="61" t="s">
        <v>11</v>
      </c>
      <c r="D33" s="15">
        <f t="shared" si="30"/>
        <v>2050</v>
      </c>
      <c r="E33" s="6">
        <f t="shared" si="31"/>
        <v>1.1707317073170732E-2</v>
      </c>
      <c r="F33" s="7">
        <f t="shared" si="32"/>
        <v>24</v>
      </c>
      <c r="G33" s="49"/>
      <c r="H33" s="35">
        <f>SUM(F33*G33)</f>
        <v>0</v>
      </c>
      <c r="I33" s="31">
        <f t="shared" si="1"/>
        <v>26</v>
      </c>
      <c r="J33" s="38"/>
      <c r="K33" s="39">
        <f>SUM(I33*J33)</f>
        <v>0</v>
      </c>
      <c r="L33" s="63">
        <f t="shared" si="3"/>
        <v>31</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2051</v>
      </c>
      <c r="C34" s="61" t="s">
        <v>11</v>
      </c>
      <c r="D34" s="15">
        <f t="shared" si="30"/>
        <v>2150</v>
      </c>
      <c r="E34" s="6">
        <f t="shared" si="31"/>
        <v>1.6744186046511629E-2</v>
      </c>
      <c r="F34" s="7">
        <f t="shared" si="32"/>
        <v>36</v>
      </c>
      <c r="G34" s="49"/>
      <c r="H34" s="35">
        <f t="shared" si="0"/>
        <v>0</v>
      </c>
      <c r="I34" s="31">
        <f t="shared" si="1"/>
        <v>40</v>
      </c>
      <c r="J34" s="38"/>
      <c r="K34" s="39">
        <f t="shared" si="2"/>
        <v>0</v>
      </c>
      <c r="L34" s="63">
        <f t="shared" si="3"/>
        <v>48</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2151</v>
      </c>
      <c r="C35" s="61" t="s">
        <v>11</v>
      </c>
      <c r="D35" s="15">
        <f t="shared" si="30"/>
        <v>2250</v>
      </c>
      <c r="E35" s="6">
        <f t="shared" si="31"/>
        <v>2.1333333333333333E-2</v>
      </c>
      <c r="F35" s="7">
        <f t="shared" si="32"/>
        <v>48</v>
      </c>
      <c r="G35" s="49"/>
      <c r="H35" s="35">
        <f t="shared" si="0"/>
        <v>0</v>
      </c>
      <c r="I35" s="31">
        <f t="shared" si="1"/>
        <v>53</v>
      </c>
      <c r="J35" s="38"/>
      <c r="K35" s="39">
        <f t="shared" si="2"/>
        <v>0</v>
      </c>
      <c r="L35" s="63">
        <f t="shared" si="3"/>
        <v>64</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2251</v>
      </c>
      <c r="C36" s="61" t="s">
        <v>11</v>
      </c>
      <c r="D36" s="15">
        <f t="shared" si="30"/>
        <v>2350</v>
      </c>
      <c r="E36" s="6">
        <f t="shared" si="31"/>
        <v>2.553191489361702E-2</v>
      </c>
      <c r="F36" s="7">
        <f t="shared" si="32"/>
        <v>60</v>
      </c>
      <c r="G36" s="49"/>
      <c r="H36" s="35">
        <f t="shared" si="0"/>
        <v>0</v>
      </c>
      <c r="I36" s="31">
        <f t="shared" si="1"/>
        <v>66</v>
      </c>
      <c r="J36" s="38"/>
      <c r="K36" s="39">
        <f t="shared" si="2"/>
        <v>0</v>
      </c>
      <c r="L36" s="63">
        <f t="shared" si="3"/>
        <v>79</v>
      </c>
      <c r="M36" s="43"/>
      <c r="N36" s="44">
        <f t="shared" si="4"/>
        <v>0</v>
      </c>
      <c r="O36" s="46">
        <f t="shared" si="14"/>
        <v>0</v>
      </c>
      <c r="P36" s="9">
        <f t="shared" si="33"/>
        <v>7.9964460239893374E-3</v>
      </c>
      <c r="Q36" s="10">
        <f t="shared" si="34"/>
        <v>18</v>
      </c>
      <c r="R36" s="38"/>
      <c r="S36" s="17">
        <f t="shared" si="15"/>
        <v>0</v>
      </c>
      <c r="T36" s="13">
        <f t="shared" si="6"/>
        <v>20</v>
      </c>
      <c r="U36" s="38"/>
      <c r="V36" s="45">
        <f t="shared" si="16"/>
        <v>0</v>
      </c>
      <c r="W36" s="14">
        <f t="shared" si="7"/>
        <v>24</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2351</v>
      </c>
      <c r="C37" s="61" t="s">
        <v>11</v>
      </c>
      <c r="D37" s="15">
        <f t="shared" si="30"/>
        <v>2450</v>
      </c>
      <c r="E37" s="6">
        <f t="shared" si="31"/>
        <v>2.9387755102040815E-2</v>
      </c>
      <c r="F37" s="7">
        <f t="shared" si="32"/>
        <v>72</v>
      </c>
      <c r="G37" s="49"/>
      <c r="H37" s="35">
        <f t="shared" si="0"/>
        <v>0</v>
      </c>
      <c r="I37" s="31">
        <f t="shared" si="1"/>
        <v>79</v>
      </c>
      <c r="J37" s="38"/>
      <c r="K37" s="39">
        <f t="shared" si="2"/>
        <v>0</v>
      </c>
      <c r="L37" s="63">
        <f t="shared" si="3"/>
        <v>95</v>
      </c>
      <c r="M37" s="43"/>
      <c r="N37" s="44">
        <f t="shared" si="4"/>
        <v>0</v>
      </c>
      <c r="O37" s="46">
        <f t="shared" si="14"/>
        <v>0</v>
      </c>
      <c r="P37" s="9">
        <f t="shared" si="33"/>
        <v>1.0208421948107189E-2</v>
      </c>
      <c r="Q37" s="10">
        <f t="shared" si="34"/>
        <v>24</v>
      </c>
      <c r="R37" s="38"/>
      <c r="S37" s="17">
        <f t="shared" si="15"/>
        <v>0</v>
      </c>
      <c r="T37" s="13">
        <f t="shared" si="6"/>
        <v>26</v>
      </c>
      <c r="U37" s="38"/>
      <c r="V37" s="45">
        <f t="shared" si="16"/>
        <v>0</v>
      </c>
      <c r="W37" s="14">
        <f t="shared" si="7"/>
        <v>31.2</v>
      </c>
      <c r="X37" s="38"/>
      <c r="Y37" s="45">
        <f t="shared" si="17"/>
        <v>0</v>
      </c>
      <c r="Z37" s="32">
        <f t="shared" si="18"/>
        <v>0</v>
      </c>
      <c r="AA37" s="16" t="str">
        <f>IF(AB37=$H$5,"",AB37/B37)</f>
        <v/>
      </c>
      <c r="AB37" s="18">
        <f t="shared" si="8"/>
        <v>14</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2451</v>
      </c>
      <c r="C38" s="61" t="s">
        <v>11</v>
      </c>
      <c r="D38" s="15">
        <f t="shared" si="30"/>
        <v>2550</v>
      </c>
      <c r="E38" s="6">
        <f t="shared" si="31"/>
        <v>3.2941176470588238E-2</v>
      </c>
      <c r="F38" s="7">
        <f t="shared" si="32"/>
        <v>84</v>
      </c>
      <c r="G38" s="49"/>
      <c r="H38" s="35">
        <f t="shared" si="0"/>
        <v>0</v>
      </c>
      <c r="I38" s="31">
        <f t="shared" si="1"/>
        <v>92</v>
      </c>
      <c r="J38" s="38"/>
      <c r="K38" s="39">
        <f t="shared" si="2"/>
        <v>0</v>
      </c>
      <c r="L38" s="63">
        <f t="shared" si="3"/>
        <v>110</v>
      </c>
      <c r="M38" s="43"/>
      <c r="N38" s="44">
        <f t="shared" si="4"/>
        <v>0</v>
      </c>
      <c r="O38" s="46">
        <f t="shared" si="14"/>
        <v>0</v>
      </c>
      <c r="P38" s="9">
        <f t="shared" si="33"/>
        <v>1.2239902080783354E-2</v>
      </c>
      <c r="Q38" s="10">
        <f t="shared" si="34"/>
        <v>30</v>
      </c>
      <c r="R38" s="38"/>
      <c r="S38" s="17">
        <f t="shared" si="15"/>
        <v>0</v>
      </c>
      <c r="T38" s="13">
        <f t="shared" si="6"/>
        <v>33</v>
      </c>
      <c r="U38" s="38"/>
      <c r="V38" s="45">
        <f t="shared" si="16"/>
        <v>0</v>
      </c>
      <c r="W38" s="14">
        <f t="shared" si="7"/>
        <v>39.6</v>
      </c>
      <c r="X38" s="38"/>
      <c r="Y38" s="45">
        <f t="shared" si="17"/>
        <v>0</v>
      </c>
      <c r="Z38" s="32">
        <f t="shared" si="18"/>
        <v>0</v>
      </c>
      <c r="AA38" s="16" t="str">
        <f t="shared" si="19"/>
        <v/>
      </c>
      <c r="AB38" s="18">
        <f t="shared" si="8"/>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2551</v>
      </c>
      <c r="C39" s="61" t="s">
        <v>11</v>
      </c>
      <c r="D39" s="15">
        <f t="shared" si="30"/>
        <v>2650</v>
      </c>
      <c r="E39" s="6">
        <f t="shared" si="31"/>
        <v>3.6226415094339624E-2</v>
      </c>
      <c r="F39" s="7">
        <f t="shared" si="32"/>
        <v>96</v>
      </c>
      <c r="G39" s="49"/>
      <c r="H39" s="35">
        <f t="shared" si="0"/>
        <v>0</v>
      </c>
      <c r="I39" s="31">
        <f t="shared" si="1"/>
        <v>106</v>
      </c>
      <c r="J39" s="38"/>
      <c r="K39" s="39">
        <f t="shared" si="2"/>
        <v>0</v>
      </c>
      <c r="L39" s="63">
        <f t="shared" si="3"/>
        <v>127</v>
      </c>
      <c r="M39" s="43"/>
      <c r="N39" s="44">
        <f t="shared" si="4"/>
        <v>0</v>
      </c>
      <c r="O39" s="46">
        <f t="shared" si="14"/>
        <v>0</v>
      </c>
      <c r="P39" s="9">
        <f t="shared" si="33"/>
        <v>1.4112112896903175E-2</v>
      </c>
      <c r="Q39" s="10">
        <f t="shared" si="34"/>
        <v>36</v>
      </c>
      <c r="R39" s="38"/>
      <c r="S39" s="17">
        <f t="shared" si="15"/>
        <v>0</v>
      </c>
      <c r="T39" s="13">
        <f t="shared" si="6"/>
        <v>40</v>
      </c>
      <c r="U39" s="38"/>
      <c r="V39" s="45">
        <f t="shared" si="16"/>
        <v>0</v>
      </c>
      <c r="W39" s="14">
        <f t="shared" si="7"/>
        <v>48</v>
      </c>
      <c r="X39" s="38"/>
      <c r="Y39" s="45">
        <f t="shared" si="17"/>
        <v>0</v>
      </c>
      <c r="Z39" s="32">
        <f t="shared" si="18"/>
        <v>0</v>
      </c>
      <c r="AA39" s="16">
        <f t="shared" si="19"/>
        <v>6.2720501764014112E-3</v>
      </c>
      <c r="AB39" s="18">
        <f t="shared" si="8"/>
        <v>16</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si="11"/>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2651</v>
      </c>
      <c r="C40" s="61" t="s">
        <v>11</v>
      </c>
      <c r="D40" s="15">
        <f t="shared" si="30"/>
        <v>2750</v>
      </c>
      <c r="E40" s="6">
        <f t="shared" si="31"/>
        <v>3.9272727272727272E-2</v>
      </c>
      <c r="F40" s="7">
        <f t="shared" si="32"/>
        <v>108</v>
      </c>
      <c r="G40" s="34"/>
      <c r="H40" s="35">
        <f t="shared" si="0"/>
        <v>0</v>
      </c>
      <c r="I40" s="31">
        <f t="shared" si="1"/>
        <v>119</v>
      </c>
      <c r="J40" s="38"/>
      <c r="K40" s="39">
        <f t="shared" si="2"/>
        <v>0</v>
      </c>
      <c r="L40" s="63">
        <f t="shared" si="3"/>
        <v>143</v>
      </c>
      <c r="M40" s="43"/>
      <c r="N40" s="44">
        <f t="shared" si="4"/>
        <v>0</v>
      </c>
      <c r="O40" s="46">
        <f t="shared" si="14"/>
        <v>0</v>
      </c>
      <c r="P40" s="9">
        <f t="shared" si="33"/>
        <v>1.5843078083741986E-2</v>
      </c>
      <c r="Q40" s="10">
        <f t="shared" si="34"/>
        <v>42</v>
      </c>
      <c r="R40" s="38"/>
      <c r="S40" s="17">
        <f t="shared" si="15"/>
        <v>0</v>
      </c>
      <c r="T40" s="13">
        <f t="shared" si="6"/>
        <v>46</v>
      </c>
      <c r="U40" s="38"/>
      <c r="V40" s="45">
        <f t="shared" si="16"/>
        <v>0</v>
      </c>
      <c r="W40" s="14">
        <f t="shared" si="7"/>
        <v>55.199999999999996</v>
      </c>
      <c r="X40" s="38"/>
      <c r="Y40" s="45">
        <f t="shared" si="17"/>
        <v>0</v>
      </c>
      <c r="Z40" s="32">
        <f t="shared" si="18"/>
        <v>0</v>
      </c>
      <c r="AA40" s="16">
        <f t="shared" si="19"/>
        <v>7.5443228970199921E-3</v>
      </c>
      <c r="AB40" s="18">
        <f t="shared" si="8"/>
        <v>20</v>
      </c>
      <c r="AC40" s="38"/>
      <c r="AD40" s="17">
        <f t="shared" si="20"/>
        <v>0</v>
      </c>
      <c r="AE40" s="20">
        <f t="shared" si="9"/>
        <v>22</v>
      </c>
      <c r="AF40" s="38"/>
      <c r="AG40" s="37">
        <f t="shared" si="21"/>
        <v>0</v>
      </c>
      <c r="AH40" s="21">
        <f t="shared" si="10"/>
        <v>26.4</v>
      </c>
      <c r="AI40" s="41"/>
      <c r="AJ40" s="42">
        <f t="shared" si="22"/>
        <v>0</v>
      </c>
      <c r="AK40" s="47">
        <f t="shared" si="23"/>
        <v>0</v>
      </c>
      <c r="AL40" s="25" t="str">
        <f t="shared" si="24"/>
        <v/>
      </c>
      <c r="AM40" s="22">
        <f t="shared" si="11"/>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25">
      <c r="A41">
        <v>41</v>
      </c>
      <c r="B41" s="64">
        <f t="shared" si="29"/>
        <v>2751</v>
      </c>
      <c r="C41" s="61" t="s">
        <v>11</v>
      </c>
      <c r="D41" s="15">
        <f t="shared" si="30"/>
        <v>2850</v>
      </c>
      <c r="E41" s="6">
        <f t="shared" si="31"/>
        <v>4.2105263157894736E-2</v>
      </c>
      <c r="F41" s="7">
        <f t="shared" si="32"/>
        <v>120</v>
      </c>
      <c r="G41" s="34"/>
      <c r="H41" s="35">
        <f t="shared" si="0"/>
        <v>0</v>
      </c>
      <c r="I41" s="31">
        <f t="shared" si="1"/>
        <v>132</v>
      </c>
      <c r="J41" s="38"/>
      <c r="K41" s="39">
        <f t="shared" si="2"/>
        <v>0</v>
      </c>
      <c r="L41" s="63">
        <f t="shared" si="3"/>
        <v>158</v>
      </c>
      <c r="M41" s="43"/>
      <c r="N41" s="44">
        <f t="shared" si="4"/>
        <v>0</v>
      </c>
      <c r="O41" s="46">
        <f t="shared" si="14"/>
        <v>0</v>
      </c>
      <c r="P41" s="9">
        <f t="shared" si="33"/>
        <v>1.7448200654307525E-2</v>
      </c>
      <c r="Q41" s="10">
        <f t="shared" si="34"/>
        <v>48</v>
      </c>
      <c r="R41" s="38"/>
      <c r="S41" s="17">
        <f t="shared" si="15"/>
        <v>0</v>
      </c>
      <c r="T41" s="13">
        <f t="shared" si="6"/>
        <v>53</v>
      </c>
      <c r="U41" s="38"/>
      <c r="V41" s="45">
        <f t="shared" si="16"/>
        <v>0</v>
      </c>
      <c r="W41" s="14">
        <f t="shared" si="7"/>
        <v>63.599999999999994</v>
      </c>
      <c r="X41" s="38"/>
      <c r="Y41" s="45">
        <f t="shared" si="17"/>
        <v>0</v>
      </c>
      <c r="Z41" s="32">
        <f t="shared" si="18"/>
        <v>0</v>
      </c>
      <c r="AA41" s="16">
        <f t="shared" si="19"/>
        <v>8.7241003271537627E-3</v>
      </c>
      <c r="AB41" s="18">
        <f t="shared" si="8"/>
        <v>24</v>
      </c>
      <c r="AC41" s="38"/>
      <c r="AD41" s="17">
        <f t="shared" si="20"/>
        <v>0</v>
      </c>
      <c r="AE41" s="20">
        <f t="shared" si="9"/>
        <v>26</v>
      </c>
      <c r="AF41" s="38"/>
      <c r="AG41" s="37">
        <f t="shared" si="21"/>
        <v>0</v>
      </c>
      <c r="AH41" s="21">
        <f t="shared" si="10"/>
        <v>31.2</v>
      </c>
      <c r="AI41" s="41"/>
      <c r="AJ41" s="42">
        <f t="shared" si="22"/>
        <v>0</v>
      </c>
      <c r="AK41" s="47">
        <f t="shared" si="23"/>
        <v>0</v>
      </c>
      <c r="AL41" s="25">
        <f t="shared" si="24"/>
        <v>5.4525627044711015E-3</v>
      </c>
      <c r="AM41" s="22">
        <f t="shared" si="11"/>
        <v>15</v>
      </c>
      <c r="AN41" s="38"/>
      <c r="AO41" s="17">
        <f t="shared" si="25"/>
        <v>0</v>
      </c>
      <c r="AP41" s="23">
        <f t="shared" si="12"/>
        <v>19</v>
      </c>
      <c r="AQ41" s="38"/>
      <c r="AR41" s="37">
        <f t="shared" si="26"/>
        <v>0</v>
      </c>
      <c r="AS41" s="24">
        <f t="shared" si="13"/>
        <v>19</v>
      </c>
      <c r="AT41" s="38"/>
      <c r="AU41" s="42">
        <f t="shared" si="27"/>
        <v>0</v>
      </c>
      <c r="AV41" s="47">
        <f t="shared" si="28"/>
        <v>0</v>
      </c>
    </row>
    <row r="42" spans="1:48" x14ac:dyDescent="0.25">
      <c r="A42">
        <v>42</v>
      </c>
      <c r="B42" s="64">
        <f t="shared" si="29"/>
        <v>2851</v>
      </c>
      <c r="C42" s="61" t="s">
        <v>11</v>
      </c>
      <c r="D42" s="15">
        <f t="shared" si="30"/>
        <v>2950</v>
      </c>
      <c r="E42" s="6">
        <f t="shared" si="31"/>
        <v>4.4745762711864409E-2</v>
      </c>
      <c r="F42" s="7">
        <f t="shared" si="32"/>
        <v>132</v>
      </c>
      <c r="G42" s="34"/>
      <c r="H42" s="35">
        <f t="shared" si="0"/>
        <v>0</v>
      </c>
      <c r="I42" s="31">
        <f t="shared" si="1"/>
        <v>145</v>
      </c>
      <c r="J42" s="38"/>
      <c r="K42" s="39">
        <f t="shared" si="2"/>
        <v>0</v>
      </c>
      <c r="L42" s="63">
        <f t="shared" si="3"/>
        <v>174</v>
      </c>
      <c r="M42" s="43"/>
      <c r="N42" s="44">
        <f t="shared" si="4"/>
        <v>0</v>
      </c>
      <c r="O42" s="46">
        <f t="shared" si="14"/>
        <v>0</v>
      </c>
      <c r="P42" s="9">
        <f t="shared" si="33"/>
        <v>1.8940722553490004E-2</v>
      </c>
      <c r="Q42" s="10">
        <f t="shared" si="34"/>
        <v>54</v>
      </c>
      <c r="R42" s="38"/>
      <c r="S42" s="17">
        <f t="shared" si="15"/>
        <v>0</v>
      </c>
      <c r="T42" s="13">
        <f t="shared" si="6"/>
        <v>59</v>
      </c>
      <c r="U42" s="38"/>
      <c r="V42" s="45">
        <f t="shared" si="16"/>
        <v>0</v>
      </c>
      <c r="W42" s="14">
        <f t="shared" si="7"/>
        <v>70.8</v>
      </c>
      <c r="X42" s="38"/>
      <c r="Y42" s="45">
        <f t="shared" si="17"/>
        <v>0</v>
      </c>
      <c r="Z42" s="32">
        <f t="shared" si="18"/>
        <v>0</v>
      </c>
      <c r="AA42" s="16">
        <f t="shared" si="19"/>
        <v>9.8211153981059285E-3</v>
      </c>
      <c r="AB42" s="18">
        <f t="shared" si="8"/>
        <v>28</v>
      </c>
      <c r="AC42" s="38"/>
      <c r="AD42" s="17">
        <f t="shared" si="20"/>
        <v>0</v>
      </c>
      <c r="AE42" s="20">
        <f t="shared" si="9"/>
        <v>31</v>
      </c>
      <c r="AF42" s="38"/>
      <c r="AG42" s="37">
        <f t="shared" si="21"/>
        <v>0</v>
      </c>
      <c r="AH42" s="21">
        <f t="shared" si="10"/>
        <v>37.199999999999996</v>
      </c>
      <c r="AI42" s="41"/>
      <c r="AJ42" s="42">
        <f t="shared" si="22"/>
        <v>0</v>
      </c>
      <c r="AK42" s="47">
        <f t="shared" si="23"/>
        <v>0</v>
      </c>
      <c r="AL42" s="25">
        <f t="shared" si="24"/>
        <v>6.3135741844966677E-3</v>
      </c>
      <c r="AM42" s="22">
        <f t="shared" si="11"/>
        <v>18</v>
      </c>
      <c r="AN42" s="38"/>
      <c r="AO42" s="17">
        <f t="shared" si="25"/>
        <v>0</v>
      </c>
      <c r="AP42" s="23">
        <f t="shared" si="12"/>
        <v>20</v>
      </c>
      <c r="AQ42" s="38"/>
      <c r="AR42" s="37">
        <f t="shared" si="26"/>
        <v>0</v>
      </c>
      <c r="AS42" s="24">
        <f t="shared" si="13"/>
        <v>24</v>
      </c>
      <c r="AT42" s="38"/>
      <c r="AU42" s="42">
        <f t="shared" si="27"/>
        <v>0</v>
      </c>
      <c r="AV42" s="47">
        <f t="shared" si="28"/>
        <v>0</v>
      </c>
    </row>
    <row r="43" spans="1:48" x14ac:dyDescent="0.25">
      <c r="A43">
        <v>43</v>
      </c>
      <c r="B43" s="64">
        <f t="shared" si="29"/>
        <v>2951</v>
      </c>
      <c r="C43" s="61" t="s">
        <v>11</v>
      </c>
      <c r="D43" s="15">
        <f t="shared" si="30"/>
        <v>3050</v>
      </c>
      <c r="E43" s="6">
        <f t="shared" si="31"/>
        <v>4.7213114754098361E-2</v>
      </c>
      <c r="F43" s="7">
        <f t="shared" si="32"/>
        <v>144</v>
      </c>
      <c r="G43" s="34"/>
      <c r="H43" s="35">
        <f t="shared" si="0"/>
        <v>0</v>
      </c>
      <c r="I43" s="31">
        <f t="shared" si="1"/>
        <v>158</v>
      </c>
      <c r="J43" s="38"/>
      <c r="K43" s="39">
        <f t="shared" si="2"/>
        <v>0</v>
      </c>
      <c r="L43" s="63">
        <f t="shared" si="3"/>
        <v>190</v>
      </c>
      <c r="M43" s="43"/>
      <c r="N43" s="44">
        <f t="shared" si="4"/>
        <v>0</v>
      </c>
      <c r="O43" s="46">
        <f t="shared" si="14"/>
        <v>0</v>
      </c>
      <c r="P43" s="9">
        <f t="shared" si="33"/>
        <v>2.0332090816672314E-2</v>
      </c>
      <c r="Q43" s="10">
        <f t="shared" si="34"/>
        <v>60</v>
      </c>
      <c r="R43" s="38"/>
      <c r="S43" s="17">
        <f t="shared" si="15"/>
        <v>0</v>
      </c>
      <c r="T43" s="13">
        <f t="shared" si="6"/>
        <v>66</v>
      </c>
      <c r="U43" s="38"/>
      <c r="V43" s="45">
        <f t="shared" si="16"/>
        <v>0</v>
      </c>
      <c r="W43" s="14">
        <f t="shared" si="7"/>
        <v>79.2</v>
      </c>
      <c r="X43" s="38"/>
      <c r="Y43" s="45">
        <f t="shared" si="17"/>
        <v>0</v>
      </c>
      <c r="Z43" s="32">
        <f t="shared" si="18"/>
        <v>0</v>
      </c>
      <c r="AA43" s="16">
        <f t="shared" si="19"/>
        <v>1.0843781768891902E-2</v>
      </c>
      <c r="AB43" s="18">
        <f t="shared" si="8"/>
        <v>32</v>
      </c>
      <c r="AC43" s="38"/>
      <c r="AD43" s="17">
        <f t="shared" si="20"/>
        <v>0</v>
      </c>
      <c r="AE43" s="20">
        <f t="shared" si="9"/>
        <v>35</v>
      </c>
      <c r="AF43" s="38"/>
      <c r="AG43" s="37">
        <f t="shared" si="21"/>
        <v>0</v>
      </c>
      <c r="AH43" s="21">
        <f t="shared" si="10"/>
        <v>42</v>
      </c>
      <c r="AI43" s="41"/>
      <c r="AJ43" s="42">
        <f t="shared" si="22"/>
        <v>0</v>
      </c>
      <c r="AK43" s="47">
        <f t="shared" si="23"/>
        <v>0</v>
      </c>
      <c r="AL43" s="25">
        <f t="shared" si="24"/>
        <v>7.1162317858353098E-3</v>
      </c>
      <c r="AM43" s="22">
        <f t="shared" si="11"/>
        <v>21</v>
      </c>
      <c r="AN43" s="38"/>
      <c r="AO43" s="17">
        <f t="shared" si="25"/>
        <v>0</v>
      </c>
      <c r="AP43" s="23">
        <f t="shared" si="12"/>
        <v>23</v>
      </c>
      <c r="AQ43" s="38"/>
      <c r="AR43" s="37">
        <f t="shared" si="26"/>
        <v>0</v>
      </c>
      <c r="AS43" s="24">
        <f t="shared" si="13"/>
        <v>28</v>
      </c>
      <c r="AT43" s="38"/>
      <c r="AU43" s="42">
        <f t="shared" si="27"/>
        <v>0</v>
      </c>
      <c r="AV43" s="47">
        <f t="shared" si="28"/>
        <v>0</v>
      </c>
    </row>
    <row r="44" spans="1:48" x14ac:dyDescent="0.25">
      <c r="A44">
        <v>44</v>
      </c>
      <c r="B44" s="64">
        <f t="shared" si="29"/>
        <v>3051</v>
      </c>
      <c r="C44" s="61" t="s">
        <v>11</v>
      </c>
      <c r="D44" s="15">
        <f t="shared" si="30"/>
        <v>3150</v>
      </c>
      <c r="E44" s="6">
        <f t="shared" si="31"/>
        <v>4.9523809523809526E-2</v>
      </c>
      <c r="F44" s="7">
        <f t="shared" si="32"/>
        <v>156</v>
      </c>
      <c r="G44" s="34"/>
      <c r="H44" s="35">
        <f t="shared" si="0"/>
        <v>0</v>
      </c>
      <c r="I44" s="31">
        <f t="shared" si="1"/>
        <v>172</v>
      </c>
      <c r="J44" s="38"/>
      <c r="K44" s="39">
        <f t="shared" si="2"/>
        <v>0</v>
      </c>
      <c r="L44" s="63">
        <f t="shared" si="3"/>
        <v>206</v>
      </c>
      <c r="M44" s="43"/>
      <c r="N44" s="44">
        <f t="shared" si="4"/>
        <v>0</v>
      </c>
      <c r="O44" s="46">
        <f t="shared" si="14"/>
        <v>0</v>
      </c>
      <c r="P44" s="9">
        <f t="shared" si="33"/>
        <v>2.1632251720747297E-2</v>
      </c>
      <c r="Q44" s="10">
        <f t="shared" si="34"/>
        <v>66</v>
      </c>
      <c r="R44" s="38"/>
      <c r="S44" s="17">
        <f t="shared" si="15"/>
        <v>0</v>
      </c>
      <c r="T44" s="13">
        <f t="shared" si="6"/>
        <v>73</v>
      </c>
      <c r="U44" s="38"/>
      <c r="V44" s="45">
        <f t="shared" si="16"/>
        <v>0</v>
      </c>
      <c r="W44" s="14">
        <f t="shared" si="7"/>
        <v>87.6</v>
      </c>
      <c r="X44" s="38"/>
      <c r="Y44" s="45">
        <f t="shared" si="17"/>
        <v>0</v>
      </c>
      <c r="Z44" s="32">
        <f t="shared" si="18"/>
        <v>0</v>
      </c>
      <c r="AA44" s="16">
        <f t="shared" si="19"/>
        <v>1.1799410029498525E-2</v>
      </c>
      <c r="AB44" s="18">
        <f t="shared" si="8"/>
        <v>36</v>
      </c>
      <c r="AC44" s="38"/>
      <c r="AD44" s="17">
        <f t="shared" si="20"/>
        <v>0</v>
      </c>
      <c r="AE44" s="20">
        <f t="shared" si="9"/>
        <v>40</v>
      </c>
      <c r="AF44" s="38"/>
      <c r="AG44" s="37">
        <f t="shared" si="21"/>
        <v>0</v>
      </c>
      <c r="AH44" s="21">
        <f t="shared" si="10"/>
        <v>48</v>
      </c>
      <c r="AI44" s="41"/>
      <c r="AJ44" s="42">
        <f t="shared" si="22"/>
        <v>0</v>
      </c>
      <c r="AK44" s="47">
        <f t="shared" si="23"/>
        <v>0</v>
      </c>
      <c r="AL44" s="25">
        <f t="shared" si="24"/>
        <v>7.8662733529990172E-3</v>
      </c>
      <c r="AM44" s="22">
        <f t="shared" si="11"/>
        <v>24</v>
      </c>
      <c r="AN44" s="38"/>
      <c r="AO44" s="17">
        <f t="shared" si="25"/>
        <v>0</v>
      </c>
      <c r="AP44" s="23">
        <f t="shared" si="12"/>
        <v>26</v>
      </c>
      <c r="AQ44" s="38"/>
      <c r="AR44" s="37">
        <f t="shared" si="26"/>
        <v>0</v>
      </c>
      <c r="AS44" s="24">
        <f t="shared" si="13"/>
        <v>31</v>
      </c>
      <c r="AT44" s="38"/>
      <c r="AU44" s="42">
        <f t="shared" si="27"/>
        <v>0</v>
      </c>
      <c r="AV44" s="47">
        <f t="shared" si="28"/>
        <v>0</v>
      </c>
    </row>
    <row r="45" spans="1:48" x14ac:dyDescent="0.25">
      <c r="A45">
        <v>45</v>
      </c>
      <c r="B45" s="64">
        <f t="shared" si="29"/>
        <v>3151</v>
      </c>
      <c r="C45" s="61" t="s">
        <v>11</v>
      </c>
      <c r="D45" s="15">
        <f t="shared" si="30"/>
        <v>3250</v>
      </c>
      <c r="E45" s="6">
        <f t="shared" si="31"/>
        <v>5.169230769230769E-2</v>
      </c>
      <c r="F45" s="7">
        <f t="shared" si="32"/>
        <v>168</v>
      </c>
      <c r="G45" s="34"/>
      <c r="H45" s="35">
        <f t="shared" si="0"/>
        <v>0</v>
      </c>
      <c r="I45" s="31">
        <f t="shared" si="1"/>
        <v>185</v>
      </c>
      <c r="J45" s="38"/>
      <c r="K45" s="39">
        <f t="shared" si="2"/>
        <v>0</v>
      </c>
      <c r="L45" s="63">
        <f t="shared" si="3"/>
        <v>222</v>
      </c>
      <c r="M45" s="43"/>
      <c r="N45" s="44">
        <f t="shared" si="4"/>
        <v>0</v>
      </c>
      <c r="O45" s="46">
        <f t="shared" si="14"/>
        <v>0</v>
      </c>
      <c r="P45" s="9">
        <f t="shared" si="33"/>
        <v>2.2849888924151063E-2</v>
      </c>
      <c r="Q45" s="10">
        <f t="shared" si="34"/>
        <v>72</v>
      </c>
      <c r="R45" s="38"/>
      <c r="S45" s="17">
        <f t="shared" si="15"/>
        <v>0</v>
      </c>
      <c r="T45" s="13">
        <f t="shared" si="6"/>
        <v>79</v>
      </c>
      <c r="U45" s="38"/>
      <c r="V45" s="45">
        <f t="shared" si="16"/>
        <v>0</v>
      </c>
      <c r="W45" s="14">
        <f t="shared" si="7"/>
        <v>94.8</v>
      </c>
      <c r="X45" s="38"/>
      <c r="Y45" s="45">
        <f t="shared" si="17"/>
        <v>0</v>
      </c>
      <c r="Z45" s="32">
        <f t="shared" si="18"/>
        <v>0</v>
      </c>
      <c r="AA45" s="16">
        <f t="shared" si="19"/>
        <v>1.2694382735639479E-2</v>
      </c>
      <c r="AB45" s="18">
        <f t="shared" si="8"/>
        <v>40</v>
      </c>
      <c r="AC45" s="38"/>
      <c r="AD45" s="17">
        <f t="shared" si="20"/>
        <v>0</v>
      </c>
      <c r="AE45" s="20">
        <f t="shared" si="9"/>
        <v>44</v>
      </c>
      <c r="AF45" s="38"/>
      <c r="AG45" s="37">
        <f t="shared" si="21"/>
        <v>0</v>
      </c>
      <c r="AH45" s="21">
        <f t="shared" si="10"/>
        <v>52.8</v>
      </c>
      <c r="AI45" s="41"/>
      <c r="AJ45" s="42">
        <f t="shared" si="22"/>
        <v>0</v>
      </c>
      <c r="AK45" s="47">
        <f t="shared" si="23"/>
        <v>0</v>
      </c>
      <c r="AL45" s="25">
        <f t="shared" si="24"/>
        <v>8.5687083465566492E-3</v>
      </c>
      <c r="AM45" s="22">
        <f t="shared" si="11"/>
        <v>27</v>
      </c>
      <c r="AN45" s="38"/>
      <c r="AO45" s="17">
        <f t="shared" si="25"/>
        <v>0</v>
      </c>
      <c r="AP45" s="23">
        <f t="shared" si="12"/>
        <v>30</v>
      </c>
      <c r="AQ45" s="38"/>
      <c r="AR45" s="37">
        <f t="shared" si="26"/>
        <v>0</v>
      </c>
      <c r="AS45" s="24">
        <f t="shared" si="13"/>
        <v>36</v>
      </c>
      <c r="AT45" s="38"/>
      <c r="AU45" s="42">
        <f t="shared" si="27"/>
        <v>0</v>
      </c>
      <c r="AV45" s="47">
        <f t="shared" si="28"/>
        <v>0</v>
      </c>
    </row>
    <row r="46" spans="1:48" x14ac:dyDescent="0.25">
      <c r="A46">
        <v>46</v>
      </c>
      <c r="B46" s="64">
        <f t="shared" si="29"/>
        <v>3251</v>
      </c>
      <c r="C46" s="61" t="s">
        <v>11</v>
      </c>
      <c r="D46" s="15">
        <f t="shared" si="30"/>
        <v>3350</v>
      </c>
      <c r="E46" s="6">
        <f t="shared" si="31"/>
        <v>5.3731343283582089E-2</v>
      </c>
      <c r="F46" s="7">
        <f t="shared" si="32"/>
        <v>180</v>
      </c>
      <c r="G46" s="34"/>
      <c r="H46" s="35">
        <f t="shared" si="0"/>
        <v>0</v>
      </c>
      <c r="I46" s="31">
        <f t="shared" si="1"/>
        <v>198</v>
      </c>
      <c r="J46" s="38"/>
      <c r="K46" s="39">
        <f t="shared" si="2"/>
        <v>0</v>
      </c>
      <c r="L46" s="63">
        <f t="shared" si="3"/>
        <v>238</v>
      </c>
      <c r="M46" s="43"/>
      <c r="N46" s="44">
        <f t="shared" si="4"/>
        <v>0</v>
      </c>
      <c r="O46" s="46">
        <f t="shared" si="14"/>
        <v>0</v>
      </c>
      <c r="P46" s="9">
        <f t="shared" si="33"/>
        <v>2.3992617656105813E-2</v>
      </c>
      <c r="Q46" s="10">
        <f t="shared" si="34"/>
        <v>78</v>
      </c>
      <c r="R46" s="38"/>
      <c r="S46" s="17">
        <f t="shared" si="15"/>
        <v>0</v>
      </c>
      <c r="T46" s="13">
        <f t="shared" si="6"/>
        <v>86</v>
      </c>
      <c r="U46" s="38"/>
      <c r="V46" s="45">
        <f t="shared" si="16"/>
        <v>0</v>
      </c>
      <c r="W46" s="14">
        <f t="shared" si="7"/>
        <v>103.2</v>
      </c>
      <c r="X46" s="38"/>
      <c r="Y46" s="45">
        <f t="shared" si="17"/>
        <v>0</v>
      </c>
      <c r="Z46" s="32">
        <f t="shared" si="18"/>
        <v>0</v>
      </c>
      <c r="AA46" s="16">
        <f t="shared" si="19"/>
        <v>1.353429713934174E-2</v>
      </c>
      <c r="AB46" s="18">
        <f t="shared" si="8"/>
        <v>44</v>
      </c>
      <c r="AC46" s="38"/>
      <c r="AD46" s="17">
        <f t="shared" si="20"/>
        <v>0</v>
      </c>
      <c r="AE46" s="20">
        <f t="shared" si="9"/>
        <v>48</v>
      </c>
      <c r="AF46" s="38"/>
      <c r="AG46" s="37">
        <f t="shared" si="21"/>
        <v>0</v>
      </c>
      <c r="AH46" s="21">
        <f t="shared" si="10"/>
        <v>57.599999999999994</v>
      </c>
      <c r="AI46" s="41"/>
      <c r="AJ46" s="42">
        <f t="shared" si="22"/>
        <v>0</v>
      </c>
      <c r="AK46" s="47">
        <f t="shared" si="23"/>
        <v>0</v>
      </c>
      <c r="AL46" s="25">
        <f t="shared" si="24"/>
        <v>9.2279298677330045E-3</v>
      </c>
      <c r="AM46" s="22">
        <f t="shared" si="11"/>
        <v>30</v>
      </c>
      <c r="AN46" s="38"/>
      <c r="AO46" s="17">
        <f t="shared" si="25"/>
        <v>0</v>
      </c>
      <c r="AP46" s="23">
        <f t="shared" si="12"/>
        <v>33</v>
      </c>
      <c r="AQ46" s="38"/>
      <c r="AR46" s="37">
        <f t="shared" si="26"/>
        <v>0</v>
      </c>
      <c r="AS46" s="24">
        <f t="shared" si="13"/>
        <v>40</v>
      </c>
      <c r="AT46" s="38"/>
      <c r="AU46" s="42">
        <f t="shared" si="27"/>
        <v>0</v>
      </c>
      <c r="AV46" s="47">
        <f t="shared" si="28"/>
        <v>0</v>
      </c>
    </row>
    <row r="47" spans="1:48" x14ac:dyDescent="0.25">
      <c r="A47">
        <v>47</v>
      </c>
      <c r="B47" s="64">
        <f t="shared" si="29"/>
        <v>3351</v>
      </c>
      <c r="C47" s="61" t="s">
        <v>11</v>
      </c>
      <c r="D47" s="15">
        <f t="shared" si="30"/>
        <v>3450</v>
      </c>
      <c r="E47" s="6">
        <f t="shared" si="31"/>
        <v>5.565217391304348E-2</v>
      </c>
      <c r="F47" s="7">
        <f t="shared" si="32"/>
        <v>192</v>
      </c>
      <c r="G47" s="34"/>
      <c r="H47" s="35">
        <f t="shared" si="0"/>
        <v>0</v>
      </c>
      <c r="I47" s="31">
        <f t="shared" si="1"/>
        <v>211</v>
      </c>
      <c r="J47" s="38"/>
      <c r="K47" s="39">
        <f t="shared" si="2"/>
        <v>0</v>
      </c>
      <c r="L47" s="63">
        <f t="shared" si="3"/>
        <v>253</v>
      </c>
      <c r="M47" s="43"/>
      <c r="N47" s="44">
        <f t="shared" si="4"/>
        <v>0</v>
      </c>
      <c r="O47" s="46">
        <f t="shared" si="14"/>
        <v>0</v>
      </c>
      <c r="P47" s="9">
        <f t="shared" si="33"/>
        <v>2.5067144136078783E-2</v>
      </c>
      <c r="Q47" s="10">
        <f t="shared" si="34"/>
        <v>84</v>
      </c>
      <c r="R47" s="38"/>
      <c r="S47" s="17">
        <f t="shared" si="15"/>
        <v>0</v>
      </c>
      <c r="T47" s="13">
        <f t="shared" si="6"/>
        <v>92</v>
      </c>
      <c r="U47" s="38"/>
      <c r="V47" s="45">
        <f t="shared" si="16"/>
        <v>0</v>
      </c>
      <c r="W47" s="14">
        <f t="shared" si="7"/>
        <v>110.39999999999999</v>
      </c>
      <c r="X47" s="38"/>
      <c r="Y47" s="45">
        <f t="shared" si="17"/>
        <v>0</v>
      </c>
      <c r="Z47" s="32">
        <f t="shared" si="18"/>
        <v>0</v>
      </c>
      <c r="AA47" s="16">
        <f t="shared" si="19"/>
        <v>1.432408236347359E-2</v>
      </c>
      <c r="AB47" s="18">
        <f t="shared" si="8"/>
        <v>48</v>
      </c>
      <c r="AC47" s="38"/>
      <c r="AD47" s="17">
        <f t="shared" si="20"/>
        <v>0</v>
      </c>
      <c r="AE47" s="20">
        <f t="shared" si="9"/>
        <v>53</v>
      </c>
      <c r="AF47" s="38"/>
      <c r="AG47" s="37">
        <f t="shared" si="21"/>
        <v>0</v>
      </c>
      <c r="AH47" s="21">
        <f t="shared" si="10"/>
        <v>63.599999999999994</v>
      </c>
      <c r="AI47" s="41"/>
      <c r="AJ47" s="42">
        <f t="shared" si="22"/>
        <v>0</v>
      </c>
      <c r="AK47" s="47">
        <f t="shared" si="23"/>
        <v>0</v>
      </c>
      <c r="AL47" s="25">
        <f t="shared" si="24"/>
        <v>9.8478066248880933E-3</v>
      </c>
      <c r="AM47" s="22">
        <f t="shared" si="11"/>
        <v>33</v>
      </c>
      <c r="AN47" s="38"/>
      <c r="AO47" s="17">
        <f t="shared" si="25"/>
        <v>0</v>
      </c>
      <c r="AP47" s="23">
        <f t="shared" si="12"/>
        <v>36</v>
      </c>
      <c r="AQ47" s="38"/>
      <c r="AR47" s="37">
        <f t="shared" si="26"/>
        <v>0</v>
      </c>
      <c r="AS47" s="24">
        <f t="shared" si="13"/>
        <v>43</v>
      </c>
      <c r="AT47" s="38"/>
      <c r="AU47" s="42">
        <f t="shared" si="27"/>
        <v>0</v>
      </c>
      <c r="AV47" s="47">
        <f t="shared" si="28"/>
        <v>0</v>
      </c>
    </row>
    <row r="48" spans="1:48" x14ac:dyDescent="0.25">
      <c r="A48">
        <v>48</v>
      </c>
      <c r="B48" s="64">
        <f t="shared" si="29"/>
        <v>3451</v>
      </c>
      <c r="C48" s="61" t="s">
        <v>11</v>
      </c>
      <c r="D48" s="15">
        <f t="shared" si="30"/>
        <v>3550</v>
      </c>
      <c r="E48" s="6">
        <f t="shared" si="31"/>
        <v>5.7464788732394363E-2</v>
      </c>
      <c r="F48" s="7">
        <f t="shared" si="32"/>
        <v>204</v>
      </c>
      <c r="G48" s="34"/>
      <c r="H48" s="35">
        <f t="shared" si="0"/>
        <v>0</v>
      </c>
      <c r="I48" s="31">
        <f t="shared" si="1"/>
        <v>224</v>
      </c>
      <c r="J48" s="38"/>
      <c r="K48" s="39">
        <f t="shared" si="2"/>
        <v>0</v>
      </c>
      <c r="L48" s="63">
        <f t="shared" si="3"/>
        <v>269</v>
      </c>
      <c r="M48" s="43"/>
      <c r="N48" s="44">
        <f t="shared" si="4"/>
        <v>0</v>
      </c>
      <c r="O48" s="46">
        <f t="shared" si="14"/>
        <v>0</v>
      </c>
      <c r="P48" s="9">
        <f t="shared" si="33"/>
        <v>2.6079397276151842E-2</v>
      </c>
      <c r="Q48" s="10">
        <f t="shared" si="34"/>
        <v>90</v>
      </c>
      <c r="R48" s="38"/>
      <c r="S48" s="17">
        <f t="shared" si="15"/>
        <v>0</v>
      </c>
      <c r="T48" s="13">
        <f t="shared" si="6"/>
        <v>99</v>
      </c>
      <c r="U48" s="38"/>
      <c r="V48" s="45">
        <f t="shared" si="16"/>
        <v>0</v>
      </c>
      <c r="W48" s="14">
        <f t="shared" si="7"/>
        <v>118.8</v>
      </c>
      <c r="X48" s="38"/>
      <c r="Y48" s="45">
        <f t="shared" si="17"/>
        <v>0</v>
      </c>
      <c r="Z48" s="32">
        <f t="shared" si="18"/>
        <v>0</v>
      </c>
      <c r="AA48" s="16">
        <f t="shared" si="19"/>
        <v>1.5068096203998842E-2</v>
      </c>
      <c r="AB48" s="18">
        <f t="shared" si="8"/>
        <v>52</v>
      </c>
      <c r="AC48" s="38"/>
      <c r="AD48" s="17">
        <f t="shared" si="20"/>
        <v>0</v>
      </c>
      <c r="AE48" s="20">
        <f t="shared" si="9"/>
        <v>57</v>
      </c>
      <c r="AF48" s="38"/>
      <c r="AG48" s="37">
        <f t="shared" si="21"/>
        <v>0</v>
      </c>
      <c r="AH48" s="21">
        <f t="shared" si="10"/>
        <v>68.399999999999991</v>
      </c>
      <c r="AI48" s="41"/>
      <c r="AJ48" s="42">
        <f t="shared" si="22"/>
        <v>0</v>
      </c>
      <c r="AK48" s="47">
        <f t="shared" si="23"/>
        <v>0</v>
      </c>
      <c r="AL48" s="25">
        <f t="shared" si="24"/>
        <v>1.0431758910460736E-2</v>
      </c>
      <c r="AM48" s="22">
        <f t="shared" si="11"/>
        <v>36</v>
      </c>
      <c r="AN48" s="38"/>
      <c r="AO48" s="17">
        <f t="shared" si="25"/>
        <v>0</v>
      </c>
      <c r="AP48" s="23">
        <f t="shared" si="12"/>
        <v>40</v>
      </c>
      <c r="AQ48" s="38"/>
      <c r="AR48" s="37">
        <f t="shared" si="26"/>
        <v>0</v>
      </c>
      <c r="AS48" s="24">
        <f t="shared" si="13"/>
        <v>48</v>
      </c>
      <c r="AT48" s="38"/>
      <c r="AU48" s="42">
        <f t="shared" si="27"/>
        <v>0</v>
      </c>
      <c r="AV48" s="47">
        <f t="shared" si="28"/>
        <v>0</v>
      </c>
    </row>
    <row r="49" spans="1:48" x14ac:dyDescent="0.25">
      <c r="A49">
        <v>49</v>
      </c>
      <c r="B49" s="64">
        <f t="shared" si="29"/>
        <v>3551</v>
      </c>
      <c r="C49" s="61" t="s">
        <v>11</v>
      </c>
      <c r="D49" s="15">
        <f t="shared" si="30"/>
        <v>3650</v>
      </c>
      <c r="E49" s="6">
        <f t="shared" si="31"/>
        <v>5.917808219178082E-2</v>
      </c>
      <c r="F49" s="7">
        <f t="shared" si="32"/>
        <v>216</v>
      </c>
      <c r="G49" s="34"/>
      <c r="H49" s="35">
        <f t="shared" si="0"/>
        <v>0</v>
      </c>
      <c r="I49" s="31">
        <f t="shared" si="1"/>
        <v>238</v>
      </c>
      <c r="J49" s="38"/>
      <c r="K49" s="39">
        <f t="shared" si="2"/>
        <v>0</v>
      </c>
      <c r="L49" s="63">
        <f t="shared" si="3"/>
        <v>286</v>
      </c>
      <c r="M49" s="43"/>
      <c r="N49" s="44">
        <f t="shared" si="4"/>
        <v>0</v>
      </c>
      <c r="O49" s="46">
        <f t="shared" si="14"/>
        <v>0</v>
      </c>
      <c r="P49" s="9">
        <f t="shared" si="33"/>
        <v>2.7034638130104195E-2</v>
      </c>
      <c r="Q49" s="10">
        <f t="shared" si="34"/>
        <v>96</v>
      </c>
      <c r="R49" s="38"/>
      <c r="S49" s="17">
        <f t="shared" si="15"/>
        <v>0</v>
      </c>
      <c r="T49" s="13">
        <f t="shared" si="6"/>
        <v>106</v>
      </c>
      <c r="U49" s="38"/>
      <c r="V49" s="45">
        <f t="shared" si="16"/>
        <v>0</v>
      </c>
      <c r="W49" s="14">
        <f t="shared" si="7"/>
        <v>127.19999999999999</v>
      </c>
      <c r="X49" s="38"/>
      <c r="Y49" s="45">
        <f t="shared" si="17"/>
        <v>0</v>
      </c>
      <c r="Z49" s="32">
        <f t="shared" si="18"/>
        <v>0</v>
      </c>
      <c r="AA49" s="16">
        <f t="shared" si="19"/>
        <v>1.5770205575894116E-2</v>
      </c>
      <c r="AB49" s="18">
        <f t="shared" si="8"/>
        <v>56</v>
      </c>
      <c r="AC49" s="38"/>
      <c r="AD49" s="17">
        <f t="shared" si="20"/>
        <v>0</v>
      </c>
      <c r="AE49" s="20">
        <f t="shared" si="9"/>
        <v>62</v>
      </c>
      <c r="AF49" s="38"/>
      <c r="AG49" s="37">
        <f t="shared" si="21"/>
        <v>0</v>
      </c>
      <c r="AH49" s="21">
        <f t="shared" si="10"/>
        <v>74.399999999999991</v>
      </c>
      <c r="AI49" s="41"/>
      <c r="AJ49" s="42">
        <f t="shared" si="22"/>
        <v>0</v>
      </c>
      <c r="AK49" s="47">
        <f t="shared" si="23"/>
        <v>0</v>
      </c>
      <c r="AL49" s="25">
        <f t="shared" si="24"/>
        <v>1.098282174035483E-2</v>
      </c>
      <c r="AM49" s="22">
        <f t="shared" si="11"/>
        <v>39</v>
      </c>
      <c r="AN49" s="38"/>
      <c r="AO49" s="17">
        <f t="shared" si="25"/>
        <v>0</v>
      </c>
      <c r="AP49" s="23">
        <f t="shared" si="12"/>
        <v>43</v>
      </c>
      <c r="AQ49" s="38"/>
      <c r="AR49" s="37">
        <f t="shared" si="26"/>
        <v>0</v>
      </c>
      <c r="AS49" s="24">
        <f t="shared" si="13"/>
        <v>52</v>
      </c>
      <c r="AT49" s="38"/>
      <c r="AU49" s="42">
        <f t="shared" si="27"/>
        <v>0</v>
      </c>
      <c r="AV49" s="47">
        <f t="shared" si="28"/>
        <v>0</v>
      </c>
    </row>
    <row r="50" spans="1:48" x14ac:dyDescent="0.25">
      <c r="A50">
        <v>50</v>
      </c>
      <c r="B50" s="64">
        <f t="shared" si="29"/>
        <v>3651</v>
      </c>
      <c r="C50" s="61" t="s">
        <v>11</v>
      </c>
      <c r="D50" s="15">
        <f t="shared" si="30"/>
        <v>3750</v>
      </c>
      <c r="E50" s="6">
        <f t="shared" si="31"/>
        <v>6.08E-2</v>
      </c>
      <c r="F50" s="7">
        <f t="shared" si="32"/>
        <v>228</v>
      </c>
      <c r="G50" s="34"/>
      <c r="H50" s="35">
        <f t="shared" si="0"/>
        <v>0</v>
      </c>
      <c r="I50" s="31">
        <f t="shared" si="1"/>
        <v>251</v>
      </c>
      <c r="J50" s="38"/>
      <c r="K50" s="39">
        <f t="shared" si="2"/>
        <v>0</v>
      </c>
      <c r="L50" s="63">
        <f t="shared" si="3"/>
        <v>301</v>
      </c>
      <c r="M50" s="43"/>
      <c r="N50" s="44">
        <f t="shared" si="4"/>
        <v>0</v>
      </c>
      <c r="O50" s="46">
        <f t="shared" si="14"/>
        <v>0</v>
      </c>
      <c r="P50" s="9">
        <f t="shared" si="33"/>
        <v>2.7937551355792935E-2</v>
      </c>
      <c r="Q50" s="10">
        <f t="shared" si="34"/>
        <v>102</v>
      </c>
      <c r="R50" s="38"/>
      <c r="S50" s="17">
        <f t="shared" si="15"/>
        <v>0</v>
      </c>
      <c r="T50" s="13">
        <f t="shared" si="6"/>
        <v>112</v>
      </c>
      <c r="U50" s="38"/>
      <c r="V50" s="45">
        <f t="shared" si="16"/>
        <v>0</v>
      </c>
      <c r="W50" s="14">
        <f t="shared" si="7"/>
        <v>134.4</v>
      </c>
      <c r="X50" s="38"/>
      <c r="Y50" s="45">
        <f t="shared" si="17"/>
        <v>0</v>
      </c>
      <c r="Z50" s="32">
        <f t="shared" si="18"/>
        <v>0</v>
      </c>
      <c r="AA50" s="16">
        <f t="shared" si="19"/>
        <v>1.6433853738701727E-2</v>
      </c>
      <c r="AB50" s="18">
        <f t="shared" si="8"/>
        <v>60</v>
      </c>
      <c r="AC50" s="38"/>
      <c r="AD50" s="17">
        <f t="shared" si="20"/>
        <v>0</v>
      </c>
      <c r="AE50" s="20">
        <f t="shared" si="9"/>
        <v>66</v>
      </c>
      <c r="AF50" s="38"/>
      <c r="AG50" s="37">
        <f t="shared" si="21"/>
        <v>0</v>
      </c>
      <c r="AH50" s="21">
        <f t="shared" si="10"/>
        <v>79.2</v>
      </c>
      <c r="AI50" s="41"/>
      <c r="AJ50" s="42">
        <f t="shared" si="22"/>
        <v>0</v>
      </c>
      <c r="AK50" s="47">
        <f t="shared" si="23"/>
        <v>0</v>
      </c>
      <c r="AL50" s="25">
        <f t="shared" si="24"/>
        <v>1.1503697617091208E-2</v>
      </c>
      <c r="AM50" s="22">
        <f t="shared" si="11"/>
        <v>42</v>
      </c>
      <c r="AN50" s="38"/>
      <c r="AO50" s="17">
        <f t="shared" si="25"/>
        <v>0</v>
      </c>
      <c r="AP50" s="23">
        <f t="shared" si="12"/>
        <v>46</v>
      </c>
      <c r="AQ50" s="38"/>
      <c r="AR50" s="37">
        <f t="shared" si="26"/>
        <v>0</v>
      </c>
      <c r="AS50" s="24">
        <f t="shared" si="13"/>
        <v>55</v>
      </c>
      <c r="AT50" s="38"/>
      <c r="AU50" s="42">
        <f t="shared" si="27"/>
        <v>0</v>
      </c>
      <c r="AV50" s="47">
        <f t="shared" si="28"/>
        <v>0</v>
      </c>
    </row>
    <row r="51" spans="1:48" x14ac:dyDescent="0.25">
      <c r="A51">
        <v>51</v>
      </c>
      <c r="B51" s="64">
        <f t="shared" si="29"/>
        <v>3751</v>
      </c>
      <c r="C51" s="61" t="s">
        <v>11</v>
      </c>
      <c r="D51" s="15">
        <f t="shared" si="30"/>
        <v>3850</v>
      </c>
      <c r="E51" s="6">
        <f t="shared" si="31"/>
        <v>6.2337662337662338E-2</v>
      </c>
      <c r="F51" s="7">
        <f t="shared" si="32"/>
        <v>240</v>
      </c>
      <c r="G51" s="34"/>
      <c r="H51" s="35">
        <f t="shared" si="0"/>
        <v>0</v>
      </c>
      <c r="I51" s="31">
        <f t="shared" si="1"/>
        <v>264</v>
      </c>
      <c r="J51" s="38"/>
      <c r="K51" s="39">
        <f t="shared" si="2"/>
        <v>0</v>
      </c>
      <c r="L51" s="63">
        <f t="shared" si="3"/>
        <v>312</v>
      </c>
      <c r="M51" s="43"/>
      <c r="N51" s="44">
        <f t="shared" si="4"/>
        <v>0</v>
      </c>
      <c r="O51" s="46">
        <f t="shared" si="14"/>
        <v>0</v>
      </c>
      <c r="P51" s="9">
        <f t="shared" si="33"/>
        <v>2.8792322047454012E-2</v>
      </c>
      <c r="Q51" s="10">
        <f t="shared" si="34"/>
        <v>108</v>
      </c>
      <c r="R51" s="38"/>
      <c r="S51" s="17">
        <f t="shared" si="15"/>
        <v>0</v>
      </c>
      <c r="T51" s="13">
        <f t="shared" si="6"/>
        <v>119</v>
      </c>
      <c r="U51" s="38"/>
      <c r="V51" s="45">
        <f t="shared" si="16"/>
        <v>0</v>
      </c>
      <c r="W51" s="14">
        <f t="shared" si="7"/>
        <v>142.79999999999998</v>
      </c>
      <c r="X51" s="38"/>
      <c r="Y51" s="45">
        <f t="shared" si="17"/>
        <v>0</v>
      </c>
      <c r="Z51" s="32">
        <f t="shared" si="18"/>
        <v>0</v>
      </c>
      <c r="AA51" s="16">
        <f t="shared" si="19"/>
        <v>1.7062116768861636E-2</v>
      </c>
      <c r="AB51" s="18">
        <f t="shared" si="8"/>
        <v>64</v>
      </c>
      <c r="AC51" s="38"/>
      <c r="AD51" s="17">
        <f t="shared" si="20"/>
        <v>0</v>
      </c>
      <c r="AE51" s="20">
        <f t="shared" si="9"/>
        <v>70</v>
      </c>
      <c r="AF51" s="38"/>
      <c r="AG51" s="37">
        <f t="shared" si="21"/>
        <v>0</v>
      </c>
      <c r="AH51" s="21">
        <f t="shared" si="10"/>
        <v>84</v>
      </c>
      <c r="AI51" s="41"/>
      <c r="AJ51" s="42">
        <f t="shared" si="22"/>
        <v>0</v>
      </c>
      <c r="AK51" s="47">
        <f t="shared" si="23"/>
        <v>0</v>
      </c>
      <c r="AL51" s="25">
        <f t="shared" si="24"/>
        <v>1.1996800853105838E-2</v>
      </c>
      <c r="AM51" s="22">
        <f t="shared" si="11"/>
        <v>45</v>
      </c>
      <c r="AN51" s="38"/>
      <c r="AO51" s="17">
        <f t="shared" si="25"/>
        <v>0</v>
      </c>
      <c r="AP51" s="23">
        <f t="shared" si="12"/>
        <v>50</v>
      </c>
      <c r="AQ51" s="38"/>
      <c r="AR51" s="37">
        <f t="shared" si="26"/>
        <v>0</v>
      </c>
      <c r="AS51" s="24">
        <f t="shared" si="13"/>
        <v>60</v>
      </c>
      <c r="AT51" s="38"/>
      <c r="AU51" s="42">
        <f t="shared" si="27"/>
        <v>0</v>
      </c>
      <c r="AV51" s="47">
        <f t="shared" si="28"/>
        <v>0</v>
      </c>
    </row>
    <row r="52" spans="1:48" x14ac:dyDescent="0.25">
      <c r="A52">
        <v>52</v>
      </c>
      <c r="B52" s="64">
        <f t="shared" si="29"/>
        <v>3851</v>
      </c>
      <c r="C52" s="61" t="s">
        <v>11</v>
      </c>
      <c r="D52" s="15">
        <f t="shared" si="30"/>
        <v>3950</v>
      </c>
      <c r="E52" s="6">
        <f t="shared" si="31"/>
        <v>6.3797468354430384E-2</v>
      </c>
      <c r="F52" s="7">
        <f t="shared" si="32"/>
        <v>252</v>
      </c>
      <c r="G52" s="34"/>
      <c r="H52" s="35">
        <f t="shared" si="0"/>
        <v>0</v>
      </c>
      <c r="I52" s="31">
        <f t="shared" si="1"/>
        <v>277</v>
      </c>
      <c r="J52" s="38"/>
      <c r="K52" s="39">
        <f t="shared" si="2"/>
        <v>0</v>
      </c>
      <c r="L52" s="63">
        <f t="shared" si="3"/>
        <v>312</v>
      </c>
      <c r="M52" s="43"/>
      <c r="N52" s="44">
        <f t="shared" si="4"/>
        <v>0</v>
      </c>
      <c r="O52" s="46">
        <f t="shared" si="14"/>
        <v>0</v>
      </c>
      <c r="P52" s="9">
        <f t="shared" si="33"/>
        <v>2.9602700597247469E-2</v>
      </c>
      <c r="Q52" s="10">
        <f t="shared" si="34"/>
        <v>114</v>
      </c>
      <c r="R52" s="38"/>
      <c r="S52" s="17">
        <f t="shared" si="15"/>
        <v>0</v>
      </c>
      <c r="T52" s="13">
        <f t="shared" si="6"/>
        <v>125</v>
      </c>
      <c r="U52" s="38"/>
      <c r="V52" s="45">
        <f t="shared" si="16"/>
        <v>0</v>
      </c>
      <c r="W52" s="14">
        <f t="shared" si="7"/>
        <v>150</v>
      </c>
      <c r="X52" s="38"/>
      <c r="Y52" s="45">
        <f t="shared" si="17"/>
        <v>0</v>
      </c>
      <c r="Z52" s="32">
        <f t="shared" si="18"/>
        <v>0</v>
      </c>
      <c r="AA52" s="16">
        <f t="shared" si="19"/>
        <v>1.7657751233445859E-2</v>
      </c>
      <c r="AB52" s="18">
        <f t="shared" si="8"/>
        <v>68</v>
      </c>
      <c r="AC52" s="38"/>
      <c r="AD52" s="17">
        <f t="shared" si="20"/>
        <v>0</v>
      </c>
      <c r="AE52" s="20">
        <f t="shared" si="9"/>
        <v>75</v>
      </c>
      <c r="AF52" s="38"/>
      <c r="AG52" s="37">
        <f t="shared" si="21"/>
        <v>0</v>
      </c>
      <c r="AH52" s="21">
        <f t="shared" si="10"/>
        <v>90</v>
      </c>
      <c r="AI52" s="41"/>
      <c r="AJ52" s="42">
        <f t="shared" si="22"/>
        <v>0</v>
      </c>
      <c r="AK52" s="47">
        <f t="shared" si="23"/>
        <v>0</v>
      </c>
      <c r="AL52" s="25">
        <f t="shared" si="24"/>
        <v>1.2464294988314724E-2</v>
      </c>
      <c r="AM52" s="22">
        <f t="shared" si="11"/>
        <v>48</v>
      </c>
      <c r="AN52" s="38"/>
      <c r="AO52" s="17">
        <f t="shared" si="25"/>
        <v>0</v>
      </c>
      <c r="AP52" s="23">
        <f t="shared" si="12"/>
        <v>53</v>
      </c>
      <c r="AQ52" s="38"/>
      <c r="AR52" s="37">
        <f t="shared" si="26"/>
        <v>0</v>
      </c>
      <c r="AS52" s="24">
        <f t="shared" si="13"/>
        <v>64</v>
      </c>
      <c r="AT52" s="38"/>
      <c r="AU52" s="42">
        <f t="shared" si="27"/>
        <v>0</v>
      </c>
      <c r="AV52" s="47">
        <f t="shared" si="28"/>
        <v>0</v>
      </c>
    </row>
    <row r="53" spans="1:48" x14ac:dyDescent="0.25">
      <c r="A53">
        <v>53</v>
      </c>
      <c r="B53" s="64">
        <f t="shared" si="29"/>
        <v>3951</v>
      </c>
      <c r="C53" s="61" t="s">
        <v>11</v>
      </c>
      <c r="D53" s="15">
        <f t="shared" si="30"/>
        <v>4050</v>
      </c>
      <c r="E53" s="6">
        <f t="shared" si="31"/>
        <v>6.5185185185185179E-2</v>
      </c>
      <c r="F53" s="7">
        <f t="shared" si="32"/>
        <v>264</v>
      </c>
      <c r="G53" s="34"/>
      <c r="H53" s="35">
        <f t="shared" si="0"/>
        <v>0</v>
      </c>
      <c r="I53" s="31">
        <f t="shared" si="1"/>
        <v>290</v>
      </c>
      <c r="J53" s="38"/>
      <c r="K53" s="39">
        <f t="shared" si="2"/>
        <v>0</v>
      </c>
      <c r="L53" s="63">
        <f t="shared" si="3"/>
        <v>312</v>
      </c>
      <c r="M53" s="43"/>
      <c r="N53" s="44">
        <f t="shared" si="4"/>
        <v>0</v>
      </c>
      <c r="O53" s="46">
        <f t="shared" si="14"/>
        <v>0</v>
      </c>
      <c r="P53" s="9">
        <f t="shared" si="33"/>
        <v>3.0372057706909643E-2</v>
      </c>
      <c r="Q53" s="10">
        <f t="shared" si="34"/>
        <v>120</v>
      </c>
      <c r="R53" s="38"/>
      <c r="S53" s="17">
        <f t="shared" si="15"/>
        <v>0</v>
      </c>
      <c r="T53" s="13">
        <f t="shared" si="6"/>
        <v>132</v>
      </c>
      <c r="U53" s="38"/>
      <c r="V53" s="45">
        <f t="shared" si="16"/>
        <v>0</v>
      </c>
      <c r="W53" s="14">
        <f t="shared" si="7"/>
        <v>158.4</v>
      </c>
      <c r="X53" s="38"/>
      <c r="Y53" s="45">
        <f t="shared" si="17"/>
        <v>0</v>
      </c>
      <c r="Z53" s="32">
        <f t="shared" si="18"/>
        <v>0</v>
      </c>
      <c r="AA53" s="16">
        <f t="shared" si="19"/>
        <v>1.8223234624145785E-2</v>
      </c>
      <c r="AB53" s="18">
        <f t="shared" si="8"/>
        <v>72</v>
      </c>
      <c r="AC53" s="38"/>
      <c r="AD53" s="17">
        <f t="shared" si="20"/>
        <v>0</v>
      </c>
      <c r="AE53" s="20">
        <f t="shared" si="9"/>
        <v>79</v>
      </c>
      <c r="AF53" s="38"/>
      <c r="AG53" s="37">
        <f t="shared" si="21"/>
        <v>0</v>
      </c>
      <c r="AH53" s="21">
        <f t="shared" si="10"/>
        <v>94.8</v>
      </c>
      <c r="AI53" s="41"/>
      <c r="AJ53" s="42">
        <f t="shared" si="22"/>
        <v>0</v>
      </c>
      <c r="AK53" s="47">
        <f t="shared" si="23"/>
        <v>0</v>
      </c>
      <c r="AL53" s="25">
        <f t="shared" si="24"/>
        <v>1.2908124525436599E-2</v>
      </c>
      <c r="AM53" s="22">
        <f t="shared" si="11"/>
        <v>51</v>
      </c>
      <c r="AN53" s="38"/>
      <c r="AO53" s="17">
        <f t="shared" si="25"/>
        <v>0</v>
      </c>
      <c r="AP53" s="23">
        <f t="shared" si="12"/>
        <v>56</v>
      </c>
      <c r="AQ53" s="38"/>
      <c r="AR53" s="37">
        <f t="shared" si="26"/>
        <v>0</v>
      </c>
      <c r="AS53" s="24">
        <f t="shared" si="13"/>
        <v>67</v>
      </c>
      <c r="AT53" s="38"/>
      <c r="AU53" s="42">
        <f t="shared" si="27"/>
        <v>0</v>
      </c>
      <c r="AV53" s="47">
        <f t="shared" si="28"/>
        <v>0</v>
      </c>
    </row>
    <row r="54" spans="1:48" x14ac:dyDescent="0.25">
      <c r="A54">
        <v>54</v>
      </c>
      <c r="B54" s="64">
        <f t="shared" si="29"/>
        <v>4051</v>
      </c>
      <c r="C54" s="61" t="s">
        <v>11</v>
      </c>
      <c r="D54" s="15">
        <f t="shared" si="30"/>
        <v>4150</v>
      </c>
      <c r="E54" s="6">
        <f t="shared" si="31"/>
        <v>6.6506024096385535E-2</v>
      </c>
      <c r="F54" s="7">
        <f t="shared" si="32"/>
        <v>276</v>
      </c>
      <c r="G54" s="34"/>
      <c r="H54" s="35">
        <f t="shared" si="0"/>
        <v>0</v>
      </c>
      <c r="I54" s="31">
        <f t="shared" si="1"/>
        <v>304</v>
      </c>
      <c r="J54" s="38"/>
      <c r="K54" s="39">
        <f t="shared" si="2"/>
        <v>0</v>
      </c>
      <c r="L54" s="63">
        <f t="shared" si="3"/>
        <v>312</v>
      </c>
      <c r="M54" s="43"/>
      <c r="N54" s="44">
        <f t="shared" si="4"/>
        <v>0</v>
      </c>
      <c r="O54" s="46">
        <f t="shared" si="14"/>
        <v>0</v>
      </c>
      <c r="P54" s="9">
        <f t="shared" si="33"/>
        <v>3.1103431251542829E-2</v>
      </c>
      <c r="Q54" s="10">
        <f t="shared" si="34"/>
        <v>126</v>
      </c>
      <c r="R54" s="38"/>
      <c r="S54" s="17">
        <f t="shared" si="15"/>
        <v>0</v>
      </c>
      <c r="T54" s="13">
        <f t="shared" si="6"/>
        <v>139</v>
      </c>
      <c r="U54" s="38"/>
      <c r="V54" s="45">
        <f t="shared" si="16"/>
        <v>0</v>
      </c>
      <c r="W54" s="14">
        <f t="shared" si="7"/>
        <v>166.79999999999998</v>
      </c>
      <c r="X54" s="38"/>
      <c r="Y54" s="45">
        <f t="shared" si="17"/>
        <v>0</v>
      </c>
      <c r="Z54" s="32">
        <f t="shared" si="18"/>
        <v>0</v>
      </c>
      <c r="AA54" s="16">
        <f t="shared" si="19"/>
        <v>1.8760799802517897E-2</v>
      </c>
      <c r="AB54" s="18">
        <f t="shared" si="8"/>
        <v>76</v>
      </c>
      <c r="AC54" s="38"/>
      <c r="AD54" s="17">
        <f t="shared" si="20"/>
        <v>0</v>
      </c>
      <c r="AE54" s="20">
        <f t="shared" si="9"/>
        <v>84</v>
      </c>
      <c r="AF54" s="38"/>
      <c r="AG54" s="37">
        <f t="shared" si="21"/>
        <v>0</v>
      </c>
      <c r="AH54" s="21">
        <f t="shared" si="10"/>
        <v>100.8</v>
      </c>
      <c r="AI54" s="41"/>
      <c r="AJ54" s="42">
        <f t="shared" si="22"/>
        <v>0</v>
      </c>
      <c r="AK54" s="47">
        <f t="shared" si="23"/>
        <v>0</v>
      </c>
      <c r="AL54" s="25">
        <f t="shared" si="24"/>
        <v>1.3330041964946927E-2</v>
      </c>
      <c r="AM54" s="22">
        <f t="shared" si="11"/>
        <v>54</v>
      </c>
      <c r="AN54" s="38"/>
      <c r="AO54" s="17">
        <f t="shared" si="25"/>
        <v>0</v>
      </c>
      <c r="AP54" s="23">
        <f t="shared" si="12"/>
        <v>59</v>
      </c>
      <c r="AQ54" s="38"/>
      <c r="AR54" s="37">
        <f t="shared" si="26"/>
        <v>0</v>
      </c>
      <c r="AS54" s="24">
        <f t="shared" si="13"/>
        <v>71</v>
      </c>
      <c r="AT54" s="38"/>
      <c r="AU54" s="42">
        <f t="shared" si="27"/>
        <v>0</v>
      </c>
      <c r="AV54" s="47">
        <f t="shared" si="28"/>
        <v>0</v>
      </c>
    </row>
    <row r="55" spans="1:48" x14ac:dyDescent="0.25">
      <c r="A55">
        <v>55</v>
      </c>
      <c r="B55" s="64">
        <f t="shared" si="29"/>
        <v>4151</v>
      </c>
      <c r="C55" s="61" t="s">
        <v>11</v>
      </c>
      <c r="D55" s="15">
        <f t="shared" si="30"/>
        <v>4250</v>
      </c>
      <c r="E55" s="6">
        <f t="shared" si="31"/>
        <v>6.7764705882352935E-2</v>
      </c>
      <c r="F55" s="7">
        <f t="shared" si="32"/>
        <v>288</v>
      </c>
      <c r="G55" s="34"/>
      <c r="H55" s="35">
        <f t="shared" si="0"/>
        <v>0</v>
      </c>
      <c r="I55" s="31">
        <f t="shared" si="1"/>
        <v>312</v>
      </c>
      <c r="J55" s="38"/>
      <c r="K55" s="39">
        <f t="shared" si="2"/>
        <v>0</v>
      </c>
      <c r="L55" s="63">
        <f t="shared" si="3"/>
        <v>312</v>
      </c>
      <c r="M55" s="43"/>
      <c r="N55" s="44">
        <f t="shared" si="4"/>
        <v>0</v>
      </c>
      <c r="O55" s="46">
        <f t="shared" si="14"/>
        <v>0</v>
      </c>
      <c r="P55" s="9">
        <f t="shared" si="33"/>
        <v>3.1799566369549503E-2</v>
      </c>
      <c r="Q55" s="10">
        <f t="shared" si="34"/>
        <v>132</v>
      </c>
      <c r="R55" s="38"/>
      <c r="S55" s="17">
        <f t="shared" si="15"/>
        <v>0</v>
      </c>
      <c r="T55" s="13">
        <f t="shared" si="6"/>
        <v>145</v>
      </c>
      <c r="U55" s="38"/>
      <c r="V55" s="45">
        <f t="shared" si="16"/>
        <v>0</v>
      </c>
      <c r="W55" s="14">
        <f t="shared" si="7"/>
        <v>174</v>
      </c>
      <c r="X55" s="38"/>
      <c r="Y55" s="45">
        <f t="shared" si="17"/>
        <v>0</v>
      </c>
      <c r="Z55" s="32">
        <f t="shared" si="18"/>
        <v>0</v>
      </c>
      <c r="AA55" s="16">
        <f t="shared" si="19"/>
        <v>1.9272464466393639E-2</v>
      </c>
      <c r="AB55" s="18">
        <f t="shared" si="8"/>
        <v>80</v>
      </c>
      <c r="AC55" s="38"/>
      <c r="AD55" s="17">
        <f t="shared" si="20"/>
        <v>0</v>
      </c>
      <c r="AE55" s="20">
        <f t="shared" si="9"/>
        <v>88</v>
      </c>
      <c r="AF55" s="38"/>
      <c r="AG55" s="37">
        <f t="shared" si="21"/>
        <v>0</v>
      </c>
      <c r="AH55" s="21">
        <f t="shared" si="10"/>
        <v>105.6</v>
      </c>
      <c r="AI55" s="41"/>
      <c r="AJ55" s="42">
        <f t="shared" si="22"/>
        <v>0</v>
      </c>
      <c r="AK55" s="47">
        <f t="shared" si="23"/>
        <v>0</v>
      </c>
      <c r="AL55" s="25">
        <f t="shared" si="24"/>
        <v>1.3731630932305469E-2</v>
      </c>
      <c r="AM55" s="22">
        <f t="shared" si="11"/>
        <v>57</v>
      </c>
      <c r="AN55" s="38"/>
      <c r="AO55" s="17">
        <f t="shared" si="25"/>
        <v>0</v>
      </c>
      <c r="AP55" s="23">
        <f t="shared" si="12"/>
        <v>63</v>
      </c>
      <c r="AQ55" s="38"/>
      <c r="AR55" s="37">
        <f t="shared" si="26"/>
        <v>0</v>
      </c>
      <c r="AS55" s="24">
        <f t="shared" si="13"/>
        <v>76</v>
      </c>
      <c r="AT55" s="38"/>
      <c r="AU55" s="42">
        <f t="shared" si="27"/>
        <v>0</v>
      </c>
      <c r="AV55" s="47">
        <f t="shared" si="28"/>
        <v>0</v>
      </c>
    </row>
    <row r="56" spans="1:48" x14ac:dyDescent="0.25">
      <c r="A56">
        <v>56</v>
      </c>
      <c r="B56" s="64">
        <f t="shared" si="29"/>
        <v>4251</v>
      </c>
      <c r="C56" s="61" t="s">
        <v>11</v>
      </c>
      <c r="D56" s="15">
        <f t="shared" si="30"/>
        <v>4350</v>
      </c>
      <c r="E56" s="6">
        <f t="shared" si="31"/>
        <v>6.8965517241379309E-2</v>
      </c>
      <c r="F56" s="7">
        <f t="shared" si="32"/>
        <v>300</v>
      </c>
      <c r="G56" s="34"/>
      <c r="H56" s="35">
        <f t="shared" si="0"/>
        <v>0</v>
      </c>
      <c r="I56" s="31">
        <f t="shared" si="1"/>
        <v>312</v>
      </c>
      <c r="J56" s="38"/>
      <c r="K56" s="39">
        <f t="shared" si="2"/>
        <v>0</v>
      </c>
      <c r="L56" s="63">
        <f t="shared" si="3"/>
        <v>312</v>
      </c>
      <c r="M56" s="43"/>
      <c r="N56" s="44">
        <f t="shared" si="4"/>
        <v>0</v>
      </c>
      <c r="O56" s="46">
        <f t="shared" si="14"/>
        <v>0</v>
      </c>
      <c r="P56" s="9">
        <f t="shared" si="33"/>
        <v>3.2462949894142556E-2</v>
      </c>
      <c r="Q56" s="10">
        <f t="shared" si="34"/>
        <v>138</v>
      </c>
      <c r="R56" s="38"/>
      <c r="S56" s="17">
        <f t="shared" si="15"/>
        <v>0</v>
      </c>
      <c r="T56" s="13">
        <f t="shared" si="6"/>
        <v>152</v>
      </c>
      <c r="U56" s="38"/>
      <c r="V56" s="45">
        <f t="shared" si="16"/>
        <v>0</v>
      </c>
      <c r="W56" s="14">
        <f t="shared" si="7"/>
        <v>182.4</v>
      </c>
      <c r="X56" s="38"/>
      <c r="Y56" s="45">
        <f t="shared" si="17"/>
        <v>0</v>
      </c>
      <c r="Z56" s="32">
        <f t="shared" si="18"/>
        <v>0</v>
      </c>
      <c r="AA56" s="16">
        <f t="shared" si="19"/>
        <v>1.9760056457304165E-2</v>
      </c>
      <c r="AB56" s="18">
        <f t="shared" si="8"/>
        <v>84</v>
      </c>
      <c r="AC56" s="38"/>
      <c r="AD56" s="17">
        <f t="shared" si="20"/>
        <v>0</v>
      </c>
      <c r="AE56" s="20">
        <f t="shared" si="9"/>
        <v>92</v>
      </c>
      <c r="AF56" s="38"/>
      <c r="AG56" s="37">
        <f t="shared" si="21"/>
        <v>0</v>
      </c>
      <c r="AH56" s="21">
        <f t="shared" si="10"/>
        <v>110.39999999999999</v>
      </c>
      <c r="AI56" s="41"/>
      <c r="AJ56" s="42">
        <f t="shared" si="22"/>
        <v>0</v>
      </c>
      <c r="AK56" s="47">
        <f t="shared" si="23"/>
        <v>0</v>
      </c>
      <c r="AL56" s="25">
        <f t="shared" si="24"/>
        <v>1.4114326040931546E-2</v>
      </c>
      <c r="AM56" s="22">
        <f t="shared" si="11"/>
        <v>60</v>
      </c>
      <c r="AN56" s="38"/>
      <c r="AO56" s="17">
        <f t="shared" si="25"/>
        <v>0</v>
      </c>
      <c r="AP56" s="23">
        <f t="shared" si="12"/>
        <v>66</v>
      </c>
      <c r="AQ56" s="38"/>
      <c r="AR56" s="37">
        <f t="shared" si="26"/>
        <v>0</v>
      </c>
      <c r="AS56" s="24">
        <f t="shared" si="13"/>
        <v>79</v>
      </c>
      <c r="AT56" s="38"/>
      <c r="AU56" s="42">
        <f t="shared" si="27"/>
        <v>0</v>
      </c>
      <c r="AV56" s="47">
        <f t="shared" si="28"/>
        <v>0</v>
      </c>
    </row>
    <row r="57" spans="1:48" x14ac:dyDescent="0.25">
      <c r="A57">
        <v>57</v>
      </c>
      <c r="B57" s="64">
        <f t="shared" si="29"/>
        <v>4351</v>
      </c>
      <c r="C57" s="61" t="s">
        <v>11</v>
      </c>
      <c r="D57" s="15">
        <f t="shared" si="30"/>
        <v>4450</v>
      </c>
      <c r="E57" s="6">
        <f t="shared" si="31"/>
        <v>6.741573033707865E-2</v>
      </c>
      <c r="F57" s="7">
        <f t="shared" si="32"/>
        <v>300</v>
      </c>
      <c r="G57" s="34"/>
      <c r="H57" s="35">
        <f t="shared" si="0"/>
        <v>0</v>
      </c>
      <c r="I57" s="31">
        <f t="shared" si="1"/>
        <v>312</v>
      </c>
      <c r="J57" s="38"/>
      <c r="K57" s="39">
        <f t="shared" si="2"/>
        <v>0</v>
      </c>
      <c r="L57" s="63">
        <f t="shared" si="3"/>
        <v>312</v>
      </c>
      <c r="M57" s="43"/>
      <c r="N57" s="44">
        <f t="shared" si="4"/>
        <v>0</v>
      </c>
      <c r="O57" s="46">
        <f t="shared" si="14"/>
        <v>0</v>
      </c>
      <c r="P57" s="9">
        <f t="shared" si="33"/>
        <v>3.3095840036773155E-2</v>
      </c>
      <c r="Q57" s="10">
        <f t="shared" si="34"/>
        <v>144</v>
      </c>
      <c r="R57" s="38"/>
      <c r="S57" s="17">
        <f t="shared" si="15"/>
        <v>0</v>
      </c>
      <c r="T57" s="13">
        <f t="shared" si="6"/>
        <v>158</v>
      </c>
      <c r="U57" s="38"/>
      <c r="V57" s="45">
        <f t="shared" si="16"/>
        <v>0</v>
      </c>
      <c r="W57" s="14">
        <f t="shared" si="7"/>
        <v>189.6</v>
      </c>
      <c r="X57" s="38"/>
      <c r="Y57" s="45">
        <f t="shared" si="17"/>
        <v>0</v>
      </c>
      <c r="Z57" s="32">
        <f t="shared" si="18"/>
        <v>0</v>
      </c>
      <c r="AA57" s="16">
        <f t="shared" si="19"/>
        <v>2.022523557802804E-2</v>
      </c>
      <c r="AB57" s="18">
        <f t="shared" si="8"/>
        <v>88</v>
      </c>
      <c r="AC57" s="38"/>
      <c r="AD57" s="17">
        <f t="shared" si="20"/>
        <v>0</v>
      </c>
      <c r="AE57" s="20">
        <f t="shared" si="9"/>
        <v>97</v>
      </c>
      <c r="AF57" s="38"/>
      <c r="AG57" s="37">
        <f t="shared" si="21"/>
        <v>0</v>
      </c>
      <c r="AH57" s="21">
        <f t="shared" si="10"/>
        <v>116.39999999999999</v>
      </c>
      <c r="AI57" s="41"/>
      <c r="AJ57" s="42">
        <f t="shared" si="22"/>
        <v>0</v>
      </c>
      <c r="AK57" s="47">
        <f t="shared" si="23"/>
        <v>0</v>
      </c>
      <c r="AL57" s="25">
        <f t="shared" si="24"/>
        <v>1.4479430016088255E-2</v>
      </c>
      <c r="AM57" s="22">
        <f t="shared" si="11"/>
        <v>63</v>
      </c>
      <c r="AN57" s="38"/>
      <c r="AO57" s="17">
        <f t="shared" si="25"/>
        <v>0</v>
      </c>
      <c r="AP57" s="23">
        <f t="shared" si="12"/>
        <v>69</v>
      </c>
      <c r="AQ57" s="38"/>
      <c r="AR57" s="37">
        <f t="shared" si="26"/>
        <v>0</v>
      </c>
      <c r="AS57" s="24">
        <f t="shared" si="13"/>
        <v>83</v>
      </c>
      <c r="AT57" s="38"/>
      <c r="AU57" s="42">
        <f t="shared" si="27"/>
        <v>0</v>
      </c>
      <c r="AV57" s="47">
        <f t="shared" si="28"/>
        <v>0</v>
      </c>
    </row>
    <row r="58" spans="1:48" x14ac:dyDescent="0.25">
      <c r="A58">
        <v>58</v>
      </c>
      <c r="B58" s="64">
        <f t="shared" si="29"/>
        <v>4451</v>
      </c>
      <c r="C58" s="61" t="s">
        <v>11</v>
      </c>
      <c r="D58" s="15">
        <f t="shared" si="30"/>
        <v>4550</v>
      </c>
      <c r="E58" s="6">
        <f t="shared" si="31"/>
        <v>6.5934065934065936E-2</v>
      </c>
      <c r="F58" s="7">
        <f t="shared" si="32"/>
        <v>300</v>
      </c>
      <c r="G58" s="34"/>
      <c r="H58" s="35">
        <f t="shared" si="0"/>
        <v>0</v>
      </c>
      <c r="I58" s="31">
        <f t="shared" si="1"/>
        <v>312</v>
      </c>
      <c r="J58" s="38"/>
      <c r="K58" s="39">
        <f t="shared" si="2"/>
        <v>0</v>
      </c>
      <c r="L58" s="63">
        <f t="shared" si="3"/>
        <v>312</v>
      </c>
      <c r="M58" s="43"/>
      <c r="N58" s="44">
        <f t="shared" si="4"/>
        <v>0</v>
      </c>
      <c r="O58" s="46">
        <f t="shared" si="14"/>
        <v>0</v>
      </c>
      <c r="P58" s="9">
        <f t="shared" si="33"/>
        <v>3.3700292069197932E-2</v>
      </c>
      <c r="Q58" s="10">
        <f t="shared" si="34"/>
        <v>150</v>
      </c>
      <c r="R58" s="38"/>
      <c r="S58" s="17">
        <f t="shared" si="15"/>
        <v>0</v>
      </c>
      <c r="T58" s="13">
        <f t="shared" si="6"/>
        <v>165</v>
      </c>
      <c r="U58" s="38"/>
      <c r="V58" s="45">
        <f t="shared" si="16"/>
        <v>0</v>
      </c>
      <c r="W58" s="14">
        <f t="shared" si="7"/>
        <v>198</v>
      </c>
      <c r="X58" s="38"/>
      <c r="Y58" s="45">
        <f t="shared" si="17"/>
        <v>0</v>
      </c>
      <c r="Z58" s="32">
        <f t="shared" si="18"/>
        <v>0</v>
      </c>
      <c r="AA58" s="16">
        <f t="shared" si="19"/>
        <v>2.0669512469108066E-2</v>
      </c>
      <c r="AB58" s="18">
        <f t="shared" si="8"/>
        <v>92</v>
      </c>
      <c r="AC58" s="38"/>
      <c r="AD58" s="17">
        <f t="shared" si="20"/>
        <v>0</v>
      </c>
      <c r="AE58" s="20">
        <f t="shared" si="9"/>
        <v>101</v>
      </c>
      <c r="AF58" s="38"/>
      <c r="AG58" s="37">
        <f t="shared" si="21"/>
        <v>0</v>
      </c>
      <c r="AH58" s="21">
        <f t="shared" si="10"/>
        <v>121.19999999999999</v>
      </c>
      <c r="AI58" s="41"/>
      <c r="AJ58" s="42">
        <f t="shared" si="22"/>
        <v>0</v>
      </c>
      <c r="AK58" s="47">
        <f t="shared" si="23"/>
        <v>0</v>
      </c>
      <c r="AL58" s="25">
        <f t="shared" si="24"/>
        <v>1.482812851044709E-2</v>
      </c>
      <c r="AM58" s="22">
        <f t="shared" si="11"/>
        <v>66</v>
      </c>
      <c r="AN58" s="38"/>
      <c r="AO58" s="17">
        <f t="shared" si="25"/>
        <v>0</v>
      </c>
      <c r="AP58" s="23">
        <f t="shared" si="12"/>
        <v>73</v>
      </c>
      <c r="AQ58" s="38"/>
      <c r="AR58" s="37">
        <f t="shared" si="26"/>
        <v>0</v>
      </c>
      <c r="AS58" s="24">
        <f t="shared" si="13"/>
        <v>88</v>
      </c>
      <c r="AT58" s="38"/>
      <c r="AU58" s="42">
        <f t="shared" si="27"/>
        <v>0</v>
      </c>
      <c r="AV58" s="47">
        <f t="shared" si="28"/>
        <v>0</v>
      </c>
    </row>
    <row r="59" spans="1:48" x14ac:dyDescent="0.25">
      <c r="A59">
        <v>59</v>
      </c>
      <c r="B59" s="64">
        <f t="shared" si="29"/>
        <v>4551</v>
      </c>
      <c r="C59" s="61" t="s">
        <v>11</v>
      </c>
      <c r="D59" s="15">
        <f t="shared" si="30"/>
        <v>4650</v>
      </c>
      <c r="E59" s="6">
        <f t="shared" si="31"/>
        <v>6.4516129032258063E-2</v>
      </c>
      <c r="F59" s="7">
        <f t="shared" si="32"/>
        <v>300</v>
      </c>
      <c r="G59" s="34"/>
      <c r="H59" s="35">
        <f t="shared" si="0"/>
        <v>0</v>
      </c>
      <c r="I59" s="31">
        <f t="shared" si="1"/>
        <v>312</v>
      </c>
      <c r="J59" s="38"/>
      <c r="K59" s="39">
        <f t="shared" si="2"/>
        <v>0</v>
      </c>
      <c r="L59" s="63">
        <f t="shared" si="3"/>
        <v>312</v>
      </c>
      <c r="M59" s="43"/>
      <c r="N59" s="44">
        <f t="shared" si="4"/>
        <v>0</v>
      </c>
      <c r="O59" s="46">
        <f t="shared" si="14"/>
        <v>0</v>
      </c>
      <c r="P59" s="9">
        <f t="shared" si="33"/>
        <v>3.4278180619644036E-2</v>
      </c>
      <c r="Q59" s="10">
        <f t="shared" si="34"/>
        <v>156</v>
      </c>
      <c r="R59" s="38"/>
      <c r="S59" s="17">
        <f t="shared" si="15"/>
        <v>0</v>
      </c>
      <c r="T59" s="13">
        <f t="shared" si="6"/>
        <v>172</v>
      </c>
      <c r="U59" s="38"/>
      <c r="V59" s="45">
        <f t="shared" si="16"/>
        <v>0</v>
      </c>
      <c r="W59" s="14">
        <f t="shared" si="7"/>
        <v>206.4</v>
      </c>
      <c r="X59" s="38"/>
      <c r="Y59" s="45">
        <f t="shared" si="17"/>
        <v>0</v>
      </c>
      <c r="Z59" s="32">
        <f t="shared" si="18"/>
        <v>0</v>
      </c>
      <c r="AA59" s="16">
        <f t="shared" si="19"/>
        <v>2.1094264996704019E-2</v>
      </c>
      <c r="AB59" s="18">
        <f t="shared" si="8"/>
        <v>96</v>
      </c>
      <c r="AC59" s="38"/>
      <c r="AD59" s="17">
        <f t="shared" si="20"/>
        <v>0</v>
      </c>
      <c r="AE59" s="20">
        <f t="shared" si="9"/>
        <v>106</v>
      </c>
      <c r="AF59" s="38"/>
      <c r="AG59" s="37">
        <f t="shared" si="21"/>
        <v>0</v>
      </c>
      <c r="AH59" s="21">
        <f t="shared" si="10"/>
        <v>127.19999999999999</v>
      </c>
      <c r="AI59" s="41"/>
      <c r="AJ59" s="42">
        <f t="shared" si="22"/>
        <v>0</v>
      </c>
      <c r="AK59" s="47">
        <f t="shared" si="23"/>
        <v>0</v>
      </c>
      <c r="AL59" s="25">
        <f t="shared" si="24"/>
        <v>1.5161502966381015E-2</v>
      </c>
      <c r="AM59" s="22">
        <f t="shared" si="11"/>
        <v>69</v>
      </c>
      <c r="AN59" s="38"/>
      <c r="AO59" s="17">
        <f t="shared" si="25"/>
        <v>0</v>
      </c>
      <c r="AP59" s="23">
        <f t="shared" si="12"/>
        <v>76</v>
      </c>
      <c r="AQ59" s="38"/>
      <c r="AR59" s="37">
        <f t="shared" si="26"/>
        <v>0</v>
      </c>
      <c r="AS59" s="24">
        <f t="shared" si="13"/>
        <v>91</v>
      </c>
      <c r="AT59" s="38"/>
      <c r="AU59" s="42">
        <f t="shared" si="27"/>
        <v>0</v>
      </c>
      <c r="AV59" s="47">
        <f t="shared" si="28"/>
        <v>0</v>
      </c>
    </row>
    <row r="60" spans="1:48" x14ac:dyDescent="0.25">
      <c r="A60">
        <v>60</v>
      </c>
      <c r="B60" s="64">
        <f t="shared" si="29"/>
        <v>4651</v>
      </c>
      <c r="C60" s="61" t="s">
        <v>11</v>
      </c>
      <c r="D60" s="15">
        <f t="shared" si="30"/>
        <v>4750</v>
      </c>
      <c r="E60" s="6">
        <f t="shared" si="31"/>
        <v>6.3157894736842107E-2</v>
      </c>
      <c r="F60" s="7">
        <f t="shared" si="32"/>
        <v>300</v>
      </c>
      <c r="G60" s="34"/>
      <c r="H60" s="35">
        <f t="shared" si="0"/>
        <v>0</v>
      </c>
      <c r="I60" s="31">
        <f t="shared" si="1"/>
        <v>312</v>
      </c>
      <c r="J60" s="38"/>
      <c r="K60" s="39">
        <f t="shared" si="2"/>
        <v>0</v>
      </c>
      <c r="L60" s="63">
        <f t="shared" si="3"/>
        <v>312</v>
      </c>
      <c r="M60" s="43"/>
      <c r="N60" s="44">
        <f t="shared" si="4"/>
        <v>0</v>
      </c>
      <c r="O60" s="46">
        <f t="shared" si="14"/>
        <v>0</v>
      </c>
      <c r="P60" s="9">
        <f t="shared" si="33"/>
        <v>3.4831219092668245E-2</v>
      </c>
      <c r="Q60" s="10">
        <f t="shared" si="34"/>
        <v>162</v>
      </c>
      <c r="R60" s="38"/>
      <c r="S60" s="17">
        <f t="shared" si="15"/>
        <v>0</v>
      </c>
      <c r="T60" s="13">
        <f t="shared" si="6"/>
        <v>178</v>
      </c>
      <c r="U60" s="38"/>
      <c r="V60" s="45">
        <f t="shared" si="16"/>
        <v>0</v>
      </c>
      <c r="W60" s="14">
        <f t="shared" si="7"/>
        <v>213.6</v>
      </c>
      <c r="X60" s="38"/>
      <c r="Y60" s="45">
        <f t="shared" si="17"/>
        <v>0</v>
      </c>
      <c r="Z60" s="32">
        <f t="shared" si="18"/>
        <v>0</v>
      </c>
      <c r="AA60" s="16">
        <f t="shared" si="19"/>
        <v>2.1500752526338422E-2</v>
      </c>
      <c r="AB60" s="18">
        <f t="shared" si="8"/>
        <v>100</v>
      </c>
      <c r="AC60" s="38"/>
      <c r="AD60" s="17">
        <f t="shared" si="20"/>
        <v>0</v>
      </c>
      <c r="AE60" s="20">
        <f t="shared" si="9"/>
        <v>110</v>
      </c>
      <c r="AF60" s="38"/>
      <c r="AG60" s="37">
        <f t="shared" si="21"/>
        <v>0</v>
      </c>
      <c r="AH60" s="21">
        <f t="shared" si="10"/>
        <v>132</v>
      </c>
      <c r="AI60" s="41"/>
      <c r="AJ60" s="42">
        <f t="shared" si="22"/>
        <v>0</v>
      </c>
      <c r="AK60" s="47">
        <f t="shared" si="23"/>
        <v>0</v>
      </c>
      <c r="AL60" s="25">
        <f t="shared" si="24"/>
        <v>1.5480541818963663E-2</v>
      </c>
      <c r="AM60" s="22">
        <f t="shared" si="11"/>
        <v>72</v>
      </c>
      <c r="AN60" s="38"/>
      <c r="AO60" s="17">
        <f t="shared" si="25"/>
        <v>0</v>
      </c>
      <c r="AP60" s="23">
        <f t="shared" si="12"/>
        <v>79</v>
      </c>
      <c r="AQ60" s="38"/>
      <c r="AR60" s="37">
        <f t="shared" si="26"/>
        <v>0</v>
      </c>
      <c r="AS60" s="24">
        <f t="shared" si="13"/>
        <v>95</v>
      </c>
      <c r="AT60" s="38"/>
      <c r="AU60" s="42">
        <f t="shared" si="27"/>
        <v>0</v>
      </c>
      <c r="AV60" s="47">
        <f t="shared" si="28"/>
        <v>0</v>
      </c>
    </row>
    <row r="61" spans="1:48" x14ac:dyDescent="0.25">
      <c r="A61">
        <v>61</v>
      </c>
      <c r="B61" s="64">
        <f t="shared" si="29"/>
        <v>4751</v>
      </c>
      <c r="C61" s="61" t="s">
        <v>11</v>
      </c>
      <c r="D61" s="15">
        <f t="shared" si="30"/>
        <v>4850</v>
      </c>
      <c r="E61" s="6">
        <f t="shared" si="31"/>
        <v>6.1855670103092786E-2</v>
      </c>
      <c r="F61" s="7">
        <f t="shared" si="32"/>
        <v>300</v>
      </c>
      <c r="G61" s="34"/>
      <c r="H61" s="35">
        <f t="shared" si="0"/>
        <v>0</v>
      </c>
      <c r="I61" s="31">
        <f t="shared" si="1"/>
        <v>312</v>
      </c>
      <c r="J61" s="38"/>
      <c r="K61" s="39">
        <f t="shared" si="2"/>
        <v>0</v>
      </c>
      <c r="L61" s="63">
        <f t="shared" si="3"/>
        <v>312</v>
      </c>
      <c r="M61" s="43"/>
      <c r="N61" s="44">
        <f t="shared" si="4"/>
        <v>0</v>
      </c>
      <c r="O61" s="46">
        <f t="shared" si="14"/>
        <v>0</v>
      </c>
      <c r="P61" s="9">
        <f t="shared" si="33"/>
        <v>3.5360976636497579E-2</v>
      </c>
      <c r="Q61" s="10">
        <f t="shared" si="34"/>
        <v>168</v>
      </c>
      <c r="R61" s="38"/>
      <c r="S61" s="17">
        <f t="shared" si="15"/>
        <v>0</v>
      </c>
      <c r="T61" s="13">
        <f t="shared" si="6"/>
        <v>185</v>
      </c>
      <c r="U61" s="38"/>
      <c r="V61" s="45">
        <f t="shared" si="16"/>
        <v>0</v>
      </c>
      <c r="W61" s="14">
        <f t="shared" si="7"/>
        <v>222</v>
      </c>
      <c r="X61" s="38"/>
      <c r="Y61" s="45">
        <f t="shared" si="17"/>
        <v>0</v>
      </c>
      <c r="Z61" s="32">
        <f t="shared" si="18"/>
        <v>0</v>
      </c>
      <c r="AA61" s="16">
        <f t="shared" si="19"/>
        <v>2.189012839402231E-2</v>
      </c>
      <c r="AB61" s="18">
        <f t="shared" si="8"/>
        <v>104</v>
      </c>
      <c r="AC61" s="38"/>
      <c r="AD61" s="17">
        <f t="shared" si="20"/>
        <v>0</v>
      </c>
      <c r="AE61" s="20">
        <f t="shared" si="9"/>
        <v>114</v>
      </c>
      <c r="AF61" s="38"/>
      <c r="AG61" s="37">
        <f t="shared" si="21"/>
        <v>0</v>
      </c>
      <c r="AH61" s="21">
        <f t="shared" si="10"/>
        <v>136.79999999999998</v>
      </c>
      <c r="AI61" s="41"/>
      <c r="AJ61" s="42">
        <f t="shared" si="22"/>
        <v>0</v>
      </c>
      <c r="AK61" s="47">
        <f t="shared" si="23"/>
        <v>0</v>
      </c>
      <c r="AL61" s="25">
        <f t="shared" si="24"/>
        <v>1.5786150284150705E-2</v>
      </c>
      <c r="AM61" s="22">
        <f t="shared" si="11"/>
        <v>75</v>
      </c>
      <c r="AN61" s="38"/>
      <c r="AO61" s="17">
        <f t="shared" si="25"/>
        <v>0</v>
      </c>
      <c r="AP61" s="23">
        <f t="shared" si="12"/>
        <v>83</v>
      </c>
      <c r="AQ61" s="38"/>
      <c r="AR61" s="37">
        <f t="shared" si="26"/>
        <v>0</v>
      </c>
      <c r="AS61" s="24">
        <f t="shared" si="13"/>
        <v>100</v>
      </c>
      <c r="AT61" s="38"/>
      <c r="AU61" s="42">
        <f t="shared" si="27"/>
        <v>0</v>
      </c>
      <c r="AV61" s="47">
        <f t="shared" si="28"/>
        <v>0</v>
      </c>
    </row>
    <row r="62" spans="1:48" x14ac:dyDescent="0.25">
      <c r="A62">
        <v>62</v>
      </c>
      <c r="B62" s="64">
        <f t="shared" si="29"/>
        <v>4851</v>
      </c>
      <c r="C62" s="61" t="s">
        <v>11</v>
      </c>
      <c r="D62" s="15">
        <f t="shared" si="30"/>
        <v>4950</v>
      </c>
      <c r="E62" s="6">
        <f t="shared" si="31"/>
        <v>6.0606060606060608E-2</v>
      </c>
      <c r="F62" s="7">
        <f t="shared" si="32"/>
        <v>300</v>
      </c>
      <c r="G62" s="34"/>
      <c r="H62" s="35">
        <f t="shared" si="0"/>
        <v>0</v>
      </c>
      <c r="I62" s="31">
        <f t="shared" si="1"/>
        <v>312</v>
      </c>
      <c r="J62" s="38"/>
      <c r="K62" s="39">
        <f t="shared" si="2"/>
        <v>0</v>
      </c>
      <c r="L62" s="63">
        <f t="shared" si="3"/>
        <v>312</v>
      </c>
      <c r="M62" s="43"/>
      <c r="N62" s="44">
        <f t="shared" si="4"/>
        <v>0</v>
      </c>
      <c r="O62" s="46">
        <f t="shared" si="14"/>
        <v>0</v>
      </c>
      <c r="P62" s="9">
        <f t="shared" si="33"/>
        <v>3.5868893011750155E-2</v>
      </c>
      <c r="Q62" s="10">
        <f t="shared" si="34"/>
        <v>174</v>
      </c>
      <c r="R62" s="38"/>
      <c r="S62" s="17">
        <f t="shared" si="15"/>
        <v>0</v>
      </c>
      <c r="T62" s="13">
        <f t="shared" si="6"/>
        <v>191</v>
      </c>
      <c r="U62" s="38"/>
      <c r="V62" s="45">
        <f t="shared" si="16"/>
        <v>0</v>
      </c>
      <c r="W62" s="14">
        <f t="shared" si="7"/>
        <v>229.2</v>
      </c>
      <c r="X62" s="38"/>
      <c r="Y62" s="45">
        <f t="shared" si="17"/>
        <v>0</v>
      </c>
      <c r="Z62" s="32">
        <f t="shared" si="18"/>
        <v>0</v>
      </c>
      <c r="AA62" s="16">
        <f t="shared" si="19"/>
        <v>2.2263450834879406E-2</v>
      </c>
      <c r="AB62" s="18">
        <f t="shared" si="8"/>
        <v>108</v>
      </c>
      <c r="AC62" s="38"/>
      <c r="AD62" s="17">
        <f t="shared" si="20"/>
        <v>0</v>
      </c>
      <c r="AE62" s="20">
        <f t="shared" si="9"/>
        <v>119</v>
      </c>
      <c r="AF62" s="38"/>
      <c r="AG62" s="37">
        <f t="shared" si="21"/>
        <v>0</v>
      </c>
      <c r="AH62" s="21">
        <f t="shared" si="10"/>
        <v>142.79999999999998</v>
      </c>
      <c r="AI62" s="41"/>
      <c r="AJ62" s="42">
        <f t="shared" si="22"/>
        <v>0</v>
      </c>
      <c r="AK62" s="47">
        <f t="shared" si="23"/>
        <v>0</v>
      </c>
      <c r="AL62" s="25">
        <f t="shared" si="24"/>
        <v>1.6079158936301793E-2</v>
      </c>
      <c r="AM62" s="22">
        <f t="shared" si="11"/>
        <v>78</v>
      </c>
      <c r="AN62" s="38"/>
      <c r="AO62" s="17">
        <f t="shared" si="25"/>
        <v>0</v>
      </c>
      <c r="AP62" s="23">
        <f t="shared" si="12"/>
        <v>86</v>
      </c>
      <c r="AQ62" s="38"/>
      <c r="AR62" s="37">
        <f t="shared" si="26"/>
        <v>0</v>
      </c>
      <c r="AS62" s="24">
        <f t="shared" si="13"/>
        <v>103</v>
      </c>
      <c r="AT62" s="38"/>
      <c r="AU62" s="42">
        <f t="shared" si="27"/>
        <v>0</v>
      </c>
      <c r="AV62" s="47">
        <f t="shared" si="28"/>
        <v>0</v>
      </c>
    </row>
    <row r="63" spans="1:48" x14ac:dyDescent="0.25">
      <c r="A63">
        <v>63</v>
      </c>
      <c r="B63" s="64">
        <f>SUM(D62+1)</f>
        <v>4951</v>
      </c>
      <c r="C63" s="61" t="s">
        <v>11</v>
      </c>
      <c r="D63" s="15">
        <f>SUM(D62+$H$12)</f>
        <v>5050</v>
      </c>
      <c r="E63" s="6">
        <f t="shared" si="31"/>
        <v>5.9405940594059403E-2</v>
      </c>
      <c r="F63" s="7">
        <f t="shared" si="32"/>
        <v>300</v>
      </c>
      <c r="G63" s="34"/>
      <c r="H63" s="35">
        <f t="shared" si="0"/>
        <v>0</v>
      </c>
      <c r="I63" s="31">
        <f t="shared" si="1"/>
        <v>312</v>
      </c>
      <c r="J63" s="38"/>
      <c r="K63" s="39">
        <f t="shared" si="2"/>
        <v>0</v>
      </c>
      <c r="L63" s="63">
        <f t="shared" si="3"/>
        <v>312</v>
      </c>
      <c r="M63" s="43"/>
      <c r="N63" s="44">
        <f t="shared" si="4"/>
        <v>0</v>
      </c>
      <c r="O63" s="46">
        <f t="shared" si="14"/>
        <v>0</v>
      </c>
      <c r="P63" s="9">
        <f t="shared" si="33"/>
        <v>3.6356291658250856E-2</v>
      </c>
      <c r="Q63" s="10">
        <f t="shared" si="34"/>
        <v>180</v>
      </c>
      <c r="R63" s="38"/>
      <c r="S63" s="17">
        <f t="shared" si="15"/>
        <v>0</v>
      </c>
      <c r="T63" s="13">
        <f t="shared" si="6"/>
        <v>198</v>
      </c>
      <c r="U63" s="38"/>
      <c r="V63" s="45">
        <f t="shared" si="16"/>
        <v>0</v>
      </c>
      <c r="W63" s="14">
        <f t="shared" si="7"/>
        <v>237.6</v>
      </c>
      <c r="X63" s="38"/>
      <c r="Y63" s="45">
        <f t="shared" si="17"/>
        <v>0</v>
      </c>
      <c r="Z63" s="32">
        <f t="shared" si="18"/>
        <v>0</v>
      </c>
      <c r="AA63" s="16">
        <f t="shared" si="19"/>
        <v>2.262169258735609E-2</v>
      </c>
      <c r="AB63" s="18">
        <f t="shared" si="8"/>
        <v>112</v>
      </c>
      <c r="AC63" s="38"/>
      <c r="AD63" s="17">
        <f t="shared" si="20"/>
        <v>0</v>
      </c>
      <c r="AE63" s="20">
        <f t="shared" si="9"/>
        <v>123</v>
      </c>
      <c r="AF63" s="38"/>
      <c r="AG63" s="37">
        <f t="shared" si="21"/>
        <v>0</v>
      </c>
      <c r="AH63" s="21">
        <f t="shared" si="10"/>
        <v>147.6</v>
      </c>
      <c r="AI63" s="41"/>
      <c r="AJ63" s="42">
        <f t="shared" si="22"/>
        <v>0</v>
      </c>
      <c r="AK63" s="47">
        <f t="shared" si="23"/>
        <v>0</v>
      </c>
      <c r="AL63" s="25">
        <f t="shared" si="24"/>
        <v>1.6360331246212886E-2</v>
      </c>
      <c r="AM63" s="22">
        <f t="shared" si="11"/>
        <v>81</v>
      </c>
      <c r="AN63" s="38"/>
      <c r="AO63" s="17">
        <f t="shared" si="25"/>
        <v>0</v>
      </c>
      <c r="AP63" s="23">
        <f t="shared" si="12"/>
        <v>89</v>
      </c>
      <c r="AQ63" s="38"/>
      <c r="AR63" s="37">
        <f t="shared" si="26"/>
        <v>0</v>
      </c>
      <c r="AS63" s="24">
        <f t="shared" si="13"/>
        <v>107</v>
      </c>
      <c r="AT63" s="38"/>
      <c r="AU63" s="42">
        <f t="shared" si="27"/>
        <v>0</v>
      </c>
      <c r="AV63" s="47">
        <f t="shared" si="28"/>
        <v>0</v>
      </c>
    </row>
    <row r="64" spans="1:48" x14ac:dyDescent="0.25">
      <c r="A64">
        <v>64</v>
      </c>
      <c r="B64" s="64">
        <f t="shared" si="29"/>
        <v>5051</v>
      </c>
      <c r="C64" s="61" t="s">
        <v>11</v>
      </c>
      <c r="D64" s="15">
        <f t="shared" si="30"/>
        <v>5150</v>
      </c>
      <c r="E64" s="6">
        <f t="shared" si="31"/>
        <v>5.8252427184466021E-2</v>
      </c>
      <c r="F64" s="7">
        <f t="shared" si="32"/>
        <v>300</v>
      </c>
      <c r="G64" s="34"/>
      <c r="H64" s="35">
        <f t="shared" si="0"/>
        <v>0</v>
      </c>
      <c r="I64" s="31">
        <f t="shared" si="1"/>
        <v>312</v>
      </c>
      <c r="J64" s="38"/>
      <c r="K64" s="39">
        <f t="shared" si="2"/>
        <v>0</v>
      </c>
      <c r="L64" s="63">
        <f t="shared" si="3"/>
        <v>312</v>
      </c>
      <c r="M64" s="43"/>
      <c r="N64" s="44">
        <f t="shared" si="4"/>
        <v>0</v>
      </c>
      <c r="O64" s="46">
        <f t="shared" si="14"/>
        <v>0</v>
      </c>
      <c r="P64" s="9">
        <f t="shared" si="33"/>
        <v>3.6824391209661453E-2</v>
      </c>
      <c r="Q64" s="10">
        <f t="shared" si="34"/>
        <v>186</v>
      </c>
      <c r="R64" s="38"/>
      <c r="S64" s="17">
        <f t="shared" si="15"/>
        <v>0</v>
      </c>
      <c r="T64" s="13">
        <f t="shared" si="6"/>
        <v>205</v>
      </c>
      <c r="U64" s="38"/>
      <c r="V64" s="45">
        <f t="shared" si="16"/>
        <v>0</v>
      </c>
      <c r="W64" s="14">
        <f t="shared" si="7"/>
        <v>246</v>
      </c>
      <c r="X64" s="38"/>
      <c r="Y64" s="45">
        <f t="shared" si="17"/>
        <v>0</v>
      </c>
      <c r="Z64" s="32">
        <f t="shared" si="18"/>
        <v>0</v>
      </c>
      <c r="AA64" s="16">
        <f t="shared" si="19"/>
        <v>2.2965749356563057E-2</v>
      </c>
      <c r="AB64" s="18">
        <f t="shared" si="8"/>
        <v>116</v>
      </c>
      <c r="AC64" s="38"/>
      <c r="AD64" s="17">
        <f t="shared" si="20"/>
        <v>0</v>
      </c>
      <c r="AE64" s="20">
        <f t="shared" si="9"/>
        <v>128</v>
      </c>
      <c r="AF64" s="38"/>
      <c r="AG64" s="37">
        <f t="shared" si="21"/>
        <v>0</v>
      </c>
      <c r="AH64" s="21">
        <f t="shared" si="10"/>
        <v>153.6</v>
      </c>
      <c r="AI64" s="41"/>
      <c r="AJ64" s="42">
        <f t="shared" si="22"/>
        <v>0</v>
      </c>
      <c r="AK64" s="47">
        <f t="shared" si="23"/>
        <v>0</v>
      </c>
      <c r="AL64" s="25">
        <f t="shared" si="24"/>
        <v>1.6630370223718077E-2</v>
      </c>
      <c r="AM64" s="22">
        <f t="shared" si="11"/>
        <v>84</v>
      </c>
      <c r="AN64" s="38"/>
      <c r="AO64" s="17">
        <f t="shared" si="25"/>
        <v>0</v>
      </c>
      <c r="AP64" s="23">
        <f t="shared" si="12"/>
        <v>92</v>
      </c>
      <c r="AQ64" s="38"/>
      <c r="AR64" s="37">
        <f t="shared" si="26"/>
        <v>0</v>
      </c>
      <c r="AS64" s="24">
        <f t="shared" si="13"/>
        <v>110</v>
      </c>
      <c r="AT64" s="38"/>
      <c r="AU64" s="42">
        <f t="shared" si="27"/>
        <v>0</v>
      </c>
      <c r="AV64" s="47">
        <f t="shared" si="28"/>
        <v>0</v>
      </c>
    </row>
    <row r="65" spans="1:48" x14ac:dyDescent="0.25">
      <c r="A65">
        <v>65</v>
      </c>
      <c r="B65" s="64">
        <f t="shared" si="29"/>
        <v>5151</v>
      </c>
      <c r="C65" s="61" t="s">
        <v>11</v>
      </c>
      <c r="D65" s="15">
        <f t="shared" si="30"/>
        <v>5250</v>
      </c>
      <c r="E65" s="6">
        <f t="shared" si="31"/>
        <v>5.7142857142857141E-2</v>
      </c>
      <c r="F65" s="7">
        <f t="shared" si="32"/>
        <v>300</v>
      </c>
      <c r="G65" s="34"/>
      <c r="H65" s="35">
        <f t="shared" si="0"/>
        <v>0</v>
      </c>
      <c r="I65" s="31">
        <f t="shared" si="1"/>
        <v>312</v>
      </c>
      <c r="J65" s="38"/>
      <c r="K65" s="39">
        <f t="shared" si="2"/>
        <v>0</v>
      </c>
      <c r="L65" s="63">
        <f t="shared" si="3"/>
        <v>312</v>
      </c>
      <c r="M65" s="43"/>
      <c r="N65" s="44">
        <f t="shared" si="4"/>
        <v>0</v>
      </c>
      <c r="O65" s="46">
        <f t="shared" si="14"/>
        <v>0</v>
      </c>
      <c r="P65" s="9">
        <f t="shared" si="33"/>
        <v>3.7274315666860805E-2</v>
      </c>
      <c r="Q65" s="10">
        <f t="shared" si="34"/>
        <v>192</v>
      </c>
      <c r="R65" s="38"/>
      <c r="S65" s="17">
        <f t="shared" si="15"/>
        <v>0</v>
      </c>
      <c r="T65" s="13">
        <f t="shared" si="6"/>
        <v>211</v>
      </c>
      <c r="U65" s="38"/>
      <c r="V65" s="45">
        <f t="shared" si="16"/>
        <v>0</v>
      </c>
      <c r="W65" s="14">
        <f t="shared" si="7"/>
        <v>253.2</v>
      </c>
      <c r="X65" s="38"/>
      <c r="Y65" s="45">
        <f t="shared" si="17"/>
        <v>0</v>
      </c>
      <c r="Z65" s="32">
        <f t="shared" si="18"/>
        <v>0</v>
      </c>
      <c r="AA65" s="16">
        <f t="shared" si="19"/>
        <v>2.3296447291788001E-2</v>
      </c>
      <c r="AB65" s="18">
        <f t="shared" si="8"/>
        <v>120</v>
      </c>
      <c r="AC65" s="38"/>
      <c r="AD65" s="17">
        <f t="shared" si="20"/>
        <v>0</v>
      </c>
      <c r="AE65" s="20">
        <f t="shared" si="9"/>
        <v>132</v>
      </c>
      <c r="AF65" s="38"/>
      <c r="AG65" s="37">
        <f t="shared" si="21"/>
        <v>0</v>
      </c>
      <c r="AH65" s="21">
        <f t="shared" si="10"/>
        <v>158.4</v>
      </c>
      <c r="AI65" s="41"/>
      <c r="AJ65" s="42">
        <f t="shared" si="22"/>
        <v>0</v>
      </c>
      <c r="AK65" s="47">
        <f t="shared" si="23"/>
        <v>0</v>
      </c>
      <c r="AL65" s="25">
        <f t="shared" si="24"/>
        <v>1.6889924286546301E-2</v>
      </c>
      <c r="AM65" s="22">
        <f t="shared" si="11"/>
        <v>87</v>
      </c>
      <c r="AN65" s="38"/>
      <c r="AO65" s="17">
        <f t="shared" si="25"/>
        <v>0</v>
      </c>
      <c r="AP65" s="23">
        <f t="shared" si="12"/>
        <v>96</v>
      </c>
      <c r="AQ65" s="38"/>
      <c r="AR65" s="37">
        <f t="shared" si="26"/>
        <v>0</v>
      </c>
      <c r="AS65" s="24">
        <f t="shared" si="13"/>
        <v>115</v>
      </c>
      <c r="AT65" s="38"/>
      <c r="AU65" s="42">
        <f t="shared" si="27"/>
        <v>0</v>
      </c>
      <c r="AV65" s="47">
        <f t="shared" si="28"/>
        <v>0</v>
      </c>
    </row>
    <row r="66" spans="1:48" x14ac:dyDescent="0.25">
      <c r="A66">
        <v>66</v>
      </c>
      <c r="B66" s="64">
        <f t="shared" si="29"/>
        <v>5251</v>
      </c>
      <c r="C66" s="61" t="s">
        <v>11</v>
      </c>
      <c r="D66" s="15">
        <f t="shared" si="30"/>
        <v>5350</v>
      </c>
      <c r="E66" s="6">
        <f t="shared" si="31"/>
        <v>5.6074766355140186E-2</v>
      </c>
      <c r="F66" s="7">
        <f t="shared" si="32"/>
        <v>300</v>
      </c>
      <c r="G66" s="34"/>
      <c r="H66" s="35">
        <f t="shared" si="0"/>
        <v>0</v>
      </c>
      <c r="I66" s="31">
        <f t="shared" si="1"/>
        <v>312</v>
      </c>
      <c r="J66" s="38"/>
      <c r="K66" s="39">
        <f t="shared" si="2"/>
        <v>0</v>
      </c>
      <c r="L66" s="63">
        <f t="shared" si="3"/>
        <v>312</v>
      </c>
      <c r="M66" s="43"/>
      <c r="N66" s="44">
        <f t="shared" si="4"/>
        <v>0</v>
      </c>
      <c r="O66" s="46">
        <f t="shared" si="14"/>
        <v>0</v>
      </c>
      <c r="P66" s="9">
        <f t="shared" si="33"/>
        <v>3.7707103408874502E-2</v>
      </c>
      <c r="Q66" s="10">
        <f t="shared" si="34"/>
        <v>198</v>
      </c>
      <c r="R66" s="38"/>
      <c r="S66" s="17">
        <f t="shared" si="15"/>
        <v>0</v>
      </c>
      <c r="T66" s="13">
        <f t="shared" si="6"/>
        <v>218</v>
      </c>
      <c r="U66" s="38"/>
      <c r="V66" s="45">
        <f t="shared" si="16"/>
        <v>0</v>
      </c>
      <c r="W66" s="14">
        <f t="shared" si="7"/>
        <v>261.59999999999997</v>
      </c>
      <c r="X66" s="38"/>
      <c r="Y66" s="45">
        <f t="shared" si="17"/>
        <v>0</v>
      </c>
      <c r="Z66" s="32">
        <f t="shared" si="18"/>
        <v>0</v>
      </c>
      <c r="AA66" s="16">
        <f t="shared" si="19"/>
        <v>2.3614549609598173E-2</v>
      </c>
      <c r="AB66" s="18">
        <f t="shared" si="8"/>
        <v>124</v>
      </c>
      <c r="AC66" s="38"/>
      <c r="AD66" s="17">
        <f t="shared" si="20"/>
        <v>0</v>
      </c>
      <c r="AE66" s="20">
        <f t="shared" si="9"/>
        <v>136</v>
      </c>
      <c r="AF66" s="38"/>
      <c r="AG66" s="37">
        <f t="shared" si="21"/>
        <v>0</v>
      </c>
      <c r="AH66" s="21">
        <f t="shared" si="10"/>
        <v>163.19999999999999</v>
      </c>
      <c r="AI66" s="41"/>
      <c r="AJ66" s="42">
        <f t="shared" si="22"/>
        <v>0</v>
      </c>
      <c r="AK66" s="47">
        <f t="shared" si="23"/>
        <v>0</v>
      </c>
      <c r="AL66" s="25">
        <f t="shared" si="24"/>
        <v>1.7139592458579319E-2</v>
      </c>
      <c r="AM66" s="22">
        <f t="shared" si="11"/>
        <v>90</v>
      </c>
      <c r="AN66" s="38"/>
      <c r="AO66" s="17">
        <f t="shared" si="25"/>
        <v>0</v>
      </c>
      <c r="AP66" s="23">
        <f t="shared" si="12"/>
        <v>99</v>
      </c>
      <c r="AQ66" s="38"/>
      <c r="AR66" s="37">
        <f t="shared" si="26"/>
        <v>0</v>
      </c>
      <c r="AS66" s="24">
        <f t="shared" si="13"/>
        <v>119</v>
      </c>
      <c r="AT66" s="38"/>
      <c r="AU66" s="42">
        <f t="shared" si="27"/>
        <v>0</v>
      </c>
      <c r="AV66" s="47">
        <f t="shared" si="28"/>
        <v>0</v>
      </c>
    </row>
    <row r="67" spans="1:48" x14ac:dyDescent="0.25">
      <c r="A67">
        <v>67</v>
      </c>
      <c r="B67" s="64">
        <f t="shared" si="29"/>
        <v>5351</v>
      </c>
      <c r="C67" s="61" t="s">
        <v>11</v>
      </c>
      <c r="D67" s="15">
        <f t="shared" si="30"/>
        <v>5450</v>
      </c>
      <c r="E67" s="6">
        <f t="shared" si="31"/>
        <v>5.5045871559633031E-2</v>
      </c>
      <c r="F67" s="7">
        <f t="shared" si="32"/>
        <v>300</v>
      </c>
      <c r="G67" s="34"/>
      <c r="H67" s="35">
        <f t="shared" si="0"/>
        <v>0</v>
      </c>
      <c r="I67" s="31">
        <f t="shared" si="1"/>
        <v>312</v>
      </c>
      <c r="J67" s="38"/>
      <c r="K67" s="39">
        <f t="shared" si="2"/>
        <v>0</v>
      </c>
      <c r="L67" s="63">
        <f t="shared" si="3"/>
        <v>312</v>
      </c>
      <c r="M67" s="43"/>
      <c r="N67" s="44">
        <f t="shared" si="4"/>
        <v>0</v>
      </c>
      <c r="O67" s="46">
        <f t="shared" si="14"/>
        <v>0</v>
      </c>
      <c r="P67" s="9">
        <f t="shared" si="33"/>
        <v>3.8123715193421788E-2</v>
      </c>
      <c r="Q67" s="10">
        <f t="shared" si="34"/>
        <v>204</v>
      </c>
      <c r="R67" s="38"/>
      <c r="S67" s="17">
        <f t="shared" si="15"/>
        <v>0</v>
      </c>
      <c r="T67" s="13">
        <f t="shared" si="6"/>
        <v>224</v>
      </c>
      <c r="U67" s="38"/>
      <c r="V67" s="45">
        <f t="shared" si="16"/>
        <v>0</v>
      </c>
      <c r="W67" s="14">
        <f t="shared" si="7"/>
        <v>268.8</v>
      </c>
      <c r="X67" s="38"/>
      <c r="Y67" s="45">
        <f t="shared" si="17"/>
        <v>0</v>
      </c>
      <c r="Z67" s="32">
        <f t="shared" si="18"/>
        <v>0</v>
      </c>
      <c r="AA67" s="16">
        <f t="shared" si="19"/>
        <v>2.3920762474303869E-2</v>
      </c>
      <c r="AB67" s="18">
        <f t="shared" si="8"/>
        <v>128</v>
      </c>
      <c r="AC67" s="38"/>
      <c r="AD67" s="17">
        <f t="shared" si="20"/>
        <v>0</v>
      </c>
      <c r="AE67" s="20">
        <f t="shared" si="9"/>
        <v>141</v>
      </c>
      <c r="AF67" s="38"/>
      <c r="AG67" s="37">
        <f t="shared" si="21"/>
        <v>0</v>
      </c>
      <c r="AH67" s="21">
        <f t="shared" si="10"/>
        <v>169.2</v>
      </c>
      <c r="AI67" s="41"/>
      <c r="AJ67" s="42">
        <f t="shared" si="22"/>
        <v>0</v>
      </c>
      <c r="AK67" s="47">
        <f t="shared" si="23"/>
        <v>0</v>
      </c>
      <c r="AL67" s="25">
        <f t="shared" si="24"/>
        <v>1.7379928985236406E-2</v>
      </c>
      <c r="AM67" s="22">
        <f t="shared" si="11"/>
        <v>93</v>
      </c>
      <c r="AN67" s="38"/>
      <c r="AO67" s="17">
        <f t="shared" si="25"/>
        <v>0</v>
      </c>
      <c r="AP67" s="23">
        <f t="shared" si="12"/>
        <v>102</v>
      </c>
      <c r="AQ67" s="38"/>
      <c r="AR67" s="37">
        <f t="shared" si="26"/>
        <v>0</v>
      </c>
      <c r="AS67" s="24">
        <f t="shared" si="13"/>
        <v>122</v>
      </c>
      <c r="AT67" s="38"/>
      <c r="AU67" s="42">
        <f t="shared" si="27"/>
        <v>0</v>
      </c>
      <c r="AV67" s="47">
        <f t="shared" si="28"/>
        <v>0</v>
      </c>
    </row>
    <row r="68" spans="1:48" x14ac:dyDescent="0.25">
      <c r="A68">
        <v>68</v>
      </c>
      <c r="B68" s="64">
        <f t="shared" si="29"/>
        <v>5451</v>
      </c>
      <c r="C68" s="61" t="s">
        <v>11</v>
      </c>
      <c r="D68" s="15">
        <f t="shared" si="30"/>
        <v>5550</v>
      </c>
      <c r="E68" s="6">
        <f t="shared" si="31"/>
        <v>5.4054054054054057E-2</v>
      </c>
      <c r="F68" s="7">
        <f t="shared" si="32"/>
        <v>300</v>
      </c>
      <c r="G68" s="34"/>
      <c r="H68" s="35">
        <f t="shared" si="0"/>
        <v>0</v>
      </c>
      <c r="I68" s="31">
        <f t="shared" si="1"/>
        <v>312</v>
      </c>
      <c r="J68" s="38"/>
      <c r="K68" s="39">
        <f t="shared" si="2"/>
        <v>0</v>
      </c>
      <c r="L68" s="63">
        <f t="shared" si="3"/>
        <v>312</v>
      </c>
      <c r="M68" s="43"/>
      <c r="N68" s="44">
        <f t="shared" si="4"/>
        <v>0</v>
      </c>
      <c r="O68" s="46">
        <f t="shared" si="14"/>
        <v>0</v>
      </c>
      <c r="P68" s="9">
        <f t="shared" si="33"/>
        <v>3.8525041276829937E-2</v>
      </c>
      <c r="Q68" s="10">
        <f t="shared" si="34"/>
        <v>210</v>
      </c>
      <c r="R68" s="38"/>
      <c r="S68" s="17">
        <f t="shared" si="15"/>
        <v>0</v>
      </c>
      <c r="T68" s="13">
        <f t="shared" si="6"/>
        <v>231</v>
      </c>
      <c r="U68" s="38"/>
      <c r="V68" s="45">
        <f t="shared" si="16"/>
        <v>0</v>
      </c>
      <c r="W68" s="14">
        <f t="shared" si="7"/>
        <v>277.2</v>
      </c>
      <c r="X68" s="38"/>
      <c r="Y68" s="45">
        <f t="shared" si="17"/>
        <v>0</v>
      </c>
      <c r="Z68" s="32">
        <f t="shared" si="18"/>
        <v>0</v>
      </c>
      <c r="AA68" s="16">
        <f t="shared" si="19"/>
        <v>2.4215740231150248E-2</v>
      </c>
      <c r="AB68" s="18">
        <f t="shared" si="8"/>
        <v>132</v>
      </c>
      <c r="AC68" s="38"/>
      <c r="AD68" s="17">
        <f t="shared" si="20"/>
        <v>0</v>
      </c>
      <c r="AE68" s="20">
        <f t="shared" si="9"/>
        <v>145</v>
      </c>
      <c r="AF68" s="38"/>
      <c r="AG68" s="37">
        <f t="shared" si="21"/>
        <v>0</v>
      </c>
      <c r="AH68" s="21">
        <f t="shared" si="10"/>
        <v>174</v>
      </c>
      <c r="AI68" s="41"/>
      <c r="AJ68" s="42">
        <f t="shared" si="22"/>
        <v>0</v>
      </c>
      <c r="AK68" s="47">
        <f t="shared" si="23"/>
        <v>0</v>
      </c>
      <c r="AL68" s="25">
        <f t="shared" si="24"/>
        <v>1.7611447440836543E-2</v>
      </c>
      <c r="AM68" s="22">
        <f t="shared" si="11"/>
        <v>96</v>
      </c>
      <c r="AN68" s="38"/>
      <c r="AO68" s="17">
        <f t="shared" si="25"/>
        <v>0</v>
      </c>
      <c r="AP68" s="23">
        <f t="shared" si="12"/>
        <v>106</v>
      </c>
      <c r="AQ68" s="38"/>
      <c r="AR68" s="37">
        <f t="shared" si="26"/>
        <v>0</v>
      </c>
      <c r="AS68" s="24">
        <f t="shared" si="13"/>
        <v>127</v>
      </c>
      <c r="AT68" s="38"/>
      <c r="AU68" s="42">
        <f t="shared" si="27"/>
        <v>0</v>
      </c>
      <c r="AV68" s="47">
        <f t="shared" si="28"/>
        <v>0</v>
      </c>
    </row>
    <row r="69" spans="1:48" x14ac:dyDescent="0.25">
      <c r="A69">
        <v>69</v>
      </c>
      <c r="B69" s="64">
        <f t="shared" si="29"/>
        <v>5551</v>
      </c>
      <c r="C69" s="61" t="s">
        <v>11</v>
      </c>
      <c r="D69" s="15">
        <f t="shared" si="30"/>
        <v>5650</v>
      </c>
      <c r="E69" s="6">
        <f t="shared" si="31"/>
        <v>5.3097345132743362E-2</v>
      </c>
      <c r="F69" s="7">
        <f t="shared" si="32"/>
        <v>300</v>
      </c>
      <c r="G69" s="34"/>
      <c r="H69" s="35">
        <f t="shared" si="0"/>
        <v>0</v>
      </c>
      <c r="I69" s="31">
        <f t="shared" si="1"/>
        <v>312</v>
      </c>
      <c r="J69" s="38"/>
      <c r="K69" s="39">
        <f t="shared" si="2"/>
        <v>0</v>
      </c>
      <c r="L69" s="63">
        <f t="shared" si="3"/>
        <v>312</v>
      </c>
      <c r="M69" s="43"/>
      <c r="N69" s="44">
        <f t="shared" si="4"/>
        <v>0</v>
      </c>
      <c r="O69" s="46">
        <f t="shared" si="14"/>
        <v>0</v>
      </c>
      <c r="P69" s="9">
        <f t="shared" si="33"/>
        <v>3.8911907764366781E-2</v>
      </c>
      <c r="Q69" s="10">
        <f t="shared" si="34"/>
        <v>216</v>
      </c>
      <c r="R69" s="38"/>
      <c r="S69" s="17">
        <f t="shared" si="15"/>
        <v>0</v>
      </c>
      <c r="T69" s="13">
        <f t="shared" si="6"/>
        <v>238</v>
      </c>
      <c r="U69" s="38"/>
      <c r="V69" s="45">
        <f t="shared" si="16"/>
        <v>0</v>
      </c>
      <c r="W69" s="14">
        <f t="shared" si="7"/>
        <v>285.59999999999997</v>
      </c>
      <c r="X69" s="38"/>
      <c r="Y69" s="45">
        <f t="shared" si="17"/>
        <v>0</v>
      </c>
      <c r="Z69" s="32">
        <f t="shared" si="18"/>
        <v>0</v>
      </c>
      <c r="AA69" s="16">
        <f t="shared" si="19"/>
        <v>2.4500090073860566E-2</v>
      </c>
      <c r="AB69" s="18">
        <f t="shared" si="8"/>
        <v>136</v>
      </c>
      <c r="AC69" s="38"/>
      <c r="AD69" s="17">
        <f t="shared" si="20"/>
        <v>0</v>
      </c>
      <c r="AE69" s="20">
        <f t="shared" si="9"/>
        <v>150</v>
      </c>
      <c r="AF69" s="38"/>
      <c r="AG69" s="37">
        <f t="shared" si="21"/>
        <v>0</v>
      </c>
      <c r="AH69" s="21">
        <f t="shared" si="10"/>
        <v>180</v>
      </c>
      <c r="AI69" s="41"/>
      <c r="AJ69" s="42">
        <f t="shared" si="22"/>
        <v>0</v>
      </c>
      <c r="AK69" s="47">
        <f t="shared" si="23"/>
        <v>0</v>
      </c>
      <c r="AL69" s="25">
        <f t="shared" si="24"/>
        <v>1.7834624392001442E-2</v>
      </c>
      <c r="AM69" s="22">
        <f t="shared" si="11"/>
        <v>99</v>
      </c>
      <c r="AN69" s="38"/>
      <c r="AO69" s="17">
        <f t="shared" si="25"/>
        <v>0</v>
      </c>
      <c r="AP69" s="23">
        <f t="shared" si="12"/>
        <v>109</v>
      </c>
      <c r="AQ69" s="38"/>
      <c r="AR69" s="37">
        <f t="shared" si="26"/>
        <v>0</v>
      </c>
      <c r="AS69" s="24">
        <f t="shared" si="13"/>
        <v>131</v>
      </c>
      <c r="AT69" s="38"/>
      <c r="AU69" s="42">
        <f t="shared" si="27"/>
        <v>0</v>
      </c>
      <c r="AV69" s="47">
        <f t="shared" si="28"/>
        <v>0</v>
      </c>
    </row>
    <row r="70" spans="1:48" x14ac:dyDescent="0.25">
      <c r="A70">
        <v>70</v>
      </c>
      <c r="B70" s="64">
        <f t="shared" si="29"/>
        <v>5651</v>
      </c>
      <c r="C70" s="61" t="s">
        <v>11</v>
      </c>
      <c r="D70" s="15">
        <f t="shared" si="30"/>
        <v>5750</v>
      </c>
      <c r="E70" s="6">
        <f t="shared" si="31"/>
        <v>5.2173913043478258E-2</v>
      </c>
      <c r="F70" s="7">
        <f t="shared" si="32"/>
        <v>300</v>
      </c>
      <c r="G70" s="34"/>
      <c r="H70" s="35">
        <f t="shared" si="0"/>
        <v>0</v>
      </c>
      <c r="I70" s="31">
        <f t="shared" si="1"/>
        <v>312</v>
      </c>
      <c r="J70" s="38"/>
      <c r="K70" s="39">
        <f t="shared" si="2"/>
        <v>0</v>
      </c>
      <c r="L70" s="63">
        <f t="shared" si="3"/>
        <v>312</v>
      </c>
      <c r="M70" s="43"/>
      <c r="N70" s="44">
        <f t="shared" si="4"/>
        <v>0</v>
      </c>
      <c r="O70" s="46">
        <f t="shared" si="14"/>
        <v>0</v>
      </c>
      <c r="P70" s="9">
        <f t="shared" si="33"/>
        <v>3.9285082286321008E-2</v>
      </c>
      <c r="Q70" s="10">
        <f t="shared" si="34"/>
        <v>222</v>
      </c>
      <c r="R70" s="38"/>
      <c r="S70" s="17">
        <f t="shared" si="15"/>
        <v>0</v>
      </c>
      <c r="T70" s="13">
        <f t="shared" si="6"/>
        <v>244</v>
      </c>
      <c r="U70" s="38"/>
      <c r="V70" s="45">
        <f t="shared" si="16"/>
        <v>0</v>
      </c>
      <c r="W70" s="14">
        <f t="shared" si="7"/>
        <v>292.8</v>
      </c>
      <c r="X70" s="38"/>
      <c r="Y70" s="45">
        <f t="shared" si="17"/>
        <v>0</v>
      </c>
      <c r="Z70" s="32">
        <f t="shared" si="18"/>
        <v>0</v>
      </c>
      <c r="AA70" s="16">
        <f t="shared" si="19"/>
        <v>2.4774376216598833E-2</v>
      </c>
      <c r="AB70" s="18">
        <f t="shared" si="8"/>
        <v>140</v>
      </c>
      <c r="AC70" s="38"/>
      <c r="AD70" s="17">
        <f t="shared" si="20"/>
        <v>0</v>
      </c>
      <c r="AE70" s="20">
        <f t="shared" si="9"/>
        <v>154</v>
      </c>
      <c r="AF70" s="38"/>
      <c r="AG70" s="37">
        <f t="shared" si="21"/>
        <v>0</v>
      </c>
      <c r="AH70" s="21">
        <f t="shared" si="10"/>
        <v>184.79999999999998</v>
      </c>
      <c r="AI70" s="41"/>
      <c r="AJ70" s="42">
        <f t="shared" si="22"/>
        <v>0</v>
      </c>
      <c r="AK70" s="47">
        <f t="shared" si="23"/>
        <v>0</v>
      </c>
      <c r="AL70" s="25">
        <f t="shared" si="24"/>
        <v>1.8049902672093436E-2</v>
      </c>
      <c r="AM70" s="22">
        <f t="shared" si="11"/>
        <v>102</v>
      </c>
      <c r="AN70" s="38"/>
      <c r="AO70" s="17">
        <f t="shared" si="25"/>
        <v>0</v>
      </c>
      <c r="AP70" s="23">
        <f t="shared" si="12"/>
        <v>112</v>
      </c>
      <c r="AQ70" s="38"/>
      <c r="AR70" s="37">
        <f t="shared" si="26"/>
        <v>0</v>
      </c>
      <c r="AS70" s="24">
        <f t="shared" si="13"/>
        <v>134</v>
      </c>
      <c r="AT70" s="38"/>
      <c r="AU70" s="42">
        <f t="shared" si="27"/>
        <v>0</v>
      </c>
      <c r="AV70" s="47">
        <f t="shared" si="28"/>
        <v>0</v>
      </c>
    </row>
    <row r="71" spans="1:48" x14ac:dyDescent="0.25">
      <c r="A71">
        <v>71</v>
      </c>
      <c r="B71" s="64">
        <f t="shared" si="29"/>
        <v>5751</v>
      </c>
      <c r="C71" s="61" t="s">
        <v>11</v>
      </c>
      <c r="D71" s="15">
        <f t="shared" si="30"/>
        <v>5850</v>
      </c>
      <c r="E71" s="6">
        <f t="shared" si="31"/>
        <v>5.128205128205128E-2</v>
      </c>
      <c r="F71" s="7">
        <f t="shared" si="32"/>
        <v>300</v>
      </c>
      <c r="G71" s="34"/>
      <c r="H71" s="35">
        <f t="shared" si="0"/>
        <v>0</v>
      </c>
      <c r="I71" s="31">
        <f t="shared" si="1"/>
        <v>312</v>
      </c>
      <c r="J71" s="38"/>
      <c r="K71" s="39">
        <f t="shared" si="2"/>
        <v>0</v>
      </c>
      <c r="L71" s="63">
        <f t="shared" si="3"/>
        <v>312</v>
      </c>
      <c r="M71" s="43"/>
      <c r="N71" s="44">
        <f t="shared" si="4"/>
        <v>0</v>
      </c>
      <c r="O71" s="46">
        <f t="shared" si="14"/>
        <v>0</v>
      </c>
      <c r="P71" s="9">
        <f t="shared" si="33"/>
        <v>3.9645279081898799E-2</v>
      </c>
      <c r="Q71" s="10">
        <f t="shared" si="34"/>
        <v>228</v>
      </c>
      <c r="R71" s="38"/>
      <c r="S71" s="17">
        <f t="shared" si="15"/>
        <v>0</v>
      </c>
      <c r="T71" s="13">
        <f t="shared" si="6"/>
        <v>251</v>
      </c>
      <c r="U71" s="38"/>
      <c r="V71" s="45">
        <f t="shared" si="16"/>
        <v>0</v>
      </c>
      <c r="W71" s="14">
        <f t="shared" si="7"/>
        <v>301.2</v>
      </c>
      <c r="X71" s="38"/>
      <c r="Y71" s="45">
        <f t="shared" si="17"/>
        <v>0</v>
      </c>
      <c r="Z71" s="32">
        <f t="shared" si="18"/>
        <v>0</v>
      </c>
      <c r="AA71" s="16">
        <f t="shared" si="19"/>
        <v>2.5039123630672927E-2</v>
      </c>
      <c r="AB71" s="18">
        <f t="shared" si="8"/>
        <v>144</v>
      </c>
      <c r="AC71" s="38"/>
      <c r="AD71" s="17">
        <f t="shared" si="20"/>
        <v>0</v>
      </c>
      <c r="AE71" s="20">
        <f t="shared" si="9"/>
        <v>158</v>
      </c>
      <c r="AF71" s="38"/>
      <c r="AG71" s="37">
        <f t="shared" si="21"/>
        <v>0</v>
      </c>
      <c r="AH71" s="21">
        <f t="shared" si="10"/>
        <v>189.6</v>
      </c>
      <c r="AI71" s="41"/>
      <c r="AJ71" s="42">
        <f t="shared" si="22"/>
        <v>0</v>
      </c>
      <c r="AK71" s="47">
        <f t="shared" si="23"/>
        <v>0</v>
      </c>
      <c r="AL71" s="25">
        <f t="shared" si="24"/>
        <v>1.8257694314032343E-2</v>
      </c>
      <c r="AM71" s="22">
        <f t="shared" si="11"/>
        <v>105</v>
      </c>
      <c r="AN71" s="38"/>
      <c r="AO71" s="17">
        <f t="shared" si="25"/>
        <v>0</v>
      </c>
      <c r="AP71" s="23">
        <f t="shared" si="12"/>
        <v>116</v>
      </c>
      <c r="AQ71" s="38"/>
      <c r="AR71" s="37">
        <f t="shared" si="26"/>
        <v>0</v>
      </c>
      <c r="AS71" s="24">
        <f t="shared" si="13"/>
        <v>139</v>
      </c>
      <c r="AT71" s="38"/>
      <c r="AU71" s="42">
        <f t="shared" si="27"/>
        <v>0</v>
      </c>
      <c r="AV71" s="47">
        <f t="shared" si="28"/>
        <v>0</v>
      </c>
    </row>
    <row r="72" spans="1:48" x14ac:dyDescent="0.25">
      <c r="A72">
        <v>72</v>
      </c>
      <c r="B72" s="64">
        <f t="shared" si="29"/>
        <v>5851</v>
      </c>
      <c r="C72" s="61" t="s">
        <v>11</v>
      </c>
      <c r="D72" s="15">
        <f t="shared" si="30"/>
        <v>5950</v>
      </c>
      <c r="E72" s="6">
        <f t="shared" si="31"/>
        <v>5.0420168067226892E-2</v>
      </c>
      <c r="F72" s="7">
        <f t="shared" si="32"/>
        <v>300</v>
      </c>
      <c r="G72" s="34"/>
      <c r="H72" s="35">
        <f t="shared" si="0"/>
        <v>0</v>
      </c>
      <c r="I72" s="31">
        <f t="shared" si="1"/>
        <v>312</v>
      </c>
      <c r="J72" s="38"/>
      <c r="K72" s="39">
        <f t="shared" si="2"/>
        <v>0</v>
      </c>
      <c r="L72" s="63">
        <f t="shared" si="3"/>
        <v>312</v>
      </c>
      <c r="M72" s="43"/>
      <c r="N72" s="44">
        <f t="shared" si="4"/>
        <v>0</v>
      </c>
      <c r="O72" s="46">
        <f t="shared" si="14"/>
        <v>0</v>
      </c>
      <c r="P72" s="9">
        <f t="shared" si="33"/>
        <v>3.9993163561784312E-2</v>
      </c>
      <c r="Q72" s="10">
        <f t="shared" si="34"/>
        <v>234</v>
      </c>
      <c r="R72" s="38"/>
      <c r="S72" s="17">
        <f t="shared" si="15"/>
        <v>0</v>
      </c>
      <c r="T72" s="13">
        <f t="shared" si="6"/>
        <v>257</v>
      </c>
      <c r="U72" s="38"/>
      <c r="V72" s="45">
        <f t="shared" si="16"/>
        <v>0</v>
      </c>
      <c r="W72" s="14">
        <f t="shared" si="7"/>
        <v>308.39999999999998</v>
      </c>
      <c r="X72" s="38"/>
      <c r="Y72" s="45">
        <f t="shared" si="17"/>
        <v>0</v>
      </c>
      <c r="Z72" s="32">
        <f t="shared" si="18"/>
        <v>0</v>
      </c>
      <c r="AA72" s="16">
        <f t="shared" si="19"/>
        <v>2.5294821398051615E-2</v>
      </c>
      <c r="AB72" s="18">
        <f t="shared" si="8"/>
        <v>148</v>
      </c>
      <c r="AC72" s="38"/>
      <c r="AD72" s="17">
        <f t="shared" si="20"/>
        <v>0</v>
      </c>
      <c r="AE72" s="20">
        <f t="shared" si="9"/>
        <v>163</v>
      </c>
      <c r="AF72" s="38"/>
      <c r="AG72" s="37">
        <f t="shared" si="21"/>
        <v>0</v>
      </c>
      <c r="AH72" s="21">
        <f t="shared" si="10"/>
        <v>195.6</v>
      </c>
      <c r="AI72" s="41"/>
      <c r="AJ72" s="42">
        <f t="shared" si="22"/>
        <v>0</v>
      </c>
      <c r="AK72" s="47">
        <f t="shared" si="23"/>
        <v>0</v>
      </c>
      <c r="AL72" s="25">
        <f t="shared" si="24"/>
        <v>1.8458383182361988E-2</v>
      </c>
      <c r="AM72" s="22">
        <f t="shared" si="11"/>
        <v>108</v>
      </c>
      <c r="AN72" s="38"/>
      <c r="AO72" s="17">
        <f t="shared" si="25"/>
        <v>0</v>
      </c>
      <c r="AP72" s="23">
        <f t="shared" si="12"/>
        <v>119</v>
      </c>
      <c r="AQ72" s="38"/>
      <c r="AR72" s="37">
        <f t="shared" si="26"/>
        <v>0</v>
      </c>
      <c r="AS72" s="24">
        <f t="shared" si="13"/>
        <v>143</v>
      </c>
      <c r="AT72" s="38"/>
      <c r="AU72" s="42">
        <f t="shared" si="27"/>
        <v>0</v>
      </c>
      <c r="AV72" s="47">
        <f t="shared" si="28"/>
        <v>0</v>
      </c>
    </row>
    <row r="73" spans="1:48" ht="28.35" customHeight="1" x14ac:dyDescent="0.25">
      <c r="A73">
        <v>73</v>
      </c>
      <c r="B73" s="64">
        <f t="shared" si="29"/>
        <v>5951</v>
      </c>
      <c r="C73" s="83" t="s">
        <v>12</v>
      </c>
      <c r="D73" s="4"/>
      <c r="E73" s="6">
        <f>IF(F73=$H$5,"",F73/B73)</f>
        <v>5.0411695513359098E-2</v>
      </c>
      <c r="F73" s="7">
        <f t="shared" si="32"/>
        <v>300</v>
      </c>
      <c r="G73" s="34"/>
      <c r="H73" s="35">
        <f t="shared" si="0"/>
        <v>0</v>
      </c>
      <c r="I73" s="31">
        <f t="shared" si="1"/>
        <v>312</v>
      </c>
      <c r="J73" s="38"/>
      <c r="K73" s="39">
        <f t="shared" si="2"/>
        <v>0</v>
      </c>
      <c r="L73" s="63">
        <f t="shared" si="3"/>
        <v>312</v>
      </c>
      <c r="M73" s="43"/>
      <c r="N73" s="44">
        <f t="shared" si="4"/>
        <v>0</v>
      </c>
      <c r="O73" s="46">
        <f t="shared" si="14"/>
        <v>0</v>
      </c>
      <c r="P73" s="9">
        <f t="shared" si="33"/>
        <v>4.032935641068728E-2</v>
      </c>
      <c r="Q73" s="10">
        <f t="shared" si="34"/>
        <v>240</v>
      </c>
      <c r="R73" s="38"/>
      <c r="S73" s="17">
        <f t="shared" si="15"/>
        <v>0</v>
      </c>
      <c r="T73" s="13">
        <f t="shared" si="6"/>
        <v>264</v>
      </c>
      <c r="U73" s="38"/>
      <c r="V73" s="45">
        <f t="shared" si="16"/>
        <v>0</v>
      </c>
      <c r="W73" s="14">
        <f t="shared" si="7"/>
        <v>312</v>
      </c>
      <c r="X73" s="38"/>
      <c r="Y73" s="45">
        <f t="shared" si="17"/>
        <v>0</v>
      </c>
      <c r="Z73" s="32">
        <f t="shared" si="18"/>
        <v>0</v>
      </c>
      <c r="AA73" s="16">
        <f t="shared" si="19"/>
        <v>2.5541925726768611E-2</v>
      </c>
      <c r="AB73" s="18">
        <f t="shared" si="8"/>
        <v>152</v>
      </c>
      <c r="AC73" s="38"/>
      <c r="AD73" s="17">
        <f t="shared" si="20"/>
        <v>0</v>
      </c>
      <c r="AE73" s="20">
        <f t="shared" si="9"/>
        <v>167</v>
      </c>
      <c r="AF73" s="38"/>
      <c r="AG73" s="37">
        <f t="shared" si="21"/>
        <v>0</v>
      </c>
      <c r="AH73" s="21">
        <f t="shared" si="10"/>
        <v>200.4</v>
      </c>
      <c r="AI73" s="41"/>
      <c r="AJ73" s="42">
        <f t="shared" si="22"/>
        <v>0</v>
      </c>
      <c r="AK73" s="47">
        <f t="shared" si="23"/>
        <v>0</v>
      </c>
      <c r="AL73" s="25">
        <f t="shared" si="24"/>
        <v>1.8652327339942865E-2</v>
      </c>
      <c r="AM73" s="22">
        <f t="shared" si="11"/>
        <v>111</v>
      </c>
      <c r="AN73" s="38"/>
      <c r="AO73" s="17">
        <f t="shared" si="25"/>
        <v>0</v>
      </c>
      <c r="AP73" s="23">
        <f t="shared" si="12"/>
        <v>122</v>
      </c>
      <c r="AQ73" s="38"/>
      <c r="AR73" s="37">
        <f t="shared" si="26"/>
        <v>0</v>
      </c>
      <c r="AS73" s="24">
        <f t="shared" si="13"/>
        <v>146</v>
      </c>
      <c r="AT73" s="38"/>
      <c r="AU73" s="42">
        <f t="shared" si="27"/>
        <v>0</v>
      </c>
      <c r="AV73" s="47">
        <f t="shared" si="28"/>
        <v>0</v>
      </c>
    </row>
    <row r="74" spans="1:48" x14ac:dyDescent="0.25">
      <c r="A74">
        <v>74</v>
      </c>
      <c r="B74" s="296" t="s">
        <v>7</v>
      </c>
      <c r="C74" s="296"/>
      <c r="D74" s="297"/>
      <c r="E74" s="66"/>
      <c r="F74" s="8">
        <f>(F42)</f>
        <v>132</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25">
      <c r="A75" s="92">
        <v>75</v>
      </c>
      <c r="B75" s="290" t="s">
        <v>34</v>
      </c>
      <c r="C75" s="290"/>
      <c r="D75" s="290"/>
      <c r="E75" s="290"/>
      <c r="F75" s="290"/>
      <c r="G75" s="84">
        <f>SUM(G30:G74)</f>
        <v>0</v>
      </c>
      <c r="H75" s="85"/>
      <c r="I75" s="85"/>
      <c r="J75" s="86">
        <f>SUM(J30:J74)</f>
        <v>0</v>
      </c>
      <c r="K75" s="85"/>
      <c r="L75" s="85"/>
      <c r="M75" s="86">
        <f>SUM(M30:M74)</f>
        <v>0</v>
      </c>
      <c r="N75" s="85"/>
      <c r="O75" s="46">
        <f>ROUND(SUM(O30:O74),0)</f>
        <v>0</v>
      </c>
      <c r="P75" s="85"/>
      <c r="Q75" s="85"/>
      <c r="R75" s="86">
        <f>SUM(R30:R74)</f>
        <v>0</v>
      </c>
      <c r="S75" s="85"/>
      <c r="T75" s="87"/>
      <c r="U75" s="86">
        <f>SUM(U30:U74)</f>
        <v>0</v>
      </c>
      <c r="V75" s="87"/>
      <c r="W75" s="87"/>
      <c r="X75" s="86">
        <f>SUM(X30:X74)</f>
        <v>0</v>
      </c>
      <c r="Y75" s="87"/>
      <c r="Z75" s="46">
        <f>ROUND(SUM(Z30:Z74),0)</f>
        <v>0</v>
      </c>
      <c r="AA75" s="88"/>
      <c r="AB75" s="89"/>
      <c r="AC75" s="86">
        <f>SUM(AC30:AC74)</f>
        <v>0</v>
      </c>
      <c r="AD75" s="89"/>
      <c r="AE75" s="89"/>
      <c r="AF75" s="86">
        <f>SUM(AF30:AF74)</f>
        <v>0</v>
      </c>
      <c r="AG75" s="89"/>
      <c r="AH75" s="89"/>
      <c r="AI75" s="86">
        <f>SUM(AI30:AI74)</f>
        <v>0</v>
      </c>
      <c r="AJ75" s="90"/>
      <c r="AK75" s="91">
        <f>ROUND(SUM(AK30:AK74),0)</f>
        <v>0</v>
      </c>
      <c r="AL75" s="88"/>
      <c r="AM75" s="89"/>
      <c r="AN75" s="86">
        <f>SUM(AN30:AN74)</f>
        <v>0</v>
      </c>
      <c r="AO75" s="89"/>
      <c r="AP75" s="89"/>
      <c r="AQ75" s="86">
        <f>SUM(AQ30:AQ74)</f>
        <v>0</v>
      </c>
      <c r="AR75" s="89"/>
      <c r="AS75" s="89"/>
      <c r="AT75" s="86">
        <f>SUM(AT30:AT74)</f>
        <v>0</v>
      </c>
      <c r="AU75" s="90"/>
      <c r="AV75" s="91">
        <f>ROUND(SUM(AV30:AV74),0)</f>
        <v>0</v>
      </c>
    </row>
    <row r="76" spans="1:48" ht="33" customHeight="1" x14ac:dyDescent="0.25">
      <c r="A76" s="92">
        <v>76</v>
      </c>
      <c r="B76" s="303" t="s">
        <v>14</v>
      </c>
      <c r="C76" s="303"/>
      <c r="D76" s="303"/>
      <c r="E76" s="303"/>
      <c r="F76" s="303"/>
      <c r="G76" s="303"/>
      <c r="H76" s="304">
        <f>SUM(O75+Z75+AK75+AV75)</f>
        <v>0</v>
      </c>
      <c r="I76" s="304"/>
      <c r="J76" s="85"/>
      <c r="K76" s="85"/>
      <c r="L76" s="85"/>
      <c r="M76" s="85"/>
      <c r="N76" s="85"/>
      <c r="O76" s="85"/>
      <c r="P76" s="85"/>
      <c r="Q76" s="85"/>
      <c r="R76" s="85"/>
      <c r="S76" s="85"/>
      <c r="T76" s="85"/>
      <c r="U76" s="85"/>
      <c r="V76" s="85"/>
      <c r="W76" s="85"/>
      <c r="X76" s="85"/>
      <c r="Y76" s="85"/>
      <c r="Z76" s="92"/>
      <c r="AA76" s="92"/>
      <c r="AB76" s="92"/>
      <c r="AC76" s="92"/>
      <c r="AD76" s="92"/>
      <c r="AE76" s="92"/>
      <c r="AF76" s="92"/>
      <c r="AG76" s="92"/>
      <c r="AH76" s="92"/>
      <c r="AI76" s="92"/>
      <c r="AJ76" s="92"/>
      <c r="AK76" s="92"/>
      <c r="AL76" s="92"/>
      <c r="AM76" s="92"/>
      <c r="AN76" s="92"/>
      <c r="AO76" s="92"/>
      <c r="AP76" s="92"/>
      <c r="AQ76" s="92"/>
      <c r="AR76" s="92"/>
      <c r="AS76" s="92"/>
      <c r="AT76" s="92"/>
      <c r="AU76" s="92"/>
      <c r="AV76" s="92"/>
    </row>
    <row r="77" spans="1:48" ht="27.6" customHeight="1" x14ac:dyDescent="0.25">
      <c r="A77" s="92">
        <v>77</v>
      </c>
      <c r="B77" s="303" t="s">
        <v>15</v>
      </c>
      <c r="C77" s="303"/>
      <c r="D77" s="303"/>
      <c r="E77" s="303"/>
      <c r="F77" s="303"/>
      <c r="G77" s="303"/>
      <c r="H77" s="317">
        <v>281728.65999999997</v>
      </c>
      <c r="I77" s="272"/>
      <c r="J77" s="85"/>
      <c r="K77" s="85"/>
      <c r="L77" s="85"/>
      <c r="M77" s="85"/>
      <c r="N77" s="85"/>
      <c r="O77" s="85"/>
      <c r="P77" s="85"/>
      <c r="Q77" s="85"/>
      <c r="R77" s="85"/>
      <c r="S77" s="85"/>
      <c r="T77" s="85"/>
      <c r="U77" s="85"/>
      <c r="V77" s="85"/>
      <c r="W77" s="85"/>
      <c r="X77" s="85"/>
      <c r="Y77" s="85"/>
      <c r="Z77" s="92"/>
      <c r="AA77" s="92"/>
      <c r="AB77" s="92"/>
      <c r="AC77" s="92"/>
      <c r="AD77" s="92"/>
      <c r="AE77" s="92"/>
      <c r="AF77" s="92"/>
      <c r="AG77" s="92"/>
      <c r="AH77" s="92"/>
      <c r="AI77" s="92"/>
      <c r="AJ77" s="92"/>
      <c r="AK77" s="92"/>
      <c r="AL77" s="92"/>
      <c r="AM77" s="92"/>
      <c r="AN77" s="92"/>
      <c r="AO77" s="92"/>
      <c r="AP77" s="92"/>
      <c r="AQ77" s="92"/>
      <c r="AR77" s="92"/>
      <c r="AS77" s="92"/>
      <c r="AT77" s="92"/>
      <c r="AU77" s="92"/>
      <c r="AV77" s="92"/>
    </row>
    <row r="78" spans="1:48" ht="31.15" customHeight="1" x14ac:dyDescent="0.25">
      <c r="A78" s="92">
        <v>78</v>
      </c>
      <c r="B78" s="303" t="s">
        <v>16</v>
      </c>
      <c r="C78" s="303"/>
      <c r="D78" s="303"/>
      <c r="E78" s="303"/>
      <c r="F78" s="303"/>
      <c r="G78" s="303"/>
      <c r="H78" s="304">
        <f>SUM(H76-H77)</f>
        <v>-281728.65999999997</v>
      </c>
      <c r="I78" s="305"/>
      <c r="J78" s="85"/>
      <c r="K78" s="85"/>
      <c r="L78" s="85"/>
      <c r="M78" s="85"/>
      <c r="N78" s="85"/>
      <c r="O78" s="85"/>
      <c r="P78" s="85"/>
      <c r="Q78" s="85"/>
      <c r="R78" s="85"/>
      <c r="S78" s="85"/>
      <c r="T78" s="85"/>
      <c r="U78" s="85"/>
      <c r="V78" s="85"/>
      <c r="W78" s="85"/>
      <c r="X78" s="85"/>
      <c r="Y78" s="85"/>
      <c r="Z78" s="92"/>
      <c r="AA78" s="92"/>
      <c r="AB78" s="92"/>
      <c r="AC78" s="92"/>
      <c r="AD78" s="92"/>
      <c r="AE78" s="92"/>
      <c r="AF78" s="92"/>
      <c r="AG78" s="92"/>
      <c r="AH78" s="92"/>
      <c r="AI78" s="92"/>
      <c r="AJ78" s="92"/>
      <c r="AK78" s="92"/>
      <c r="AL78" s="92"/>
      <c r="AM78" s="92"/>
      <c r="AN78" s="92"/>
      <c r="AO78" s="92"/>
      <c r="AP78" s="92"/>
      <c r="AQ78" s="92"/>
      <c r="AR78" s="92"/>
      <c r="AS78" s="92"/>
      <c r="AT78" s="92"/>
      <c r="AU78" s="92"/>
      <c r="AV78" s="92"/>
    </row>
    <row r="79" spans="1:48" x14ac:dyDescent="0.25">
      <c r="A79" s="92"/>
      <c r="B79" s="93" t="s">
        <v>76</v>
      </c>
      <c r="C79" s="85"/>
      <c r="D79" s="85"/>
      <c r="E79" s="85"/>
      <c r="F79" s="85"/>
      <c r="G79" s="85"/>
      <c r="H79" s="85"/>
      <c r="I79" s="85"/>
      <c r="J79" s="85"/>
      <c r="K79" s="85"/>
      <c r="L79" s="85"/>
      <c r="M79" s="85"/>
      <c r="N79" s="85"/>
      <c r="O79" s="85"/>
      <c r="P79" s="85"/>
      <c r="Q79" s="85"/>
      <c r="R79" s="85"/>
      <c r="S79" s="85"/>
      <c r="T79" s="85"/>
      <c r="U79" s="85"/>
      <c r="V79" s="85"/>
      <c r="W79" s="85"/>
      <c r="X79" s="85"/>
      <c r="Y79" s="85"/>
      <c r="Z79" s="92"/>
      <c r="AA79" s="92"/>
      <c r="AB79" s="92"/>
      <c r="AC79" s="92"/>
      <c r="AD79" s="92"/>
      <c r="AE79" s="92"/>
      <c r="AF79" s="92"/>
      <c r="AG79" s="92"/>
      <c r="AH79" s="92"/>
      <c r="AI79" s="92"/>
      <c r="AJ79" s="92"/>
      <c r="AK79" s="92"/>
      <c r="AL79" s="92"/>
      <c r="AM79" s="92"/>
      <c r="AN79" s="92"/>
      <c r="AO79" s="92"/>
      <c r="AP79" s="92"/>
      <c r="AQ79" s="92"/>
      <c r="AR79" s="92"/>
      <c r="AS79" s="92"/>
      <c r="AT79" s="92"/>
      <c r="AU79" s="92"/>
      <c r="AV79" s="92"/>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11:G11"/>
    <mergeCell ref="J11:Y11"/>
    <mergeCell ref="B1:M1"/>
    <mergeCell ref="B2:K2"/>
    <mergeCell ref="J4:L4"/>
    <mergeCell ref="B5:G5"/>
    <mergeCell ref="J5:Y6"/>
    <mergeCell ref="B6:G6"/>
    <mergeCell ref="B7:G7"/>
    <mergeCell ref="J7:Y10"/>
    <mergeCell ref="B8:G8"/>
    <mergeCell ref="B9:G9"/>
    <mergeCell ref="B10:G10"/>
    <mergeCell ref="B12:G12"/>
    <mergeCell ref="J12:Y12"/>
    <mergeCell ref="B13:G13"/>
    <mergeCell ref="J13:Y13"/>
    <mergeCell ref="B14:G14"/>
    <mergeCell ref="J14:Y15"/>
    <mergeCell ref="B15:G15"/>
    <mergeCell ref="B16:G16"/>
    <mergeCell ref="J16:Y16"/>
    <mergeCell ref="B17:G17"/>
    <mergeCell ref="J17:Y17"/>
    <mergeCell ref="B18:G18"/>
    <mergeCell ref="J18:Y18"/>
    <mergeCell ref="B19:G19"/>
    <mergeCell ref="J19:Y19"/>
    <mergeCell ref="B20:G20"/>
    <mergeCell ref="J20:Y20"/>
    <mergeCell ref="B21:G21"/>
    <mergeCell ref="J21:Y21"/>
    <mergeCell ref="B75:F75"/>
    <mergeCell ref="AA21:AF21"/>
    <mergeCell ref="B22:G22"/>
    <mergeCell ref="J22:Y23"/>
    <mergeCell ref="B23:G23"/>
    <mergeCell ref="B24:J24"/>
    <mergeCell ref="B25:D25"/>
    <mergeCell ref="B26:D26"/>
    <mergeCell ref="B27:D27"/>
    <mergeCell ref="B28:D28"/>
    <mergeCell ref="B29:D29"/>
    <mergeCell ref="B74:D74"/>
    <mergeCell ref="B76:G76"/>
    <mergeCell ref="H76:I76"/>
    <mergeCell ref="B77:G77"/>
    <mergeCell ref="H77:I77"/>
    <mergeCell ref="B78:G78"/>
    <mergeCell ref="H78:I78"/>
  </mergeCells>
  <pageMargins left="0.70866141732283472" right="0.70866141732283472" top="0.78740157480314965" bottom="0.78740157480314965" header="0.31496062992125984" footer="0.31496062992125984"/>
  <pageSetup paperSize="9" scale="46" fitToHeight="2" orientation="landscape" r:id="rId1"/>
  <rowBreaks count="1" manualBreakCount="1">
    <brk id="2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CN121"/>
  <sheetViews>
    <sheetView tabSelected="1" topLeftCell="B75" zoomScale="80" zoomScaleNormal="80" zoomScalePageLayoutView="40" workbookViewId="0">
      <selection activeCell="M94" sqref="M94"/>
    </sheetView>
  </sheetViews>
  <sheetFormatPr baseColWidth="10" defaultRowHeight="15" x14ac:dyDescent="0.25"/>
  <cols>
    <col min="1" max="1" width="4.42578125" hidden="1" customWidth="1"/>
    <col min="2" max="4" width="8.7109375" customWidth="1"/>
    <col min="5" max="5" width="11.5703125" customWidth="1"/>
    <col min="6" max="6" width="9.5703125" customWidth="1"/>
    <col min="7" max="7" width="11.7109375" customWidth="1"/>
    <col min="8" max="8" width="10.42578125" style="209" customWidth="1"/>
    <col min="9" max="9" width="11.140625" customWidth="1"/>
    <col min="10" max="10" width="8.28515625" customWidth="1"/>
    <col min="11" max="11" width="8.7109375" customWidth="1"/>
    <col min="12" max="12" width="9.28515625" customWidth="1"/>
    <col min="13" max="13" width="11.5703125" customWidth="1"/>
    <col min="14" max="14" width="8.7109375" style="209"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 min="49" max="71" width="8.7109375" hidden="1" customWidth="1"/>
    <col min="72" max="72" width="10.85546875" hidden="1" customWidth="1"/>
    <col min="73" max="73" width="8.42578125" hidden="1" customWidth="1"/>
    <col min="74" max="92" width="8.7109375" hidden="1" customWidth="1"/>
  </cols>
  <sheetData>
    <row r="1" spans="1:74" x14ac:dyDescent="0.25">
      <c r="A1">
        <v>1</v>
      </c>
      <c r="B1" s="187" t="s">
        <v>89</v>
      </c>
      <c r="C1" s="187"/>
      <c r="D1" s="187"/>
      <c r="E1" s="187"/>
      <c r="F1" s="187"/>
      <c r="G1" s="187"/>
      <c r="H1" s="346"/>
      <c r="I1" s="346"/>
      <c r="J1" s="346"/>
      <c r="K1" s="346"/>
      <c r="L1" s="346"/>
      <c r="M1" s="346"/>
      <c r="N1" s="346"/>
      <c r="AX1" s="187" t="s">
        <v>89</v>
      </c>
      <c r="AY1" s="187"/>
      <c r="AZ1" s="187"/>
      <c r="BA1" s="187">
        <f>F1</f>
        <v>0</v>
      </c>
      <c r="BB1" s="187"/>
      <c r="BC1" s="187"/>
      <c r="BD1" s="229"/>
      <c r="BE1" s="229"/>
      <c r="BF1" s="229"/>
      <c r="BG1" s="229"/>
      <c r="BH1" s="229"/>
      <c r="BI1" s="229"/>
      <c r="BJ1" s="229"/>
      <c r="BL1" s="1"/>
      <c r="BO1" s="1"/>
      <c r="BR1" s="1"/>
      <c r="BV1" s="1"/>
    </row>
    <row r="2" spans="1:74" ht="30.75" customHeight="1" x14ac:dyDescent="0.25">
      <c r="A2" s="92">
        <f>A1+1</f>
        <v>2</v>
      </c>
      <c r="B2" s="292" t="s">
        <v>45</v>
      </c>
      <c r="C2" s="293"/>
      <c r="D2" s="293"/>
      <c r="E2" s="293"/>
      <c r="F2" s="293"/>
      <c r="G2" s="293"/>
      <c r="H2" s="293"/>
      <c r="I2" s="293"/>
      <c r="J2" s="293"/>
      <c r="K2" s="318"/>
      <c r="L2" s="318"/>
      <c r="M2" s="318"/>
      <c r="N2" s="201"/>
      <c r="O2" s="27"/>
      <c r="P2" s="28"/>
      <c r="Q2" s="28"/>
      <c r="R2" s="28"/>
      <c r="S2" s="28"/>
      <c r="T2" s="28"/>
      <c r="U2" s="28"/>
      <c r="V2" s="347" t="s">
        <v>124</v>
      </c>
      <c r="W2" s="347"/>
      <c r="X2" s="310"/>
      <c r="Y2" s="310"/>
      <c r="Z2" s="3"/>
      <c r="AA2" s="3"/>
      <c r="AB2" s="3"/>
      <c r="AC2" s="3"/>
      <c r="AD2" s="3"/>
      <c r="AE2" s="3"/>
      <c r="AF2" s="3"/>
      <c r="AG2" s="3"/>
      <c r="AH2" s="1"/>
      <c r="AX2" s="224" t="s">
        <v>45</v>
      </c>
      <c r="AY2" s="225"/>
      <c r="AZ2" s="225"/>
      <c r="BA2" s="225"/>
      <c r="BB2" s="225"/>
      <c r="BC2" s="225"/>
      <c r="BD2" s="225"/>
      <c r="BE2" s="225"/>
      <c r="BF2" s="225"/>
      <c r="BG2" s="227"/>
      <c r="BH2" s="227"/>
      <c r="BI2" s="227"/>
      <c r="BJ2" s="201"/>
      <c r="BK2" s="27"/>
      <c r="BL2" s="28"/>
      <c r="BM2" s="28"/>
      <c r="BN2" s="28"/>
      <c r="BO2" s="28"/>
      <c r="BP2" s="28"/>
      <c r="BQ2" s="28"/>
      <c r="BR2" s="230" t="s">
        <v>99</v>
      </c>
      <c r="BS2" s="230"/>
      <c r="BT2" s="231">
        <f>X2</f>
        <v>0</v>
      </c>
      <c r="BV2" s="231"/>
    </row>
    <row r="3" spans="1:74" x14ac:dyDescent="0.25">
      <c r="A3" s="92">
        <f t="shared" ref="A3:A68" si="0">A2+1</f>
        <v>3</v>
      </c>
      <c r="B3" s="305" t="s">
        <v>57</v>
      </c>
      <c r="C3" s="319"/>
      <c r="D3" s="319"/>
      <c r="E3" s="318"/>
      <c r="F3" s="318"/>
      <c r="G3" s="318"/>
      <c r="H3" s="318"/>
      <c r="I3" s="318"/>
      <c r="J3" s="318"/>
      <c r="K3" s="318"/>
      <c r="L3" s="165"/>
      <c r="M3" s="165"/>
      <c r="N3" s="201"/>
      <c r="O3" s="27"/>
      <c r="P3" s="50"/>
      <c r="Q3" s="28"/>
      <c r="R3" s="28"/>
      <c r="S3" s="28"/>
      <c r="T3" s="28"/>
      <c r="U3" s="28"/>
      <c r="V3" s="310"/>
      <c r="W3" s="310"/>
      <c r="X3" s="310"/>
      <c r="Y3" s="310"/>
      <c r="Z3" s="3"/>
      <c r="AA3" s="3"/>
      <c r="AB3" s="3"/>
      <c r="AC3" s="3"/>
      <c r="AD3" s="3"/>
      <c r="AE3" s="3"/>
      <c r="AF3" s="3"/>
      <c r="AG3" s="3"/>
      <c r="AH3" s="1"/>
      <c r="AX3" s="226" t="s">
        <v>57</v>
      </c>
      <c r="AY3" s="228"/>
      <c r="AZ3" s="228"/>
      <c r="BA3" s="227"/>
      <c r="BB3" s="227"/>
      <c r="BC3" s="227"/>
      <c r="BD3" s="227"/>
      <c r="BE3" s="227"/>
      <c r="BF3" s="227"/>
      <c r="BG3" s="227"/>
      <c r="BH3" s="165"/>
      <c r="BI3" s="165"/>
      <c r="BJ3" s="201"/>
      <c r="BK3" s="27"/>
      <c r="BL3" s="50"/>
      <c r="BM3" s="28"/>
      <c r="BN3" s="28"/>
      <c r="BO3" s="28"/>
      <c r="BP3" s="28"/>
      <c r="BQ3" s="28"/>
      <c r="BR3" s="28"/>
      <c r="BS3" s="28"/>
      <c r="BT3" s="27"/>
      <c r="BV3" s="29"/>
    </row>
    <row r="4" spans="1:74" ht="30.75" customHeight="1" x14ac:dyDescent="0.25">
      <c r="A4" s="92">
        <f t="shared" si="0"/>
        <v>4</v>
      </c>
      <c r="B4" s="164"/>
      <c r="C4" s="164"/>
      <c r="D4" s="165"/>
      <c r="E4" s="165"/>
      <c r="F4" s="165"/>
      <c r="G4" s="165"/>
      <c r="H4" s="217"/>
      <c r="I4" s="165"/>
      <c r="J4" s="165"/>
      <c r="K4" s="165"/>
      <c r="L4" s="165"/>
      <c r="M4" s="165"/>
      <c r="N4" s="201"/>
      <c r="O4" s="27"/>
      <c r="P4" s="28"/>
      <c r="Q4" s="28"/>
      <c r="R4" s="28"/>
      <c r="S4" s="28"/>
      <c r="T4" s="28"/>
      <c r="U4" s="28"/>
      <c r="V4" s="310"/>
      <c r="W4" s="310"/>
      <c r="X4" s="310"/>
      <c r="Y4" s="310"/>
      <c r="Z4" s="3"/>
      <c r="AA4" s="3"/>
      <c r="AB4" s="3"/>
      <c r="AC4" s="3"/>
      <c r="AD4" s="3"/>
      <c r="AE4" s="3"/>
      <c r="AF4" s="3"/>
      <c r="AG4" s="3"/>
      <c r="AH4" s="1"/>
      <c r="AX4" s="164"/>
      <c r="AY4" s="164"/>
      <c r="AZ4" s="165"/>
      <c r="BA4" s="165"/>
      <c r="BB4" s="165"/>
      <c r="BC4" s="165"/>
      <c r="BD4" s="217"/>
      <c r="BE4" s="165"/>
      <c r="BF4" s="165"/>
      <c r="BG4" s="165"/>
      <c r="BH4" s="165"/>
      <c r="BI4" s="165"/>
      <c r="BJ4" s="201"/>
      <c r="BK4" s="27"/>
      <c r="BL4" s="28"/>
      <c r="BM4" s="28"/>
      <c r="BN4" s="28"/>
      <c r="BO4" s="28"/>
      <c r="BP4" s="28"/>
      <c r="BQ4" s="28"/>
      <c r="BR4" s="28"/>
      <c r="BS4" s="28"/>
      <c r="BT4" s="27"/>
      <c r="BU4" s="29"/>
    </row>
    <row r="5" spans="1:74" x14ac:dyDescent="0.25">
      <c r="A5" s="92">
        <f t="shared" si="0"/>
        <v>5</v>
      </c>
      <c r="B5" s="118"/>
      <c r="C5" s="118"/>
      <c r="D5" s="85"/>
      <c r="E5" s="85"/>
      <c r="F5" s="85"/>
      <c r="G5" s="85"/>
      <c r="H5" s="218"/>
      <c r="I5" s="54"/>
      <c r="J5" s="305" t="s">
        <v>32</v>
      </c>
      <c r="K5" s="305"/>
      <c r="L5" s="305"/>
      <c r="M5" s="85"/>
      <c r="N5" s="202"/>
      <c r="O5" s="85"/>
      <c r="P5" s="96"/>
      <c r="Q5" s="96"/>
      <c r="R5" s="96"/>
      <c r="S5" s="96"/>
      <c r="T5" s="96"/>
      <c r="U5" s="96"/>
      <c r="V5" s="96"/>
      <c r="W5" s="96"/>
      <c r="X5" s="85"/>
      <c r="Y5" s="97"/>
      <c r="Z5" s="3"/>
      <c r="AA5" s="3"/>
      <c r="AB5" s="3"/>
      <c r="AC5" s="3"/>
      <c r="AD5" s="3"/>
      <c r="AE5" s="3"/>
      <c r="AF5" s="3"/>
      <c r="AG5" s="3"/>
      <c r="AH5" s="1"/>
    </row>
    <row r="6" spans="1:74" x14ac:dyDescent="0.25">
      <c r="A6" s="92">
        <f t="shared" si="0"/>
        <v>6</v>
      </c>
      <c r="B6" s="283" t="s">
        <v>64</v>
      </c>
      <c r="C6" s="284"/>
      <c r="D6" s="284"/>
      <c r="E6" s="284"/>
      <c r="F6" s="284"/>
      <c r="G6" s="284"/>
      <c r="H6" s="232">
        <v>9</v>
      </c>
      <c r="I6" s="69"/>
      <c r="J6" s="282" t="s">
        <v>115</v>
      </c>
      <c r="K6" s="282"/>
      <c r="L6" s="282"/>
      <c r="M6" s="282"/>
      <c r="N6" s="282"/>
      <c r="O6" s="282"/>
      <c r="P6" s="282"/>
      <c r="Q6" s="282"/>
      <c r="R6" s="282"/>
      <c r="S6" s="282"/>
      <c r="T6" s="282"/>
      <c r="U6" s="282"/>
      <c r="V6" s="282"/>
      <c r="W6" s="282"/>
      <c r="X6" s="282"/>
      <c r="Y6" s="282"/>
      <c r="Z6" s="3"/>
      <c r="AA6" s="3"/>
      <c r="AB6" s="3"/>
      <c r="AC6" s="3"/>
      <c r="AD6" s="3"/>
      <c r="AE6" s="3"/>
      <c r="AF6" s="3"/>
      <c r="AG6" s="3"/>
      <c r="AH6" s="1"/>
    </row>
    <row r="7" spans="1:74" x14ac:dyDescent="0.25">
      <c r="A7" s="92">
        <f>A6+1</f>
        <v>7</v>
      </c>
      <c r="B7" s="283" t="s">
        <v>65</v>
      </c>
      <c r="C7" s="284"/>
      <c r="D7" s="284"/>
      <c r="E7" s="284"/>
      <c r="F7" s="284"/>
      <c r="G7" s="284"/>
      <c r="H7" s="232">
        <v>13</v>
      </c>
      <c r="I7" s="69"/>
      <c r="J7" s="282"/>
      <c r="K7" s="282"/>
      <c r="L7" s="282"/>
      <c r="M7" s="282"/>
      <c r="N7" s="282"/>
      <c r="O7" s="282"/>
      <c r="P7" s="282"/>
      <c r="Q7" s="282"/>
      <c r="R7" s="282"/>
      <c r="S7" s="282"/>
      <c r="T7" s="282"/>
      <c r="U7" s="282"/>
      <c r="V7" s="282"/>
      <c r="W7" s="282"/>
      <c r="X7" s="282"/>
      <c r="Y7" s="282"/>
      <c r="Z7" s="323"/>
      <c r="AA7" s="323"/>
      <c r="AB7" s="323"/>
      <c r="AC7" s="197"/>
      <c r="AD7" s="197"/>
      <c r="AE7" s="197"/>
      <c r="AF7" s="3"/>
      <c r="AG7" s="3"/>
      <c r="AH7" s="1"/>
    </row>
    <row r="8" spans="1:74" x14ac:dyDescent="0.25">
      <c r="A8" s="92"/>
      <c r="B8" s="285" t="s">
        <v>25</v>
      </c>
      <c r="C8" s="291"/>
      <c r="D8" s="291"/>
      <c r="E8" s="291"/>
      <c r="F8" s="291"/>
      <c r="G8" s="291"/>
      <c r="H8" s="233">
        <v>17</v>
      </c>
      <c r="I8" s="71"/>
      <c r="J8" s="348"/>
      <c r="K8" s="348"/>
      <c r="L8" s="348"/>
      <c r="M8" s="348"/>
      <c r="N8" s="348"/>
      <c r="O8" s="348"/>
      <c r="P8" s="348"/>
      <c r="Q8" s="348"/>
      <c r="R8" s="348"/>
      <c r="S8" s="348"/>
      <c r="T8" s="348"/>
      <c r="U8" s="348"/>
      <c r="V8" s="348"/>
      <c r="W8" s="348"/>
      <c r="X8" s="348"/>
      <c r="Y8" s="348"/>
      <c r="Z8" s="253"/>
      <c r="AA8" s="253"/>
      <c r="AB8" s="253"/>
      <c r="AC8" s="197"/>
      <c r="AD8" s="197"/>
      <c r="AE8" s="197"/>
      <c r="AF8" s="3"/>
      <c r="AG8" s="3"/>
      <c r="AH8" s="1"/>
    </row>
    <row r="9" spans="1:74" x14ac:dyDescent="0.25">
      <c r="A9" s="92"/>
      <c r="B9" s="324" t="s">
        <v>102</v>
      </c>
      <c r="C9" s="344"/>
      <c r="D9" s="344"/>
      <c r="E9" s="344"/>
      <c r="F9" s="344"/>
      <c r="G9" s="344"/>
      <c r="H9" s="248">
        <v>1666.67</v>
      </c>
      <c r="I9" s="246"/>
      <c r="J9" s="287" t="s">
        <v>103</v>
      </c>
      <c r="K9" s="345"/>
      <c r="L9" s="345"/>
      <c r="M9" s="345"/>
      <c r="N9" s="345"/>
      <c r="O9" s="345"/>
      <c r="P9" s="345"/>
      <c r="Q9" s="345"/>
      <c r="R9" s="345"/>
      <c r="S9" s="345"/>
      <c r="T9" s="345"/>
      <c r="U9" s="345"/>
      <c r="V9" s="345"/>
      <c r="W9" s="345"/>
      <c r="X9" s="345"/>
      <c r="Y9" s="345"/>
      <c r="Z9" s="247"/>
      <c r="AA9" s="247"/>
      <c r="AB9" s="247"/>
      <c r="AC9" s="197"/>
      <c r="AD9" s="197"/>
      <c r="AE9" s="197"/>
      <c r="AF9" s="3"/>
      <c r="AG9" s="3"/>
      <c r="AH9" s="1"/>
    </row>
    <row r="10" spans="1:74" ht="15" customHeight="1" x14ac:dyDescent="0.25">
      <c r="A10" s="92">
        <f>A7+1</f>
        <v>8</v>
      </c>
      <c r="B10" s="283" t="s">
        <v>26</v>
      </c>
      <c r="C10" s="284"/>
      <c r="D10" s="284"/>
      <c r="E10" s="284"/>
      <c r="F10" s="284"/>
      <c r="G10" s="284"/>
      <c r="H10" s="249">
        <v>2050</v>
      </c>
      <c r="I10" s="69"/>
      <c r="J10" s="281" t="s">
        <v>116</v>
      </c>
      <c r="K10" s="281"/>
      <c r="L10" s="281"/>
      <c r="M10" s="281"/>
      <c r="N10" s="281"/>
      <c r="O10" s="281"/>
      <c r="P10" s="281"/>
      <c r="Q10" s="281"/>
      <c r="R10" s="281"/>
      <c r="S10" s="281"/>
      <c r="T10" s="281"/>
      <c r="U10" s="289"/>
      <c r="V10" s="289"/>
      <c r="W10" s="289"/>
      <c r="X10" s="289"/>
      <c r="Y10" s="289"/>
      <c r="Z10" s="197"/>
      <c r="AA10" s="198"/>
      <c r="AB10" s="197"/>
      <c r="AC10" s="199"/>
      <c r="AD10" s="200"/>
      <c r="AE10" s="200"/>
      <c r="AF10" s="3"/>
      <c r="AG10" s="3"/>
      <c r="AH10" s="193"/>
    </row>
    <row r="11" spans="1:74" x14ac:dyDescent="0.25">
      <c r="A11" s="92">
        <f t="shared" si="0"/>
        <v>9</v>
      </c>
      <c r="B11" s="283" t="s">
        <v>27</v>
      </c>
      <c r="C11" s="284"/>
      <c r="D11" s="284"/>
      <c r="E11" s="284"/>
      <c r="F11" s="284"/>
      <c r="G11" s="284"/>
      <c r="H11" s="249">
        <v>2250</v>
      </c>
      <c r="I11" s="69"/>
      <c r="J11" s="282"/>
      <c r="K11" s="282"/>
      <c r="L11" s="282"/>
      <c r="M11" s="282"/>
      <c r="N11" s="282"/>
      <c r="O11" s="282"/>
      <c r="P11" s="282"/>
      <c r="Q11" s="282"/>
      <c r="R11" s="282"/>
      <c r="S11" s="282"/>
      <c r="T11" s="282"/>
      <c r="U11" s="284"/>
      <c r="V11" s="284"/>
      <c r="W11" s="284"/>
      <c r="X11" s="284"/>
      <c r="Y11" s="284"/>
      <c r="Z11" s="197"/>
      <c r="AA11" s="198"/>
      <c r="AB11" s="197"/>
      <c r="AC11" s="199"/>
      <c r="AD11" s="200"/>
      <c r="AE11" s="200"/>
      <c r="AF11" s="3"/>
      <c r="AG11" s="3"/>
      <c r="AH11" s="193"/>
    </row>
    <row r="12" spans="1:74" x14ac:dyDescent="0.25">
      <c r="A12" s="92">
        <f t="shared" si="0"/>
        <v>10</v>
      </c>
      <c r="B12" s="283" t="s">
        <v>28</v>
      </c>
      <c r="C12" s="284"/>
      <c r="D12" s="284"/>
      <c r="E12" s="284"/>
      <c r="F12" s="284"/>
      <c r="G12" s="284"/>
      <c r="H12" s="249">
        <v>2550</v>
      </c>
      <c r="I12" s="69"/>
      <c r="J12" s="282"/>
      <c r="K12" s="282"/>
      <c r="L12" s="282"/>
      <c r="M12" s="282"/>
      <c r="N12" s="282"/>
      <c r="O12" s="282"/>
      <c r="P12" s="282"/>
      <c r="Q12" s="282"/>
      <c r="R12" s="282"/>
      <c r="S12" s="282"/>
      <c r="T12" s="282"/>
      <c r="U12" s="284"/>
      <c r="V12" s="284"/>
      <c r="W12" s="284"/>
      <c r="X12" s="284"/>
      <c r="Y12" s="284"/>
      <c r="Z12" s="197"/>
      <c r="AA12" s="198"/>
      <c r="AB12" s="197"/>
      <c r="AC12" s="199"/>
      <c r="AD12" s="200"/>
      <c r="AE12" s="200"/>
      <c r="AF12" s="3"/>
      <c r="AG12" s="3"/>
      <c r="AH12" s="193"/>
    </row>
    <row r="13" spans="1:74" x14ac:dyDescent="0.25">
      <c r="A13" s="92">
        <f t="shared" si="0"/>
        <v>11</v>
      </c>
      <c r="B13" s="283" t="s">
        <v>29</v>
      </c>
      <c r="C13" s="284"/>
      <c r="D13" s="284"/>
      <c r="E13" s="284"/>
      <c r="F13" s="284"/>
      <c r="G13" s="284"/>
      <c r="H13" s="249">
        <v>2750</v>
      </c>
      <c r="I13" s="69"/>
      <c r="J13" s="282"/>
      <c r="K13" s="282"/>
      <c r="L13" s="282"/>
      <c r="M13" s="282"/>
      <c r="N13" s="282"/>
      <c r="O13" s="282"/>
      <c r="P13" s="282"/>
      <c r="Q13" s="282"/>
      <c r="R13" s="282"/>
      <c r="S13" s="282"/>
      <c r="T13" s="282"/>
      <c r="U13" s="284"/>
      <c r="V13" s="284"/>
      <c r="W13" s="284"/>
      <c r="X13" s="284"/>
      <c r="Y13" s="284"/>
      <c r="Z13" s="197"/>
      <c r="AA13" s="198"/>
      <c r="AB13" s="197"/>
      <c r="AC13" s="199"/>
      <c r="AD13" s="200"/>
      <c r="AE13" s="200"/>
      <c r="AF13" s="3"/>
      <c r="AG13" s="3"/>
      <c r="AH13" s="193"/>
    </row>
    <row r="14" spans="1:74" ht="15" hidden="1" customHeight="1" x14ac:dyDescent="0.25">
      <c r="A14" s="92">
        <f t="shared" si="0"/>
        <v>12</v>
      </c>
      <c r="B14" s="283" t="s">
        <v>90</v>
      </c>
      <c r="C14" s="283"/>
      <c r="D14" s="283"/>
      <c r="E14" s="283"/>
      <c r="F14" s="283"/>
      <c r="G14" s="283"/>
      <c r="H14" s="232">
        <v>1666.67</v>
      </c>
      <c r="I14" s="69"/>
      <c r="J14" s="310"/>
      <c r="K14" s="310"/>
      <c r="L14" s="310"/>
      <c r="M14" s="310"/>
      <c r="N14" s="310"/>
      <c r="O14" s="310"/>
      <c r="P14" s="310"/>
      <c r="Q14" s="310"/>
      <c r="R14" s="310"/>
      <c r="S14" s="310"/>
      <c r="T14" s="310"/>
      <c r="U14" s="310"/>
      <c r="V14" s="310"/>
      <c r="W14" s="310"/>
      <c r="X14" s="310"/>
      <c r="Y14" s="310"/>
      <c r="Z14" s="197"/>
      <c r="AA14" s="198"/>
      <c r="AB14" s="197"/>
      <c r="AC14" s="199">
        <f t="shared" ref="AC14:AC17" si="1">INT(AD14/$H$18)*$H$18+1</f>
        <v>1601</v>
      </c>
      <c r="AD14" s="200">
        <f t="shared" ref="AD14:AD17" si="2">H14</f>
        <v>1666.67</v>
      </c>
      <c r="AE14" s="200">
        <f t="shared" ref="AE14:AE17" si="3">AC14+$H$18-1</f>
        <v>1700</v>
      </c>
      <c r="AF14" s="3"/>
      <c r="AG14" s="3"/>
      <c r="AH14" s="193"/>
    </row>
    <row r="15" spans="1:74" ht="15" hidden="1" customHeight="1" x14ac:dyDescent="0.25">
      <c r="A15" s="92">
        <f t="shared" si="0"/>
        <v>13</v>
      </c>
      <c r="B15" s="283" t="s">
        <v>91</v>
      </c>
      <c r="C15" s="283"/>
      <c r="D15" s="283"/>
      <c r="E15" s="283"/>
      <c r="F15" s="283"/>
      <c r="G15" s="283"/>
      <c r="H15" s="232">
        <v>1666.67</v>
      </c>
      <c r="I15" s="69"/>
      <c r="J15" s="310"/>
      <c r="K15" s="310"/>
      <c r="L15" s="310"/>
      <c r="M15" s="310"/>
      <c r="N15" s="310"/>
      <c r="O15" s="310"/>
      <c r="P15" s="310"/>
      <c r="Q15" s="310"/>
      <c r="R15" s="310"/>
      <c r="S15" s="310"/>
      <c r="T15" s="310"/>
      <c r="U15" s="310"/>
      <c r="V15" s="310"/>
      <c r="W15" s="310"/>
      <c r="X15" s="310"/>
      <c r="Y15" s="310"/>
      <c r="Z15" s="197"/>
      <c r="AA15" s="198"/>
      <c r="AB15" s="197"/>
      <c r="AC15" s="199">
        <f t="shared" si="1"/>
        <v>1601</v>
      </c>
      <c r="AD15" s="200">
        <f t="shared" si="2"/>
        <v>1666.67</v>
      </c>
      <c r="AE15" s="200">
        <f t="shared" si="3"/>
        <v>1700</v>
      </c>
      <c r="AF15" s="3"/>
      <c r="AG15" s="3"/>
      <c r="AH15" s="193"/>
    </row>
    <row r="16" spans="1:74" ht="15" hidden="1" customHeight="1" x14ac:dyDescent="0.25">
      <c r="A16" s="92">
        <f t="shared" si="0"/>
        <v>14</v>
      </c>
      <c r="B16" s="283" t="s">
        <v>92</v>
      </c>
      <c r="C16" s="283"/>
      <c r="D16" s="283"/>
      <c r="E16" s="283"/>
      <c r="F16" s="283"/>
      <c r="G16" s="283"/>
      <c r="H16" s="232">
        <v>1666.67</v>
      </c>
      <c r="I16" s="69"/>
      <c r="J16" s="310"/>
      <c r="K16" s="310"/>
      <c r="L16" s="310"/>
      <c r="M16" s="310"/>
      <c r="N16" s="310"/>
      <c r="O16" s="310"/>
      <c r="P16" s="310"/>
      <c r="Q16" s="310"/>
      <c r="R16" s="310"/>
      <c r="S16" s="310"/>
      <c r="T16" s="310"/>
      <c r="U16" s="310"/>
      <c r="V16" s="310"/>
      <c r="W16" s="310"/>
      <c r="X16" s="310"/>
      <c r="Y16" s="310"/>
      <c r="Z16" s="197"/>
      <c r="AA16" s="198"/>
      <c r="AB16" s="197"/>
      <c r="AC16" s="199">
        <f t="shared" si="1"/>
        <v>1601</v>
      </c>
      <c r="AD16" s="200">
        <f t="shared" si="2"/>
        <v>1666.67</v>
      </c>
      <c r="AE16" s="200">
        <f t="shared" si="3"/>
        <v>1700</v>
      </c>
      <c r="AF16" s="3"/>
      <c r="AG16" s="3"/>
      <c r="AH16" s="193"/>
    </row>
    <row r="17" spans="1:92" ht="15" hidden="1" customHeight="1" x14ac:dyDescent="0.25">
      <c r="A17" s="92">
        <f t="shared" si="0"/>
        <v>15</v>
      </c>
      <c r="B17" s="283" t="s">
        <v>93</v>
      </c>
      <c r="C17" s="283"/>
      <c r="D17" s="283"/>
      <c r="E17" s="283"/>
      <c r="F17" s="283"/>
      <c r="G17" s="283"/>
      <c r="H17" s="232">
        <v>1666.67</v>
      </c>
      <c r="I17" s="69"/>
      <c r="J17" s="325"/>
      <c r="K17" s="325"/>
      <c r="L17" s="325"/>
      <c r="M17" s="325"/>
      <c r="N17" s="325"/>
      <c r="O17" s="325"/>
      <c r="P17" s="325"/>
      <c r="Q17" s="325"/>
      <c r="R17" s="325"/>
      <c r="S17" s="325"/>
      <c r="T17" s="325"/>
      <c r="U17" s="325"/>
      <c r="V17" s="325"/>
      <c r="W17" s="325"/>
      <c r="X17" s="325"/>
      <c r="Y17" s="325"/>
      <c r="Z17" s="197"/>
      <c r="AA17" s="198"/>
      <c r="AB17" s="197"/>
      <c r="AC17" s="199">
        <f t="shared" si="1"/>
        <v>1601</v>
      </c>
      <c r="AD17" s="200">
        <f t="shared" si="2"/>
        <v>1666.67</v>
      </c>
      <c r="AE17" s="200">
        <f t="shared" si="3"/>
        <v>1700</v>
      </c>
      <c r="AF17" s="3"/>
      <c r="AG17" s="3"/>
      <c r="AH17" s="193"/>
    </row>
    <row r="18" spans="1:92" ht="56.25" customHeight="1" x14ac:dyDescent="0.25">
      <c r="A18" s="92">
        <f>A17+1</f>
        <v>16</v>
      </c>
      <c r="B18" s="306" t="s">
        <v>33</v>
      </c>
      <c r="C18" s="307"/>
      <c r="D18" s="307"/>
      <c r="E18" s="307"/>
      <c r="F18" s="307"/>
      <c r="G18" s="307"/>
      <c r="H18" s="219">
        <v>100</v>
      </c>
      <c r="I18" s="71"/>
      <c r="J18" s="287" t="s">
        <v>106</v>
      </c>
      <c r="K18" s="287"/>
      <c r="L18" s="287"/>
      <c r="M18" s="287"/>
      <c r="N18" s="287"/>
      <c r="O18" s="287"/>
      <c r="P18" s="287"/>
      <c r="Q18" s="287"/>
      <c r="R18" s="287"/>
      <c r="S18" s="287"/>
      <c r="T18" s="287"/>
      <c r="U18" s="287"/>
      <c r="V18" s="287"/>
      <c r="W18" s="287"/>
      <c r="X18" s="287"/>
      <c r="Y18" s="287"/>
      <c r="Z18" s="3"/>
      <c r="AA18" s="3"/>
      <c r="AB18" s="3"/>
      <c r="AC18" s="3"/>
      <c r="AD18" s="3"/>
      <c r="AE18" s="3"/>
      <c r="AF18" s="3"/>
      <c r="AG18" s="3"/>
      <c r="AH18" s="1"/>
    </row>
    <row r="19" spans="1:92" ht="67.5" customHeight="1" x14ac:dyDescent="0.25">
      <c r="A19" s="92">
        <f t="shared" si="0"/>
        <v>17</v>
      </c>
      <c r="B19" s="306" t="s">
        <v>43</v>
      </c>
      <c r="C19" s="307"/>
      <c r="D19" s="307"/>
      <c r="E19" s="307"/>
      <c r="F19" s="307"/>
      <c r="G19" s="307"/>
      <c r="H19" s="219">
        <v>8051</v>
      </c>
      <c r="I19" s="71"/>
      <c r="J19" s="287" t="s">
        <v>107</v>
      </c>
      <c r="K19" s="287"/>
      <c r="L19" s="287"/>
      <c r="M19" s="287"/>
      <c r="N19" s="287"/>
      <c r="O19" s="287"/>
      <c r="P19" s="287"/>
      <c r="Q19" s="287"/>
      <c r="R19" s="287"/>
      <c r="S19" s="287"/>
      <c r="T19" s="287"/>
      <c r="U19" s="287"/>
      <c r="V19" s="287"/>
      <c r="W19" s="287"/>
      <c r="X19" s="287"/>
      <c r="Y19" s="287"/>
      <c r="Z19" s="3"/>
      <c r="AA19" s="3"/>
      <c r="AB19" s="3"/>
      <c r="AC19" s="3"/>
      <c r="AD19" s="3"/>
      <c r="AE19" s="3"/>
      <c r="AF19" s="3"/>
      <c r="AG19" s="3"/>
      <c r="AH19" s="1"/>
    </row>
    <row r="20" spans="1:92" ht="20.45" customHeight="1" x14ac:dyDescent="0.25">
      <c r="A20" s="92">
        <f t="shared" si="0"/>
        <v>18</v>
      </c>
      <c r="B20" s="285" t="s">
        <v>58</v>
      </c>
      <c r="C20" s="286"/>
      <c r="D20" s="286"/>
      <c r="E20" s="286"/>
      <c r="F20" s="286"/>
      <c r="G20" s="286"/>
      <c r="H20" s="220">
        <v>200</v>
      </c>
      <c r="I20" s="71"/>
      <c r="J20" s="281" t="s">
        <v>108</v>
      </c>
      <c r="K20" s="281"/>
      <c r="L20" s="281"/>
      <c r="M20" s="281"/>
      <c r="N20" s="281"/>
      <c r="O20" s="281"/>
      <c r="P20" s="281"/>
      <c r="Q20" s="281"/>
      <c r="R20" s="281"/>
      <c r="S20" s="281"/>
      <c r="T20" s="281"/>
      <c r="U20" s="281"/>
      <c r="V20" s="281"/>
      <c r="W20" s="281"/>
      <c r="X20" s="281"/>
      <c r="Y20" s="281"/>
      <c r="Z20" s="3"/>
      <c r="AA20" s="3"/>
      <c r="AB20" s="3"/>
      <c r="AC20" s="3"/>
      <c r="AD20" s="3"/>
      <c r="AE20" s="3"/>
      <c r="AF20" s="3"/>
      <c r="AG20" s="3"/>
      <c r="AH20" s="1"/>
    </row>
    <row r="21" spans="1:92" ht="31.9" customHeight="1" x14ac:dyDescent="0.25">
      <c r="A21" s="92">
        <f t="shared" si="0"/>
        <v>19</v>
      </c>
      <c r="B21" s="285" t="s">
        <v>59</v>
      </c>
      <c r="C21" s="286"/>
      <c r="D21" s="286"/>
      <c r="E21" s="286"/>
      <c r="F21" s="286"/>
      <c r="G21" s="286"/>
      <c r="H21" s="220">
        <v>260</v>
      </c>
      <c r="I21" s="71"/>
      <c r="J21" s="280"/>
      <c r="K21" s="280"/>
      <c r="L21" s="280"/>
      <c r="M21" s="280"/>
      <c r="N21" s="280"/>
      <c r="O21" s="280"/>
      <c r="P21" s="280"/>
      <c r="Q21" s="280"/>
      <c r="R21" s="280"/>
      <c r="S21" s="280"/>
      <c r="T21" s="280"/>
      <c r="U21" s="280"/>
      <c r="V21" s="280"/>
      <c r="W21" s="280"/>
      <c r="X21" s="280"/>
      <c r="Y21" s="280"/>
      <c r="Z21" s="3"/>
      <c r="AA21" s="3"/>
      <c r="AB21" s="3"/>
      <c r="AC21" s="3"/>
      <c r="AD21" s="3"/>
      <c r="AE21" s="3"/>
      <c r="AF21" s="3"/>
      <c r="AG21" s="3"/>
      <c r="AH21" s="1"/>
    </row>
    <row r="22" spans="1:92" ht="87" customHeight="1" x14ac:dyDescent="0.25">
      <c r="A22" s="92">
        <f t="shared" si="0"/>
        <v>20</v>
      </c>
      <c r="B22" s="285" t="s">
        <v>60</v>
      </c>
      <c r="C22" s="286"/>
      <c r="D22" s="286"/>
      <c r="E22" s="286"/>
      <c r="F22" s="286"/>
      <c r="G22" s="286"/>
      <c r="H22" s="221"/>
      <c r="I22" s="76"/>
      <c r="J22" s="308" t="s">
        <v>109</v>
      </c>
      <c r="K22" s="295"/>
      <c r="L22" s="295"/>
      <c r="M22" s="295"/>
      <c r="N22" s="295"/>
      <c r="O22" s="295"/>
      <c r="P22" s="295"/>
      <c r="Q22" s="295"/>
      <c r="R22" s="295"/>
      <c r="S22" s="295"/>
      <c r="T22" s="295"/>
      <c r="U22" s="295"/>
      <c r="V22" s="295"/>
      <c r="W22" s="295"/>
      <c r="X22" s="295"/>
      <c r="Y22" s="295"/>
      <c r="Z22" s="3"/>
      <c r="AA22" s="3"/>
      <c r="AB22" s="3"/>
      <c r="AC22" s="3"/>
      <c r="AD22" s="3"/>
      <c r="AE22" s="3"/>
      <c r="AF22" s="3"/>
      <c r="AG22" s="3"/>
      <c r="AH22" s="1"/>
    </row>
    <row r="23" spans="1:92" ht="70.7" customHeight="1" x14ac:dyDescent="0.25">
      <c r="A23" s="92">
        <f t="shared" si="0"/>
        <v>21</v>
      </c>
      <c r="B23" s="285" t="s">
        <v>44</v>
      </c>
      <c r="C23" s="285"/>
      <c r="D23" s="291"/>
      <c r="E23" s="291"/>
      <c r="F23" s="291"/>
      <c r="G23" s="291"/>
      <c r="H23" s="77">
        <v>0.14000000000000001</v>
      </c>
      <c r="I23" s="71"/>
      <c r="J23" s="295" t="s">
        <v>110</v>
      </c>
      <c r="K23" s="287"/>
      <c r="L23" s="287"/>
      <c r="M23" s="287"/>
      <c r="N23" s="287"/>
      <c r="O23" s="287"/>
      <c r="P23" s="287"/>
      <c r="Q23" s="287"/>
      <c r="R23" s="287"/>
      <c r="S23" s="287"/>
      <c r="T23" s="287"/>
      <c r="U23" s="287"/>
      <c r="V23" s="287"/>
      <c r="W23" s="287"/>
      <c r="X23" s="287"/>
      <c r="Y23" s="287"/>
      <c r="Z23" s="3"/>
      <c r="AA23" s="3"/>
      <c r="AB23" s="3"/>
      <c r="AC23" s="3"/>
      <c r="AD23" s="3"/>
      <c r="AE23" s="3"/>
      <c r="AF23" s="3"/>
      <c r="AG23" s="3"/>
      <c r="AH23" s="1"/>
    </row>
    <row r="24" spans="1:92" ht="68.099999999999994" customHeight="1" x14ac:dyDescent="0.25">
      <c r="A24" s="92">
        <f t="shared" si="0"/>
        <v>22</v>
      </c>
      <c r="B24" s="311" t="s">
        <v>41</v>
      </c>
      <c r="C24" s="311"/>
      <c r="D24" s="311"/>
      <c r="E24" s="311"/>
      <c r="F24" s="311"/>
      <c r="G24" s="311"/>
      <c r="H24" s="78">
        <v>0.1</v>
      </c>
      <c r="I24" s="71"/>
      <c r="J24" s="294" t="s">
        <v>111</v>
      </c>
      <c r="K24" s="294"/>
      <c r="L24" s="294"/>
      <c r="M24" s="294"/>
      <c r="N24" s="294"/>
      <c r="O24" s="294"/>
      <c r="P24" s="294"/>
      <c r="Q24" s="294"/>
      <c r="R24" s="294"/>
      <c r="S24" s="294"/>
      <c r="T24" s="294"/>
      <c r="U24" s="294"/>
      <c r="V24" s="294"/>
      <c r="W24" s="294"/>
      <c r="X24" s="294"/>
      <c r="Y24" s="294"/>
      <c r="Z24" s="3"/>
      <c r="AA24" s="3"/>
      <c r="AB24" s="3"/>
      <c r="AC24" s="3"/>
      <c r="AD24" s="3"/>
      <c r="AE24" s="3"/>
      <c r="AF24" s="3"/>
      <c r="AG24" s="3"/>
      <c r="AH24" s="1"/>
    </row>
    <row r="25" spans="1:92" ht="56.25" customHeight="1" x14ac:dyDescent="0.25">
      <c r="A25" s="92">
        <f t="shared" si="0"/>
        <v>23</v>
      </c>
      <c r="B25" s="285" t="s">
        <v>61</v>
      </c>
      <c r="C25" s="285"/>
      <c r="D25" s="286"/>
      <c r="E25" s="286"/>
      <c r="F25" s="286"/>
      <c r="G25" s="286"/>
      <c r="H25" s="236">
        <v>4</v>
      </c>
      <c r="I25" s="71"/>
      <c r="J25" s="287" t="s">
        <v>67</v>
      </c>
      <c r="K25" s="287"/>
      <c r="L25" s="287"/>
      <c r="M25" s="287"/>
      <c r="N25" s="287"/>
      <c r="O25" s="287"/>
      <c r="P25" s="287"/>
      <c r="Q25" s="287"/>
      <c r="R25" s="287"/>
      <c r="S25" s="287"/>
      <c r="T25" s="287"/>
      <c r="U25" s="287"/>
      <c r="V25" s="287"/>
      <c r="W25" s="287"/>
      <c r="X25" s="287"/>
      <c r="Y25" s="287"/>
      <c r="Z25" s="3"/>
      <c r="AA25" s="3"/>
      <c r="AB25" s="3"/>
      <c r="AC25" s="3"/>
      <c r="AD25" s="3"/>
      <c r="AE25" s="3"/>
      <c r="AF25" s="3"/>
      <c r="AG25" s="3"/>
      <c r="AH25" s="1"/>
    </row>
    <row r="26" spans="1:92" ht="54.75" customHeight="1" x14ac:dyDescent="0.25">
      <c r="A26" s="92">
        <f t="shared" si="0"/>
        <v>24</v>
      </c>
      <c r="B26" s="285" t="s">
        <v>62</v>
      </c>
      <c r="C26" s="285"/>
      <c r="D26" s="286"/>
      <c r="E26" s="286"/>
      <c r="F26" s="286"/>
      <c r="G26" s="286"/>
      <c r="H26" s="236">
        <v>4</v>
      </c>
      <c r="I26" s="71"/>
      <c r="J26" s="287" t="s">
        <v>68</v>
      </c>
      <c r="K26" s="287"/>
      <c r="L26" s="287"/>
      <c r="M26" s="287"/>
      <c r="N26" s="287"/>
      <c r="O26" s="287"/>
      <c r="P26" s="287"/>
      <c r="Q26" s="287"/>
      <c r="R26" s="287"/>
      <c r="S26" s="287"/>
      <c r="T26" s="287"/>
      <c r="U26" s="287"/>
      <c r="V26" s="287"/>
      <c r="W26" s="287"/>
      <c r="X26" s="287"/>
      <c r="Y26" s="287"/>
      <c r="Z26" s="3"/>
      <c r="AA26" s="3"/>
      <c r="AB26" s="3"/>
      <c r="AC26" s="3"/>
      <c r="AD26" s="3"/>
      <c r="AE26" s="3"/>
      <c r="AF26" s="3"/>
      <c r="AG26" s="3"/>
      <c r="AH26" s="1"/>
    </row>
    <row r="27" spans="1:92" ht="43.15" customHeight="1" x14ac:dyDescent="0.25">
      <c r="A27" s="92">
        <f t="shared" si="0"/>
        <v>25</v>
      </c>
      <c r="B27" s="324" t="s">
        <v>63</v>
      </c>
      <c r="C27" s="324"/>
      <c r="D27" s="324"/>
      <c r="E27" s="324"/>
      <c r="F27" s="324"/>
      <c r="G27" s="324"/>
      <c r="H27" s="237">
        <v>6</v>
      </c>
      <c r="I27" s="71"/>
      <c r="J27" s="287" t="s">
        <v>69</v>
      </c>
      <c r="K27" s="287"/>
      <c r="L27" s="287"/>
      <c r="M27" s="287"/>
      <c r="N27" s="287"/>
      <c r="O27" s="287"/>
      <c r="P27" s="287"/>
      <c r="Q27" s="287"/>
      <c r="R27" s="287"/>
      <c r="S27" s="287"/>
      <c r="T27" s="287"/>
      <c r="U27" s="287"/>
      <c r="V27" s="287"/>
      <c r="W27" s="287"/>
      <c r="X27" s="287"/>
      <c r="Y27" s="287"/>
      <c r="Z27" s="3"/>
      <c r="AA27" s="309"/>
      <c r="AB27" s="309"/>
      <c r="AC27" s="309"/>
      <c r="AD27" s="309"/>
      <c r="AE27" s="309"/>
      <c r="AF27" s="309"/>
      <c r="AG27" s="5"/>
      <c r="AH27" s="1"/>
    </row>
    <row r="28" spans="1:92" ht="27.4" customHeight="1" x14ac:dyDescent="0.25">
      <c r="A28" s="92">
        <f t="shared" si="0"/>
        <v>26</v>
      </c>
      <c r="B28" s="283" t="s">
        <v>53</v>
      </c>
      <c r="C28" s="284"/>
      <c r="D28" s="284"/>
      <c r="E28" s="284"/>
      <c r="F28" s="284"/>
      <c r="G28" s="284"/>
      <c r="H28" s="234">
        <v>0.08</v>
      </c>
      <c r="I28" s="69"/>
      <c r="J28" s="282" t="s">
        <v>114</v>
      </c>
      <c r="K28" s="282"/>
      <c r="L28" s="282"/>
      <c r="M28" s="282"/>
      <c r="N28" s="282"/>
      <c r="O28" s="282"/>
      <c r="P28" s="282"/>
      <c r="Q28" s="282"/>
      <c r="R28" s="282"/>
      <c r="S28" s="282"/>
      <c r="T28" s="282"/>
      <c r="U28" s="282"/>
      <c r="V28" s="282"/>
      <c r="W28" s="282"/>
      <c r="X28" s="282"/>
      <c r="Y28" s="282"/>
      <c r="Z28" s="3"/>
      <c r="AA28" s="3"/>
      <c r="AB28" s="3"/>
      <c r="AC28" s="3"/>
      <c r="AD28" s="3"/>
      <c r="AE28" s="3"/>
      <c r="AF28" s="3"/>
      <c r="AG28" s="3"/>
      <c r="AH28" s="1"/>
    </row>
    <row r="29" spans="1:92" ht="33" customHeight="1" x14ac:dyDescent="0.25">
      <c r="A29" s="92">
        <f t="shared" si="0"/>
        <v>27</v>
      </c>
      <c r="B29" s="285" t="s">
        <v>54</v>
      </c>
      <c r="C29" s="286"/>
      <c r="D29" s="286"/>
      <c r="E29" s="286"/>
      <c r="F29" s="286"/>
      <c r="G29" s="286"/>
      <c r="H29" s="235">
        <v>0.12</v>
      </c>
      <c r="I29" s="71"/>
      <c r="J29" s="279"/>
      <c r="K29" s="279"/>
      <c r="L29" s="279"/>
      <c r="M29" s="279"/>
      <c r="N29" s="279"/>
      <c r="O29" s="279"/>
      <c r="P29" s="279"/>
      <c r="Q29" s="279"/>
      <c r="R29" s="279"/>
      <c r="S29" s="279"/>
      <c r="T29" s="279"/>
      <c r="U29" s="279"/>
      <c r="V29" s="279"/>
      <c r="W29" s="279"/>
      <c r="X29" s="279"/>
      <c r="Y29" s="279"/>
      <c r="Z29" s="3"/>
      <c r="AA29" s="3"/>
      <c r="AB29" s="3"/>
      <c r="AC29" s="3"/>
      <c r="AD29" s="3"/>
      <c r="AE29" s="3"/>
      <c r="AF29" s="3"/>
      <c r="AG29" s="3"/>
      <c r="AH29" s="1"/>
    </row>
    <row r="30" spans="1:92" ht="15.75" x14ac:dyDescent="0.25">
      <c r="A30" s="92">
        <f t="shared" si="0"/>
        <v>28</v>
      </c>
      <c r="B30" s="292" t="s">
        <v>100</v>
      </c>
      <c r="C30" s="293"/>
      <c r="D30" s="293"/>
      <c r="E30" s="293"/>
      <c r="F30" s="293"/>
      <c r="G30" s="293"/>
      <c r="H30" s="293"/>
      <c r="I30" s="293"/>
      <c r="J30" s="293"/>
      <c r="K30" s="85"/>
      <c r="L30" s="85"/>
      <c r="M30" s="85"/>
      <c r="N30" s="202"/>
      <c r="O30" s="85"/>
      <c r="P30" s="96"/>
      <c r="Q30" s="96"/>
      <c r="R30" s="96"/>
      <c r="S30" s="96"/>
      <c r="T30" s="96"/>
      <c r="U30" s="96"/>
      <c r="V30" s="96"/>
      <c r="W30" s="96"/>
      <c r="X30" s="85"/>
      <c r="Y30" s="97"/>
      <c r="Z30" s="97"/>
      <c r="AA30" s="97"/>
      <c r="AB30" s="97"/>
      <c r="AC30" s="97"/>
      <c r="AD30" s="97"/>
      <c r="AE30" s="97"/>
      <c r="AF30" s="97"/>
      <c r="AG30" s="97"/>
      <c r="AH30" s="92"/>
      <c r="AI30" s="92"/>
      <c r="AJ30" s="92"/>
      <c r="AK30" s="92"/>
      <c r="AL30" s="92"/>
      <c r="AM30" s="92"/>
      <c r="AN30" s="92"/>
      <c r="AO30" s="92"/>
      <c r="AP30" s="92"/>
      <c r="AQ30" s="92"/>
      <c r="AR30" s="92"/>
      <c r="AS30" s="92"/>
      <c r="AT30" s="92"/>
      <c r="AU30" s="92"/>
      <c r="AV30" s="92"/>
    </row>
    <row r="31" spans="1:92" ht="30" x14ac:dyDescent="0.25">
      <c r="A31" s="92">
        <f t="shared" si="0"/>
        <v>29</v>
      </c>
      <c r="B31" s="306" t="s">
        <v>2</v>
      </c>
      <c r="C31" s="306"/>
      <c r="D31" s="307"/>
      <c r="E31" s="94" t="s">
        <v>3</v>
      </c>
      <c r="F31" s="85"/>
      <c r="G31" s="98"/>
      <c r="H31" s="203"/>
      <c r="I31" s="99"/>
      <c r="J31" s="99"/>
      <c r="K31" s="99"/>
      <c r="L31" s="99"/>
      <c r="M31" s="99"/>
      <c r="N31" s="203"/>
      <c r="O31" s="99"/>
      <c r="P31" s="94" t="s">
        <v>4</v>
      </c>
      <c r="Q31" s="85"/>
      <c r="R31" s="100"/>
      <c r="S31" s="100"/>
      <c r="T31" s="100"/>
      <c r="U31" s="100"/>
      <c r="V31" s="100"/>
      <c r="W31" s="100"/>
      <c r="X31" s="100"/>
      <c r="Y31" s="99"/>
      <c r="Z31" s="92"/>
      <c r="AA31" s="101" t="s">
        <v>5</v>
      </c>
      <c r="AB31" s="102"/>
      <c r="AC31" s="102"/>
      <c r="AD31" s="102"/>
      <c r="AE31" s="102"/>
      <c r="AF31" s="102"/>
      <c r="AG31" s="102"/>
      <c r="AH31" s="102"/>
      <c r="AI31" s="92"/>
      <c r="AJ31" s="92"/>
      <c r="AK31" s="92"/>
      <c r="AL31" s="101" t="s">
        <v>20</v>
      </c>
      <c r="AM31" s="92"/>
      <c r="AN31" s="92"/>
      <c r="AO31" s="92"/>
      <c r="AP31" s="92"/>
      <c r="AQ31" s="92"/>
      <c r="AR31" s="92"/>
      <c r="AS31" s="92"/>
      <c r="AT31" s="92"/>
      <c r="AU31" s="92"/>
      <c r="AV31" s="92"/>
      <c r="AW31" s="101" t="s">
        <v>94</v>
      </c>
      <c r="AX31" s="92"/>
      <c r="AY31" s="92"/>
      <c r="AZ31" s="92"/>
      <c r="BA31" s="92"/>
      <c r="BB31" s="92"/>
      <c r="BC31" s="92"/>
      <c r="BD31" s="92"/>
      <c r="BE31" s="92"/>
      <c r="BF31" s="92"/>
      <c r="BG31" s="92"/>
      <c r="BH31" s="101" t="s">
        <v>95</v>
      </c>
      <c r="BI31" s="92"/>
      <c r="BJ31" s="92"/>
      <c r="BK31" s="92"/>
      <c r="BL31" s="92"/>
      <c r="BM31" s="92"/>
      <c r="BN31" s="92"/>
      <c r="BO31" s="92"/>
      <c r="BP31" s="92"/>
      <c r="BQ31" s="92"/>
      <c r="BR31" s="92"/>
      <c r="BS31" s="101" t="s">
        <v>96</v>
      </c>
      <c r="BT31" s="92"/>
      <c r="BU31" s="92"/>
      <c r="BV31" s="92"/>
      <c r="BW31" s="92"/>
      <c r="BX31" s="92"/>
      <c r="BY31" s="92"/>
      <c r="BZ31" s="92"/>
      <c r="CA31" s="92"/>
      <c r="CB31" s="92"/>
      <c r="CC31" s="92"/>
      <c r="CD31" s="101" t="s">
        <v>97</v>
      </c>
      <c r="CE31" s="92"/>
      <c r="CF31" s="92"/>
      <c r="CG31" s="92"/>
      <c r="CH31" s="92"/>
      <c r="CI31" s="92"/>
      <c r="CJ31" s="92"/>
      <c r="CK31" s="92"/>
      <c r="CL31" s="92"/>
      <c r="CM31" s="92"/>
      <c r="CN31" s="92"/>
    </row>
    <row r="32" spans="1:92" ht="149.65" customHeight="1" x14ac:dyDescent="0.25">
      <c r="A32" s="92">
        <f t="shared" si="0"/>
        <v>30</v>
      </c>
      <c r="B32" s="300"/>
      <c r="C32" s="301"/>
      <c r="D32" s="302"/>
      <c r="E32" s="103" t="s">
        <v>8</v>
      </c>
      <c r="F32" s="104">
        <v>1</v>
      </c>
      <c r="G32" s="105" t="s">
        <v>37</v>
      </c>
      <c r="H32" s="204" t="s">
        <v>9</v>
      </c>
      <c r="I32" s="56" t="s">
        <v>21</v>
      </c>
      <c r="J32" s="105" t="s">
        <v>37</v>
      </c>
      <c r="K32" s="106" t="s">
        <v>9</v>
      </c>
      <c r="L32" s="56" t="s">
        <v>22</v>
      </c>
      <c r="M32" s="105" t="s">
        <v>37</v>
      </c>
      <c r="N32" s="204" t="s">
        <v>9</v>
      </c>
      <c r="O32" s="107" t="s">
        <v>10</v>
      </c>
      <c r="P32" s="108" t="s">
        <v>8</v>
      </c>
      <c r="Q32" s="109">
        <v>1</v>
      </c>
      <c r="R32" s="105" t="s">
        <v>37</v>
      </c>
      <c r="S32" s="106" t="s">
        <v>9</v>
      </c>
      <c r="T32" s="57" t="s">
        <v>21</v>
      </c>
      <c r="U32" s="105" t="s">
        <v>37</v>
      </c>
      <c r="V32" s="106" t="s">
        <v>9</v>
      </c>
      <c r="W32" s="57" t="s">
        <v>22</v>
      </c>
      <c r="X32" s="105" t="s">
        <v>37</v>
      </c>
      <c r="Y32" s="106" t="s">
        <v>9</v>
      </c>
      <c r="Z32" s="107" t="s">
        <v>10</v>
      </c>
      <c r="AA32" s="110" t="s">
        <v>8</v>
      </c>
      <c r="AB32" s="111">
        <v>1</v>
      </c>
      <c r="AC32" s="105" t="s">
        <v>37</v>
      </c>
      <c r="AD32" s="112" t="s">
        <v>9</v>
      </c>
      <c r="AE32" s="113" t="s">
        <v>21</v>
      </c>
      <c r="AF32" s="105" t="s">
        <v>37</v>
      </c>
      <c r="AG32" s="112" t="s">
        <v>9</v>
      </c>
      <c r="AH32" s="113" t="s">
        <v>22</v>
      </c>
      <c r="AI32" s="105" t="s">
        <v>37</v>
      </c>
      <c r="AJ32" s="112" t="s">
        <v>9</v>
      </c>
      <c r="AK32" s="114" t="s">
        <v>10</v>
      </c>
      <c r="AL32" s="115" t="s">
        <v>8</v>
      </c>
      <c r="AM32" s="116">
        <v>1</v>
      </c>
      <c r="AN32" s="105" t="s">
        <v>37</v>
      </c>
      <c r="AO32" s="112" t="s">
        <v>9</v>
      </c>
      <c r="AP32" s="117" t="s">
        <v>21</v>
      </c>
      <c r="AQ32" s="105" t="s">
        <v>37</v>
      </c>
      <c r="AR32" s="112" t="s">
        <v>9</v>
      </c>
      <c r="AS32" s="117" t="s">
        <v>22</v>
      </c>
      <c r="AT32" s="105" t="s">
        <v>37</v>
      </c>
      <c r="AU32" s="112" t="s">
        <v>9</v>
      </c>
      <c r="AV32" s="114" t="s">
        <v>10</v>
      </c>
      <c r="AW32" s="115" t="s">
        <v>8</v>
      </c>
      <c r="AX32" s="116">
        <v>1</v>
      </c>
      <c r="AY32" s="105" t="s">
        <v>37</v>
      </c>
      <c r="AZ32" s="112" t="s">
        <v>9</v>
      </c>
      <c r="BA32" s="117" t="s">
        <v>21</v>
      </c>
      <c r="BB32" s="105" t="s">
        <v>37</v>
      </c>
      <c r="BC32" s="112" t="s">
        <v>9</v>
      </c>
      <c r="BD32" s="117" t="s">
        <v>22</v>
      </c>
      <c r="BE32" s="105" t="s">
        <v>37</v>
      </c>
      <c r="BF32" s="112" t="s">
        <v>9</v>
      </c>
      <c r="BG32" s="114" t="s">
        <v>10</v>
      </c>
      <c r="BH32" s="115" t="s">
        <v>8</v>
      </c>
      <c r="BI32" s="116">
        <v>1</v>
      </c>
      <c r="BJ32" s="105" t="s">
        <v>37</v>
      </c>
      <c r="BK32" s="112" t="s">
        <v>9</v>
      </c>
      <c r="BL32" s="117" t="s">
        <v>21</v>
      </c>
      <c r="BM32" s="105" t="s">
        <v>37</v>
      </c>
      <c r="BN32" s="112" t="s">
        <v>9</v>
      </c>
      <c r="BO32" s="117" t="s">
        <v>22</v>
      </c>
      <c r="BP32" s="105" t="s">
        <v>37</v>
      </c>
      <c r="BQ32" s="112" t="s">
        <v>9</v>
      </c>
      <c r="BR32" s="114" t="s">
        <v>10</v>
      </c>
      <c r="BS32" s="115" t="s">
        <v>8</v>
      </c>
      <c r="BT32" s="116">
        <v>1</v>
      </c>
      <c r="BU32" s="105" t="s">
        <v>37</v>
      </c>
      <c r="BV32" s="112" t="s">
        <v>9</v>
      </c>
      <c r="BW32" s="117" t="s">
        <v>21</v>
      </c>
      <c r="BX32" s="105" t="s">
        <v>37</v>
      </c>
      <c r="BY32" s="112" t="s">
        <v>9</v>
      </c>
      <c r="BZ32" s="117" t="s">
        <v>22</v>
      </c>
      <c r="CA32" s="105" t="s">
        <v>37</v>
      </c>
      <c r="CB32" s="112" t="s">
        <v>9</v>
      </c>
      <c r="CC32" s="114" t="s">
        <v>10</v>
      </c>
      <c r="CD32" s="115" t="s">
        <v>8</v>
      </c>
      <c r="CE32" s="116">
        <v>1</v>
      </c>
      <c r="CF32" s="105" t="s">
        <v>37</v>
      </c>
      <c r="CG32" s="112" t="s">
        <v>9</v>
      </c>
      <c r="CH32" s="117" t="s">
        <v>21</v>
      </c>
      <c r="CI32" s="105" t="s">
        <v>37</v>
      </c>
      <c r="CJ32" s="112" t="s">
        <v>9</v>
      </c>
      <c r="CK32" s="117" t="s">
        <v>22</v>
      </c>
      <c r="CL32" s="105" t="s">
        <v>37</v>
      </c>
      <c r="CM32" s="112" t="s">
        <v>9</v>
      </c>
      <c r="CN32" s="114" t="s">
        <v>10</v>
      </c>
    </row>
    <row r="33" spans="1:92" ht="44.65" customHeight="1" x14ac:dyDescent="0.25">
      <c r="A33" s="92">
        <f t="shared" si="0"/>
        <v>31</v>
      </c>
      <c r="B33" s="312" t="s">
        <v>23</v>
      </c>
      <c r="C33" s="313"/>
      <c r="D33" s="314"/>
      <c r="E33" s="103"/>
      <c r="F33" s="104"/>
      <c r="G33" s="105"/>
      <c r="H33" s="204"/>
      <c r="I33" s="56">
        <f>H28</f>
        <v>0.08</v>
      </c>
      <c r="J33" s="105"/>
      <c r="K33" s="106"/>
      <c r="L33" s="56">
        <f>H29</f>
        <v>0.12</v>
      </c>
      <c r="M33" s="105"/>
      <c r="N33" s="205"/>
      <c r="O33" s="107"/>
      <c r="P33" s="120"/>
      <c r="Q33" s="109"/>
      <c r="R33" s="105"/>
      <c r="S33" s="106"/>
      <c r="T33" s="57">
        <f>H28</f>
        <v>0.08</v>
      </c>
      <c r="U33" s="105"/>
      <c r="V33" s="106"/>
      <c r="W33" s="57">
        <f>H29</f>
        <v>0.12</v>
      </c>
      <c r="X33" s="105"/>
      <c r="Y33" s="106"/>
      <c r="Z33" s="121"/>
      <c r="AA33" s="122"/>
      <c r="AB33" s="123"/>
      <c r="AC33" s="124"/>
      <c r="AD33" s="125"/>
      <c r="AE33" s="53">
        <f>H28</f>
        <v>0.08</v>
      </c>
      <c r="AF33" s="124"/>
      <c r="AG33" s="125"/>
      <c r="AH33" s="53">
        <f>H29</f>
        <v>0.12</v>
      </c>
      <c r="AI33" s="124"/>
      <c r="AJ33" s="125"/>
      <c r="AK33" s="126"/>
      <c r="AL33" s="127"/>
      <c r="AM33" s="128"/>
      <c r="AN33" s="124"/>
      <c r="AO33" s="125"/>
      <c r="AP33" s="52">
        <f>H28</f>
        <v>0.08</v>
      </c>
      <c r="AQ33" s="124"/>
      <c r="AR33" s="125"/>
      <c r="AS33" s="52">
        <f>H29</f>
        <v>0.12</v>
      </c>
      <c r="AT33" s="124"/>
      <c r="AU33" s="125"/>
      <c r="AV33" s="126"/>
      <c r="AW33" s="127"/>
      <c r="AX33" s="128"/>
      <c r="AY33" s="124"/>
      <c r="AZ33" s="125"/>
      <c r="BA33" s="52">
        <f>H28</f>
        <v>0.08</v>
      </c>
      <c r="BB33" s="124"/>
      <c r="BC33" s="125"/>
      <c r="BD33" s="52">
        <f>H29</f>
        <v>0.12</v>
      </c>
      <c r="BE33" s="124"/>
      <c r="BF33" s="125"/>
      <c r="BG33" s="126"/>
      <c r="BH33" s="127"/>
      <c r="BI33" s="128"/>
      <c r="BJ33" s="124"/>
      <c r="BK33" s="125"/>
      <c r="BL33" s="52">
        <f>H28</f>
        <v>0.08</v>
      </c>
      <c r="BM33" s="124"/>
      <c r="BN33" s="125"/>
      <c r="BO33" s="52">
        <f>H29</f>
        <v>0.12</v>
      </c>
      <c r="BP33" s="124"/>
      <c r="BQ33" s="125"/>
      <c r="BR33" s="126"/>
      <c r="BS33" s="127"/>
      <c r="BT33" s="128"/>
      <c r="BU33" s="124"/>
      <c r="BV33" s="125"/>
      <c r="BW33" s="52">
        <f>H28</f>
        <v>0.08</v>
      </c>
      <c r="BX33" s="124"/>
      <c r="BY33" s="125"/>
      <c r="BZ33" s="52">
        <f>H29</f>
        <v>0.12</v>
      </c>
      <c r="CA33" s="124"/>
      <c r="CB33" s="125"/>
      <c r="CC33" s="126"/>
      <c r="CD33" s="127"/>
      <c r="CE33" s="128"/>
      <c r="CF33" s="124"/>
      <c r="CG33" s="125"/>
      <c r="CH33" s="52">
        <f>H28</f>
        <v>0.08</v>
      </c>
      <c r="CI33" s="124"/>
      <c r="CJ33" s="125"/>
      <c r="CK33" s="52">
        <f>H29</f>
        <v>0.12</v>
      </c>
      <c r="CL33" s="124"/>
      <c r="CM33" s="125"/>
      <c r="CN33" s="126"/>
    </row>
    <row r="34" spans="1:92" ht="29.65" customHeight="1" x14ac:dyDescent="0.25">
      <c r="A34" s="92">
        <f t="shared" si="0"/>
        <v>32</v>
      </c>
      <c r="B34" s="298" t="s">
        <v>35</v>
      </c>
      <c r="C34" s="298"/>
      <c r="D34" s="299"/>
      <c r="E34" s="129"/>
      <c r="F34" s="58" t="str">
        <f>"bis "&amp; $H$25 &amp;"h"</f>
        <v>bis 4h</v>
      </c>
      <c r="G34" s="130"/>
      <c r="H34" s="222"/>
      <c r="I34" s="59" t="str">
        <f>"über "&amp; $H$26 &amp;"h"</f>
        <v>über 4h</v>
      </c>
      <c r="J34" s="130"/>
      <c r="K34" s="130"/>
      <c r="L34" s="60" t="s">
        <v>88</v>
      </c>
      <c r="M34" s="130"/>
      <c r="N34" s="206"/>
      <c r="O34" s="132"/>
      <c r="P34" s="133"/>
      <c r="Q34" s="133" t="s">
        <v>87</v>
      </c>
      <c r="R34" s="130"/>
      <c r="S34" s="130"/>
      <c r="T34" s="133" t="str">
        <f>"über "&amp; $H$26 &amp;"h"</f>
        <v>über 4h</v>
      </c>
      <c r="U34" s="106"/>
      <c r="V34" s="130"/>
      <c r="W34" s="176" t="s">
        <v>88</v>
      </c>
      <c r="X34" s="136"/>
      <c r="Y34" s="130"/>
      <c r="Z34" s="137"/>
      <c r="AA34" s="138"/>
      <c r="AB34" s="139" t="s">
        <v>87</v>
      </c>
      <c r="AC34" s="140"/>
      <c r="AD34" s="140"/>
      <c r="AE34" s="179" t="str">
        <f>"über "&amp; $H$26 &amp;"h"</f>
        <v>über 4h</v>
      </c>
      <c r="AF34" s="140"/>
      <c r="AG34" s="140"/>
      <c r="AH34" s="177" t="s">
        <v>88</v>
      </c>
      <c r="AI34" s="142"/>
      <c r="AJ34" s="142"/>
      <c r="AK34" s="143"/>
      <c r="AL34" s="144"/>
      <c r="AM34" s="145" t="s">
        <v>87</v>
      </c>
      <c r="AN34" s="140"/>
      <c r="AO34" s="140"/>
      <c r="AP34" s="180" t="str">
        <f>"über "&amp; $H$26 &amp;"h"</f>
        <v>über 4h</v>
      </c>
      <c r="AQ34" s="140"/>
      <c r="AR34" s="140"/>
      <c r="AS34" s="178" t="s">
        <v>88</v>
      </c>
      <c r="AT34" s="142"/>
      <c r="AU34" s="142"/>
      <c r="AV34" s="143"/>
      <c r="AW34" s="144"/>
      <c r="AX34" s="145" t="s">
        <v>87</v>
      </c>
      <c r="AY34" s="140"/>
      <c r="AZ34" s="140"/>
      <c r="BA34" s="180" t="str">
        <f>"über "&amp; $H$26 &amp;"h"</f>
        <v>über 4h</v>
      </c>
      <c r="BB34" s="140"/>
      <c r="BC34" s="140"/>
      <c r="BD34" s="178" t="s">
        <v>88</v>
      </c>
      <c r="BE34" s="142"/>
      <c r="BF34" s="142"/>
      <c r="BG34" s="143"/>
      <c r="BH34" s="144"/>
      <c r="BI34" s="145" t="s">
        <v>87</v>
      </c>
      <c r="BJ34" s="140"/>
      <c r="BK34" s="140"/>
      <c r="BL34" s="180" t="str">
        <f>"über "&amp; $H$26 &amp;"h"</f>
        <v>über 4h</v>
      </c>
      <c r="BM34" s="140"/>
      <c r="BN34" s="140"/>
      <c r="BO34" s="178" t="s">
        <v>88</v>
      </c>
      <c r="BP34" s="142"/>
      <c r="BQ34" s="142"/>
      <c r="BR34" s="143"/>
      <c r="BS34" s="144"/>
      <c r="BT34" s="145" t="s">
        <v>87</v>
      </c>
      <c r="BU34" s="140"/>
      <c r="BV34" s="140"/>
      <c r="BW34" s="180" t="str">
        <f>"über "&amp; $H$26 &amp;"h"</f>
        <v>über 4h</v>
      </c>
      <c r="BX34" s="140"/>
      <c r="BY34" s="140"/>
      <c r="BZ34" s="178" t="s">
        <v>88</v>
      </c>
      <c r="CA34" s="142"/>
      <c r="CB34" s="142"/>
      <c r="CC34" s="143"/>
      <c r="CD34" s="144"/>
      <c r="CE34" s="145" t="s">
        <v>87</v>
      </c>
      <c r="CF34" s="140"/>
      <c r="CG34" s="140"/>
      <c r="CH34" s="180" t="str">
        <f>"über "&amp; $H$26 &amp;"h"</f>
        <v>über 4h</v>
      </c>
      <c r="CI34" s="140"/>
      <c r="CJ34" s="140"/>
      <c r="CK34" s="178" t="s">
        <v>88</v>
      </c>
      <c r="CL34" s="142"/>
      <c r="CM34" s="142"/>
      <c r="CN34" s="143"/>
    </row>
    <row r="35" spans="1:92" x14ac:dyDescent="0.25">
      <c r="A35" s="92">
        <f t="shared" si="0"/>
        <v>33</v>
      </c>
      <c r="B35" s="300" t="s">
        <v>36</v>
      </c>
      <c r="C35" s="301"/>
      <c r="D35" s="302"/>
      <c r="E35" s="147"/>
      <c r="F35" s="148" t="s">
        <v>1</v>
      </c>
      <c r="G35" s="149"/>
      <c r="H35" s="207"/>
      <c r="I35" s="150" t="s">
        <v>1</v>
      </c>
      <c r="J35" s="149"/>
      <c r="K35" s="149"/>
      <c r="L35" s="150" t="s">
        <v>1</v>
      </c>
      <c r="M35" s="149"/>
      <c r="N35" s="207"/>
      <c r="O35" s="151"/>
      <c r="P35" s="152"/>
      <c r="Q35" s="153" t="s">
        <v>1</v>
      </c>
      <c r="R35" s="149"/>
      <c r="S35" s="149"/>
      <c r="T35" s="153" t="s">
        <v>1</v>
      </c>
      <c r="U35" s="131"/>
      <c r="V35" s="149"/>
      <c r="W35" s="153" t="s">
        <v>1</v>
      </c>
      <c r="X35" s="149"/>
      <c r="Y35" s="154"/>
      <c r="Z35" s="155"/>
      <c r="AA35" s="156"/>
      <c r="AB35" s="157" t="s">
        <v>1</v>
      </c>
      <c r="AC35" s="158"/>
      <c r="AD35" s="158"/>
      <c r="AE35" s="157" t="s">
        <v>1</v>
      </c>
      <c r="AF35" s="158"/>
      <c r="AG35" s="159"/>
      <c r="AH35" s="157" t="s">
        <v>1</v>
      </c>
      <c r="AI35" s="160"/>
      <c r="AJ35" s="160"/>
      <c r="AK35" s="161"/>
      <c r="AL35" s="162"/>
      <c r="AM35" s="163" t="s">
        <v>1</v>
      </c>
      <c r="AN35" s="158"/>
      <c r="AO35" s="158"/>
      <c r="AP35" s="163" t="s">
        <v>1</v>
      </c>
      <c r="AQ35" s="158"/>
      <c r="AR35" s="159"/>
      <c r="AS35" s="163" t="s">
        <v>1</v>
      </c>
      <c r="AT35" s="160"/>
      <c r="AU35" s="160"/>
      <c r="AV35" s="161"/>
      <c r="AW35" s="162"/>
      <c r="AX35" s="163" t="s">
        <v>1</v>
      </c>
      <c r="AY35" s="158"/>
      <c r="AZ35" s="158"/>
      <c r="BA35" s="163" t="s">
        <v>1</v>
      </c>
      <c r="BB35" s="158"/>
      <c r="BC35" s="159"/>
      <c r="BD35" s="163" t="s">
        <v>1</v>
      </c>
      <c r="BE35" s="160"/>
      <c r="BF35" s="160"/>
      <c r="BG35" s="161"/>
      <c r="BH35" s="162"/>
      <c r="BI35" s="163" t="s">
        <v>1</v>
      </c>
      <c r="BJ35" s="158"/>
      <c r="BK35" s="158"/>
      <c r="BL35" s="163" t="s">
        <v>1</v>
      </c>
      <c r="BM35" s="158"/>
      <c r="BN35" s="159"/>
      <c r="BO35" s="163" t="s">
        <v>1</v>
      </c>
      <c r="BP35" s="160"/>
      <c r="BQ35" s="160"/>
      <c r="BR35" s="161"/>
      <c r="BS35" s="162"/>
      <c r="BT35" s="163" t="s">
        <v>1</v>
      </c>
      <c r="BU35" s="158"/>
      <c r="BV35" s="158"/>
      <c r="BW35" s="163" t="s">
        <v>1</v>
      </c>
      <c r="BX35" s="158"/>
      <c r="BY35" s="159"/>
      <c r="BZ35" s="163" t="s">
        <v>1</v>
      </c>
      <c r="CA35" s="160"/>
      <c r="CB35" s="160"/>
      <c r="CC35" s="161"/>
      <c r="CD35" s="162"/>
      <c r="CE35" s="163" t="s">
        <v>1</v>
      </c>
      <c r="CF35" s="158"/>
      <c r="CG35" s="158"/>
      <c r="CH35" s="163" t="s">
        <v>1</v>
      </c>
      <c r="CI35" s="158"/>
      <c r="CJ35" s="159"/>
      <c r="CK35" s="163" t="s">
        <v>1</v>
      </c>
      <c r="CL35" s="160"/>
      <c r="CM35" s="160"/>
      <c r="CN35" s="161"/>
    </row>
    <row r="36" spans="1:92" s="92" customFormat="1" x14ac:dyDescent="0.25">
      <c r="A36" s="92">
        <f t="shared" si="0"/>
        <v>34</v>
      </c>
      <c r="B36" s="240"/>
      <c r="C36" s="240" t="s">
        <v>11</v>
      </c>
      <c r="D36" s="238">
        <f>H9</f>
        <v>1666.67</v>
      </c>
      <c r="E36" s="6" t="str">
        <f>IF(OR(F36=$H$6,F36=0),"",F36/B36)</f>
        <v/>
      </c>
      <c r="F36" s="7"/>
      <c r="G36" s="241"/>
      <c r="H36" s="17"/>
      <c r="I36" s="31"/>
      <c r="J36" s="242"/>
      <c r="K36" s="62"/>
      <c r="L36" s="63"/>
      <c r="M36" s="243"/>
      <c r="N36" s="244"/>
      <c r="O36" s="46"/>
      <c r="P36" s="9"/>
      <c r="Q36" s="216"/>
      <c r="R36" s="242"/>
      <c r="S36" s="17"/>
      <c r="T36" s="13"/>
      <c r="U36" s="242"/>
      <c r="V36" s="45"/>
      <c r="W36" s="14"/>
      <c r="X36" s="242"/>
      <c r="Y36" s="45"/>
      <c r="Z36" s="32"/>
      <c r="AA36" s="16"/>
      <c r="AB36" s="18"/>
      <c r="AC36" s="242"/>
      <c r="AD36" s="17"/>
      <c r="AE36" s="20"/>
      <c r="AF36" s="242"/>
      <c r="AG36" s="37"/>
      <c r="AH36" s="21"/>
      <c r="AI36" s="243"/>
      <c r="AJ36" s="244"/>
      <c r="AK36" s="91"/>
      <c r="AL36" s="25"/>
      <c r="AM36" s="22"/>
      <c r="AN36" s="242"/>
      <c r="AO36" s="17"/>
      <c r="AP36" s="23"/>
      <c r="AQ36" s="242"/>
      <c r="AR36" s="37"/>
      <c r="AS36" s="24"/>
      <c r="AT36" s="242"/>
      <c r="AU36" s="244"/>
      <c r="AV36" s="91"/>
      <c r="AW36" s="25" t="str">
        <f>IF(OR(AX36=$H$6,AX36=0),"",AX36/B36)</f>
        <v/>
      </c>
      <c r="AX36" s="22">
        <v>0</v>
      </c>
      <c r="AY36" s="242"/>
      <c r="AZ36" s="17">
        <f>AX36*AY36</f>
        <v>0</v>
      </c>
      <c r="BA36" s="23">
        <f t="shared" ref="BA36:BA67" si="4">IF(AX36=0,0,IF((ROUND(AX36*(1+$H$28),0))&gt;$H$21,$H$21,IF((ROUND(AX36*(1+$H$28),0))&lt;$H$7,$H$7,ROUND(AX36*(1+$H$28),0))))</f>
        <v>0</v>
      </c>
      <c r="BB36" s="242"/>
      <c r="BC36" s="37">
        <f>BA36*BB36</f>
        <v>0</v>
      </c>
      <c r="BD36" s="24">
        <f t="shared" ref="BD36:BD67" si="5">IF(BA36=0,0,IF(BA36=$H$7,$H$7,IF((ROUND(BA36*(1+$H$29),0))&gt;$H$21,$H$21,ROUND(BA36*(1+$H$29),0))))</f>
        <v>0</v>
      </c>
      <c r="BE36" s="242"/>
      <c r="BF36" s="244">
        <f>BD36*BE36</f>
        <v>0</v>
      </c>
      <c r="BG36" s="91">
        <f>AZ36+BC36+BF36</f>
        <v>0</v>
      </c>
      <c r="BH36" s="25" t="str">
        <f>IF(OR(BI36=$H$6,BI36=0),"",BI36/B36)</f>
        <v/>
      </c>
      <c r="BI36" s="22">
        <v>0</v>
      </c>
      <c r="BJ36" s="242"/>
      <c r="BK36" s="17">
        <f>BI36*BJ36</f>
        <v>0</v>
      </c>
      <c r="BL36" s="23">
        <f t="shared" ref="BL36:BL67" si="6">IF(BI36=0,0,IF((ROUND(BI36*(1+$H$28),0))&gt;$H$21,$H$21,IF((ROUND(BI36*(1+$H$28),0))&lt;$H$7,$H$7,ROUND(BI36*(1+$H$28),0))))</f>
        <v>0</v>
      </c>
      <c r="BM36" s="242"/>
      <c r="BN36" s="37">
        <f>BL36*BM36</f>
        <v>0</v>
      </c>
      <c r="BO36" s="24">
        <f t="shared" ref="BO36:BO67" si="7">IF(BL36=0,0,IF(BL36=$H$7,$H$7,IF((ROUND(BL36*(1+$H$29),0))&gt;$H$21,$H$21,ROUND(BL36*(1+$H$29),0))))</f>
        <v>0</v>
      </c>
      <c r="BP36" s="242"/>
      <c r="BQ36" s="244">
        <f>BO36*BP36</f>
        <v>0</v>
      </c>
      <c r="BR36" s="91">
        <f>BK36+BN36+BQ36</f>
        <v>0</v>
      </c>
      <c r="BS36" s="25" t="str">
        <f>IF(OR(BT36=$H$6,BT36=0),"",BT36/B36)</f>
        <v/>
      </c>
      <c r="BT36" s="22">
        <v>0</v>
      </c>
      <c r="BU36" s="242"/>
      <c r="BV36" s="17">
        <f>BT36*BU36</f>
        <v>0</v>
      </c>
      <c r="BW36" s="23">
        <f t="shared" ref="BW36:BW67" si="8">IF(BT36=0,0,IF((ROUND(BT36*(1+$H$28),0))&gt;$H$21,$H$21,IF((ROUND(BT36*(1+$H$28),0))&lt;$H$7,$H$7,ROUND(BT36*(1+$H$28),0))))</f>
        <v>0</v>
      </c>
      <c r="BX36" s="242"/>
      <c r="BY36" s="37">
        <f>BW36*BX36</f>
        <v>0</v>
      </c>
      <c r="BZ36" s="24">
        <f t="shared" ref="BZ36:BZ67" si="9">IF(BW36=0,0,IF(BW36=$H$7,$H$7,IF((ROUND(BW36*(1+$H$29),0))&gt;$H$21,$H$21,ROUND(BW36*(1+$H$29),0))))</f>
        <v>0</v>
      </c>
      <c r="CA36" s="242"/>
      <c r="CB36" s="244">
        <f>BZ36*CA36</f>
        <v>0</v>
      </c>
      <c r="CC36" s="91">
        <f>BV36+BY36+CB36</f>
        <v>0</v>
      </c>
      <c r="CD36" s="25" t="str">
        <f>IF(OR(CE36=$H$6,CE36=0),"",CE36/B36)</f>
        <v/>
      </c>
      <c r="CE36" s="22">
        <v>0</v>
      </c>
      <c r="CF36" s="242"/>
      <c r="CG36" s="17">
        <f>CE36*CF36</f>
        <v>0</v>
      </c>
      <c r="CH36" s="23">
        <f t="shared" ref="CH36:CH67" si="10">IF(CE36=0,0,IF((ROUND(CE36*(1+$H$28),0))&gt;$H$21,$H$21,IF((ROUND(CE36*(1+$H$28),0))&lt;$H$7,$H$7,ROUND(CE36*(1+$H$28),0))))</f>
        <v>0</v>
      </c>
      <c r="CI36" s="242"/>
      <c r="CJ36" s="37">
        <f>CH36*CI36</f>
        <v>0</v>
      </c>
      <c r="CK36" s="24">
        <f t="shared" ref="CK36:CK67" si="11">IF(CH36=0,0,IF(CH36=$H$7,$H$7,IF((ROUND(CH36*(1+$H$29),0))&gt;$H$21,$H$21,ROUND(CH36*(1+$H$29),0))))</f>
        <v>0</v>
      </c>
      <c r="CL36" s="242"/>
      <c r="CM36" s="244">
        <f>CK36*CL36</f>
        <v>0</v>
      </c>
      <c r="CN36" s="91">
        <f>CG36+CJ36+CM36</f>
        <v>0</v>
      </c>
    </row>
    <row r="37" spans="1:92" x14ac:dyDescent="0.25">
      <c r="A37" s="92">
        <f t="shared" si="0"/>
        <v>35</v>
      </c>
      <c r="B37" s="239">
        <f>SUM(D36+0.01)</f>
        <v>1666.68</v>
      </c>
      <c r="C37" s="190" t="s">
        <v>11</v>
      </c>
      <c r="D37" s="194">
        <f>H10</f>
        <v>2050</v>
      </c>
      <c r="E37" s="6" t="str">
        <f t="shared" ref="E37:E100" si="12">IF(OR(F37=$H$6,F37=0),"",F37/B37)</f>
        <v/>
      </c>
      <c r="F37" s="7">
        <f t="shared" ref="F37:F68" si="13">IF(AND(IF((((B37-1-$H$10)*$H$23)/1)&gt;$H$20,$H$20,IF((((B37-1-$H$10)*$H$23)/1)&lt;$H$6,$H$6,((B37-1-$H$11)*$H$23)/1))&lt;=$H$6,B37-1&lt;$H$10),$H$6,IF((((B37-1-$H$10)*$H$23)/1)&gt;$H$20,$H$20,IF((((B37-1-$H$10)*$H$23)/1)&lt;$H$6,$H$6,((B37-1-$H$10)*$H$23)/1)))</f>
        <v>9</v>
      </c>
      <c r="G37" s="49"/>
      <c r="H37" s="39">
        <f t="shared" ref="H37:H100" si="14">SUM(F37*G37)</f>
        <v>0</v>
      </c>
      <c r="I37" s="31">
        <f t="shared" ref="I37:I68" si="15">IF(F37=0,0,IF((ROUND(F37*(1+$H$28),0))&gt;$H$21,$H$21,IF((ROUND(F37*(1+$H$28),0))&lt;$H$7,$H$7,ROUND(F37*(1+$H$28),0))))</f>
        <v>13</v>
      </c>
      <c r="J37" s="38"/>
      <c r="K37" s="39">
        <f t="shared" ref="K37:K100" si="16">SUM(I37*J37)</f>
        <v>0</v>
      </c>
      <c r="L37" s="63">
        <f>IF(I37=0,0,IF((ROUND(I37*(1+$H$28),0))&gt;$H$21,$H$21,IF((ROUND(I37*(1+$H$28),0))&lt;$H$8,$H$8,ROUND(I37*(1+$H$28),0))))</f>
        <v>17</v>
      </c>
      <c r="M37" s="43"/>
      <c r="N37" s="39">
        <f t="shared" ref="N37:N100" si="17">SUM(L37*M37)</f>
        <v>0</v>
      </c>
      <c r="O37" s="46">
        <f t="shared" ref="O37:O86" si="18">SUM(H37+K37+N37)</f>
        <v>0</v>
      </c>
      <c r="P37" s="9" t="str">
        <f>IF(OR(Q37=$H$6-1,Q37=0),"",Q37/B37)</f>
        <v/>
      </c>
      <c r="Q37" s="216">
        <f>IF(AND(IF((((B37-1-$H$11)*$H$23)/2)&gt;$H$20,$H$20,IF((((B37-1-$H$11)*$H$23)/2)&lt;$H$6-1,$H$6-1,((B37-1-$H$11)*$H$23)/2))&lt;=$H$6-1,B37-1&lt;$H$11),$H$6-1,IF((((B37-1-$H$11)*$H$23)/2)&gt;$H$20,$H$20,IF((((B37-1-$H$11)*$H$23)/2)&lt;$H$6-1,$H$6-1,((B37-1-$H$11)*$H$23)/2)))</f>
        <v>8</v>
      </c>
      <c r="R37" s="38"/>
      <c r="S37" s="17">
        <f t="shared" ref="S37:S100" si="19">Q37*R37</f>
        <v>0</v>
      </c>
      <c r="T37" s="13">
        <f>IF(Q37=0,0,IF((ROUND(Q37*(1+$H$28),0))&gt;$H$21,$H$21,IF((ROUND(Q37*(1+$H$28),0))&lt;$H$7-1,$H$7-1,ROUND(Q37*(1+$H$28),0))))</f>
        <v>12</v>
      </c>
      <c r="U37" s="38"/>
      <c r="V37" s="45">
        <f t="shared" ref="V37:V100" si="20">T37*U37</f>
        <v>0</v>
      </c>
      <c r="W37" s="14">
        <f>IF(T37=0,0,IF((ROUND(T37*(1+$H$28),0))&gt;$H$21,$H$21,IF((ROUND(T37*(1+$H$28),0))&lt;$H$8-1,$H$8-1,ROUND(F37*(1+$H$28),0))))</f>
        <v>16</v>
      </c>
      <c r="X37" s="38"/>
      <c r="Y37" s="45">
        <f t="shared" ref="Y37:Y100" si="21">W37*X37</f>
        <v>0</v>
      </c>
      <c r="Z37" s="32">
        <f t="shared" ref="Z37:Z86" si="22">S37+V37+Y37</f>
        <v>0</v>
      </c>
      <c r="AA37" s="16" t="str">
        <f>IF(OR(AB37=$H$6-2,AB37=0),"",AB37/B37)</f>
        <v/>
      </c>
      <c r="AB37" s="18">
        <f>IF(AND(IF((((B37-1-$H$12)*$H$23)/3)&gt;$H$20,$H$20,IF((((B37-1-$H$12)*$H$23)/3)&lt;$H$6-2,$H$6-2,((B37-1-$H$12)*$H$23)/3))&lt;=$H$6-2,B37-1&lt;$H$12),$H$6-2,IF((((B37-1-$H$12)*$H$23)/3)&gt;$H$20,$H$20,IF((((B37-1-$H$12)*$H$23)/3)&lt;$H$6-2,$H$6-2,((B37-1-$H$12)*$H$23)/3)))</f>
        <v>7</v>
      </c>
      <c r="AC37" s="38"/>
      <c r="AD37" s="17">
        <f t="shared" ref="AD37:AD100" si="23">AB37*AC37</f>
        <v>0</v>
      </c>
      <c r="AE37" s="20">
        <f>IF(AB37=0,0,IF((ROUND(AB37*(1+$H$28),0))&gt;$H$21,$H$21,IF((ROUND(AB37*(1+$H$28),0))&lt;$H$7-2,$H$7-2,ROUND(AB37*(1+$H$28),0))))</f>
        <v>11</v>
      </c>
      <c r="AF37" s="38"/>
      <c r="AG37" s="37">
        <f t="shared" ref="AG37:AG100" si="24">AE37*AF37</f>
        <v>0</v>
      </c>
      <c r="AH37" s="21">
        <f>IF(AE37=0,0,IF((ROUND(AE37*(1+$H$28),0))&gt;$H$21,$H$21,IF((ROUND(AE37*(1+$H$28),0))&lt;$H$8-2,$H$8-2,ROUND(AE37*(1+$H$28),0))))</f>
        <v>15</v>
      </c>
      <c r="AI37" s="41"/>
      <c r="AJ37" s="42">
        <f t="shared" ref="AJ37:AJ100" si="25">AH37*AI37</f>
        <v>0</v>
      </c>
      <c r="AK37" s="47">
        <f t="shared" ref="AK37:AK86" si="26">AD37+AG37+AJ37</f>
        <v>0</v>
      </c>
      <c r="AL37" s="25" t="str">
        <f>IF(OR(AM37=$H$6-3,AM37=0),"",AM37/B37)</f>
        <v/>
      </c>
      <c r="AM37" s="22">
        <f>IF(AND(IF((((B37-1-$H$13)*$H$23)/4)&gt;$H$20,$H$20,IF((((B37-1-$H$13)*$H$23)/4)&lt;$H$6-3,$H$6-3,((B37-1-$H$13)*$H$23)/4))&lt;=$H$6-3,B37-1&lt;$H$13),$H$6-3,IF((((B37-1-$H$13)*$H$23)/4)&gt;$H$20,$H$20,IF((((B37-1-$H$13)*$H$23)/4)&lt;$H$6-3,$H$6-3,((B37-1-$H$13)*$H$23)/4)))</f>
        <v>6</v>
      </c>
      <c r="AN37" s="38"/>
      <c r="AO37" s="17">
        <f t="shared" ref="AO37:AO100" si="27">AM37*AN37</f>
        <v>0</v>
      </c>
      <c r="AP37" s="23">
        <f>IF(AM37=0,0,IF((ROUND(AM37*(1+$H$28),0))&gt;$H$21,$H$21,IF((ROUND(AM37*(1+$H$28),0))&lt;$H$7-3,$H$7-3,ROUND(AM37*(1+$H$28),0))))</f>
        <v>10</v>
      </c>
      <c r="AQ37" s="38"/>
      <c r="AR37" s="37">
        <f t="shared" ref="AR37:AR100" si="28">AP37*AQ37</f>
        <v>0</v>
      </c>
      <c r="AS37" s="24">
        <f>IF(AP37=0,0,IF((ROUND(AP37*(1+$H$28),0))&gt;$H$21,$H$21,IF((ROUND(AP37*(1+$H$28),0))&lt;$H$8-2,$H$8-3,ROUND(AP37*(1+$H$28),0))))</f>
        <v>14</v>
      </c>
      <c r="AT37" s="38"/>
      <c r="AU37" s="42">
        <f t="shared" ref="AU37:AU100" si="29">AS37*AT37</f>
        <v>0</v>
      </c>
      <c r="AV37" s="47">
        <f t="shared" ref="AV37:AV79" si="30">AO37+AR37+AU37</f>
        <v>0</v>
      </c>
      <c r="AW37" s="25" t="str">
        <f t="shared" ref="AW37:AW100" si="31">IF(OR(AX37=$H$6,AX37=0),"",AX37/B37)</f>
        <v/>
      </c>
      <c r="AX37" s="22">
        <f t="shared" ref="AX37:AX68" si="32">IF(AND(IF((((B37-1-$H$14)*$H$23)/5)&gt;$H$20,$H$20,IF((((B37-1-$H$14)*$H$23)/5)&lt;$H$6,$H$6,((B37-1-$H$14)*$H$23)/5))&lt;=$H$6,B37-1&lt;$H$14),$H$6,IF((((B37-1-$H$14)*$H$23)/5)&gt;$H$20,$H$20,IF((((B37-1-$H$14)*$H$23)/5)&lt;$H$6,$H$6,((B37-1-$H$14)*$H$23)/5)))</f>
        <v>9</v>
      </c>
      <c r="AY37" s="38"/>
      <c r="AZ37" s="17">
        <f t="shared" ref="AZ37:AZ100" si="33">AX37*AY37</f>
        <v>0</v>
      </c>
      <c r="BA37" s="23">
        <f t="shared" si="4"/>
        <v>13</v>
      </c>
      <c r="BB37" s="38"/>
      <c r="BC37" s="37">
        <f t="shared" ref="BC37:BC100" si="34">BA37*BB37</f>
        <v>0</v>
      </c>
      <c r="BD37" s="24">
        <f t="shared" si="5"/>
        <v>13</v>
      </c>
      <c r="BE37" s="38"/>
      <c r="BF37" s="42">
        <f t="shared" ref="BF37:BF100" si="35">BD37*BE37</f>
        <v>0</v>
      </c>
      <c r="BG37" s="47">
        <f t="shared" ref="BG37:BG100" si="36">AZ37+BC37+BF37</f>
        <v>0</v>
      </c>
      <c r="BH37" s="25" t="str">
        <f t="shared" ref="BH37:BH100" si="37">IF(OR(BI37=$H$6,BI37=0),"",BI37/B37)</f>
        <v/>
      </c>
      <c r="BI37" s="22">
        <f t="shared" ref="BI37:BI68" si="38">IF(AND(IF((((B37-1-$H$15)*$H$23)/6)&gt;$H$20,$H$20,IF((((B37-1-$H$15)*$H$23)/6)&lt;$H$6,$H$6,((B37-1-$H$15)*$H$23)/6))&lt;=$H$6,B37-1&lt;$H$15),$H$6,IF((((B37-1-$H$15)*$H$23)/6)&gt;$H$20,$H$20,IF((((B37-1-$H$15)*$H$23)/6)&lt;$H$6,$H$6,((B37-1-$H$15)*$H$23)/6)))</f>
        <v>9</v>
      </c>
      <c r="BJ37" s="38"/>
      <c r="BK37" s="17">
        <f t="shared" ref="BK37:BK100" si="39">BI37*BJ37</f>
        <v>0</v>
      </c>
      <c r="BL37" s="23">
        <f t="shared" si="6"/>
        <v>13</v>
      </c>
      <c r="BM37" s="38"/>
      <c r="BN37" s="37">
        <f t="shared" ref="BN37:BN100" si="40">BL37*BM37</f>
        <v>0</v>
      </c>
      <c r="BO37" s="24">
        <f t="shared" si="7"/>
        <v>13</v>
      </c>
      <c r="BP37" s="38"/>
      <c r="BQ37" s="42">
        <f t="shared" ref="BQ37:BQ100" si="41">BO37*BP37</f>
        <v>0</v>
      </c>
      <c r="BR37" s="47">
        <f t="shared" ref="BR37:BR100" si="42">BK37+BN37+BQ37</f>
        <v>0</v>
      </c>
      <c r="BS37" s="25" t="str">
        <f t="shared" ref="BS37:BS100" si="43">IF(OR(BT37=$H$6,BT37=0),"",BT37/B37)</f>
        <v/>
      </c>
      <c r="BT37" s="22">
        <f t="shared" ref="BT37:BT68" si="44">IF(AND(IF((((B37-1-$H$16)*$H$23)/7)&gt;$H$20,$H$20,IF((((B37-1-$H$16)*$H$23)/7)&lt;$H$6,$H$6,((B37-1-$H$16)*$H$23)/7))&lt;=$H$6,B37-1&lt;$H$16),$H$6,IF((((B37-1-$H$16)*$H$23)/7)&gt;$H$20,$H$20,IF((((B37-1-$H$16)*$H$23)/7)&lt;$H$6,$H$6,((B37-1-$H$16)*$H$23)/7)))</f>
        <v>9</v>
      </c>
      <c r="BU37" s="38"/>
      <c r="BV37" s="17">
        <f t="shared" ref="BV37:BV100" si="45">BT37*BU37</f>
        <v>0</v>
      </c>
      <c r="BW37" s="23">
        <f t="shared" si="8"/>
        <v>13</v>
      </c>
      <c r="BX37" s="38"/>
      <c r="BY37" s="37">
        <f t="shared" ref="BY37:BY100" si="46">BW37*BX37</f>
        <v>0</v>
      </c>
      <c r="BZ37" s="24">
        <f t="shared" si="9"/>
        <v>13</v>
      </c>
      <c r="CA37" s="38"/>
      <c r="CB37" s="42">
        <f t="shared" ref="CB37:CB100" si="47">BZ37*CA37</f>
        <v>0</v>
      </c>
      <c r="CC37" s="47">
        <f t="shared" ref="CC37:CC100" si="48">BV37+BY37+CB37</f>
        <v>0</v>
      </c>
      <c r="CD37" s="25" t="str">
        <f t="shared" ref="CD37:CD100" si="49">IF(OR(CE37=$H$6,CE37=0),"",CE37/B37)</f>
        <v/>
      </c>
      <c r="CE37" s="22">
        <f t="shared" ref="CE37:CE68" si="50">IF(AND(IF((((B37-1-$H$17)*$H$23)/8)&gt;$H$20,$H$20,IF((((B37-1-$H$17)*$H$23)/8)&lt;$H$6,$H$6,((B37-1-$H$17)*$H$23)/8))&lt;=$H$6,B37-1&lt;$H$17),$H$6,IF((((B37-1-$H$17)*$H$23)/8)&gt;$H$20,$H$20,IF((((B37-1-$H$17)*$H$23)/8)&lt;$H$6,$H$6,((B37-1-$H$17)*$H$23)/8)))</f>
        <v>9</v>
      </c>
      <c r="CF37" s="38"/>
      <c r="CG37" s="17">
        <f t="shared" ref="CG37:CG100" si="51">CE37*CF37</f>
        <v>0</v>
      </c>
      <c r="CH37" s="23">
        <f t="shared" si="10"/>
        <v>13</v>
      </c>
      <c r="CI37" s="38"/>
      <c r="CJ37" s="37">
        <f t="shared" ref="CJ37:CJ100" si="52">CH37*CI37</f>
        <v>0</v>
      </c>
      <c r="CK37" s="24">
        <f t="shared" si="11"/>
        <v>13</v>
      </c>
      <c r="CL37" s="38"/>
      <c r="CM37" s="42">
        <f t="shared" ref="CM37:CM100" si="53">CK37*CL37</f>
        <v>0</v>
      </c>
      <c r="CN37" s="47">
        <f t="shared" ref="CN37:CN100" si="54">CG37+CJ37+CM37</f>
        <v>0</v>
      </c>
    </row>
    <row r="38" spans="1:92" x14ac:dyDescent="0.25">
      <c r="A38" s="92">
        <f t="shared" si="0"/>
        <v>36</v>
      </c>
      <c r="B38" s="195">
        <f t="shared" ref="B38:B86" si="55">SUM(D37+1)</f>
        <v>2051</v>
      </c>
      <c r="C38" s="190" t="s">
        <v>11</v>
      </c>
      <c r="D38" s="194">
        <f>D37+$H$18</f>
        <v>2150</v>
      </c>
      <c r="E38" s="6" t="str">
        <f t="shared" si="12"/>
        <v/>
      </c>
      <c r="F38" s="7">
        <f t="shared" si="13"/>
        <v>9</v>
      </c>
      <c r="G38" s="49"/>
      <c r="H38" s="39">
        <f t="shared" si="14"/>
        <v>0</v>
      </c>
      <c r="I38" s="31">
        <f t="shared" si="15"/>
        <v>13</v>
      </c>
      <c r="J38" s="38"/>
      <c r="K38" s="39">
        <f t="shared" si="16"/>
        <v>0</v>
      </c>
      <c r="L38" s="63">
        <f t="shared" ref="L38:L101" si="56">IF(I38=0,0,IF((ROUND(I38*(1+$H$28),0))&gt;$H$21,$H$21,IF((ROUND(I38*(1+$H$28),0))&lt;$H$8,$H$8,ROUND(I38*(1+$H$28),0))))</f>
        <v>17</v>
      </c>
      <c r="M38" s="43"/>
      <c r="N38" s="39">
        <f t="shared" si="17"/>
        <v>0</v>
      </c>
      <c r="O38" s="46">
        <f t="shared" si="18"/>
        <v>0</v>
      </c>
      <c r="P38" s="9" t="str">
        <f t="shared" ref="P38:P101" si="57">IF(OR(Q38=$H$6-1,Q38=0),"",Q38/B38)</f>
        <v/>
      </c>
      <c r="Q38" s="216">
        <f t="shared" ref="Q38:Q101" si="58">IF(AND(IF((((B38-1-$H$11)*$H$23)/2)&gt;$H$20,$H$20,IF((((B38-1-$H$11)*$H$23)/2)&lt;$H$6-1,$H$6-1,((B38-1-$H$11)*$H$23)/2))&lt;=$H$6-1,B38-1&lt;$H$11),$H$6-1,IF((((B38-1-$H$11)*$H$23)/2)&gt;$H$20,$H$20,IF((((B38-1-$H$11)*$H$23)/2)&lt;$H$6-1,$H$6-1,((B38-1-$H$11)*$H$23)/2)))</f>
        <v>8</v>
      </c>
      <c r="R38" s="38"/>
      <c r="S38" s="17">
        <f t="shared" si="19"/>
        <v>0</v>
      </c>
      <c r="T38" s="13">
        <f t="shared" ref="T38:T101" si="59">IF(Q38=0,0,IF((ROUND(Q38*(1+$H$28),0))&gt;$H$21,$H$21,IF((ROUND(Q38*(1+$H$28),0))&lt;$H$7-1,$H$7-1,ROUND(Q38*(1+$H$28),0))))</f>
        <v>12</v>
      </c>
      <c r="U38" s="38"/>
      <c r="V38" s="45">
        <f t="shared" si="20"/>
        <v>0</v>
      </c>
      <c r="W38" s="14">
        <f t="shared" ref="W38:W101" si="60">IF(T38=0,0,IF((ROUND(T38*(1+$H$28),0))&gt;$H$21,$H$21,IF((ROUND(T38*(1+$H$28),0))&lt;$H$8-1,$H$8-1,ROUND(F38*(1+$H$28),0))))</f>
        <v>16</v>
      </c>
      <c r="X38" s="38"/>
      <c r="Y38" s="45">
        <f t="shared" si="21"/>
        <v>0</v>
      </c>
      <c r="Z38" s="32">
        <f t="shared" si="22"/>
        <v>0</v>
      </c>
      <c r="AA38" s="16" t="str">
        <f t="shared" ref="AA38:AA101" si="61">IF(OR(AB38=$H$6-2,AB38=0),"",AB38/B38)</f>
        <v/>
      </c>
      <c r="AB38" s="18">
        <f t="shared" ref="AB38:AB101" si="62">IF(AND(IF((((B38-1-$H$12)*$H$23)/3)&gt;$H$20,$H$20,IF((((B38-1-$H$12)*$H$23)/3)&lt;$H$6-2,$H$6-2,((B38-1-$H$12)*$H$23)/3))&lt;=$H$6-2,B38-1&lt;$H$12),$H$6-2,IF((((B38-1-$H$12)*$H$23)/3)&gt;$H$20,$H$20,IF((((B38-1-$H$12)*$H$23)/3)&lt;$H$6-2,$H$6-2,((B38-1-$H$12)*$H$23)/3)))</f>
        <v>7</v>
      </c>
      <c r="AC38" s="38"/>
      <c r="AD38" s="17">
        <f t="shared" si="23"/>
        <v>0</v>
      </c>
      <c r="AE38" s="20">
        <f t="shared" ref="AE38:AE101" si="63">IF(AB38=0,0,IF((ROUND(AB38*(1+$H$28),0))&gt;$H$21,$H$21,IF((ROUND(AB38*(1+$H$28),0))&lt;$H$7-2,$H$7-2,ROUND(AB38*(1+$H$28),0))))</f>
        <v>11</v>
      </c>
      <c r="AF38" s="38"/>
      <c r="AG38" s="37">
        <f t="shared" si="24"/>
        <v>0</v>
      </c>
      <c r="AH38" s="21">
        <f t="shared" ref="AH38:AH101" si="64">IF(AE38=0,0,IF((ROUND(AE38*(1+$H$28),0))&gt;$H$21,$H$21,IF((ROUND(AE38*(1+$H$28),0))&lt;$H$8-2,$H$8-2,ROUND(AE38*(1+$H$28),0))))</f>
        <v>15</v>
      </c>
      <c r="AI38" s="41"/>
      <c r="AJ38" s="42">
        <f t="shared" si="25"/>
        <v>0</v>
      </c>
      <c r="AK38" s="47">
        <f t="shared" si="26"/>
        <v>0</v>
      </c>
      <c r="AL38" s="25" t="str">
        <f t="shared" ref="AL38:AL101" si="65">IF(OR(AM38=$H$6-3,AM38=0),"",AM38/B38)</f>
        <v/>
      </c>
      <c r="AM38" s="22">
        <f t="shared" ref="AM38:AM101" si="66">IF(AND(IF((((B38-1-$H$13)*$H$23)/4)&gt;$H$20,$H$20,IF((((B38-1-$H$13)*$H$23)/4)&lt;$H$6-3,$H$6-3,((B38-1-$H$13)*$H$23)/4))&lt;=$H$6-3,B38-1&lt;$H$13),$H$6-3,IF((((B38-1-$H$13)*$H$23)/4)&gt;$H$20,$H$20,IF((((B38-1-$H$13)*$H$23)/4)&lt;$H$6-3,$H$6-3,((B38-1-$H$13)*$H$23)/4)))</f>
        <v>6</v>
      </c>
      <c r="AN38" s="38"/>
      <c r="AO38" s="17">
        <f t="shared" si="27"/>
        <v>0</v>
      </c>
      <c r="AP38" s="23">
        <f t="shared" ref="AP38:AP101" si="67">IF(AM38=0,0,IF((ROUND(AM38*(1+$H$28),0))&gt;$H$21,$H$21,IF((ROUND(AM38*(1+$H$28),0))&lt;$H$7-3,$H$7-3,ROUND(AM38*(1+$H$28),0))))</f>
        <v>10</v>
      </c>
      <c r="AQ38" s="38"/>
      <c r="AR38" s="37">
        <f t="shared" si="28"/>
        <v>0</v>
      </c>
      <c r="AS38" s="24">
        <f t="shared" ref="AS38:AS101" si="68">IF(AP38=0,0,IF((ROUND(AP38*(1+$H$28),0))&gt;$H$21,$H$21,IF((ROUND(AP38*(1+$H$28),0))&lt;$H$8-2,$H$8-3,ROUND(AP38*(1+$H$28),0))))</f>
        <v>14</v>
      </c>
      <c r="AT38" s="38"/>
      <c r="AU38" s="42">
        <f t="shared" si="29"/>
        <v>0</v>
      </c>
      <c r="AV38" s="47">
        <f t="shared" si="30"/>
        <v>0</v>
      </c>
      <c r="AW38" s="25">
        <f t="shared" si="31"/>
        <v>5.2331740614334462E-3</v>
      </c>
      <c r="AX38" s="22">
        <f t="shared" si="32"/>
        <v>10.733239999999999</v>
      </c>
      <c r="AY38" s="38"/>
      <c r="AZ38" s="17">
        <f t="shared" si="33"/>
        <v>0</v>
      </c>
      <c r="BA38" s="23">
        <f t="shared" si="4"/>
        <v>13</v>
      </c>
      <c r="BB38" s="38"/>
      <c r="BC38" s="37">
        <f t="shared" si="34"/>
        <v>0</v>
      </c>
      <c r="BD38" s="24">
        <f t="shared" si="5"/>
        <v>13</v>
      </c>
      <c r="BE38" s="38"/>
      <c r="BF38" s="42">
        <f t="shared" si="35"/>
        <v>0</v>
      </c>
      <c r="BG38" s="47">
        <f t="shared" si="36"/>
        <v>0</v>
      </c>
      <c r="BH38" s="25" t="str">
        <f t="shared" si="37"/>
        <v/>
      </c>
      <c r="BI38" s="22">
        <f t="shared" si="38"/>
        <v>9</v>
      </c>
      <c r="BJ38" s="38"/>
      <c r="BK38" s="17">
        <f t="shared" si="39"/>
        <v>0</v>
      </c>
      <c r="BL38" s="23">
        <f t="shared" si="6"/>
        <v>13</v>
      </c>
      <c r="BM38" s="38"/>
      <c r="BN38" s="37">
        <f t="shared" si="40"/>
        <v>0</v>
      </c>
      <c r="BO38" s="24">
        <f t="shared" si="7"/>
        <v>13</v>
      </c>
      <c r="BP38" s="38"/>
      <c r="BQ38" s="42">
        <f t="shared" si="41"/>
        <v>0</v>
      </c>
      <c r="BR38" s="47">
        <f t="shared" si="42"/>
        <v>0</v>
      </c>
      <c r="BS38" s="25" t="str">
        <f t="shared" si="43"/>
        <v/>
      </c>
      <c r="BT38" s="22">
        <f t="shared" si="44"/>
        <v>9</v>
      </c>
      <c r="BU38" s="38"/>
      <c r="BV38" s="17">
        <f t="shared" si="45"/>
        <v>0</v>
      </c>
      <c r="BW38" s="23">
        <f t="shared" si="8"/>
        <v>13</v>
      </c>
      <c r="BX38" s="38"/>
      <c r="BY38" s="37">
        <f t="shared" si="46"/>
        <v>0</v>
      </c>
      <c r="BZ38" s="24">
        <f t="shared" si="9"/>
        <v>13</v>
      </c>
      <c r="CA38" s="38"/>
      <c r="CB38" s="42">
        <f t="shared" si="47"/>
        <v>0</v>
      </c>
      <c r="CC38" s="47">
        <f t="shared" si="48"/>
        <v>0</v>
      </c>
      <c r="CD38" s="25" t="str">
        <f t="shared" si="49"/>
        <v/>
      </c>
      <c r="CE38" s="22">
        <f t="shared" si="50"/>
        <v>9</v>
      </c>
      <c r="CF38" s="38"/>
      <c r="CG38" s="17">
        <f t="shared" si="51"/>
        <v>0</v>
      </c>
      <c r="CH38" s="23">
        <f t="shared" si="10"/>
        <v>13</v>
      </c>
      <c r="CI38" s="38"/>
      <c r="CJ38" s="37">
        <f t="shared" si="52"/>
        <v>0</v>
      </c>
      <c r="CK38" s="24">
        <f t="shared" si="11"/>
        <v>13</v>
      </c>
      <c r="CL38" s="38"/>
      <c r="CM38" s="42">
        <f t="shared" si="53"/>
        <v>0</v>
      </c>
      <c r="CN38" s="47">
        <f t="shared" si="54"/>
        <v>0</v>
      </c>
    </row>
    <row r="39" spans="1:92" x14ac:dyDescent="0.25">
      <c r="A39" s="92">
        <f t="shared" si="0"/>
        <v>37</v>
      </c>
      <c r="B39" s="195">
        <f t="shared" si="55"/>
        <v>2151</v>
      </c>
      <c r="C39" s="190" t="s">
        <v>11</v>
      </c>
      <c r="D39" s="194">
        <f t="shared" ref="D39:D102" si="69">D38+$H$18</f>
        <v>2250</v>
      </c>
      <c r="E39" s="6">
        <f t="shared" si="12"/>
        <v>6.5086006508600662E-3</v>
      </c>
      <c r="F39" s="7">
        <f t="shared" si="13"/>
        <v>14.000000000000002</v>
      </c>
      <c r="G39" s="49"/>
      <c r="H39" s="39">
        <f t="shared" si="14"/>
        <v>0</v>
      </c>
      <c r="I39" s="31">
        <f t="shared" si="15"/>
        <v>15</v>
      </c>
      <c r="J39" s="38"/>
      <c r="K39" s="39">
        <f t="shared" si="16"/>
        <v>0</v>
      </c>
      <c r="L39" s="63">
        <f t="shared" si="56"/>
        <v>17</v>
      </c>
      <c r="M39" s="43"/>
      <c r="N39" s="39">
        <f t="shared" si="17"/>
        <v>0</v>
      </c>
      <c r="O39" s="46">
        <f t="shared" si="18"/>
        <v>0</v>
      </c>
      <c r="P39" s="9" t="str">
        <f t="shared" si="57"/>
        <v/>
      </c>
      <c r="Q39" s="216">
        <f t="shared" si="58"/>
        <v>8</v>
      </c>
      <c r="R39" s="38"/>
      <c r="S39" s="17">
        <f t="shared" si="19"/>
        <v>0</v>
      </c>
      <c r="T39" s="13">
        <f t="shared" si="59"/>
        <v>12</v>
      </c>
      <c r="U39" s="38"/>
      <c r="V39" s="45">
        <f t="shared" si="20"/>
        <v>0</v>
      </c>
      <c r="W39" s="14">
        <f t="shared" si="60"/>
        <v>16</v>
      </c>
      <c r="X39" s="38"/>
      <c r="Y39" s="45">
        <f t="shared" si="21"/>
        <v>0</v>
      </c>
      <c r="Z39" s="32">
        <f t="shared" si="22"/>
        <v>0</v>
      </c>
      <c r="AA39" s="16" t="str">
        <f t="shared" si="61"/>
        <v/>
      </c>
      <c r="AB39" s="18">
        <f t="shared" si="62"/>
        <v>7</v>
      </c>
      <c r="AC39" s="38"/>
      <c r="AD39" s="17">
        <f t="shared" si="23"/>
        <v>0</v>
      </c>
      <c r="AE39" s="20">
        <f t="shared" si="63"/>
        <v>11</v>
      </c>
      <c r="AF39" s="38"/>
      <c r="AG39" s="37">
        <f t="shared" si="24"/>
        <v>0</v>
      </c>
      <c r="AH39" s="21">
        <f t="shared" si="64"/>
        <v>15</v>
      </c>
      <c r="AI39" s="41"/>
      <c r="AJ39" s="42">
        <f t="shared" si="25"/>
        <v>0</v>
      </c>
      <c r="AK39" s="47">
        <f t="shared" si="26"/>
        <v>0</v>
      </c>
      <c r="AL39" s="25" t="str">
        <f t="shared" si="65"/>
        <v/>
      </c>
      <c r="AM39" s="22">
        <f t="shared" si="66"/>
        <v>6</v>
      </c>
      <c r="AN39" s="38"/>
      <c r="AO39" s="17">
        <f t="shared" si="27"/>
        <v>0</v>
      </c>
      <c r="AP39" s="23">
        <f t="shared" si="67"/>
        <v>10</v>
      </c>
      <c r="AQ39" s="38"/>
      <c r="AR39" s="37">
        <f t="shared" si="28"/>
        <v>0</v>
      </c>
      <c r="AS39" s="24">
        <f t="shared" si="68"/>
        <v>14</v>
      </c>
      <c r="AT39" s="38"/>
      <c r="AU39" s="42">
        <f t="shared" si="29"/>
        <v>0</v>
      </c>
      <c r="AV39" s="47">
        <f t="shared" si="30"/>
        <v>0</v>
      </c>
      <c r="AW39" s="25">
        <f t="shared" si="31"/>
        <v>6.2916039051603891E-3</v>
      </c>
      <c r="AX39" s="22">
        <f t="shared" si="32"/>
        <v>13.533239999999997</v>
      </c>
      <c r="AY39" s="38"/>
      <c r="AZ39" s="17">
        <f t="shared" si="33"/>
        <v>0</v>
      </c>
      <c r="BA39" s="23">
        <f t="shared" si="4"/>
        <v>15</v>
      </c>
      <c r="BB39" s="38"/>
      <c r="BC39" s="37">
        <f t="shared" si="34"/>
        <v>0</v>
      </c>
      <c r="BD39" s="24">
        <f t="shared" si="5"/>
        <v>17</v>
      </c>
      <c r="BE39" s="38"/>
      <c r="BF39" s="42">
        <f t="shared" si="35"/>
        <v>0</v>
      </c>
      <c r="BG39" s="47">
        <f t="shared" si="36"/>
        <v>0</v>
      </c>
      <c r="BH39" s="25">
        <f t="shared" si="37"/>
        <v>5.2430032543003243E-3</v>
      </c>
      <c r="BI39" s="22">
        <f t="shared" si="38"/>
        <v>11.277699999999998</v>
      </c>
      <c r="BJ39" s="38"/>
      <c r="BK39" s="17">
        <f t="shared" si="39"/>
        <v>0</v>
      </c>
      <c r="BL39" s="23">
        <f t="shared" si="6"/>
        <v>13</v>
      </c>
      <c r="BM39" s="38"/>
      <c r="BN39" s="37">
        <f t="shared" si="40"/>
        <v>0</v>
      </c>
      <c r="BO39" s="24">
        <f t="shared" si="7"/>
        <v>13</v>
      </c>
      <c r="BP39" s="38"/>
      <c r="BQ39" s="42">
        <f t="shared" si="41"/>
        <v>0</v>
      </c>
      <c r="BR39" s="47">
        <f t="shared" si="42"/>
        <v>0</v>
      </c>
      <c r="BS39" s="25">
        <f t="shared" si="43"/>
        <v>4.4940027894002782E-3</v>
      </c>
      <c r="BT39" s="22">
        <f t="shared" si="44"/>
        <v>9.666599999999999</v>
      </c>
      <c r="BU39" s="38"/>
      <c r="BV39" s="17">
        <f t="shared" si="45"/>
        <v>0</v>
      </c>
      <c r="BW39" s="23">
        <f t="shared" si="8"/>
        <v>13</v>
      </c>
      <c r="BX39" s="38"/>
      <c r="BY39" s="37">
        <f t="shared" si="46"/>
        <v>0</v>
      </c>
      <c r="BZ39" s="24">
        <f t="shared" si="9"/>
        <v>13</v>
      </c>
      <c r="CA39" s="38"/>
      <c r="CB39" s="42">
        <f t="shared" si="47"/>
        <v>0</v>
      </c>
      <c r="CC39" s="47">
        <f t="shared" si="48"/>
        <v>0</v>
      </c>
      <c r="CD39" s="25" t="str">
        <f t="shared" si="49"/>
        <v/>
      </c>
      <c r="CE39" s="22">
        <f t="shared" si="50"/>
        <v>9</v>
      </c>
      <c r="CF39" s="38"/>
      <c r="CG39" s="17">
        <f t="shared" si="51"/>
        <v>0</v>
      </c>
      <c r="CH39" s="23">
        <f t="shared" si="10"/>
        <v>13</v>
      </c>
      <c r="CI39" s="38"/>
      <c r="CJ39" s="37">
        <f t="shared" si="52"/>
        <v>0</v>
      </c>
      <c r="CK39" s="24">
        <f t="shared" si="11"/>
        <v>13</v>
      </c>
      <c r="CL39" s="38"/>
      <c r="CM39" s="42">
        <f t="shared" si="53"/>
        <v>0</v>
      </c>
      <c r="CN39" s="47">
        <f t="shared" si="54"/>
        <v>0</v>
      </c>
    </row>
    <row r="40" spans="1:92" x14ac:dyDescent="0.25">
      <c r="A40" s="92">
        <f t="shared" si="0"/>
        <v>38</v>
      </c>
      <c r="B40" s="195">
        <f t="shared" si="55"/>
        <v>2251</v>
      </c>
      <c r="C40" s="190" t="s">
        <v>11</v>
      </c>
      <c r="D40" s="194">
        <f t="shared" si="69"/>
        <v>2350</v>
      </c>
      <c r="E40" s="6">
        <f t="shared" si="12"/>
        <v>1.243891603731675E-2</v>
      </c>
      <c r="F40" s="7">
        <f t="shared" si="13"/>
        <v>28.000000000000004</v>
      </c>
      <c r="G40" s="49"/>
      <c r="H40" s="39">
        <f t="shared" si="14"/>
        <v>0</v>
      </c>
      <c r="I40" s="31">
        <f t="shared" si="15"/>
        <v>30</v>
      </c>
      <c r="J40" s="38"/>
      <c r="K40" s="39">
        <f t="shared" si="16"/>
        <v>0</v>
      </c>
      <c r="L40" s="63">
        <f t="shared" si="56"/>
        <v>32</v>
      </c>
      <c r="M40" s="43"/>
      <c r="N40" s="39">
        <f t="shared" si="17"/>
        <v>0</v>
      </c>
      <c r="O40" s="46">
        <f t="shared" si="18"/>
        <v>0</v>
      </c>
      <c r="P40" s="9" t="str">
        <f t="shared" si="57"/>
        <v/>
      </c>
      <c r="Q40" s="216">
        <f t="shared" si="58"/>
        <v>8</v>
      </c>
      <c r="R40" s="38"/>
      <c r="S40" s="17">
        <f t="shared" si="19"/>
        <v>0</v>
      </c>
      <c r="T40" s="13">
        <f t="shared" si="59"/>
        <v>12</v>
      </c>
      <c r="U40" s="38"/>
      <c r="V40" s="45">
        <f t="shared" si="20"/>
        <v>0</v>
      </c>
      <c r="W40" s="14">
        <f t="shared" si="60"/>
        <v>16</v>
      </c>
      <c r="X40" s="38"/>
      <c r="Y40" s="45">
        <f t="shared" si="21"/>
        <v>0</v>
      </c>
      <c r="Z40" s="32">
        <f t="shared" si="22"/>
        <v>0</v>
      </c>
      <c r="AA40" s="16" t="str">
        <f t="shared" si="61"/>
        <v/>
      </c>
      <c r="AB40" s="18">
        <f t="shared" si="62"/>
        <v>7</v>
      </c>
      <c r="AC40" s="38"/>
      <c r="AD40" s="17">
        <f t="shared" si="23"/>
        <v>0</v>
      </c>
      <c r="AE40" s="20">
        <f t="shared" si="63"/>
        <v>11</v>
      </c>
      <c r="AF40" s="38"/>
      <c r="AG40" s="37">
        <f t="shared" si="24"/>
        <v>0</v>
      </c>
      <c r="AH40" s="21">
        <f t="shared" si="64"/>
        <v>15</v>
      </c>
      <c r="AI40" s="41"/>
      <c r="AJ40" s="42">
        <f t="shared" si="25"/>
        <v>0</v>
      </c>
      <c r="AK40" s="47">
        <f t="shared" si="26"/>
        <v>0</v>
      </c>
      <c r="AL40" s="25" t="str">
        <f t="shared" si="65"/>
        <v/>
      </c>
      <c r="AM40" s="22">
        <f t="shared" si="66"/>
        <v>6</v>
      </c>
      <c r="AN40" s="38"/>
      <c r="AO40" s="17">
        <f t="shared" si="27"/>
        <v>0</v>
      </c>
      <c r="AP40" s="23">
        <f t="shared" si="67"/>
        <v>10</v>
      </c>
      <c r="AQ40" s="38"/>
      <c r="AR40" s="37">
        <f t="shared" si="28"/>
        <v>0</v>
      </c>
      <c r="AS40" s="24">
        <f t="shared" si="68"/>
        <v>14</v>
      </c>
      <c r="AT40" s="38"/>
      <c r="AU40" s="42">
        <f t="shared" si="29"/>
        <v>0</v>
      </c>
      <c r="AV40" s="47">
        <f t="shared" si="30"/>
        <v>0</v>
      </c>
      <c r="AW40" s="25">
        <f t="shared" si="31"/>
        <v>7.2559928920479791E-3</v>
      </c>
      <c r="AX40" s="22">
        <f t="shared" si="32"/>
        <v>16.33324</v>
      </c>
      <c r="AY40" s="38"/>
      <c r="AZ40" s="17">
        <f t="shared" si="33"/>
        <v>0</v>
      </c>
      <c r="BA40" s="23">
        <f t="shared" si="4"/>
        <v>18</v>
      </c>
      <c r="BB40" s="38"/>
      <c r="BC40" s="37">
        <f t="shared" si="34"/>
        <v>0</v>
      </c>
      <c r="BD40" s="24">
        <f t="shared" si="5"/>
        <v>20</v>
      </c>
      <c r="BE40" s="38"/>
      <c r="BF40" s="42">
        <f t="shared" si="35"/>
        <v>0</v>
      </c>
      <c r="BG40" s="47">
        <f t="shared" si="36"/>
        <v>0</v>
      </c>
      <c r="BH40" s="25">
        <f t="shared" si="37"/>
        <v>6.0466607433733157E-3</v>
      </c>
      <c r="BI40" s="22">
        <f t="shared" si="38"/>
        <v>13.611033333333333</v>
      </c>
      <c r="BJ40" s="38"/>
      <c r="BK40" s="17">
        <f t="shared" si="39"/>
        <v>0</v>
      </c>
      <c r="BL40" s="23">
        <f t="shared" si="6"/>
        <v>15</v>
      </c>
      <c r="BM40" s="38"/>
      <c r="BN40" s="37">
        <f t="shared" si="40"/>
        <v>0</v>
      </c>
      <c r="BO40" s="24">
        <f t="shared" si="7"/>
        <v>17</v>
      </c>
      <c r="BP40" s="38"/>
      <c r="BQ40" s="42">
        <f t="shared" si="41"/>
        <v>0</v>
      </c>
      <c r="BR40" s="47">
        <f t="shared" si="42"/>
        <v>0</v>
      </c>
      <c r="BS40" s="25">
        <f t="shared" si="43"/>
        <v>5.1828520657485567E-3</v>
      </c>
      <c r="BT40" s="22">
        <f t="shared" si="44"/>
        <v>11.666600000000001</v>
      </c>
      <c r="BU40" s="38"/>
      <c r="BV40" s="17">
        <f t="shared" si="45"/>
        <v>0</v>
      </c>
      <c r="BW40" s="23">
        <f t="shared" si="8"/>
        <v>13</v>
      </c>
      <c r="BX40" s="38"/>
      <c r="BY40" s="37">
        <f t="shared" si="46"/>
        <v>0</v>
      </c>
      <c r="BZ40" s="24">
        <f t="shared" si="9"/>
        <v>13</v>
      </c>
      <c r="CA40" s="38"/>
      <c r="CB40" s="42">
        <f t="shared" si="47"/>
        <v>0</v>
      </c>
      <c r="CC40" s="47">
        <f t="shared" si="48"/>
        <v>0</v>
      </c>
      <c r="CD40" s="25">
        <f t="shared" si="49"/>
        <v>4.5349955575299866E-3</v>
      </c>
      <c r="CE40" s="22">
        <f t="shared" si="50"/>
        <v>10.208275</v>
      </c>
      <c r="CF40" s="38"/>
      <c r="CG40" s="17">
        <f t="shared" si="51"/>
        <v>0</v>
      </c>
      <c r="CH40" s="23">
        <f t="shared" si="10"/>
        <v>13</v>
      </c>
      <c r="CI40" s="38"/>
      <c r="CJ40" s="37">
        <f t="shared" si="52"/>
        <v>0</v>
      </c>
      <c r="CK40" s="24">
        <f t="shared" si="11"/>
        <v>13</v>
      </c>
      <c r="CL40" s="38"/>
      <c r="CM40" s="42">
        <f t="shared" si="53"/>
        <v>0</v>
      </c>
      <c r="CN40" s="47">
        <f t="shared" si="54"/>
        <v>0</v>
      </c>
    </row>
    <row r="41" spans="1:92" x14ac:dyDescent="0.25">
      <c r="A41" s="92">
        <f t="shared" si="0"/>
        <v>39</v>
      </c>
      <c r="B41" s="195">
        <f t="shared" si="55"/>
        <v>2351</v>
      </c>
      <c r="C41" s="190" t="s">
        <v>11</v>
      </c>
      <c r="D41" s="194">
        <f t="shared" si="69"/>
        <v>2450</v>
      </c>
      <c r="E41" s="6">
        <f t="shared" si="12"/>
        <v>1.7864738409187581E-2</v>
      </c>
      <c r="F41" s="7">
        <f t="shared" si="13"/>
        <v>42.000000000000007</v>
      </c>
      <c r="G41" s="49"/>
      <c r="H41" s="39">
        <f t="shared" si="14"/>
        <v>0</v>
      </c>
      <c r="I41" s="31">
        <f t="shared" si="15"/>
        <v>45</v>
      </c>
      <c r="J41" s="38"/>
      <c r="K41" s="39">
        <f t="shared" si="16"/>
        <v>0</v>
      </c>
      <c r="L41" s="63">
        <f t="shared" si="56"/>
        <v>49</v>
      </c>
      <c r="M41" s="43"/>
      <c r="N41" s="39">
        <f t="shared" si="17"/>
        <v>0</v>
      </c>
      <c r="O41" s="46">
        <f t="shared" si="18"/>
        <v>0</v>
      </c>
      <c r="P41" s="9" t="str">
        <f t="shared" si="57"/>
        <v/>
      </c>
      <c r="Q41" s="216">
        <f t="shared" si="58"/>
        <v>8</v>
      </c>
      <c r="R41" s="38"/>
      <c r="S41" s="17">
        <f t="shared" si="19"/>
        <v>0</v>
      </c>
      <c r="T41" s="13">
        <f t="shared" si="59"/>
        <v>12</v>
      </c>
      <c r="U41" s="38"/>
      <c r="V41" s="45">
        <f t="shared" si="20"/>
        <v>0</v>
      </c>
      <c r="W41" s="14">
        <f t="shared" si="60"/>
        <v>16</v>
      </c>
      <c r="X41" s="38"/>
      <c r="Y41" s="45">
        <f t="shared" si="21"/>
        <v>0</v>
      </c>
      <c r="Z41" s="32">
        <f t="shared" si="22"/>
        <v>0</v>
      </c>
      <c r="AA41" s="16" t="str">
        <f t="shared" si="61"/>
        <v/>
      </c>
      <c r="AB41" s="18">
        <f t="shared" si="62"/>
        <v>7</v>
      </c>
      <c r="AC41" s="38"/>
      <c r="AD41" s="17">
        <f t="shared" si="23"/>
        <v>0</v>
      </c>
      <c r="AE41" s="20">
        <f t="shared" si="63"/>
        <v>11</v>
      </c>
      <c r="AF41" s="38"/>
      <c r="AG41" s="37">
        <f t="shared" si="24"/>
        <v>0</v>
      </c>
      <c r="AH41" s="21">
        <f t="shared" si="64"/>
        <v>15</v>
      </c>
      <c r="AI41" s="41"/>
      <c r="AJ41" s="42">
        <f t="shared" si="25"/>
        <v>0</v>
      </c>
      <c r="AK41" s="47">
        <f t="shared" si="26"/>
        <v>0</v>
      </c>
      <c r="AL41" s="25" t="str">
        <f t="shared" si="65"/>
        <v/>
      </c>
      <c r="AM41" s="22">
        <f t="shared" si="66"/>
        <v>6</v>
      </c>
      <c r="AN41" s="38"/>
      <c r="AO41" s="17">
        <f t="shared" si="27"/>
        <v>0</v>
      </c>
      <c r="AP41" s="23">
        <f t="shared" si="67"/>
        <v>10</v>
      </c>
      <c r="AQ41" s="38"/>
      <c r="AR41" s="37">
        <f t="shared" si="28"/>
        <v>0</v>
      </c>
      <c r="AS41" s="24">
        <f t="shared" si="68"/>
        <v>14</v>
      </c>
      <c r="AT41" s="38"/>
      <c r="AU41" s="42">
        <f t="shared" si="29"/>
        <v>0</v>
      </c>
      <c r="AV41" s="47">
        <f t="shared" si="30"/>
        <v>0</v>
      </c>
      <c r="AW41" s="25">
        <f t="shared" si="31"/>
        <v>8.1383411314334322E-3</v>
      </c>
      <c r="AX41" s="22">
        <f t="shared" si="32"/>
        <v>19.133240000000001</v>
      </c>
      <c r="AY41" s="38"/>
      <c r="AZ41" s="17">
        <f t="shared" si="33"/>
        <v>0</v>
      </c>
      <c r="BA41" s="23">
        <f t="shared" si="4"/>
        <v>21</v>
      </c>
      <c r="BB41" s="38"/>
      <c r="BC41" s="37">
        <f t="shared" si="34"/>
        <v>0</v>
      </c>
      <c r="BD41" s="24">
        <f t="shared" si="5"/>
        <v>24</v>
      </c>
      <c r="BE41" s="38"/>
      <c r="BF41" s="42">
        <f t="shared" si="35"/>
        <v>0</v>
      </c>
      <c r="BG41" s="47">
        <f t="shared" si="36"/>
        <v>0</v>
      </c>
      <c r="BH41" s="25">
        <f t="shared" si="37"/>
        <v>6.7819509428611938E-3</v>
      </c>
      <c r="BI41" s="22">
        <f t="shared" si="38"/>
        <v>15.944366666666667</v>
      </c>
      <c r="BJ41" s="38"/>
      <c r="BK41" s="17">
        <f t="shared" si="39"/>
        <v>0</v>
      </c>
      <c r="BL41" s="23">
        <f t="shared" si="6"/>
        <v>17</v>
      </c>
      <c r="BM41" s="38"/>
      <c r="BN41" s="37">
        <f t="shared" si="40"/>
        <v>0</v>
      </c>
      <c r="BO41" s="24">
        <f t="shared" si="7"/>
        <v>19</v>
      </c>
      <c r="BP41" s="38"/>
      <c r="BQ41" s="42">
        <f t="shared" si="41"/>
        <v>0</v>
      </c>
      <c r="BR41" s="47">
        <f t="shared" si="42"/>
        <v>0</v>
      </c>
      <c r="BS41" s="25">
        <f t="shared" si="43"/>
        <v>5.8131008081667383E-3</v>
      </c>
      <c r="BT41" s="22">
        <f t="shared" si="44"/>
        <v>13.666600000000001</v>
      </c>
      <c r="BU41" s="38"/>
      <c r="BV41" s="17">
        <f t="shared" si="45"/>
        <v>0</v>
      </c>
      <c r="BW41" s="23">
        <f t="shared" si="8"/>
        <v>15</v>
      </c>
      <c r="BX41" s="38"/>
      <c r="BY41" s="37">
        <f t="shared" si="46"/>
        <v>0</v>
      </c>
      <c r="BZ41" s="24">
        <f t="shared" si="9"/>
        <v>17</v>
      </c>
      <c r="CA41" s="38"/>
      <c r="CB41" s="42">
        <f t="shared" si="47"/>
        <v>0</v>
      </c>
      <c r="CC41" s="47">
        <f t="shared" si="48"/>
        <v>0</v>
      </c>
      <c r="CD41" s="25">
        <f t="shared" si="49"/>
        <v>5.0864632071458953E-3</v>
      </c>
      <c r="CE41" s="22">
        <f t="shared" si="50"/>
        <v>11.958275</v>
      </c>
      <c r="CF41" s="38"/>
      <c r="CG41" s="17">
        <f t="shared" si="51"/>
        <v>0</v>
      </c>
      <c r="CH41" s="23">
        <f t="shared" si="10"/>
        <v>13</v>
      </c>
      <c r="CI41" s="38"/>
      <c r="CJ41" s="37">
        <f t="shared" si="52"/>
        <v>0</v>
      </c>
      <c r="CK41" s="24">
        <f t="shared" si="11"/>
        <v>13</v>
      </c>
      <c r="CL41" s="38"/>
      <c r="CM41" s="42">
        <f t="shared" si="53"/>
        <v>0</v>
      </c>
      <c r="CN41" s="47">
        <f t="shared" si="54"/>
        <v>0</v>
      </c>
    </row>
    <row r="42" spans="1:92" x14ac:dyDescent="0.25">
      <c r="A42" s="92">
        <f t="shared" si="0"/>
        <v>40</v>
      </c>
      <c r="B42" s="195">
        <f t="shared" si="55"/>
        <v>2451</v>
      </c>
      <c r="C42" s="190" t="s">
        <v>11</v>
      </c>
      <c r="D42" s="194">
        <f t="shared" si="69"/>
        <v>2550</v>
      </c>
      <c r="E42" s="6">
        <f t="shared" si="12"/>
        <v>2.2847817217462263E-2</v>
      </c>
      <c r="F42" s="7">
        <f t="shared" si="13"/>
        <v>56.000000000000007</v>
      </c>
      <c r="G42" s="49"/>
      <c r="H42" s="39">
        <f t="shared" si="14"/>
        <v>0</v>
      </c>
      <c r="I42" s="31">
        <f t="shared" si="15"/>
        <v>60</v>
      </c>
      <c r="J42" s="38"/>
      <c r="K42" s="39">
        <f t="shared" si="16"/>
        <v>0</v>
      </c>
      <c r="L42" s="63">
        <f t="shared" si="56"/>
        <v>65</v>
      </c>
      <c r="M42" s="43"/>
      <c r="N42" s="39">
        <f t="shared" si="17"/>
        <v>0</v>
      </c>
      <c r="O42" s="46">
        <f t="shared" si="18"/>
        <v>0</v>
      </c>
      <c r="P42" s="9">
        <f t="shared" si="57"/>
        <v>5.7119543043655657E-3</v>
      </c>
      <c r="Q42" s="216">
        <f t="shared" si="58"/>
        <v>14.000000000000002</v>
      </c>
      <c r="R42" s="38"/>
      <c r="S42" s="17">
        <f t="shared" si="19"/>
        <v>0</v>
      </c>
      <c r="T42" s="13">
        <f t="shared" si="59"/>
        <v>15</v>
      </c>
      <c r="U42" s="38"/>
      <c r="V42" s="45">
        <f t="shared" si="20"/>
        <v>0</v>
      </c>
      <c r="W42" s="14">
        <f t="shared" si="60"/>
        <v>60</v>
      </c>
      <c r="X42" s="38"/>
      <c r="Y42" s="45">
        <f t="shared" si="21"/>
        <v>0</v>
      </c>
      <c r="Z42" s="32">
        <f t="shared" si="22"/>
        <v>0</v>
      </c>
      <c r="AA42" s="16" t="str">
        <f t="shared" si="61"/>
        <v/>
      </c>
      <c r="AB42" s="18">
        <f t="shared" si="62"/>
        <v>7</v>
      </c>
      <c r="AC42" s="38"/>
      <c r="AD42" s="17">
        <f t="shared" si="23"/>
        <v>0</v>
      </c>
      <c r="AE42" s="20">
        <f t="shared" si="63"/>
        <v>11</v>
      </c>
      <c r="AF42" s="38"/>
      <c r="AG42" s="37">
        <f t="shared" si="24"/>
        <v>0</v>
      </c>
      <c r="AH42" s="21">
        <f t="shared" si="64"/>
        <v>15</v>
      </c>
      <c r="AI42" s="41"/>
      <c r="AJ42" s="42">
        <f t="shared" si="25"/>
        <v>0</v>
      </c>
      <c r="AK42" s="47">
        <f t="shared" si="26"/>
        <v>0</v>
      </c>
      <c r="AL42" s="25" t="str">
        <f t="shared" si="65"/>
        <v/>
      </c>
      <c r="AM42" s="22">
        <f t="shared" si="66"/>
        <v>6</v>
      </c>
      <c r="AN42" s="38"/>
      <c r="AO42" s="17">
        <f t="shared" si="27"/>
        <v>0</v>
      </c>
      <c r="AP42" s="23">
        <f t="shared" si="67"/>
        <v>10</v>
      </c>
      <c r="AQ42" s="38"/>
      <c r="AR42" s="37">
        <f t="shared" si="28"/>
        <v>0</v>
      </c>
      <c r="AS42" s="24">
        <f t="shared" si="68"/>
        <v>14</v>
      </c>
      <c r="AT42" s="38"/>
      <c r="AU42" s="42">
        <f t="shared" si="29"/>
        <v>0</v>
      </c>
      <c r="AV42" s="47">
        <f t="shared" si="30"/>
        <v>0</v>
      </c>
      <c r="AW42" s="25">
        <f t="shared" si="31"/>
        <v>8.948690330477356E-3</v>
      </c>
      <c r="AX42" s="22">
        <f t="shared" si="32"/>
        <v>21.933240000000001</v>
      </c>
      <c r="AY42" s="38"/>
      <c r="AZ42" s="17">
        <f t="shared" si="33"/>
        <v>0</v>
      </c>
      <c r="BA42" s="23">
        <f t="shared" si="4"/>
        <v>24</v>
      </c>
      <c r="BB42" s="38"/>
      <c r="BC42" s="37">
        <f t="shared" si="34"/>
        <v>0</v>
      </c>
      <c r="BD42" s="24">
        <f t="shared" si="5"/>
        <v>27</v>
      </c>
      <c r="BE42" s="38"/>
      <c r="BF42" s="42">
        <f t="shared" si="35"/>
        <v>0</v>
      </c>
      <c r="BG42" s="47">
        <f t="shared" si="36"/>
        <v>0</v>
      </c>
      <c r="BH42" s="25">
        <f t="shared" si="37"/>
        <v>7.4572419420644636E-3</v>
      </c>
      <c r="BI42" s="22">
        <f t="shared" si="38"/>
        <v>18.277699999999999</v>
      </c>
      <c r="BJ42" s="38"/>
      <c r="BK42" s="17">
        <f t="shared" si="39"/>
        <v>0</v>
      </c>
      <c r="BL42" s="23">
        <f t="shared" si="6"/>
        <v>20</v>
      </c>
      <c r="BM42" s="38"/>
      <c r="BN42" s="37">
        <f t="shared" si="40"/>
        <v>0</v>
      </c>
      <c r="BO42" s="24">
        <f t="shared" si="7"/>
        <v>22</v>
      </c>
      <c r="BP42" s="38"/>
      <c r="BQ42" s="42">
        <f t="shared" si="41"/>
        <v>0</v>
      </c>
      <c r="BR42" s="47">
        <f t="shared" si="42"/>
        <v>0</v>
      </c>
      <c r="BS42" s="25">
        <f t="shared" si="43"/>
        <v>6.3919216646266836E-3</v>
      </c>
      <c r="BT42" s="22">
        <f t="shared" si="44"/>
        <v>15.666600000000001</v>
      </c>
      <c r="BU42" s="38"/>
      <c r="BV42" s="17">
        <f t="shared" si="45"/>
        <v>0</v>
      </c>
      <c r="BW42" s="23">
        <f t="shared" si="8"/>
        <v>17</v>
      </c>
      <c r="BX42" s="38"/>
      <c r="BY42" s="37">
        <f t="shared" si="46"/>
        <v>0</v>
      </c>
      <c r="BZ42" s="24">
        <f t="shared" si="9"/>
        <v>19</v>
      </c>
      <c r="CA42" s="38"/>
      <c r="CB42" s="42">
        <f t="shared" si="47"/>
        <v>0</v>
      </c>
      <c r="CC42" s="47">
        <f t="shared" si="48"/>
        <v>0</v>
      </c>
      <c r="CD42" s="25">
        <f t="shared" si="49"/>
        <v>5.5929314565483475E-3</v>
      </c>
      <c r="CE42" s="22">
        <f t="shared" si="50"/>
        <v>13.708275</v>
      </c>
      <c r="CF42" s="38"/>
      <c r="CG42" s="17">
        <f t="shared" si="51"/>
        <v>0</v>
      </c>
      <c r="CH42" s="23">
        <f t="shared" si="10"/>
        <v>15</v>
      </c>
      <c r="CI42" s="38"/>
      <c r="CJ42" s="37">
        <f t="shared" si="52"/>
        <v>0</v>
      </c>
      <c r="CK42" s="24">
        <f t="shared" si="11"/>
        <v>17</v>
      </c>
      <c r="CL42" s="38"/>
      <c r="CM42" s="42">
        <f t="shared" si="53"/>
        <v>0</v>
      </c>
      <c r="CN42" s="47">
        <f t="shared" si="54"/>
        <v>0</v>
      </c>
    </row>
    <row r="43" spans="1:92" x14ac:dyDescent="0.25">
      <c r="A43" s="92">
        <f t="shared" si="0"/>
        <v>41</v>
      </c>
      <c r="B43" s="195">
        <f t="shared" si="55"/>
        <v>2551</v>
      </c>
      <c r="C43" s="190" t="s">
        <v>11</v>
      </c>
      <c r="D43" s="194">
        <f t="shared" si="69"/>
        <v>2650</v>
      </c>
      <c r="E43" s="6">
        <f t="shared" si="12"/>
        <v>2.7440219521756175E-2</v>
      </c>
      <c r="F43" s="7">
        <f t="shared" si="13"/>
        <v>70</v>
      </c>
      <c r="G43" s="49"/>
      <c r="H43" s="39">
        <f t="shared" si="14"/>
        <v>0</v>
      </c>
      <c r="I43" s="31">
        <f t="shared" si="15"/>
        <v>76</v>
      </c>
      <c r="J43" s="38"/>
      <c r="K43" s="39">
        <f t="shared" si="16"/>
        <v>0</v>
      </c>
      <c r="L43" s="63">
        <f t="shared" si="56"/>
        <v>82</v>
      </c>
      <c r="M43" s="43"/>
      <c r="N43" s="39">
        <f t="shared" si="17"/>
        <v>0</v>
      </c>
      <c r="O43" s="46">
        <f t="shared" si="18"/>
        <v>0</v>
      </c>
      <c r="P43" s="9">
        <f t="shared" si="57"/>
        <v>8.2320658565268531E-3</v>
      </c>
      <c r="Q43" s="216">
        <f t="shared" si="58"/>
        <v>21.000000000000004</v>
      </c>
      <c r="R43" s="38"/>
      <c r="S43" s="17">
        <f t="shared" si="19"/>
        <v>0</v>
      </c>
      <c r="T43" s="13">
        <f t="shared" si="59"/>
        <v>23</v>
      </c>
      <c r="U43" s="38"/>
      <c r="V43" s="45">
        <f t="shared" si="20"/>
        <v>0</v>
      </c>
      <c r="W43" s="14">
        <f t="shared" si="60"/>
        <v>76</v>
      </c>
      <c r="X43" s="38"/>
      <c r="Y43" s="45">
        <f t="shared" si="21"/>
        <v>0</v>
      </c>
      <c r="Z43" s="32">
        <f t="shared" si="22"/>
        <v>0</v>
      </c>
      <c r="AA43" s="16" t="str">
        <f t="shared" si="61"/>
        <v/>
      </c>
      <c r="AB43" s="18">
        <f t="shared" si="62"/>
        <v>7</v>
      </c>
      <c r="AC43" s="38"/>
      <c r="AD43" s="17">
        <f t="shared" si="23"/>
        <v>0</v>
      </c>
      <c r="AE43" s="20">
        <f t="shared" si="63"/>
        <v>11</v>
      </c>
      <c r="AF43" s="38"/>
      <c r="AG43" s="37">
        <f t="shared" si="24"/>
        <v>0</v>
      </c>
      <c r="AH43" s="21">
        <f t="shared" si="64"/>
        <v>15</v>
      </c>
      <c r="AI43" s="38"/>
      <c r="AJ43" s="42">
        <f t="shared" si="25"/>
        <v>0</v>
      </c>
      <c r="AK43" s="47">
        <f t="shared" si="26"/>
        <v>0</v>
      </c>
      <c r="AL43" s="25" t="str">
        <f t="shared" si="65"/>
        <v/>
      </c>
      <c r="AM43" s="22">
        <f t="shared" si="66"/>
        <v>6</v>
      </c>
      <c r="AN43" s="38"/>
      <c r="AO43" s="17">
        <f t="shared" si="27"/>
        <v>0</v>
      </c>
      <c r="AP43" s="23">
        <f t="shared" si="67"/>
        <v>10</v>
      </c>
      <c r="AQ43" s="38"/>
      <c r="AR43" s="37">
        <f t="shared" si="28"/>
        <v>0</v>
      </c>
      <c r="AS43" s="24">
        <f t="shared" si="68"/>
        <v>14</v>
      </c>
      <c r="AT43" s="38"/>
      <c r="AU43" s="42">
        <f t="shared" si="29"/>
        <v>0</v>
      </c>
      <c r="AV43" s="47">
        <f t="shared" si="30"/>
        <v>0</v>
      </c>
      <c r="AW43" s="25">
        <f t="shared" si="31"/>
        <v>9.6955076440611541E-3</v>
      </c>
      <c r="AX43" s="22">
        <f t="shared" si="32"/>
        <v>24.733240000000002</v>
      </c>
      <c r="AY43" s="38"/>
      <c r="AZ43" s="17">
        <f t="shared" si="33"/>
        <v>0</v>
      </c>
      <c r="BA43" s="23">
        <f t="shared" si="4"/>
        <v>27</v>
      </c>
      <c r="BB43" s="38"/>
      <c r="BC43" s="37">
        <f t="shared" si="34"/>
        <v>0</v>
      </c>
      <c r="BD43" s="24">
        <f t="shared" si="5"/>
        <v>30</v>
      </c>
      <c r="BE43" s="38"/>
      <c r="BF43" s="42">
        <f t="shared" si="35"/>
        <v>0</v>
      </c>
      <c r="BG43" s="47">
        <f t="shared" si="36"/>
        <v>0</v>
      </c>
      <c r="BH43" s="25">
        <f t="shared" si="37"/>
        <v>8.0795897033842951E-3</v>
      </c>
      <c r="BI43" s="22">
        <f t="shared" si="38"/>
        <v>20.611033333333335</v>
      </c>
      <c r="BJ43" s="38"/>
      <c r="BK43" s="17">
        <f t="shared" si="39"/>
        <v>0</v>
      </c>
      <c r="BL43" s="23">
        <f t="shared" si="6"/>
        <v>22</v>
      </c>
      <c r="BM43" s="38"/>
      <c r="BN43" s="37">
        <f t="shared" si="40"/>
        <v>0</v>
      </c>
      <c r="BO43" s="24">
        <f t="shared" si="7"/>
        <v>25</v>
      </c>
      <c r="BP43" s="38"/>
      <c r="BQ43" s="42">
        <f t="shared" si="41"/>
        <v>0</v>
      </c>
      <c r="BR43" s="47">
        <f t="shared" si="42"/>
        <v>0</v>
      </c>
      <c r="BS43" s="25">
        <f t="shared" si="43"/>
        <v>6.925362602900823E-3</v>
      </c>
      <c r="BT43" s="22">
        <f t="shared" si="44"/>
        <v>17.666599999999999</v>
      </c>
      <c r="BU43" s="38"/>
      <c r="BV43" s="17">
        <f t="shared" si="45"/>
        <v>0</v>
      </c>
      <c r="BW43" s="23">
        <f t="shared" si="8"/>
        <v>19</v>
      </c>
      <c r="BX43" s="38"/>
      <c r="BY43" s="37">
        <f t="shared" si="46"/>
        <v>0</v>
      </c>
      <c r="BZ43" s="24">
        <f t="shared" si="9"/>
        <v>21</v>
      </c>
      <c r="CA43" s="38"/>
      <c r="CB43" s="42">
        <f t="shared" si="47"/>
        <v>0</v>
      </c>
      <c r="CC43" s="47">
        <f t="shared" si="48"/>
        <v>0</v>
      </c>
      <c r="CD43" s="25">
        <f t="shared" si="49"/>
        <v>6.0596922775382209E-3</v>
      </c>
      <c r="CE43" s="22">
        <f t="shared" si="50"/>
        <v>15.458275</v>
      </c>
      <c r="CF43" s="38"/>
      <c r="CG43" s="17">
        <f t="shared" si="51"/>
        <v>0</v>
      </c>
      <c r="CH43" s="23">
        <f t="shared" si="10"/>
        <v>17</v>
      </c>
      <c r="CI43" s="38"/>
      <c r="CJ43" s="37">
        <f t="shared" si="52"/>
        <v>0</v>
      </c>
      <c r="CK43" s="24">
        <f t="shared" si="11"/>
        <v>19</v>
      </c>
      <c r="CL43" s="38"/>
      <c r="CM43" s="42">
        <f t="shared" si="53"/>
        <v>0</v>
      </c>
      <c r="CN43" s="47">
        <f t="shared" si="54"/>
        <v>0</v>
      </c>
    </row>
    <row r="44" spans="1:92" x14ac:dyDescent="0.25">
      <c r="A44" s="92">
        <f t="shared" si="0"/>
        <v>42</v>
      </c>
      <c r="B44" s="195">
        <f t="shared" si="55"/>
        <v>2651</v>
      </c>
      <c r="C44" s="190" t="s">
        <v>11</v>
      </c>
      <c r="D44" s="194">
        <f t="shared" si="69"/>
        <v>2750</v>
      </c>
      <c r="E44" s="6">
        <f t="shared" si="12"/>
        <v>3.1686156167483971E-2</v>
      </c>
      <c r="F44" s="7">
        <f t="shared" si="13"/>
        <v>84.000000000000014</v>
      </c>
      <c r="G44" s="49"/>
      <c r="H44" s="39">
        <f t="shared" si="14"/>
        <v>0</v>
      </c>
      <c r="I44" s="31">
        <f t="shared" si="15"/>
        <v>91</v>
      </c>
      <c r="J44" s="38"/>
      <c r="K44" s="39">
        <f t="shared" si="16"/>
        <v>0</v>
      </c>
      <c r="L44" s="63">
        <f t="shared" si="56"/>
        <v>98</v>
      </c>
      <c r="M44" s="43"/>
      <c r="N44" s="39">
        <f t="shared" si="17"/>
        <v>0</v>
      </c>
      <c r="O44" s="46">
        <f t="shared" si="18"/>
        <v>0</v>
      </c>
      <c r="P44" s="9">
        <f t="shared" si="57"/>
        <v>1.056205205582799E-2</v>
      </c>
      <c r="Q44" s="216">
        <f t="shared" si="58"/>
        <v>28.000000000000004</v>
      </c>
      <c r="R44" s="38"/>
      <c r="S44" s="17">
        <f t="shared" si="19"/>
        <v>0</v>
      </c>
      <c r="T44" s="13">
        <f t="shared" si="59"/>
        <v>30</v>
      </c>
      <c r="U44" s="38"/>
      <c r="V44" s="45">
        <f t="shared" si="20"/>
        <v>0</v>
      </c>
      <c r="W44" s="14">
        <f t="shared" si="60"/>
        <v>91</v>
      </c>
      <c r="X44" s="38"/>
      <c r="Y44" s="45">
        <f t="shared" si="21"/>
        <v>0</v>
      </c>
      <c r="Z44" s="32">
        <f t="shared" si="22"/>
        <v>0</v>
      </c>
      <c r="AA44" s="16" t="str">
        <f t="shared" si="61"/>
        <v/>
      </c>
      <c r="AB44" s="18">
        <f t="shared" si="62"/>
        <v>7</v>
      </c>
      <c r="AC44" s="38"/>
      <c r="AD44" s="17">
        <f t="shared" si="23"/>
        <v>0</v>
      </c>
      <c r="AE44" s="20">
        <f t="shared" si="63"/>
        <v>11</v>
      </c>
      <c r="AF44" s="38"/>
      <c r="AG44" s="37">
        <f t="shared" si="24"/>
        <v>0</v>
      </c>
      <c r="AH44" s="21">
        <f t="shared" si="64"/>
        <v>15</v>
      </c>
      <c r="AI44" s="41"/>
      <c r="AJ44" s="42">
        <f t="shared" si="25"/>
        <v>0</v>
      </c>
      <c r="AK44" s="47">
        <f t="shared" si="26"/>
        <v>0</v>
      </c>
      <c r="AL44" s="25" t="str">
        <f t="shared" si="65"/>
        <v/>
      </c>
      <c r="AM44" s="22">
        <f t="shared" si="66"/>
        <v>6</v>
      </c>
      <c r="AN44" s="38"/>
      <c r="AO44" s="17">
        <f t="shared" si="27"/>
        <v>0</v>
      </c>
      <c r="AP44" s="23">
        <f t="shared" si="67"/>
        <v>10</v>
      </c>
      <c r="AQ44" s="38"/>
      <c r="AR44" s="37">
        <f t="shared" si="28"/>
        <v>0</v>
      </c>
      <c r="AS44" s="24">
        <f t="shared" si="68"/>
        <v>14</v>
      </c>
      <c r="AT44" s="38"/>
      <c r="AU44" s="42">
        <f t="shared" si="29"/>
        <v>0</v>
      </c>
      <c r="AV44" s="47">
        <f t="shared" si="30"/>
        <v>0</v>
      </c>
      <c r="AW44" s="25">
        <f t="shared" si="31"/>
        <v>1.0385982648057337E-2</v>
      </c>
      <c r="AX44" s="22">
        <f t="shared" si="32"/>
        <v>27.533239999999999</v>
      </c>
      <c r="AY44" s="38"/>
      <c r="AZ44" s="17">
        <f t="shared" si="33"/>
        <v>0</v>
      </c>
      <c r="BA44" s="23">
        <f t="shared" si="4"/>
        <v>30</v>
      </c>
      <c r="BB44" s="38"/>
      <c r="BC44" s="37">
        <f t="shared" si="34"/>
        <v>0</v>
      </c>
      <c r="BD44" s="24">
        <f t="shared" si="5"/>
        <v>34</v>
      </c>
      <c r="BE44" s="38"/>
      <c r="BF44" s="42">
        <f t="shared" si="35"/>
        <v>0</v>
      </c>
      <c r="BG44" s="47">
        <f t="shared" si="36"/>
        <v>0</v>
      </c>
      <c r="BH44" s="25">
        <f t="shared" si="37"/>
        <v>8.6549855400477813E-3</v>
      </c>
      <c r="BI44" s="22">
        <f t="shared" si="38"/>
        <v>22.944366666666667</v>
      </c>
      <c r="BJ44" s="38"/>
      <c r="BK44" s="17">
        <f t="shared" si="39"/>
        <v>0</v>
      </c>
      <c r="BL44" s="23">
        <f t="shared" si="6"/>
        <v>25</v>
      </c>
      <c r="BM44" s="38"/>
      <c r="BN44" s="37">
        <f t="shared" si="40"/>
        <v>0</v>
      </c>
      <c r="BO44" s="24">
        <f t="shared" si="7"/>
        <v>28</v>
      </c>
      <c r="BP44" s="38"/>
      <c r="BQ44" s="42">
        <f t="shared" si="41"/>
        <v>0</v>
      </c>
      <c r="BR44" s="47">
        <f t="shared" si="42"/>
        <v>0</v>
      </c>
      <c r="BS44" s="25">
        <f t="shared" si="43"/>
        <v>7.418559034326669E-3</v>
      </c>
      <c r="BT44" s="22">
        <f t="shared" si="44"/>
        <v>19.666599999999999</v>
      </c>
      <c r="BU44" s="38"/>
      <c r="BV44" s="17">
        <f t="shared" si="45"/>
        <v>0</v>
      </c>
      <c r="BW44" s="23">
        <f t="shared" si="8"/>
        <v>21</v>
      </c>
      <c r="BX44" s="38"/>
      <c r="BY44" s="37">
        <f t="shared" si="46"/>
        <v>0</v>
      </c>
      <c r="BZ44" s="24">
        <f t="shared" si="9"/>
        <v>24</v>
      </c>
      <c r="CA44" s="38"/>
      <c r="CB44" s="42">
        <f t="shared" si="47"/>
        <v>0</v>
      </c>
      <c r="CC44" s="47">
        <f t="shared" si="48"/>
        <v>0</v>
      </c>
      <c r="CD44" s="25">
        <f t="shared" si="49"/>
        <v>6.4912391550358359E-3</v>
      </c>
      <c r="CE44" s="22">
        <f t="shared" si="50"/>
        <v>17.208275</v>
      </c>
      <c r="CF44" s="38"/>
      <c r="CG44" s="17">
        <f t="shared" si="51"/>
        <v>0</v>
      </c>
      <c r="CH44" s="23">
        <f t="shared" si="10"/>
        <v>19</v>
      </c>
      <c r="CI44" s="38"/>
      <c r="CJ44" s="37">
        <f t="shared" si="52"/>
        <v>0</v>
      </c>
      <c r="CK44" s="24">
        <f t="shared" si="11"/>
        <v>21</v>
      </c>
      <c r="CL44" s="38"/>
      <c r="CM44" s="42">
        <f t="shared" si="53"/>
        <v>0</v>
      </c>
      <c r="CN44" s="47">
        <f t="shared" si="54"/>
        <v>0</v>
      </c>
    </row>
    <row r="45" spans="1:92" x14ac:dyDescent="0.25">
      <c r="A45" s="92">
        <f t="shared" si="0"/>
        <v>43</v>
      </c>
      <c r="B45" s="195">
        <f t="shared" si="55"/>
        <v>2751</v>
      </c>
      <c r="C45" s="190" t="s">
        <v>11</v>
      </c>
      <c r="D45" s="194">
        <f t="shared" si="69"/>
        <v>2850</v>
      </c>
      <c r="E45" s="6">
        <f t="shared" si="12"/>
        <v>3.5623409669211202E-2</v>
      </c>
      <c r="F45" s="7">
        <f t="shared" si="13"/>
        <v>98.000000000000014</v>
      </c>
      <c r="G45" s="49"/>
      <c r="H45" s="39">
        <f t="shared" si="14"/>
        <v>0</v>
      </c>
      <c r="I45" s="31">
        <f t="shared" si="15"/>
        <v>106</v>
      </c>
      <c r="J45" s="38"/>
      <c r="K45" s="39">
        <f t="shared" si="16"/>
        <v>0</v>
      </c>
      <c r="L45" s="63">
        <f t="shared" si="56"/>
        <v>114</v>
      </c>
      <c r="M45" s="43"/>
      <c r="N45" s="39">
        <f t="shared" si="17"/>
        <v>0</v>
      </c>
      <c r="O45" s="46">
        <f t="shared" si="18"/>
        <v>0</v>
      </c>
      <c r="P45" s="9">
        <f t="shared" si="57"/>
        <v>1.2722646310432569E-2</v>
      </c>
      <c r="Q45" s="216">
        <f t="shared" si="58"/>
        <v>35</v>
      </c>
      <c r="R45" s="38"/>
      <c r="S45" s="17">
        <f t="shared" si="19"/>
        <v>0</v>
      </c>
      <c r="T45" s="13">
        <f t="shared" si="59"/>
        <v>38</v>
      </c>
      <c r="U45" s="38"/>
      <c r="V45" s="45">
        <f t="shared" si="20"/>
        <v>0</v>
      </c>
      <c r="W45" s="14">
        <f t="shared" si="60"/>
        <v>106</v>
      </c>
      <c r="X45" s="38"/>
      <c r="Y45" s="45">
        <f t="shared" si="21"/>
        <v>0</v>
      </c>
      <c r="Z45" s="32">
        <f t="shared" si="22"/>
        <v>0</v>
      </c>
      <c r="AA45" s="16">
        <f t="shared" si="61"/>
        <v>3.3927056827820191E-3</v>
      </c>
      <c r="AB45" s="18">
        <f t="shared" si="62"/>
        <v>9.3333333333333339</v>
      </c>
      <c r="AC45" s="38"/>
      <c r="AD45" s="17">
        <f t="shared" si="23"/>
        <v>0</v>
      </c>
      <c r="AE45" s="20">
        <f t="shared" si="63"/>
        <v>11</v>
      </c>
      <c r="AF45" s="38"/>
      <c r="AG45" s="37">
        <f t="shared" si="24"/>
        <v>0</v>
      </c>
      <c r="AH45" s="21">
        <f t="shared" si="64"/>
        <v>15</v>
      </c>
      <c r="AI45" s="41"/>
      <c r="AJ45" s="42">
        <f t="shared" si="25"/>
        <v>0</v>
      </c>
      <c r="AK45" s="47">
        <f t="shared" si="26"/>
        <v>0</v>
      </c>
      <c r="AL45" s="25" t="str">
        <f t="shared" si="65"/>
        <v/>
      </c>
      <c r="AM45" s="22">
        <f t="shared" si="66"/>
        <v>6</v>
      </c>
      <c r="AN45" s="38"/>
      <c r="AO45" s="17">
        <f t="shared" si="27"/>
        <v>0</v>
      </c>
      <c r="AP45" s="23">
        <f t="shared" si="67"/>
        <v>10</v>
      </c>
      <c r="AQ45" s="38"/>
      <c r="AR45" s="37">
        <f t="shared" si="28"/>
        <v>0</v>
      </c>
      <c r="AS45" s="24">
        <f t="shared" si="68"/>
        <v>14</v>
      </c>
      <c r="AT45" s="38"/>
      <c r="AU45" s="42">
        <f t="shared" si="29"/>
        <v>0</v>
      </c>
      <c r="AV45" s="47">
        <f t="shared" si="30"/>
        <v>0</v>
      </c>
      <c r="AW45" s="25">
        <f t="shared" si="31"/>
        <v>1.1026259541984733E-2</v>
      </c>
      <c r="AX45" s="22">
        <f t="shared" si="32"/>
        <v>30.33324</v>
      </c>
      <c r="AY45" s="38"/>
      <c r="AZ45" s="17">
        <f t="shared" si="33"/>
        <v>0</v>
      </c>
      <c r="BA45" s="23">
        <f t="shared" si="4"/>
        <v>33</v>
      </c>
      <c r="BB45" s="38"/>
      <c r="BC45" s="37">
        <f t="shared" si="34"/>
        <v>0</v>
      </c>
      <c r="BD45" s="24">
        <f t="shared" si="5"/>
        <v>37</v>
      </c>
      <c r="BE45" s="38"/>
      <c r="BF45" s="42">
        <f t="shared" si="35"/>
        <v>0</v>
      </c>
      <c r="BG45" s="47">
        <f t="shared" si="36"/>
        <v>0</v>
      </c>
      <c r="BH45" s="25">
        <f t="shared" si="37"/>
        <v>9.1885496183206107E-3</v>
      </c>
      <c r="BI45" s="22">
        <f t="shared" si="38"/>
        <v>25.277699999999999</v>
      </c>
      <c r="BJ45" s="38"/>
      <c r="BK45" s="17">
        <f t="shared" si="39"/>
        <v>0</v>
      </c>
      <c r="BL45" s="23">
        <f t="shared" si="6"/>
        <v>27</v>
      </c>
      <c r="BM45" s="38"/>
      <c r="BN45" s="37">
        <f t="shared" si="40"/>
        <v>0</v>
      </c>
      <c r="BO45" s="24">
        <f t="shared" si="7"/>
        <v>30</v>
      </c>
      <c r="BP45" s="38"/>
      <c r="BQ45" s="42">
        <f t="shared" si="41"/>
        <v>0</v>
      </c>
      <c r="BR45" s="47">
        <f t="shared" si="42"/>
        <v>0</v>
      </c>
      <c r="BS45" s="25">
        <f t="shared" si="43"/>
        <v>7.8758996728462375E-3</v>
      </c>
      <c r="BT45" s="22">
        <f t="shared" si="44"/>
        <v>21.666599999999999</v>
      </c>
      <c r="BU45" s="38"/>
      <c r="BV45" s="17">
        <f t="shared" si="45"/>
        <v>0</v>
      </c>
      <c r="BW45" s="23">
        <f t="shared" si="8"/>
        <v>23</v>
      </c>
      <c r="BX45" s="38"/>
      <c r="BY45" s="37">
        <f t="shared" si="46"/>
        <v>0</v>
      </c>
      <c r="BZ45" s="24">
        <f t="shared" si="9"/>
        <v>26</v>
      </c>
      <c r="CA45" s="38"/>
      <c r="CB45" s="42">
        <f t="shared" si="47"/>
        <v>0</v>
      </c>
      <c r="CC45" s="47">
        <f t="shared" si="48"/>
        <v>0</v>
      </c>
      <c r="CD45" s="25">
        <f t="shared" si="49"/>
        <v>6.891412213740458E-3</v>
      </c>
      <c r="CE45" s="22">
        <f t="shared" si="50"/>
        <v>18.958275</v>
      </c>
      <c r="CF45" s="38"/>
      <c r="CG45" s="17">
        <f t="shared" si="51"/>
        <v>0</v>
      </c>
      <c r="CH45" s="23">
        <f t="shared" si="10"/>
        <v>20</v>
      </c>
      <c r="CI45" s="38"/>
      <c r="CJ45" s="37">
        <f t="shared" si="52"/>
        <v>0</v>
      </c>
      <c r="CK45" s="24">
        <f t="shared" si="11"/>
        <v>22</v>
      </c>
      <c r="CL45" s="38"/>
      <c r="CM45" s="42">
        <f t="shared" si="53"/>
        <v>0</v>
      </c>
      <c r="CN45" s="47">
        <f t="shared" si="54"/>
        <v>0</v>
      </c>
    </row>
    <row r="46" spans="1:92" x14ac:dyDescent="0.25">
      <c r="A46" s="92">
        <f t="shared" si="0"/>
        <v>44</v>
      </c>
      <c r="B46" s="195">
        <f t="shared" si="55"/>
        <v>2851</v>
      </c>
      <c r="C46" s="190" t="s">
        <v>11</v>
      </c>
      <c r="D46" s="194">
        <f t="shared" si="69"/>
        <v>2950</v>
      </c>
      <c r="E46" s="6">
        <f t="shared" si="12"/>
        <v>3.9284461592423714E-2</v>
      </c>
      <c r="F46" s="7">
        <f t="shared" si="13"/>
        <v>112.00000000000001</v>
      </c>
      <c r="G46" s="34"/>
      <c r="H46" s="39">
        <f t="shared" si="14"/>
        <v>0</v>
      </c>
      <c r="I46" s="31">
        <f t="shared" si="15"/>
        <v>121</v>
      </c>
      <c r="J46" s="38"/>
      <c r="K46" s="39">
        <f t="shared" si="16"/>
        <v>0</v>
      </c>
      <c r="L46" s="63">
        <f t="shared" si="56"/>
        <v>131</v>
      </c>
      <c r="M46" s="43"/>
      <c r="N46" s="39">
        <f t="shared" si="17"/>
        <v>0</v>
      </c>
      <c r="O46" s="46">
        <f t="shared" si="18"/>
        <v>0</v>
      </c>
      <c r="P46" s="9">
        <f t="shared" si="57"/>
        <v>1.4731673097158894E-2</v>
      </c>
      <c r="Q46" s="216">
        <f t="shared" si="58"/>
        <v>42.000000000000007</v>
      </c>
      <c r="R46" s="38"/>
      <c r="S46" s="17">
        <f t="shared" si="19"/>
        <v>0</v>
      </c>
      <c r="T46" s="13">
        <f t="shared" si="59"/>
        <v>45</v>
      </c>
      <c r="U46" s="38"/>
      <c r="V46" s="45">
        <f t="shared" si="20"/>
        <v>0</v>
      </c>
      <c r="W46" s="14">
        <f t="shared" si="60"/>
        <v>121</v>
      </c>
      <c r="X46" s="38"/>
      <c r="Y46" s="45">
        <f t="shared" si="21"/>
        <v>0</v>
      </c>
      <c r="Z46" s="32">
        <f t="shared" si="22"/>
        <v>0</v>
      </c>
      <c r="AA46" s="16">
        <f t="shared" si="61"/>
        <v>4.9105576990529642E-3</v>
      </c>
      <c r="AB46" s="18">
        <f t="shared" si="62"/>
        <v>14.000000000000002</v>
      </c>
      <c r="AC46" s="38"/>
      <c r="AD46" s="17">
        <f t="shared" si="23"/>
        <v>0</v>
      </c>
      <c r="AE46" s="20">
        <f t="shared" si="63"/>
        <v>15</v>
      </c>
      <c r="AF46" s="38"/>
      <c r="AG46" s="37">
        <f t="shared" si="24"/>
        <v>0</v>
      </c>
      <c r="AH46" s="21">
        <f t="shared" si="64"/>
        <v>16</v>
      </c>
      <c r="AI46" s="41"/>
      <c r="AJ46" s="42">
        <f t="shared" si="25"/>
        <v>0</v>
      </c>
      <c r="AK46" s="47">
        <f t="shared" si="26"/>
        <v>0</v>
      </c>
      <c r="AL46" s="25" t="str">
        <f t="shared" si="65"/>
        <v/>
      </c>
      <c r="AM46" s="22">
        <f t="shared" si="66"/>
        <v>6</v>
      </c>
      <c r="AN46" s="38"/>
      <c r="AO46" s="17">
        <f t="shared" si="27"/>
        <v>0</v>
      </c>
      <c r="AP46" s="23">
        <f t="shared" si="67"/>
        <v>10</v>
      </c>
      <c r="AQ46" s="38"/>
      <c r="AR46" s="37">
        <f t="shared" si="28"/>
        <v>0</v>
      </c>
      <c r="AS46" s="24">
        <f t="shared" si="68"/>
        <v>14</v>
      </c>
      <c r="AT46" s="38"/>
      <c r="AU46" s="42">
        <f t="shared" si="29"/>
        <v>0</v>
      </c>
      <c r="AV46" s="47">
        <f t="shared" si="30"/>
        <v>0</v>
      </c>
      <c r="AW46" s="25">
        <f t="shared" si="31"/>
        <v>1.1621620484040687E-2</v>
      </c>
      <c r="AX46" s="22">
        <f t="shared" si="32"/>
        <v>33.133240000000001</v>
      </c>
      <c r="AY46" s="38"/>
      <c r="AZ46" s="17">
        <f t="shared" si="33"/>
        <v>0</v>
      </c>
      <c r="BA46" s="23">
        <f t="shared" si="4"/>
        <v>36</v>
      </c>
      <c r="BB46" s="38"/>
      <c r="BC46" s="37">
        <f t="shared" si="34"/>
        <v>0</v>
      </c>
      <c r="BD46" s="24">
        <f t="shared" si="5"/>
        <v>40</v>
      </c>
      <c r="BE46" s="38"/>
      <c r="BF46" s="42">
        <f t="shared" si="35"/>
        <v>0</v>
      </c>
      <c r="BG46" s="47">
        <f t="shared" si="36"/>
        <v>0</v>
      </c>
      <c r="BH46" s="25">
        <f t="shared" si="37"/>
        <v>9.6846837367005733E-3</v>
      </c>
      <c r="BI46" s="22">
        <f t="shared" si="38"/>
        <v>27.611033333333335</v>
      </c>
      <c r="BJ46" s="38"/>
      <c r="BK46" s="17">
        <f t="shared" si="39"/>
        <v>0</v>
      </c>
      <c r="BL46" s="23">
        <f t="shared" si="6"/>
        <v>30</v>
      </c>
      <c r="BM46" s="38"/>
      <c r="BN46" s="37">
        <f t="shared" si="40"/>
        <v>0</v>
      </c>
      <c r="BO46" s="24">
        <f t="shared" si="7"/>
        <v>34</v>
      </c>
      <c r="BP46" s="38"/>
      <c r="BQ46" s="42">
        <f t="shared" si="41"/>
        <v>0</v>
      </c>
      <c r="BR46" s="47">
        <f t="shared" si="42"/>
        <v>0</v>
      </c>
      <c r="BS46" s="25">
        <f t="shared" si="43"/>
        <v>8.3011574886004899E-3</v>
      </c>
      <c r="BT46" s="22">
        <f t="shared" si="44"/>
        <v>23.666599999999999</v>
      </c>
      <c r="BU46" s="38"/>
      <c r="BV46" s="17">
        <f t="shared" si="45"/>
        <v>0</v>
      </c>
      <c r="BW46" s="23">
        <f t="shared" si="8"/>
        <v>26</v>
      </c>
      <c r="BX46" s="38"/>
      <c r="BY46" s="37">
        <f t="shared" si="46"/>
        <v>0</v>
      </c>
      <c r="BZ46" s="24">
        <f t="shared" si="9"/>
        <v>29</v>
      </c>
      <c r="CA46" s="38"/>
      <c r="CB46" s="42">
        <f t="shared" si="47"/>
        <v>0</v>
      </c>
      <c r="CC46" s="47">
        <f t="shared" si="48"/>
        <v>0</v>
      </c>
      <c r="CD46" s="25">
        <f t="shared" si="49"/>
        <v>7.2635128025254295E-3</v>
      </c>
      <c r="CE46" s="22">
        <f t="shared" si="50"/>
        <v>20.708275</v>
      </c>
      <c r="CF46" s="38"/>
      <c r="CG46" s="17">
        <f t="shared" si="51"/>
        <v>0</v>
      </c>
      <c r="CH46" s="23">
        <f t="shared" si="10"/>
        <v>22</v>
      </c>
      <c r="CI46" s="38"/>
      <c r="CJ46" s="37">
        <f t="shared" si="52"/>
        <v>0</v>
      </c>
      <c r="CK46" s="24">
        <f t="shared" si="11"/>
        <v>25</v>
      </c>
      <c r="CL46" s="38"/>
      <c r="CM46" s="42">
        <f t="shared" si="53"/>
        <v>0</v>
      </c>
      <c r="CN46" s="47">
        <f t="shared" si="54"/>
        <v>0</v>
      </c>
    </row>
    <row r="47" spans="1:92" x14ac:dyDescent="0.25">
      <c r="A47" s="92">
        <f t="shared" si="0"/>
        <v>45</v>
      </c>
      <c r="B47" s="195">
        <f t="shared" si="55"/>
        <v>2951</v>
      </c>
      <c r="C47" s="190" t="s">
        <v>11</v>
      </c>
      <c r="D47" s="194">
        <f t="shared" si="69"/>
        <v>3050</v>
      </c>
      <c r="E47" s="6">
        <f t="shared" si="12"/>
        <v>4.2697390715011864E-2</v>
      </c>
      <c r="F47" s="7">
        <f t="shared" si="13"/>
        <v>126.00000000000001</v>
      </c>
      <c r="G47" s="34"/>
      <c r="H47" s="39">
        <f t="shared" si="14"/>
        <v>0</v>
      </c>
      <c r="I47" s="31">
        <f t="shared" si="15"/>
        <v>136</v>
      </c>
      <c r="J47" s="38"/>
      <c r="K47" s="39">
        <f t="shared" si="16"/>
        <v>0</v>
      </c>
      <c r="L47" s="63">
        <f t="shared" si="56"/>
        <v>147</v>
      </c>
      <c r="M47" s="43"/>
      <c r="N47" s="39">
        <f t="shared" si="17"/>
        <v>0</v>
      </c>
      <c r="O47" s="46">
        <f t="shared" si="18"/>
        <v>0</v>
      </c>
      <c r="P47" s="9">
        <f t="shared" si="57"/>
        <v>1.6604540833615726E-2</v>
      </c>
      <c r="Q47" s="216">
        <f t="shared" si="58"/>
        <v>49.000000000000007</v>
      </c>
      <c r="R47" s="38"/>
      <c r="S47" s="17">
        <f t="shared" si="19"/>
        <v>0</v>
      </c>
      <c r="T47" s="13">
        <f t="shared" si="59"/>
        <v>53</v>
      </c>
      <c r="U47" s="38"/>
      <c r="V47" s="45">
        <f t="shared" si="20"/>
        <v>0</v>
      </c>
      <c r="W47" s="14">
        <f t="shared" si="60"/>
        <v>136</v>
      </c>
      <c r="X47" s="38"/>
      <c r="Y47" s="45">
        <f t="shared" si="21"/>
        <v>0</v>
      </c>
      <c r="Z47" s="32">
        <f t="shared" si="22"/>
        <v>0</v>
      </c>
      <c r="AA47" s="16">
        <f t="shared" si="61"/>
        <v>6.325539365186943E-3</v>
      </c>
      <c r="AB47" s="18">
        <f t="shared" si="62"/>
        <v>18.666666666666668</v>
      </c>
      <c r="AC47" s="38"/>
      <c r="AD47" s="17">
        <f t="shared" si="23"/>
        <v>0</v>
      </c>
      <c r="AE47" s="20">
        <f t="shared" si="63"/>
        <v>20</v>
      </c>
      <c r="AF47" s="38"/>
      <c r="AG47" s="37">
        <f t="shared" si="24"/>
        <v>0</v>
      </c>
      <c r="AH47" s="21">
        <f t="shared" si="64"/>
        <v>22</v>
      </c>
      <c r="AI47" s="41"/>
      <c r="AJ47" s="42">
        <f t="shared" si="25"/>
        <v>0</v>
      </c>
      <c r="AK47" s="47">
        <f t="shared" si="26"/>
        <v>0</v>
      </c>
      <c r="AL47" s="25">
        <f t="shared" si="65"/>
        <v>2.3720772619451038E-3</v>
      </c>
      <c r="AM47" s="22">
        <f t="shared" si="66"/>
        <v>7.0000000000000009</v>
      </c>
      <c r="AN47" s="38"/>
      <c r="AO47" s="17">
        <f t="shared" si="27"/>
        <v>0</v>
      </c>
      <c r="AP47" s="23">
        <f t="shared" si="67"/>
        <v>10</v>
      </c>
      <c r="AQ47" s="38"/>
      <c r="AR47" s="37">
        <f t="shared" si="28"/>
        <v>0</v>
      </c>
      <c r="AS47" s="24">
        <f t="shared" si="68"/>
        <v>14</v>
      </c>
      <c r="AT47" s="38"/>
      <c r="AU47" s="42">
        <f t="shared" si="29"/>
        <v>0</v>
      </c>
      <c r="AV47" s="47">
        <f t="shared" si="30"/>
        <v>0</v>
      </c>
      <c r="AW47" s="25">
        <f t="shared" si="31"/>
        <v>1.2176631650288037E-2</v>
      </c>
      <c r="AX47" s="22">
        <f t="shared" si="32"/>
        <v>35.933239999999998</v>
      </c>
      <c r="AY47" s="38"/>
      <c r="AZ47" s="17">
        <f t="shared" si="33"/>
        <v>0</v>
      </c>
      <c r="BA47" s="23">
        <f t="shared" si="4"/>
        <v>39</v>
      </c>
      <c r="BB47" s="38"/>
      <c r="BC47" s="37">
        <f t="shared" si="34"/>
        <v>0</v>
      </c>
      <c r="BD47" s="24">
        <f t="shared" si="5"/>
        <v>44</v>
      </c>
      <c r="BE47" s="38"/>
      <c r="BF47" s="42">
        <f t="shared" si="35"/>
        <v>0</v>
      </c>
      <c r="BG47" s="47">
        <f t="shared" si="36"/>
        <v>0</v>
      </c>
      <c r="BH47" s="25">
        <f t="shared" si="37"/>
        <v>1.0147193041906699E-2</v>
      </c>
      <c r="BI47" s="22">
        <f t="shared" si="38"/>
        <v>29.944366666666667</v>
      </c>
      <c r="BJ47" s="38"/>
      <c r="BK47" s="17">
        <f t="shared" si="39"/>
        <v>0</v>
      </c>
      <c r="BL47" s="23">
        <f t="shared" si="6"/>
        <v>32</v>
      </c>
      <c r="BM47" s="38"/>
      <c r="BN47" s="37">
        <f t="shared" si="40"/>
        <v>0</v>
      </c>
      <c r="BO47" s="24">
        <f t="shared" si="7"/>
        <v>36</v>
      </c>
      <c r="BP47" s="38"/>
      <c r="BQ47" s="42">
        <f t="shared" si="41"/>
        <v>0</v>
      </c>
      <c r="BR47" s="47">
        <f t="shared" si="42"/>
        <v>0</v>
      </c>
      <c r="BS47" s="25">
        <f t="shared" si="43"/>
        <v>8.6975940359200268E-3</v>
      </c>
      <c r="BT47" s="22">
        <f t="shared" si="44"/>
        <v>25.666599999999999</v>
      </c>
      <c r="BU47" s="38"/>
      <c r="BV47" s="17">
        <f t="shared" si="45"/>
        <v>0</v>
      </c>
      <c r="BW47" s="23">
        <f t="shared" si="8"/>
        <v>28</v>
      </c>
      <c r="BX47" s="38"/>
      <c r="BY47" s="37">
        <f t="shared" si="46"/>
        <v>0</v>
      </c>
      <c r="BZ47" s="24">
        <f t="shared" si="9"/>
        <v>31</v>
      </c>
      <c r="CA47" s="38"/>
      <c r="CB47" s="42">
        <f t="shared" si="47"/>
        <v>0</v>
      </c>
      <c r="CC47" s="47">
        <f t="shared" si="48"/>
        <v>0</v>
      </c>
      <c r="CD47" s="25">
        <f t="shared" si="49"/>
        <v>7.6103947814300235E-3</v>
      </c>
      <c r="CE47" s="22">
        <f t="shared" si="50"/>
        <v>22.458275</v>
      </c>
      <c r="CF47" s="38"/>
      <c r="CG47" s="17">
        <f t="shared" si="51"/>
        <v>0</v>
      </c>
      <c r="CH47" s="23">
        <f t="shared" si="10"/>
        <v>24</v>
      </c>
      <c r="CI47" s="38"/>
      <c r="CJ47" s="37">
        <f t="shared" si="52"/>
        <v>0</v>
      </c>
      <c r="CK47" s="24">
        <f t="shared" si="11"/>
        <v>27</v>
      </c>
      <c r="CL47" s="38"/>
      <c r="CM47" s="42">
        <f t="shared" si="53"/>
        <v>0</v>
      </c>
      <c r="CN47" s="47">
        <f t="shared" si="54"/>
        <v>0</v>
      </c>
    </row>
    <row r="48" spans="1:92" x14ac:dyDescent="0.25">
      <c r="A48" s="92">
        <f t="shared" si="0"/>
        <v>46</v>
      </c>
      <c r="B48" s="195">
        <f t="shared" si="55"/>
        <v>3051</v>
      </c>
      <c r="C48" s="190" t="s">
        <v>11</v>
      </c>
      <c r="D48" s="194">
        <f t="shared" si="69"/>
        <v>3150</v>
      </c>
      <c r="E48" s="6">
        <f t="shared" si="12"/>
        <v>4.5886594559160929E-2</v>
      </c>
      <c r="F48" s="7">
        <f t="shared" si="13"/>
        <v>140</v>
      </c>
      <c r="G48" s="34"/>
      <c r="H48" s="39">
        <f t="shared" si="14"/>
        <v>0</v>
      </c>
      <c r="I48" s="31">
        <f t="shared" si="15"/>
        <v>151</v>
      </c>
      <c r="J48" s="38"/>
      <c r="K48" s="39">
        <f t="shared" si="16"/>
        <v>0</v>
      </c>
      <c r="L48" s="63">
        <f t="shared" si="56"/>
        <v>163</v>
      </c>
      <c r="M48" s="43"/>
      <c r="N48" s="39">
        <f t="shared" si="17"/>
        <v>0</v>
      </c>
      <c r="O48" s="46">
        <f t="shared" si="18"/>
        <v>0</v>
      </c>
      <c r="P48" s="9">
        <f t="shared" si="57"/>
        <v>1.8354637823664376E-2</v>
      </c>
      <c r="Q48" s="216">
        <f t="shared" si="58"/>
        <v>56.000000000000007</v>
      </c>
      <c r="R48" s="38"/>
      <c r="S48" s="17">
        <f t="shared" si="19"/>
        <v>0</v>
      </c>
      <c r="T48" s="13">
        <f t="shared" si="59"/>
        <v>60</v>
      </c>
      <c r="U48" s="38"/>
      <c r="V48" s="45">
        <f t="shared" si="20"/>
        <v>0</v>
      </c>
      <c r="W48" s="14">
        <f t="shared" si="60"/>
        <v>151</v>
      </c>
      <c r="X48" s="38"/>
      <c r="Y48" s="45">
        <f t="shared" si="21"/>
        <v>0</v>
      </c>
      <c r="Z48" s="32">
        <f t="shared" si="22"/>
        <v>0</v>
      </c>
      <c r="AA48" s="16">
        <f t="shared" si="61"/>
        <v>7.6477657598601548E-3</v>
      </c>
      <c r="AB48" s="18">
        <f t="shared" si="62"/>
        <v>23.333333333333332</v>
      </c>
      <c r="AC48" s="38"/>
      <c r="AD48" s="17">
        <f t="shared" si="23"/>
        <v>0</v>
      </c>
      <c r="AE48" s="20">
        <f t="shared" si="63"/>
        <v>25</v>
      </c>
      <c r="AF48" s="38"/>
      <c r="AG48" s="37">
        <f t="shared" si="24"/>
        <v>0</v>
      </c>
      <c r="AH48" s="21">
        <f t="shared" si="64"/>
        <v>27</v>
      </c>
      <c r="AI48" s="41"/>
      <c r="AJ48" s="42">
        <f t="shared" si="25"/>
        <v>0</v>
      </c>
      <c r="AK48" s="47">
        <f t="shared" si="26"/>
        <v>0</v>
      </c>
      <c r="AL48" s="25">
        <f t="shared" si="65"/>
        <v>3.4414945919370703E-3</v>
      </c>
      <c r="AM48" s="22">
        <f t="shared" si="66"/>
        <v>10.500000000000002</v>
      </c>
      <c r="AN48" s="38"/>
      <c r="AO48" s="17">
        <f t="shared" si="27"/>
        <v>0</v>
      </c>
      <c r="AP48" s="23">
        <f t="shared" si="67"/>
        <v>11</v>
      </c>
      <c r="AQ48" s="38"/>
      <c r="AR48" s="37">
        <f t="shared" si="28"/>
        <v>0</v>
      </c>
      <c r="AS48" s="24">
        <f t="shared" si="68"/>
        <v>14</v>
      </c>
      <c r="AT48" s="38"/>
      <c r="AU48" s="42">
        <f t="shared" si="29"/>
        <v>0</v>
      </c>
      <c r="AV48" s="47">
        <f t="shared" si="30"/>
        <v>0</v>
      </c>
      <c r="AW48" s="25">
        <f t="shared" si="31"/>
        <v>1.2695260570304819E-2</v>
      </c>
      <c r="AX48" s="22">
        <f t="shared" si="32"/>
        <v>38.733240000000002</v>
      </c>
      <c r="AY48" s="38"/>
      <c r="AZ48" s="17">
        <f t="shared" si="33"/>
        <v>0</v>
      </c>
      <c r="BA48" s="23">
        <f t="shared" si="4"/>
        <v>42</v>
      </c>
      <c r="BB48" s="38"/>
      <c r="BC48" s="37">
        <f t="shared" si="34"/>
        <v>0</v>
      </c>
      <c r="BD48" s="24">
        <f t="shared" si="5"/>
        <v>47</v>
      </c>
      <c r="BE48" s="38"/>
      <c r="BF48" s="42">
        <f t="shared" si="35"/>
        <v>0</v>
      </c>
      <c r="BG48" s="47">
        <f t="shared" si="36"/>
        <v>0</v>
      </c>
      <c r="BH48" s="25">
        <f t="shared" si="37"/>
        <v>1.0579383808587349E-2</v>
      </c>
      <c r="BI48" s="22">
        <f t="shared" si="38"/>
        <v>32.277700000000003</v>
      </c>
      <c r="BJ48" s="38"/>
      <c r="BK48" s="17">
        <f t="shared" si="39"/>
        <v>0</v>
      </c>
      <c r="BL48" s="23">
        <f t="shared" si="6"/>
        <v>35</v>
      </c>
      <c r="BM48" s="38"/>
      <c r="BN48" s="37">
        <f t="shared" si="40"/>
        <v>0</v>
      </c>
      <c r="BO48" s="24">
        <f t="shared" si="7"/>
        <v>39</v>
      </c>
      <c r="BP48" s="38"/>
      <c r="BQ48" s="42">
        <f t="shared" si="41"/>
        <v>0</v>
      </c>
      <c r="BR48" s="47">
        <f t="shared" si="42"/>
        <v>0</v>
      </c>
      <c r="BS48" s="25">
        <f t="shared" si="43"/>
        <v>9.0680432645034413E-3</v>
      </c>
      <c r="BT48" s="22">
        <f t="shared" si="44"/>
        <v>27.666599999999999</v>
      </c>
      <c r="BU48" s="38"/>
      <c r="BV48" s="17">
        <f t="shared" si="45"/>
        <v>0</v>
      </c>
      <c r="BW48" s="23">
        <f t="shared" si="8"/>
        <v>30</v>
      </c>
      <c r="BX48" s="38"/>
      <c r="BY48" s="37">
        <f t="shared" si="46"/>
        <v>0</v>
      </c>
      <c r="BZ48" s="24">
        <f t="shared" si="9"/>
        <v>34</v>
      </c>
      <c r="CA48" s="38"/>
      <c r="CB48" s="42">
        <f t="shared" si="47"/>
        <v>0</v>
      </c>
      <c r="CC48" s="47">
        <f t="shared" si="48"/>
        <v>0</v>
      </c>
      <c r="CD48" s="25">
        <f t="shared" si="49"/>
        <v>7.9345378564405107E-3</v>
      </c>
      <c r="CE48" s="22">
        <f t="shared" si="50"/>
        <v>24.208275</v>
      </c>
      <c r="CF48" s="38"/>
      <c r="CG48" s="17">
        <f t="shared" si="51"/>
        <v>0</v>
      </c>
      <c r="CH48" s="23">
        <f t="shared" si="10"/>
        <v>26</v>
      </c>
      <c r="CI48" s="38"/>
      <c r="CJ48" s="37">
        <f t="shared" si="52"/>
        <v>0</v>
      </c>
      <c r="CK48" s="24">
        <f t="shared" si="11"/>
        <v>29</v>
      </c>
      <c r="CL48" s="38"/>
      <c r="CM48" s="42">
        <f t="shared" si="53"/>
        <v>0</v>
      </c>
      <c r="CN48" s="47">
        <f t="shared" si="54"/>
        <v>0</v>
      </c>
    </row>
    <row r="49" spans="1:92" x14ac:dyDescent="0.25">
      <c r="A49" s="92">
        <f t="shared" si="0"/>
        <v>47</v>
      </c>
      <c r="B49" s="195">
        <f t="shared" si="55"/>
        <v>3151</v>
      </c>
      <c r="C49" s="190" t="s">
        <v>11</v>
      </c>
      <c r="D49" s="194">
        <f t="shared" si="69"/>
        <v>3250</v>
      </c>
      <c r="E49" s="6">
        <f t="shared" si="12"/>
        <v>4.8873373532212008E-2</v>
      </c>
      <c r="F49" s="7">
        <f t="shared" si="13"/>
        <v>154.00000000000003</v>
      </c>
      <c r="G49" s="34"/>
      <c r="H49" s="39">
        <f t="shared" si="14"/>
        <v>0</v>
      </c>
      <c r="I49" s="31">
        <f t="shared" si="15"/>
        <v>166</v>
      </c>
      <c r="J49" s="38"/>
      <c r="K49" s="39">
        <f t="shared" si="16"/>
        <v>0</v>
      </c>
      <c r="L49" s="63">
        <f t="shared" si="56"/>
        <v>179</v>
      </c>
      <c r="M49" s="43"/>
      <c r="N49" s="39">
        <f t="shared" si="17"/>
        <v>0</v>
      </c>
      <c r="O49" s="46">
        <f t="shared" si="18"/>
        <v>0</v>
      </c>
      <c r="P49" s="9">
        <f t="shared" si="57"/>
        <v>1.9993652808632183E-2</v>
      </c>
      <c r="Q49" s="216">
        <f t="shared" si="58"/>
        <v>63.000000000000007</v>
      </c>
      <c r="R49" s="38"/>
      <c r="S49" s="17">
        <f t="shared" si="19"/>
        <v>0</v>
      </c>
      <c r="T49" s="13">
        <f t="shared" si="59"/>
        <v>68</v>
      </c>
      <c r="U49" s="38"/>
      <c r="V49" s="45">
        <f t="shared" si="20"/>
        <v>0</v>
      </c>
      <c r="W49" s="14">
        <f t="shared" si="60"/>
        <v>166</v>
      </c>
      <c r="X49" s="38"/>
      <c r="Y49" s="45">
        <f t="shared" si="21"/>
        <v>0</v>
      </c>
      <c r="Z49" s="32">
        <f t="shared" si="22"/>
        <v>0</v>
      </c>
      <c r="AA49" s="16">
        <f t="shared" si="61"/>
        <v>8.886067914947636E-3</v>
      </c>
      <c r="AB49" s="18">
        <f t="shared" si="62"/>
        <v>28.000000000000004</v>
      </c>
      <c r="AC49" s="38"/>
      <c r="AD49" s="17">
        <f t="shared" si="23"/>
        <v>0</v>
      </c>
      <c r="AE49" s="20">
        <f t="shared" si="63"/>
        <v>30</v>
      </c>
      <c r="AF49" s="38"/>
      <c r="AG49" s="37">
        <f t="shared" si="24"/>
        <v>0</v>
      </c>
      <c r="AH49" s="21">
        <f t="shared" si="64"/>
        <v>32</v>
      </c>
      <c r="AI49" s="41"/>
      <c r="AJ49" s="42">
        <f t="shared" si="25"/>
        <v>0</v>
      </c>
      <c r="AK49" s="47">
        <f t="shared" si="26"/>
        <v>0</v>
      </c>
      <c r="AL49" s="25">
        <f t="shared" si="65"/>
        <v>4.443033957473818E-3</v>
      </c>
      <c r="AM49" s="22">
        <f t="shared" si="66"/>
        <v>14.000000000000002</v>
      </c>
      <c r="AN49" s="38"/>
      <c r="AO49" s="17">
        <f t="shared" si="27"/>
        <v>0</v>
      </c>
      <c r="AP49" s="23">
        <f t="shared" si="67"/>
        <v>15</v>
      </c>
      <c r="AQ49" s="38"/>
      <c r="AR49" s="37">
        <f t="shared" si="28"/>
        <v>0</v>
      </c>
      <c r="AS49" s="24">
        <f t="shared" si="68"/>
        <v>16</v>
      </c>
      <c r="AT49" s="38"/>
      <c r="AU49" s="42">
        <f t="shared" si="29"/>
        <v>0</v>
      </c>
      <c r="AV49" s="47">
        <f t="shared" si="30"/>
        <v>0</v>
      </c>
      <c r="AW49" s="25">
        <f t="shared" si="31"/>
        <v>1.3180971120279276E-2</v>
      </c>
      <c r="AX49" s="22">
        <f t="shared" si="32"/>
        <v>41.533239999999999</v>
      </c>
      <c r="AY49" s="38"/>
      <c r="AZ49" s="17">
        <f t="shared" si="33"/>
        <v>0</v>
      </c>
      <c r="BA49" s="23">
        <f t="shared" si="4"/>
        <v>45</v>
      </c>
      <c r="BB49" s="38"/>
      <c r="BC49" s="37">
        <f t="shared" si="34"/>
        <v>0</v>
      </c>
      <c r="BD49" s="24">
        <f t="shared" si="5"/>
        <v>50</v>
      </c>
      <c r="BE49" s="38"/>
      <c r="BF49" s="42">
        <f t="shared" si="35"/>
        <v>0</v>
      </c>
      <c r="BG49" s="47">
        <f t="shared" si="36"/>
        <v>0</v>
      </c>
      <c r="BH49" s="25">
        <f t="shared" si="37"/>
        <v>1.098414260023273E-2</v>
      </c>
      <c r="BI49" s="22">
        <f t="shared" si="38"/>
        <v>34.611033333333332</v>
      </c>
      <c r="BJ49" s="38"/>
      <c r="BK49" s="17">
        <f t="shared" si="39"/>
        <v>0</v>
      </c>
      <c r="BL49" s="23">
        <f t="shared" si="6"/>
        <v>37</v>
      </c>
      <c r="BM49" s="38"/>
      <c r="BN49" s="37">
        <f t="shared" si="40"/>
        <v>0</v>
      </c>
      <c r="BO49" s="24">
        <f t="shared" si="7"/>
        <v>41</v>
      </c>
      <c r="BP49" s="38"/>
      <c r="BQ49" s="42">
        <f t="shared" si="41"/>
        <v>0</v>
      </c>
      <c r="BR49" s="47">
        <f t="shared" si="42"/>
        <v>0</v>
      </c>
      <c r="BS49" s="25">
        <f t="shared" si="43"/>
        <v>9.4149793716280551E-3</v>
      </c>
      <c r="BT49" s="22">
        <f t="shared" si="44"/>
        <v>29.666599999999999</v>
      </c>
      <c r="BU49" s="38"/>
      <c r="BV49" s="17">
        <f t="shared" si="45"/>
        <v>0</v>
      </c>
      <c r="BW49" s="23">
        <f t="shared" si="8"/>
        <v>32</v>
      </c>
      <c r="BX49" s="38"/>
      <c r="BY49" s="37">
        <f t="shared" si="46"/>
        <v>0</v>
      </c>
      <c r="BZ49" s="24">
        <f t="shared" si="9"/>
        <v>36</v>
      </c>
      <c r="CA49" s="38"/>
      <c r="CB49" s="42">
        <f t="shared" si="47"/>
        <v>0</v>
      </c>
      <c r="CC49" s="47">
        <f t="shared" si="48"/>
        <v>0</v>
      </c>
      <c r="CD49" s="25">
        <f t="shared" si="49"/>
        <v>8.2381069501745487E-3</v>
      </c>
      <c r="CE49" s="22">
        <f t="shared" si="50"/>
        <v>25.958275</v>
      </c>
      <c r="CF49" s="38"/>
      <c r="CG49" s="17">
        <f t="shared" si="51"/>
        <v>0</v>
      </c>
      <c r="CH49" s="23">
        <f t="shared" si="10"/>
        <v>28</v>
      </c>
      <c r="CI49" s="38"/>
      <c r="CJ49" s="37">
        <f t="shared" si="52"/>
        <v>0</v>
      </c>
      <c r="CK49" s="24">
        <f t="shared" si="11"/>
        <v>31</v>
      </c>
      <c r="CL49" s="38"/>
      <c r="CM49" s="42">
        <f t="shared" si="53"/>
        <v>0</v>
      </c>
      <c r="CN49" s="47">
        <f t="shared" si="54"/>
        <v>0</v>
      </c>
    </row>
    <row r="50" spans="1:92" x14ac:dyDescent="0.25">
      <c r="A50" s="92">
        <f t="shared" si="0"/>
        <v>48</v>
      </c>
      <c r="B50" s="195">
        <f t="shared" si="55"/>
        <v>3251</v>
      </c>
      <c r="C50" s="190" t="s">
        <v>11</v>
      </c>
      <c r="D50" s="194">
        <f t="shared" si="69"/>
        <v>3350</v>
      </c>
      <c r="E50" s="6">
        <f t="shared" si="12"/>
        <v>5.1676407259304835E-2</v>
      </c>
      <c r="F50" s="7">
        <f t="shared" si="13"/>
        <v>168.00000000000003</v>
      </c>
      <c r="G50" s="34"/>
      <c r="H50" s="39">
        <f t="shared" si="14"/>
        <v>0</v>
      </c>
      <c r="I50" s="31">
        <f t="shared" si="15"/>
        <v>181</v>
      </c>
      <c r="J50" s="38"/>
      <c r="K50" s="39">
        <f t="shared" si="16"/>
        <v>0</v>
      </c>
      <c r="L50" s="63">
        <f t="shared" si="56"/>
        <v>195</v>
      </c>
      <c r="M50" s="43"/>
      <c r="N50" s="39">
        <f t="shared" si="17"/>
        <v>0</v>
      </c>
      <c r="O50" s="46">
        <f t="shared" si="18"/>
        <v>0</v>
      </c>
      <c r="P50" s="9">
        <f t="shared" si="57"/>
        <v>2.153183635804368E-2</v>
      </c>
      <c r="Q50" s="216">
        <f t="shared" si="58"/>
        <v>70</v>
      </c>
      <c r="R50" s="38"/>
      <c r="S50" s="17">
        <f t="shared" si="19"/>
        <v>0</v>
      </c>
      <c r="T50" s="13">
        <f t="shared" si="59"/>
        <v>76</v>
      </c>
      <c r="U50" s="38"/>
      <c r="V50" s="45">
        <f t="shared" si="20"/>
        <v>0</v>
      </c>
      <c r="W50" s="14">
        <f t="shared" si="60"/>
        <v>181</v>
      </c>
      <c r="X50" s="38"/>
      <c r="Y50" s="45">
        <f t="shared" si="21"/>
        <v>0</v>
      </c>
      <c r="Z50" s="32">
        <f t="shared" si="22"/>
        <v>0</v>
      </c>
      <c r="AA50" s="16">
        <f t="shared" si="61"/>
        <v>1.0048190300420385E-2</v>
      </c>
      <c r="AB50" s="18">
        <f t="shared" si="62"/>
        <v>32.666666666666671</v>
      </c>
      <c r="AC50" s="38"/>
      <c r="AD50" s="17">
        <f t="shared" si="23"/>
        <v>0</v>
      </c>
      <c r="AE50" s="20">
        <f t="shared" si="63"/>
        <v>35</v>
      </c>
      <c r="AF50" s="38"/>
      <c r="AG50" s="37">
        <f t="shared" si="24"/>
        <v>0</v>
      </c>
      <c r="AH50" s="21">
        <f t="shared" si="64"/>
        <v>38</v>
      </c>
      <c r="AI50" s="41"/>
      <c r="AJ50" s="42">
        <f t="shared" si="25"/>
        <v>0</v>
      </c>
      <c r="AK50" s="47">
        <f t="shared" si="26"/>
        <v>0</v>
      </c>
      <c r="AL50" s="25">
        <f t="shared" si="65"/>
        <v>5.38295908951092E-3</v>
      </c>
      <c r="AM50" s="22">
        <f t="shared" si="66"/>
        <v>17.5</v>
      </c>
      <c r="AN50" s="38"/>
      <c r="AO50" s="17">
        <f t="shared" si="27"/>
        <v>0</v>
      </c>
      <c r="AP50" s="23">
        <f t="shared" si="67"/>
        <v>19</v>
      </c>
      <c r="AQ50" s="38"/>
      <c r="AR50" s="37">
        <f t="shared" si="28"/>
        <v>0</v>
      </c>
      <c r="AS50" s="24">
        <f t="shared" si="68"/>
        <v>21</v>
      </c>
      <c r="AT50" s="38"/>
      <c r="AU50" s="42">
        <f t="shared" si="29"/>
        <v>0</v>
      </c>
      <c r="AV50" s="47">
        <f t="shared" si="30"/>
        <v>0</v>
      </c>
      <c r="AW50" s="25">
        <f t="shared" si="31"/>
        <v>1.363680098431252E-2</v>
      </c>
      <c r="AX50" s="22">
        <f t="shared" si="32"/>
        <v>44.333240000000004</v>
      </c>
      <c r="AY50" s="38"/>
      <c r="AZ50" s="17">
        <f t="shared" si="33"/>
        <v>0</v>
      </c>
      <c r="BA50" s="24">
        <f t="shared" si="4"/>
        <v>48</v>
      </c>
      <c r="BB50" s="38"/>
      <c r="BC50" s="37">
        <f t="shared" si="34"/>
        <v>0</v>
      </c>
      <c r="BD50" s="24">
        <f t="shared" si="5"/>
        <v>54</v>
      </c>
      <c r="BE50" s="38"/>
      <c r="BF50" s="42">
        <f t="shared" si="35"/>
        <v>0</v>
      </c>
      <c r="BG50" s="47">
        <f t="shared" si="36"/>
        <v>0</v>
      </c>
      <c r="BH50" s="25">
        <f t="shared" si="37"/>
        <v>1.1364000820260433E-2</v>
      </c>
      <c r="BI50" s="22">
        <f t="shared" si="38"/>
        <v>36.944366666666667</v>
      </c>
      <c r="BJ50" s="38"/>
      <c r="BK50" s="17">
        <f t="shared" si="39"/>
        <v>0</v>
      </c>
      <c r="BL50" s="23">
        <f t="shared" si="6"/>
        <v>40</v>
      </c>
      <c r="BM50" s="38"/>
      <c r="BN50" s="37">
        <f t="shared" si="40"/>
        <v>0</v>
      </c>
      <c r="BO50" s="24">
        <f t="shared" si="7"/>
        <v>45</v>
      </c>
      <c r="BP50" s="38"/>
      <c r="BQ50" s="42">
        <f t="shared" si="41"/>
        <v>0</v>
      </c>
      <c r="BR50" s="47">
        <f t="shared" si="42"/>
        <v>0</v>
      </c>
      <c r="BS50" s="25">
        <f t="shared" si="43"/>
        <v>9.7405721316517983E-3</v>
      </c>
      <c r="BT50" s="22">
        <f t="shared" si="44"/>
        <v>31.666599999999999</v>
      </c>
      <c r="BU50" s="38"/>
      <c r="BV50" s="17">
        <f t="shared" si="45"/>
        <v>0</v>
      </c>
      <c r="BW50" s="23">
        <f t="shared" si="8"/>
        <v>34</v>
      </c>
      <c r="BX50" s="38"/>
      <c r="BY50" s="37">
        <f t="shared" si="46"/>
        <v>0</v>
      </c>
      <c r="BZ50" s="24">
        <f t="shared" si="9"/>
        <v>38</v>
      </c>
      <c r="CA50" s="38"/>
      <c r="CB50" s="42">
        <f t="shared" si="47"/>
        <v>0</v>
      </c>
      <c r="CC50" s="47">
        <f t="shared" si="48"/>
        <v>0</v>
      </c>
      <c r="CD50" s="25">
        <f t="shared" si="49"/>
        <v>8.5230006151953246E-3</v>
      </c>
      <c r="CE50" s="22">
        <f t="shared" si="50"/>
        <v>27.708275</v>
      </c>
      <c r="CF50" s="38"/>
      <c r="CG50" s="17">
        <f t="shared" si="51"/>
        <v>0</v>
      </c>
      <c r="CH50" s="23">
        <f t="shared" si="10"/>
        <v>30</v>
      </c>
      <c r="CI50" s="38"/>
      <c r="CJ50" s="37">
        <f t="shared" si="52"/>
        <v>0</v>
      </c>
      <c r="CK50" s="24">
        <f t="shared" si="11"/>
        <v>34</v>
      </c>
      <c r="CL50" s="38"/>
      <c r="CM50" s="42">
        <f t="shared" si="53"/>
        <v>0</v>
      </c>
      <c r="CN50" s="47">
        <f t="shared" si="54"/>
        <v>0</v>
      </c>
    </row>
    <row r="51" spans="1:92" x14ac:dyDescent="0.25">
      <c r="A51" s="92">
        <f t="shared" si="0"/>
        <v>49</v>
      </c>
      <c r="B51" s="195">
        <f t="shared" si="55"/>
        <v>3351</v>
      </c>
      <c r="C51" s="190" t="s">
        <v>11</v>
      </c>
      <c r="D51" s="194">
        <f t="shared" si="69"/>
        <v>3450</v>
      </c>
      <c r="E51" s="6">
        <f t="shared" si="12"/>
        <v>5.4312145628170702E-2</v>
      </c>
      <c r="F51" s="7">
        <f t="shared" si="13"/>
        <v>182.00000000000003</v>
      </c>
      <c r="G51" s="34"/>
      <c r="H51" s="39">
        <f t="shared" si="14"/>
        <v>0</v>
      </c>
      <c r="I51" s="31">
        <f t="shared" si="15"/>
        <v>197</v>
      </c>
      <c r="J51" s="38"/>
      <c r="K51" s="39">
        <f t="shared" si="16"/>
        <v>0</v>
      </c>
      <c r="L51" s="63">
        <f t="shared" si="56"/>
        <v>213</v>
      </c>
      <c r="M51" s="43"/>
      <c r="N51" s="39">
        <f t="shared" si="17"/>
        <v>0</v>
      </c>
      <c r="O51" s="46">
        <f t="shared" si="18"/>
        <v>0</v>
      </c>
      <c r="P51" s="9">
        <f t="shared" si="57"/>
        <v>2.2978215458072222E-2</v>
      </c>
      <c r="Q51" s="216">
        <f t="shared" si="58"/>
        <v>77.000000000000014</v>
      </c>
      <c r="R51" s="38"/>
      <c r="S51" s="17">
        <f t="shared" si="19"/>
        <v>0</v>
      </c>
      <c r="T51" s="13">
        <f t="shared" si="59"/>
        <v>83</v>
      </c>
      <c r="U51" s="38"/>
      <c r="V51" s="45">
        <f t="shared" si="20"/>
        <v>0</v>
      </c>
      <c r="W51" s="14">
        <f t="shared" si="60"/>
        <v>197</v>
      </c>
      <c r="X51" s="38"/>
      <c r="Y51" s="45">
        <f t="shared" si="21"/>
        <v>0</v>
      </c>
      <c r="Z51" s="32">
        <f t="shared" si="22"/>
        <v>0</v>
      </c>
      <c r="AA51" s="16">
        <f t="shared" si="61"/>
        <v>1.1140952949368349E-2</v>
      </c>
      <c r="AB51" s="18">
        <f t="shared" si="62"/>
        <v>37.333333333333336</v>
      </c>
      <c r="AC51" s="38"/>
      <c r="AD51" s="17">
        <f t="shared" si="23"/>
        <v>0</v>
      </c>
      <c r="AE51" s="20">
        <f t="shared" si="63"/>
        <v>40</v>
      </c>
      <c r="AF51" s="38"/>
      <c r="AG51" s="37">
        <f t="shared" si="24"/>
        <v>0</v>
      </c>
      <c r="AH51" s="21">
        <f t="shared" si="64"/>
        <v>43</v>
      </c>
      <c r="AI51" s="41"/>
      <c r="AJ51" s="42">
        <f t="shared" si="25"/>
        <v>0</v>
      </c>
      <c r="AK51" s="47">
        <f t="shared" si="26"/>
        <v>0</v>
      </c>
      <c r="AL51" s="25">
        <f t="shared" si="65"/>
        <v>6.2667860340196967E-3</v>
      </c>
      <c r="AM51" s="22">
        <f t="shared" si="66"/>
        <v>21.000000000000004</v>
      </c>
      <c r="AN51" s="38"/>
      <c r="AO51" s="17">
        <f t="shared" si="27"/>
        <v>0</v>
      </c>
      <c r="AP51" s="23">
        <f t="shared" si="67"/>
        <v>23</v>
      </c>
      <c r="AQ51" s="38"/>
      <c r="AR51" s="37">
        <f t="shared" si="28"/>
        <v>0</v>
      </c>
      <c r="AS51" s="24">
        <f t="shared" si="68"/>
        <v>25</v>
      </c>
      <c r="AT51" s="38"/>
      <c r="AU51" s="42">
        <f t="shared" si="29"/>
        <v>0</v>
      </c>
      <c r="AV51" s="47">
        <f t="shared" si="30"/>
        <v>0</v>
      </c>
      <c r="AW51" s="25">
        <f>IF(OR(AX51=$H$6,AX51=0),"",AX51/B51)</f>
        <v>1.4065425246195166E-2</v>
      </c>
      <c r="AX51" s="22">
        <f t="shared" si="32"/>
        <v>47.133240000000001</v>
      </c>
      <c r="AY51" s="38"/>
      <c r="AZ51" s="17">
        <f t="shared" si="33"/>
        <v>0</v>
      </c>
      <c r="BA51" s="23">
        <f t="shared" si="4"/>
        <v>51</v>
      </c>
      <c r="BB51" s="38"/>
      <c r="BC51" s="37">
        <f t="shared" si="34"/>
        <v>0</v>
      </c>
      <c r="BD51" s="24">
        <f t="shared" si="5"/>
        <v>57</v>
      </c>
      <c r="BE51" s="38"/>
      <c r="BF51" s="42">
        <f t="shared" si="35"/>
        <v>0</v>
      </c>
      <c r="BG51" s="47">
        <f t="shared" si="36"/>
        <v>0</v>
      </c>
      <c r="BH51" s="25">
        <f t="shared" si="37"/>
        <v>1.1721187705162639E-2</v>
      </c>
      <c r="BI51" s="22">
        <f t="shared" si="38"/>
        <v>39.277700000000003</v>
      </c>
      <c r="BJ51" s="38"/>
      <c r="BK51" s="17">
        <f t="shared" si="39"/>
        <v>0</v>
      </c>
      <c r="BL51" s="23">
        <f t="shared" si="6"/>
        <v>42</v>
      </c>
      <c r="BM51" s="38"/>
      <c r="BN51" s="37">
        <f t="shared" si="40"/>
        <v>0</v>
      </c>
      <c r="BO51" s="24">
        <f t="shared" si="7"/>
        <v>47</v>
      </c>
      <c r="BP51" s="38"/>
      <c r="BQ51" s="42">
        <f t="shared" si="41"/>
        <v>0</v>
      </c>
      <c r="BR51" s="47">
        <f t="shared" si="42"/>
        <v>0</v>
      </c>
      <c r="BS51" s="25">
        <f t="shared" si="43"/>
        <v>1.0046732318710833E-2</v>
      </c>
      <c r="BT51" s="22">
        <f t="shared" si="44"/>
        <v>33.666600000000003</v>
      </c>
      <c r="BU51" s="38"/>
      <c r="BV51" s="17">
        <f t="shared" si="45"/>
        <v>0</v>
      </c>
      <c r="BW51" s="23">
        <f t="shared" si="8"/>
        <v>36</v>
      </c>
      <c r="BX51" s="38"/>
      <c r="BY51" s="37">
        <f t="shared" si="46"/>
        <v>0</v>
      </c>
      <c r="BZ51" s="24">
        <f t="shared" si="9"/>
        <v>40</v>
      </c>
      <c r="CA51" s="38"/>
      <c r="CB51" s="42">
        <f t="shared" si="47"/>
        <v>0</v>
      </c>
      <c r="CC51" s="47">
        <f t="shared" si="48"/>
        <v>0</v>
      </c>
      <c r="CD51" s="25">
        <f t="shared" si="49"/>
        <v>8.7908907788719782E-3</v>
      </c>
      <c r="CE51" s="22">
        <f t="shared" si="50"/>
        <v>29.458275</v>
      </c>
      <c r="CF51" s="38"/>
      <c r="CG51" s="17">
        <f t="shared" si="51"/>
        <v>0</v>
      </c>
      <c r="CH51" s="23">
        <f t="shared" si="10"/>
        <v>32</v>
      </c>
      <c r="CI51" s="38"/>
      <c r="CJ51" s="37">
        <f t="shared" si="52"/>
        <v>0</v>
      </c>
      <c r="CK51" s="24">
        <f t="shared" si="11"/>
        <v>36</v>
      </c>
      <c r="CL51" s="38"/>
      <c r="CM51" s="42">
        <f t="shared" si="53"/>
        <v>0</v>
      </c>
      <c r="CN51" s="47">
        <f t="shared" si="54"/>
        <v>0</v>
      </c>
    </row>
    <row r="52" spans="1:92" x14ac:dyDescent="0.25">
      <c r="A52" s="92">
        <f t="shared" si="0"/>
        <v>50</v>
      </c>
      <c r="B52" s="195">
        <f t="shared" si="55"/>
        <v>3451</v>
      </c>
      <c r="C52" s="190" t="s">
        <v>11</v>
      </c>
      <c r="D52" s="194">
        <f t="shared" si="69"/>
        <v>3550</v>
      </c>
      <c r="E52" s="6">
        <f t="shared" si="12"/>
        <v>5.6795131845841791E-2</v>
      </c>
      <c r="F52" s="7">
        <f t="shared" si="13"/>
        <v>196.00000000000003</v>
      </c>
      <c r="G52" s="34"/>
      <c r="H52" s="39">
        <f t="shared" si="14"/>
        <v>0</v>
      </c>
      <c r="I52" s="31">
        <f t="shared" si="15"/>
        <v>212</v>
      </c>
      <c r="J52" s="38"/>
      <c r="K52" s="39">
        <f t="shared" si="16"/>
        <v>0</v>
      </c>
      <c r="L52" s="63">
        <f t="shared" si="56"/>
        <v>229</v>
      </c>
      <c r="M52" s="43"/>
      <c r="N52" s="39">
        <f t="shared" si="17"/>
        <v>0</v>
      </c>
      <c r="O52" s="46">
        <f t="shared" si="18"/>
        <v>0</v>
      </c>
      <c r="P52" s="9">
        <f t="shared" si="57"/>
        <v>2.4340770791075054E-2</v>
      </c>
      <c r="Q52" s="216">
        <f t="shared" si="58"/>
        <v>84.000000000000014</v>
      </c>
      <c r="R52" s="38"/>
      <c r="S52" s="17">
        <f t="shared" si="19"/>
        <v>0</v>
      </c>
      <c r="T52" s="13">
        <f t="shared" si="59"/>
        <v>91</v>
      </c>
      <c r="U52" s="38"/>
      <c r="V52" s="45">
        <f t="shared" si="20"/>
        <v>0</v>
      </c>
      <c r="W52" s="14">
        <f t="shared" si="60"/>
        <v>212</v>
      </c>
      <c r="X52" s="38"/>
      <c r="Y52" s="45">
        <f t="shared" si="21"/>
        <v>0</v>
      </c>
      <c r="Z52" s="32">
        <f t="shared" si="22"/>
        <v>0</v>
      </c>
      <c r="AA52" s="16">
        <f t="shared" si="61"/>
        <v>1.2170385395537527E-2</v>
      </c>
      <c r="AB52" s="18">
        <f t="shared" si="62"/>
        <v>42.000000000000007</v>
      </c>
      <c r="AC52" s="38"/>
      <c r="AD52" s="17">
        <f t="shared" si="23"/>
        <v>0</v>
      </c>
      <c r="AE52" s="20">
        <f t="shared" si="63"/>
        <v>45</v>
      </c>
      <c r="AF52" s="38"/>
      <c r="AG52" s="37">
        <f t="shared" si="24"/>
        <v>0</v>
      </c>
      <c r="AH52" s="21">
        <f t="shared" si="64"/>
        <v>49</v>
      </c>
      <c r="AI52" s="41"/>
      <c r="AJ52" s="42">
        <f t="shared" si="25"/>
        <v>0</v>
      </c>
      <c r="AK52" s="47">
        <f t="shared" si="26"/>
        <v>0</v>
      </c>
      <c r="AL52" s="25">
        <f t="shared" si="65"/>
        <v>7.0993914807302239E-3</v>
      </c>
      <c r="AM52" s="22">
        <f t="shared" si="66"/>
        <v>24.500000000000004</v>
      </c>
      <c r="AN52" s="38"/>
      <c r="AO52" s="17">
        <f t="shared" si="27"/>
        <v>0</v>
      </c>
      <c r="AP52" s="23">
        <f t="shared" si="67"/>
        <v>26</v>
      </c>
      <c r="AQ52" s="38"/>
      <c r="AR52" s="37">
        <f t="shared" si="28"/>
        <v>0</v>
      </c>
      <c r="AS52" s="24">
        <f t="shared" si="68"/>
        <v>28</v>
      </c>
      <c r="AT52" s="38"/>
      <c r="AU52" s="42">
        <f t="shared" si="29"/>
        <v>0</v>
      </c>
      <c r="AV52" s="47">
        <f t="shared" si="30"/>
        <v>0</v>
      </c>
      <c r="AW52" s="25">
        <f t="shared" si="31"/>
        <v>1.446920892494929E-2</v>
      </c>
      <c r="AX52" s="22">
        <f t="shared" si="32"/>
        <v>49.933239999999998</v>
      </c>
      <c r="AY52" s="38"/>
      <c r="AZ52" s="17">
        <f t="shared" si="33"/>
        <v>0</v>
      </c>
      <c r="BA52" s="23">
        <f t="shared" si="4"/>
        <v>54</v>
      </c>
      <c r="BB52" s="38"/>
      <c r="BC52" s="37">
        <f t="shared" si="34"/>
        <v>0</v>
      </c>
      <c r="BD52" s="24">
        <f t="shared" si="5"/>
        <v>60</v>
      </c>
      <c r="BE52" s="38"/>
      <c r="BF52" s="42">
        <f t="shared" si="35"/>
        <v>0</v>
      </c>
      <c r="BG52" s="47">
        <f t="shared" si="36"/>
        <v>0</v>
      </c>
      <c r="BH52" s="25">
        <f t="shared" si="37"/>
        <v>1.2057674104124408E-2</v>
      </c>
      <c r="BI52" s="22">
        <f t="shared" si="38"/>
        <v>41.611033333333332</v>
      </c>
      <c r="BJ52" s="38"/>
      <c r="BK52" s="17">
        <f t="shared" si="39"/>
        <v>0</v>
      </c>
      <c r="BL52" s="23">
        <f t="shared" si="6"/>
        <v>45</v>
      </c>
      <c r="BM52" s="38"/>
      <c r="BN52" s="37">
        <f t="shared" si="40"/>
        <v>0</v>
      </c>
      <c r="BO52" s="24">
        <f t="shared" si="7"/>
        <v>50</v>
      </c>
      <c r="BP52" s="38"/>
      <c r="BQ52" s="42">
        <f t="shared" si="41"/>
        <v>0</v>
      </c>
      <c r="BR52" s="47">
        <f t="shared" si="42"/>
        <v>0</v>
      </c>
      <c r="BS52" s="25">
        <f t="shared" si="43"/>
        <v>1.0335149232106636E-2</v>
      </c>
      <c r="BT52" s="22">
        <f t="shared" si="44"/>
        <v>35.666600000000003</v>
      </c>
      <c r="BU52" s="38"/>
      <c r="BV52" s="17">
        <f t="shared" si="45"/>
        <v>0</v>
      </c>
      <c r="BW52" s="23">
        <f t="shared" si="8"/>
        <v>39</v>
      </c>
      <c r="BX52" s="38"/>
      <c r="BY52" s="37">
        <f t="shared" si="46"/>
        <v>0</v>
      </c>
      <c r="BZ52" s="24">
        <f t="shared" si="9"/>
        <v>44</v>
      </c>
      <c r="CA52" s="38"/>
      <c r="CB52" s="42">
        <f t="shared" si="47"/>
        <v>0</v>
      </c>
      <c r="CC52" s="47">
        <f t="shared" si="48"/>
        <v>0</v>
      </c>
      <c r="CD52" s="25">
        <f t="shared" si="49"/>
        <v>9.0432555780933059E-3</v>
      </c>
      <c r="CE52" s="22">
        <f t="shared" si="50"/>
        <v>31.208275</v>
      </c>
      <c r="CF52" s="38"/>
      <c r="CG52" s="17">
        <f t="shared" si="51"/>
        <v>0</v>
      </c>
      <c r="CH52" s="23">
        <f t="shared" si="10"/>
        <v>34</v>
      </c>
      <c r="CI52" s="38"/>
      <c r="CJ52" s="37">
        <f t="shared" si="52"/>
        <v>0</v>
      </c>
      <c r="CK52" s="24">
        <f t="shared" si="11"/>
        <v>38</v>
      </c>
      <c r="CL52" s="38"/>
      <c r="CM52" s="42">
        <f t="shared" si="53"/>
        <v>0</v>
      </c>
      <c r="CN52" s="47">
        <f t="shared" si="54"/>
        <v>0</v>
      </c>
    </row>
    <row r="53" spans="1:92" x14ac:dyDescent="0.25">
      <c r="A53" s="92">
        <f t="shared" si="0"/>
        <v>51</v>
      </c>
      <c r="B53" s="195">
        <f t="shared" si="55"/>
        <v>3551</v>
      </c>
      <c r="C53" s="190" t="s">
        <v>11</v>
      </c>
      <c r="D53" s="194">
        <f t="shared" si="69"/>
        <v>3650</v>
      </c>
      <c r="E53" s="6">
        <f t="shared" si="12"/>
        <v>5.6322162771050406E-2</v>
      </c>
      <c r="F53" s="7">
        <f t="shared" si="13"/>
        <v>200</v>
      </c>
      <c r="G53" s="34"/>
      <c r="H53" s="39">
        <f t="shared" si="14"/>
        <v>0</v>
      </c>
      <c r="I53" s="31">
        <f t="shared" si="15"/>
        <v>216</v>
      </c>
      <c r="J53" s="38"/>
      <c r="K53" s="39">
        <f t="shared" si="16"/>
        <v>0</v>
      </c>
      <c r="L53" s="63">
        <f t="shared" si="56"/>
        <v>233</v>
      </c>
      <c r="M53" s="43"/>
      <c r="N53" s="39">
        <f t="shared" si="17"/>
        <v>0</v>
      </c>
      <c r="O53" s="46">
        <f t="shared" si="18"/>
        <v>0</v>
      </c>
      <c r="P53" s="9">
        <f t="shared" si="57"/>
        <v>2.5626584060827941E-2</v>
      </c>
      <c r="Q53" s="216">
        <f t="shared" si="58"/>
        <v>91.000000000000014</v>
      </c>
      <c r="R53" s="38"/>
      <c r="S53" s="17">
        <f t="shared" si="19"/>
        <v>0</v>
      </c>
      <c r="T53" s="13">
        <f t="shared" si="59"/>
        <v>98</v>
      </c>
      <c r="U53" s="38"/>
      <c r="V53" s="45">
        <f t="shared" si="20"/>
        <v>0</v>
      </c>
      <c r="W53" s="14">
        <f t="shared" si="60"/>
        <v>216</v>
      </c>
      <c r="X53" s="38"/>
      <c r="Y53" s="45">
        <f t="shared" si="21"/>
        <v>0</v>
      </c>
      <c r="Z53" s="32">
        <f t="shared" si="22"/>
        <v>0</v>
      </c>
      <c r="AA53" s="16">
        <f t="shared" si="61"/>
        <v>1.3141837979911761E-2</v>
      </c>
      <c r="AB53" s="18">
        <f t="shared" si="62"/>
        <v>46.666666666666664</v>
      </c>
      <c r="AC53" s="38"/>
      <c r="AD53" s="17">
        <f t="shared" si="23"/>
        <v>0</v>
      </c>
      <c r="AE53" s="20">
        <f t="shared" si="63"/>
        <v>50</v>
      </c>
      <c r="AF53" s="38"/>
      <c r="AG53" s="37">
        <f t="shared" si="24"/>
        <v>0</v>
      </c>
      <c r="AH53" s="21">
        <f t="shared" si="64"/>
        <v>54</v>
      </c>
      <c r="AI53" s="41"/>
      <c r="AJ53" s="42">
        <f t="shared" si="25"/>
        <v>0</v>
      </c>
      <c r="AK53" s="47">
        <f t="shared" si="26"/>
        <v>0</v>
      </c>
      <c r="AL53" s="25">
        <f t="shared" si="65"/>
        <v>7.885102787947058E-3</v>
      </c>
      <c r="AM53" s="22">
        <f t="shared" si="66"/>
        <v>28.000000000000004</v>
      </c>
      <c r="AN53" s="38"/>
      <c r="AO53" s="17">
        <f t="shared" si="27"/>
        <v>0</v>
      </c>
      <c r="AP53" s="23">
        <f t="shared" si="67"/>
        <v>30</v>
      </c>
      <c r="AQ53" s="38"/>
      <c r="AR53" s="37">
        <f t="shared" si="28"/>
        <v>0</v>
      </c>
      <c r="AS53" s="24">
        <f t="shared" si="68"/>
        <v>32</v>
      </c>
      <c r="AT53" s="38"/>
      <c r="AU53" s="42">
        <f t="shared" si="29"/>
        <v>0</v>
      </c>
      <c r="AV53" s="47">
        <f t="shared" si="30"/>
        <v>0</v>
      </c>
      <c r="AW53" s="25">
        <f t="shared" si="31"/>
        <v>1.4850250633624332E-2</v>
      </c>
      <c r="AX53" s="22">
        <f t="shared" si="32"/>
        <v>52.733240000000002</v>
      </c>
      <c r="AY53" s="38"/>
      <c r="AZ53" s="17">
        <f t="shared" si="33"/>
        <v>0</v>
      </c>
      <c r="BA53" s="23">
        <f t="shared" si="4"/>
        <v>57</v>
      </c>
      <c r="BB53" s="38"/>
      <c r="BC53" s="37">
        <f t="shared" si="34"/>
        <v>0</v>
      </c>
      <c r="BD53" s="24">
        <f t="shared" si="5"/>
        <v>64</v>
      </c>
      <c r="BE53" s="38"/>
      <c r="BF53" s="42">
        <f t="shared" si="35"/>
        <v>0</v>
      </c>
      <c r="BG53" s="47">
        <f t="shared" si="36"/>
        <v>0</v>
      </c>
      <c r="BH53" s="25">
        <f t="shared" si="37"/>
        <v>1.2375208861353609E-2</v>
      </c>
      <c r="BI53" s="22">
        <f t="shared" si="38"/>
        <v>43.944366666666667</v>
      </c>
      <c r="BJ53" s="38"/>
      <c r="BK53" s="17">
        <f t="shared" si="39"/>
        <v>0</v>
      </c>
      <c r="BL53" s="23">
        <f t="shared" si="6"/>
        <v>47</v>
      </c>
      <c r="BM53" s="38"/>
      <c r="BN53" s="37">
        <f t="shared" si="40"/>
        <v>0</v>
      </c>
      <c r="BO53" s="24">
        <f t="shared" si="7"/>
        <v>53</v>
      </c>
      <c r="BP53" s="38"/>
      <c r="BQ53" s="42">
        <f t="shared" si="41"/>
        <v>0</v>
      </c>
      <c r="BR53" s="47">
        <f t="shared" si="42"/>
        <v>0</v>
      </c>
      <c r="BS53" s="25">
        <f t="shared" si="43"/>
        <v>1.0607321881160238E-2</v>
      </c>
      <c r="BT53" s="22">
        <f t="shared" si="44"/>
        <v>37.666600000000003</v>
      </c>
      <c r="BU53" s="38"/>
      <c r="BV53" s="17">
        <f t="shared" si="45"/>
        <v>0</v>
      </c>
      <c r="BW53" s="23">
        <f t="shared" si="8"/>
        <v>41</v>
      </c>
      <c r="BX53" s="38"/>
      <c r="BY53" s="37">
        <f t="shared" si="46"/>
        <v>0</v>
      </c>
      <c r="BZ53" s="24">
        <f t="shared" si="9"/>
        <v>46</v>
      </c>
      <c r="CA53" s="38"/>
      <c r="CB53" s="42">
        <f t="shared" si="47"/>
        <v>0</v>
      </c>
      <c r="CC53" s="47">
        <f t="shared" si="48"/>
        <v>0</v>
      </c>
      <c r="CD53" s="25">
        <f t="shared" si="49"/>
        <v>9.2814066460152073E-3</v>
      </c>
      <c r="CE53" s="22">
        <f t="shared" si="50"/>
        <v>32.958275</v>
      </c>
      <c r="CF53" s="38"/>
      <c r="CG53" s="17">
        <f t="shared" si="51"/>
        <v>0</v>
      </c>
      <c r="CH53" s="23">
        <f t="shared" si="10"/>
        <v>36</v>
      </c>
      <c r="CI53" s="38"/>
      <c r="CJ53" s="37">
        <f t="shared" si="52"/>
        <v>0</v>
      </c>
      <c r="CK53" s="24">
        <f t="shared" si="11"/>
        <v>40</v>
      </c>
      <c r="CL53" s="38"/>
      <c r="CM53" s="42">
        <f t="shared" si="53"/>
        <v>0</v>
      </c>
      <c r="CN53" s="47">
        <f t="shared" si="54"/>
        <v>0</v>
      </c>
    </row>
    <row r="54" spans="1:92" x14ac:dyDescent="0.25">
      <c r="A54" s="92">
        <f t="shared" si="0"/>
        <v>52</v>
      </c>
      <c r="B54" s="195">
        <f t="shared" si="55"/>
        <v>3651</v>
      </c>
      <c r="C54" s="190" t="s">
        <v>11</v>
      </c>
      <c r="D54" s="194">
        <f t="shared" si="69"/>
        <v>3750</v>
      </c>
      <c r="E54" s="6">
        <f t="shared" si="12"/>
        <v>5.4779512462339086E-2</v>
      </c>
      <c r="F54" s="7">
        <f t="shared" si="13"/>
        <v>200</v>
      </c>
      <c r="G54" s="34"/>
      <c r="H54" s="39">
        <f t="shared" si="14"/>
        <v>0</v>
      </c>
      <c r="I54" s="31">
        <f t="shared" si="15"/>
        <v>216</v>
      </c>
      <c r="J54" s="38"/>
      <c r="K54" s="39">
        <f t="shared" si="16"/>
        <v>0</v>
      </c>
      <c r="L54" s="63">
        <f t="shared" si="56"/>
        <v>233</v>
      </c>
      <c r="M54" s="43"/>
      <c r="N54" s="39">
        <f t="shared" si="17"/>
        <v>0</v>
      </c>
      <c r="O54" s="46">
        <f t="shared" si="18"/>
        <v>0</v>
      </c>
      <c r="P54" s="9">
        <f t="shared" si="57"/>
        <v>2.6841961106546155E-2</v>
      </c>
      <c r="Q54" s="216">
        <f t="shared" si="58"/>
        <v>98.000000000000014</v>
      </c>
      <c r="R54" s="38"/>
      <c r="S54" s="17">
        <f t="shared" si="19"/>
        <v>0</v>
      </c>
      <c r="T54" s="13">
        <f t="shared" si="59"/>
        <v>106</v>
      </c>
      <c r="U54" s="38"/>
      <c r="V54" s="45">
        <f t="shared" si="20"/>
        <v>0</v>
      </c>
      <c r="W54" s="14">
        <f t="shared" si="60"/>
        <v>216</v>
      </c>
      <c r="X54" s="38"/>
      <c r="Y54" s="45">
        <f t="shared" si="21"/>
        <v>0</v>
      </c>
      <c r="Z54" s="32">
        <f t="shared" si="22"/>
        <v>0</v>
      </c>
      <c r="AA54" s="16">
        <f t="shared" si="61"/>
        <v>1.4060074865333701E-2</v>
      </c>
      <c r="AB54" s="18">
        <f t="shared" si="62"/>
        <v>51.333333333333343</v>
      </c>
      <c r="AC54" s="38"/>
      <c r="AD54" s="17">
        <f t="shared" si="23"/>
        <v>0</v>
      </c>
      <c r="AE54" s="20">
        <f t="shared" si="63"/>
        <v>55</v>
      </c>
      <c r="AF54" s="38"/>
      <c r="AG54" s="37">
        <f t="shared" si="24"/>
        <v>0</v>
      </c>
      <c r="AH54" s="21">
        <f t="shared" si="64"/>
        <v>59</v>
      </c>
      <c r="AI54" s="41"/>
      <c r="AJ54" s="42">
        <f t="shared" si="25"/>
        <v>0</v>
      </c>
      <c r="AK54" s="47">
        <f t="shared" si="26"/>
        <v>0</v>
      </c>
      <c r="AL54" s="25">
        <f t="shared" si="65"/>
        <v>8.627773212818407E-3</v>
      </c>
      <c r="AM54" s="22">
        <f t="shared" si="66"/>
        <v>31.500000000000004</v>
      </c>
      <c r="AN54" s="38"/>
      <c r="AO54" s="17">
        <f t="shared" si="27"/>
        <v>0</v>
      </c>
      <c r="AP54" s="23">
        <f t="shared" si="67"/>
        <v>34</v>
      </c>
      <c r="AQ54" s="38"/>
      <c r="AR54" s="37">
        <f t="shared" si="28"/>
        <v>0</v>
      </c>
      <c r="AS54" s="24">
        <f t="shared" si="68"/>
        <v>37</v>
      </c>
      <c r="AT54" s="38"/>
      <c r="AU54" s="42">
        <f t="shared" si="29"/>
        <v>0</v>
      </c>
      <c r="AV54" s="47">
        <f t="shared" si="30"/>
        <v>0</v>
      </c>
      <c r="AW54" s="25">
        <f t="shared" si="31"/>
        <v>1.5210419063270336E-2</v>
      </c>
      <c r="AX54" s="22">
        <f t="shared" si="32"/>
        <v>55.533239999999999</v>
      </c>
      <c r="AY54" s="38"/>
      <c r="AZ54" s="17">
        <f t="shared" si="33"/>
        <v>0</v>
      </c>
      <c r="BA54" s="23">
        <f t="shared" si="4"/>
        <v>60</v>
      </c>
      <c r="BB54" s="38"/>
      <c r="BC54" s="37">
        <f t="shared" si="34"/>
        <v>0</v>
      </c>
      <c r="BD54" s="24">
        <f t="shared" si="5"/>
        <v>67</v>
      </c>
      <c r="BE54" s="38"/>
      <c r="BF54" s="42">
        <f t="shared" si="35"/>
        <v>0</v>
      </c>
      <c r="BG54" s="47">
        <f t="shared" si="36"/>
        <v>0</v>
      </c>
      <c r="BH54" s="25">
        <f t="shared" si="37"/>
        <v>1.2675349219391948E-2</v>
      </c>
      <c r="BI54" s="22">
        <f t="shared" si="38"/>
        <v>46.277700000000003</v>
      </c>
      <c r="BJ54" s="38"/>
      <c r="BK54" s="17">
        <f t="shared" si="39"/>
        <v>0</v>
      </c>
      <c r="BL54" s="23">
        <f t="shared" si="6"/>
        <v>50</v>
      </c>
      <c r="BM54" s="38"/>
      <c r="BN54" s="37">
        <f t="shared" si="40"/>
        <v>0</v>
      </c>
      <c r="BO54" s="24">
        <f t="shared" si="7"/>
        <v>56</v>
      </c>
      <c r="BP54" s="38"/>
      <c r="BQ54" s="42">
        <f t="shared" si="41"/>
        <v>0</v>
      </c>
      <c r="BR54" s="47">
        <f t="shared" si="42"/>
        <v>0</v>
      </c>
      <c r="BS54" s="25">
        <f t="shared" si="43"/>
        <v>1.0864585045193099E-2</v>
      </c>
      <c r="BT54" s="22">
        <f t="shared" si="44"/>
        <v>39.666600000000003</v>
      </c>
      <c r="BU54" s="38"/>
      <c r="BV54" s="17">
        <f t="shared" si="45"/>
        <v>0</v>
      </c>
      <c r="BW54" s="23">
        <f t="shared" si="8"/>
        <v>43</v>
      </c>
      <c r="BX54" s="38"/>
      <c r="BY54" s="37">
        <f t="shared" si="46"/>
        <v>0</v>
      </c>
      <c r="BZ54" s="24">
        <f t="shared" si="9"/>
        <v>48</v>
      </c>
      <c r="CA54" s="38"/>
      <c r="CB54" s="42">
        <f t="shared" si="47"/>
        <v>0</v>
      </c>
      <c r="CC54" s="47">
        <f t="shared" si="48"/>
        <v>0</v>
      </c>
      <c r="CD54" s="25">
        <f t="shared" si="49"/>
        <v>9.5065119145439601E-3</v>
      </c>
      <c r="CE54" s="22">
        <f t="shared" si="50"/>
        <v>34.708275</v>
      </c>
      <c r="CF54" s="38"/>
      <c r="CG54" s="17">
        <f t="shared" si="51"/>
        <v>0</v>
      </c>
      <c r="CH54" s="23">
        <f t="shared" si="10"/>
        <v>37</v>
      </c>
      <c r="CI54" s="38"/>
      <c r="CJ54" s="37">
        <f t="shared" si="52"/>
        <v>0</v>
      </c>
      <c r="CK54" s="24">
        <f t="shared" si="11"/>
        <v>41</v>
      </c>
      <c r="CL54" s="38"/>
      <c r="CM54" s="42">
        <f t="shared" si="53"/>
        <v>0</v>
      </c>
      <c r="CN54" s="47">
        <f t="shared" si="54"/>
        <v>0</v>
      </c>
    </row>
    <row r="55" spans="1:92" x14ac:dyDescent="0.25">
      <c r="A55" s="92">
        <f t="shared" si="0"/>
        <v>53</v>
      </c>
      <c r="B55" s="195">
        <f t="shared" si="55"/>
        <v>3751</v>
      </c>
      <c r="C55" s="190" t="s">
        <v>11</v>
      </c>
      <c r="D55" s="194">
        <f t="shared" si="69"/>
        <v>3850</v>
      </c>
      <c r="E55" s="6">
        <f t="shared" si="12"/>
        <v>5.3319114902692616E-2</v>
      </c>
      <c r="F55" s="7">
        <f t="shared" si="13"/>
        <v>200</v>
      </c>
      <c r="G55" s="34"/>
      <c r="H55" s="39">
        <f t="shared" si="14"/>
        <v>0</v>
      </c>
      <c r="I55" s="31">
        <f t="shared" si="15"/>
        <v>216</v>
      </c>
      <c r="J55" s="38"/>
      <c r="K55" s="39">
        <f t="shared" si="16"/>
        <v>0</v>
      </c>
      <c r="L55" s="63">
        <f t="shared" si="56"/>
        <v>233</v>
      </c>
      <c r="M55" s="43"/>
      <c r="N55" s="39">
        <f t="shared" si="17"/>
        <v>0</v>
      </c>
      <c r="O55" s="46">
        <f t="shared" si="18"/>
        <v>0</v>
      </c>
      <c r="P55" s="9">
        <f t="shared" si="57"/>
        <v>2.7992535323913628E-2</v>
      </c>
      <c r="Q55" s="216">
        <f t="shared" si="58"/>
        <v>105.00000000000001</v>
      </c>
      <c r="R55" s="38"/>
      <c r="S55" s="17">
        <f t="shared" si="19"/>
        <v>0</v>
      </c>
      <c r="T55" s="13">
        <f t="shared" si="59"/>
        <v>113</v>
      </c>
      <c r="U55" s="38"/>
      <c r="V55" s="45">
        <f t="shared" si="20"/>
        <v>0</v>
      </c>
      <c r="W55" s="14">
        <f t="shared" si="60"/>
        <v>216</v>
      </c>
      <c r="X55" s="38"/>
      <c r="Y55" s="45">
        <f t="shared" si="21"/>
        <v>0</v>
      </c>
      <c r="Z55" s="32">
        <f t="shared" si="22"/>
        <v>0</v>
      </c>
      <c r="AA55" s="16">
        <f t="shared" si="61"/>
        <v>1.4929352172753934E-2</v>
      </c>
      <c r="AB55" s="18">
        <f t="shared" si="62"/>
        <v>56.000000000000007</v>
      </c>
      <c r="AC55" s="38"/>
      <c r="AD55" s="17">
        <f t="shared" si="23"/>
        <v>0</v>
      </c>
      <c r="AE55" s="20">
        <f t="shared" si="63"/>
        <v>60</v>
      </c>
      <c r="AF55" s="38"/>
      <c r="AG55" s="37">
        <f t="shared" si="24"/>
        <v>0</v>
      </c>
      <c r="AH55" s="21">
        <f t="shared" si="64"/>
        <v>65</v>
      </c>
      <c r="AI55" s="41"/>
      <c r="AJ55" s="42">
        <f t="shared" si="25"/>
        <v>0</v>
      </c>
      <c r="AK55" s="47">
        <f t="shared" si="26"/>
        <v>0</v>
      </c>
      <c r="AL55" s="25">
        <f t="shared" si="65"/>
        <v>9.3308451079712074E-3</v>
      </c>
      <c r="AM55" s="22">
        <f t="shared" si="66"/>
        <v>35</v>
      </c>
      <c r="AN55" s="38"/>
      <c r="AO55" s="17">
        <f t="shared" si="27"/>
        <v>0</v>
      </c>
      <c r="AP55" s="23">
        <f t="shared" si="67"/>
        <v>38</v>
      </c>
      <c r="AQ55" s="38"/>
      <c r="AR55" s="37">
        <f t="shared" si="28"/>
        <v>0</v>
      </c>
      <c r="AS55" s="24">
        <f t="shared" si="68"/>
        <v>41</v>
      </c>
      <c r="AT55" s="38"/>
      <c r="AU55" s="42">
        <f t="shared" si="29"/>
        <v>0</v>
      </c>
      <c r="AV55" s="47">
        <f t="shared" si="30"/>
        <v>0</v>
      </c>
      <c r="AW55" s="25">
        <f t="shared" si="31"/>
        <v>1.5551383631031725E-2</v>
      </c>
      <c r="AX55" s="22">
        <f t="shared" si="32"/>
        <v>58.333240000000004</v>
      </c>
      <c r="AY55" s="38"/>
      <c r="AZ55" s="17">
        <f t="shared" si="33"/>
        <v>0</v>
      </c>
      <c r="BA55" s="23">
        <f t="shared" si="4"/>
        <v>63</v>
      </c>
      <c r="BB55" s="38"/>
      <c r="BC55" s="37">
        <f t="shared" si="34"/>
        <v>0</v>
      </c>
      <c r="BD55" s="24">
        <f t="shared" si="5"/>
        <v>71</v>
      </c>
      <c r="BE55" s="38"/>
      <c r="BF55" s="42">
        <f t="shared" si="35"/>
        <v>0</v>
      </c>
      <c r="BG55" s="47">
        <f t="shared" si="36"/>
        <v>0</v>
      </c>
      <c r="BH55" s="25">
        <f t="shared" si="37"/>
        <v>1.2959486359193103E-2</v>
      </c>
      <c r="BI55" s="22">
        <f t="shared" si="38"/>
        <v>48.611033333333332</v>
      </c>
      <c r="BJ55" s="38"/>
      <c r="BK55" s="17">
        <f t="shared" si="39"/>
        <v>0</v>
      </c>
      <c r="BL55" s="23">
        <f t="shared" si="6"/>
        <v>52</v>
      </c>
      <c r="BM55" s="38"/>
      <c r="BN55" s="37">
        <f t="shared" si="40"/>
        <v>0</v>
      </c>
      <c r="BO55" s="24">
        <f t="shared" si="7"/>
        <v>58</v>
      </c>
      <c r="BP55" s="38"/>
      <c r="BQ55" s="42">
        <f t="shared" si="41"/>
        <v>0</v>
      </c>
      <c r="BR55" s="47">
        <f t="shared" si="42"/>
        <v>0</v>
      </c>
      <c r="BS55" s="25">
        <f t="shared" si="43"/>
        <v>1.1108131165022661E-2</v>
      </c>
      <c r="BT55" s="22">
        <f t="shared" si="44"/>
        <v>41.666600000000003</v>
      </c>
      <c r="BU55" s="38"/>
      <c r="BV55" s="17">
        <f t="shared" si="45"/>
        <v>0</v>
      </c>
      <c r="BW55" s="23">
        <f t="shared" si="8"/>
        <v>45</v>
      </c>
      <c r="BX55" s="38"/>
      <c r="BY55" s="37">
        <f t="shared" si="46"/>
        <v>0</v>
      </c>
      <c r="BZ55" s="24">
        <f t="shared" si="9"/>
        <v>50</v>
      </c>
      <c r="CA55" s="38"/>
      <c r="CB55" s="42">
        <f t="shared" si="47"/>
        <v>0</v>
      </c>
      <c r="CC55" s="47">
        <f t="shared" si="48"/>
        <v>0</v>
      </c>
      <c r="CD55" s="25">
        <f t="shared" si="49"/>
        <v>9.7196147693948288E-3</v>
      </c>
      <c r="CE55" s="22">
        <f t="shared" si="50"/>
        <v>36.458275</v>
      </c>
      <c r="CF55" s="38"/>
      <c r="CG55" s="17">
        <f t="shared" si="51"/>
        <v>0</v>
      </c>
      <c r="CH55" s="23">
        <f t="shared" si="10"/>
        <v>39</v>
      </c>
      <c r="CI55" s="38"/>
      <c r="CJ55" s="37">
        <f t="shared" si="52"/>
        <v>0</v>
      </c>
      <c r="CK55" s="24">
        <f t="shared" si="11"/>
        <v>44</v>
      </c>
      <c r="CL55" s="38"/>
      <c r="CM55" s="42">
        <f t="shared" si="53"/>
        <v>0</v>
      </c>
      <c r="CN55" s="47">
        <f t="shared" si="54"/>
        <v>0</v>
      </c>
    </row>
    <row r="56" spans="1:92" x14ac:dyDescent="0.25">
      <c r="A56" s="92">
        <f t="shared" si="0"/>
        <v>54</v>
      </c>
      <c r="B56" s="195">
        <f t="shared" si="55"/>
        <v>3851</v>
      </c>
      <c r="C56" s="190" t="s">
        <v>11</v>
      </c>
      <c r="D56" s="194">
        <f t="shared" si="69"/>
        <v>3950</v>
      </c>
      <c r="E56" s="6">
        <f t="shared" si="12"/>
        <v>5.1934562451311346E-2</v>
      </c>
      <c r="F56" s="7">
        <f t="shared" si="13"/>
        <v>200</v>
      </c>
      <c r="G56" s="34"/>
      <c r="H56" s="39">
        <f t="shared" si="14"/>
        <v>0</v>
      </c>
      <c r="I56" s="31">
        <f t="shared" si="15"/>
        <v>216</v>
      </c>
      <c r="J56" s="38"/>
      <c r="K56" s="39">
        <f t="shared" si="16"/>
        <v>0</v>
      </c>
      <c r="L56" s="63">
        <f t="shared" si="56"/>
        <v>233</v>
      </c>
      <c r="M56" s="43"/>
      <c r="N56" s="39">
        <f t="shared" si="17"/>
        <v>0</v>
      </c>
      <c r="O56" s="46">
        <f t="shared" si="18"/>
        <v>0</v>
      </c>
      <c r="P56" s="9">
        <f t="shared" si="57"/>
        <v>2.9083354972734357E-2</v>
      </c>
      <c r="Q56" s="216">
        <f t="shared" si="58"/>
        <v>112.00000000000001</v>
      </c>
      <c r="R56" s="38"/>
      <c r="S56" s="17">
        <f t="shared" si="19"/>
        <v>0</v>
      </c>
      <c r="T56" s="13">
        <f t="shared" si="59"/>
        <v>121</v>
      </c>
      <c r="U56" s="38"/>
      <c r="V56" s="45">
        <f t="shared" si="20"/>
        <v>0</v>
      </c>
      <c r="W56" s="14">
        <f t="shared" si="60"/>
        <v>216</v>
      </c>
      <c r="X56" s="38"/>
      <c r="Y56" s="45">
        <f t="shared" si="21"/>
        <v>0</v>
      </c>
      <c r="Z56" s="32">
        <f t="shared" si="22"/>
        <v>0</v>
      </c>
      <c r="AA56" s="16">
        <f t="shared" si="61"/>
        <v>1.5753483943564444E-2</v>
      </c>
      <c r="AB56" s="18">
        <f t="shared" si="62"/>
        <v>60.666666666666679</v>
      </c>
      <c r="AC56" s="38"/>
      <c r="AD56" s="17">
        <f t="shared" si="23"/>
        <v>0</v>
      </c>
      <c r="AE56" s="20">
        <f t="shared" si="63"/>
        <v>66</v>
      </c>
      <c r="AF56" s="38"/>
      <c r="AG56" s="37">
        <f t="shared" si="24"/>
        <v>0</v>
      </c>
      <c r="AH56" s="21">
        <f t="shared" si="64"/>
        <v>71</v>
      </c>
      <c r="AI56" s="41"/>
      <c r="AJ56" s="42">
        <f t="shared" si="25"/>
        <v>0</v>
      </c>
      <c r="AK56" s="47">
        <f t="shared" si="26"/>
        <v>0</v>
      </c>
      <c r="AL56" s="25">
        <f t="shared" si="65"/>
        <v>9.9974032718774357E-3</v>
      </c>
      <c r="AM56" s="22">
        <f t="shared" si="66"/>
        <v>38.500000000000007</v>
      </c>
      <c r="AN56" s="38"/>
      <c r="AO56" s="17">
        <f t="shared" si="27"/>
        <v>0</v>
      </c>
      <c r="AP56" s="23">
        <f t="shared" si="67"/>
        <v>42</v>
      </c>
      <c r="AQ56" s="38"/>
      <c r="AR56" s="37">
        <f t="shared" si="28"/>
        <v>0</v>
      </c>
      <c r="AS56" s="24">
        <f t="shared" si="68"/>
        <v>45</v>
      </c>
      <c r="AT56" s="38"/>
      <c r="AU56" s="42">
        <f t="shared" si="29"/>
        <v>0</v>
      </c>
      <c r="AV56" s="47">
        <f t="shared" si="30"/>
        <v>0</v>
      </c>
      <c r="AW56" s="25">
        <f t="shared" si="31"/>
        <v>1.5874640353155025E-2</v>
      </c>
      <c r="AX56" s="22">
        <f t="shared" si="32"/>
        <v>61.133240000000001</v>
      </c>
      <c r="AY56" s="38"/>
      <c r="AZ56" s="17">
        <f t="shared" si="33"/>
        <v>0</v>
      </c>
      <c r="BA56" s="23">
        <f t="shared" si="4"/>
        <v>66</v>
      </c>
      <c r="BB56" s="38"/>
      <c r="BC56" s="37">
        <f t="shared" si="34"/>
        <v>0</v>
      </c>
      <c r="BD56" s="24">
        <f t="shared" si="5"/>
        <v>74</v>
      </c>
      <c r="BE56" s="38"/>
      <c r="BF56" s="42">
        <f t="shared" si="35"/>
        <v>0</v>
      </c>
      <c r="BG56" s="47">
        <f t="shared" si="36"/>
        <v>0</v>
      </c>
      <c r="BH56" s="25">
        <f>IF(OR(BI56=$H$6,BI56=0),"",BI56/B56)</f>
        <v>1.322886696096252E-2</v>
      </c>
      <c r="BI56" s="22">
        <f t="shared" si="38"/>
        <v>50.944366666666667</v>
      </c>
      <c r="BJ56" s="38"/>
      <c r="BK56" s="17">
        <f t="shared" si="39"/>
        <v>0</v>
      </c>
      <c r="BL56" s="23">
        <f t="shared" si="6"/>
        <v>55</v>
      </c>
      <c r="BM56" s="38"/>
      <c r="BN56" s="37">
        <f t="shared" si="40"/>
        <v>0</v>
      </c>
      <c r="BO56" s="24">
        <f t="shared" si="7"/>
        <v>62</v>
      </c>
      <c r="BP56" s="38"/>
      <c r="BQ56" s="42">
        <f t="shared" si="41"/>
        <v>0</v>
      </c>
      <c r="BR56" s="47">
        <f t="shared" si="42"/>
        <v>0</v>
      </c>
      <c r="BS56" s="25">
        <f t="shared" si="43"/>
        <v>1.1339028823682162E-2</v>
      </c>
      <c r="BT56" s="22">
        <f t="shared" si="44"/>
        <v>43.666600000000003</v>
      </c>
      <c r="BU56" s="38"/>
      <c r="BV56" s="17">
        <f t="shared" si="45"/>
        <v>0</v>
      </c>
      <c r="BW56" s="23">
        <f t="shared" si="8"/>
        <v>47</v>
      </c>
      <c r="BX56" s="38"/>
      <c r="BY56" s="37">
        <f t="shared" si="46"/>
        <v>0</v>
      </c>
      <c r="BZ56" s="24">
        <f t="shared" si="9"/>
        <v>53</v>
      </c>
      <c r="CA56" s="38"/>
      <c r="CB56" s="42">
        <f t="shared" si="47"/>
        <v>0</v>
      </c>
      <c r="CC56" s="47">
        <f t="shared" si="48"/>
        <v>0</v>
      </c>
      <c r="CD56" s="25">
        <f t="shared" si="49"/>
        <v>9.921650220721891E-3</v>
      </c>
      <c r="CE56" s="22">
        <f t="shared" si="50"/>
        <v>38.208275</v>
      </c>
      <c r="CF56" s="38"/>
      <c r="CG56" s="17">
        <f t="shared" si="51"/>
        <v>0</v>
      </c>
      <c r="CH56" s="23">
        <f t="shared" si="10"/>
        <v>41</v>
      </c>
      <c r="CI56" s="38"/>
      <c r="CJ56" s="37">
        <f t="shared" si="52"/>
        <v>0</v>
      </c>
      <c r="CK56" s="24">
        <f t="shared" si="11"/>
        <v>46</v>
      </c>
      <c r="CL56" s="38"/>
      <c r="CM56" s="42">
        <f t="shared" si="53"/>
        <v>0</v>
      </c>
      <c r="CN56" s="47">
        <f t="shared" si="54"/>
        <v>0</v>
      </c>
    </row>
    <row r="57" spans="1:92" x14ac:dyDescent="0.25">
      <c r="A57" s="92">
        <f t="shared" si="0"/>
        <v>55</v>
      </c>
      <c r="B57" s="195">
        <f t="shared" si="55"/>
        <v>3951</v>
      </c>
      <c r="C57" s="190" t="s">
        <v>11</v>
      </c>
      <c r="D57" s="194">
        <f t="shared" si="69"/>
        <v>4050</v>
      </c>
      <c r="E57" s="6">
        <f t="shared" si="12"/>
        <v>5.0620096178182736E-2</v>
      </c>
      <c r="F57" s="7">
        <f t="shared" si="13"/>
        <v>200</v>
      </c>
      <c r="G57" s="34"/>
      <c r="H57" s="39">
        <f t="shared" si="14"/>
        <v>0</v>
      </c>
      <c r="I57" s="31">
        <f t="shared" si="15"/>
        <v>216</v>
      </c>
      <c r="J57" s="38"/>
      <c r="K57" s="39">
        <f t="shared" si="16"/>
        <v>0</v>
      </c>
      <c r="L57" s="63">
        <f t="shared" si="56"/>
        <v>233</v>
      </c>
      <c r="M57" s="43"/>
      <c r="N57" s="39">
        <f t="shared" si="17"/>
        <v>0</v>
      </c>
      <c r="O57" s="46">
        <f t="shared" si="18"/>
        <v>0</v>
      </c>
      <c r="P57" s="9">
        <f t="shared" si="57"/>
        <v>3.0118957226018733E-2</v>
      </c>
      <c r="Q57" s="216">
        <f t="shared" si="58"/>
        <v>119.00000000000001</v>
      </c>
      <c r="R57" s="38"/>
      <c r="S57" s="17">
        <f t="shared" si="19"/>
        <v>0</v>
      </c>
      <c r="T57" s="13">
        <f t="shared" si="59"/>
        <v>129</v>
      </c>
      <c r="U57" s="38"/>
      <c r="V57" s="45">
        <f t="shared" si="20"/>
        <v>0</v>
      </c>
      <c r="W57" s="14">
        <f t="shared" si="60"/>
        <v>216</v>
      </c>
      <c r="X57" s="38"/>
      <c r="Y57" s="45">
        <f t="shared" si="21"/>
        <v>0</v>
      </c>
      <c r="Z57" s="32">
        <f t="shared" si="22"/>
        <v>0</v>
      </c>
      <c r="AA57" s="16">
        <f t="shared" si="61"/>
        <v>1.6535898084873029E-2</v>
      </c>
      <c r="AB57" s="18">
        <f t="shared" si="62"/>
        <v>65.333333333333343</v>
      </c>
      <c r="AC57" s="38"/>
      <c r="AD57" s="17">
        <f t="shared" si="23"/>
        <v>0</v>
      </c>
      <c r="AE57" s="20">
        <f t="shared" si="63"/>
        <v>71</v>
      </c>
      <c r="AF57" s="38"/>
      <c r="AG57" s="37">
        <f t="shared" si="24"/>
        <v>0</v>
      </c>
      <c r="AH57" s="21">
        <f t="shared" si="64"/>
        <v>77</v>
      </c>
      <c r="AI57" s="41"/>
      <c r="AJ57" s="42">
        <f t="shared" si="25"/>
        <v>0</v>
      </c>
      <c r="AK57" s="47">
        <f t="shared" si="26"/>
        <v>0</v>
      </c>
      <c r="AL57" s="25">
        <f t="shared" si="65"/>
        <v>1.0630220197418376E-2</v>
      </c>
      <c r="AM57" s="22">
        <f t="shared" si="66"/>
        <v>42.000000000000007</v>
      </c>
      <c r="AN57" s="38"/>
      <c r="AO57" s="17">
        <f t="shared" si="27"/>
        <v>0</v>
      </c>
      <c r="AP57" s="23">
        <f t="shared" si="67"/>
        <v>45</v>
      </c>
      <c r="AQ57" s="38"/>
      <c r="AR57" s="37">
        <f t="shared" si="28"/>
        <v>0</v>
      </c>
      <c r="AS57" s="24">
        <f t="shared" si="68"/>
        <v>49</v>
      </c>
      <c r="AT57" s="38"/>
      <c r="AU57" s="42">
        <f t="shared" si="29"/>
        <v>0</v>
      </c>
      <c r="AV57" s="47">
        <f t="shared" si="30"/>
        <v>0</v>
      </c>
      <c r="AW57" s="25">
        <f t="shared" si="31"/>
        <v>1.6181533788914199E-2</v>
      </c>
      <c r="AX57" s="22">
        <f t="shared" si="32"/>
        <v>63.933239999999998</v>
      </c>
      <c r="AY57" s="38"/>
      <c r="AZ57" s="17">
        <f t="shared" si="33"/>
        <v>0</v>
      </c>
      <c r="BA57" s="23">
        <f t="shared" si="4"/>
        <v>69</v>
      </c>
      <c r="BB57" s="38"/>
      <c r="BC57" s="37">
        <f t="shared" si="34"/>
        <v>0</v>
      </c>
      <c r="BD57" s="24">
        <f t="shared" si="5"/>
        <v>77</v>
      </c>
      <c r="BE57" s="38"/>
      <c r="BF57" s="42">
        <f t="shared" si="35"/>
        <v>0</v>
      </c>
      <c r="BG57" s="47">
        <f t="shared" si="36"/>
        <v>0</v>
      </c>
      <c r="BH57" s="25">
        <f t="shared" si="37"/>
        <v>1.3484611490761833E-2</v>
      </c>
      <c r="BI57" s="22">
        <f t="shared" si="38"/>
        <v>53.277700000000003</v>
      </c>
      <c r="BJ57" s="38"/>
      <c r="BK57" s="17">
        <f t="shared" si="39"/>
        <v>0</v>
      </c>
      <c r="BL57" s="23">
        <f t="shared" si="6"/>
        <v>58</v>
      </c>
      <c r="BM57" s="38"/>
      <c r="BN57" s="37">
        <f t="shared" si="40"/>
        <v>0</v>
      </c>
      <c r="BO57" s="24">
        <f t="shared" si="7"/>
        <v>65</v>
      </c>
      <c r="BP57" s="38"/>
      <c r="BQ57" s="42">
        <f t="shared" si="41"/>
        <v>0</v>
      </c>
      <c r="BR57" s="47">
        <f t="shared" si="42"/>
        <v>0</v>
      </c>
      <c r="BS57" s="25">
        <f t="shared" si="43"/>
        <v>1.1558238420653E-2</v>
      </c>
      <c r="BT57" s="22">
        <f t="shared" si="44"/>
        <v>45.666600000000003</v>
      </c>
      <c r="BU57" s="38"/>
      <c r="BV57" s="17">
        <f t="shared" si="45"/>
        <v>0</v>
      </c>
      <c r="BW57" s="24">
        <f t="shared" si="8"/>
        <v>49</v>
      </c>
      <c r="BX57" s="38"/>
      <c r="BY57" s="37">
        <f t="shared" si="46"/>
        <v>0</v>
      </c>
      <c r="BZ57" s="24">
        <f t="shared" si="9"/>
        <v>55</v>
      </c>
      <c r="CA57" s="38"/>
      <c r="CB57" s="42">
        <f t="shared" si="47"/>
        <v>0</v>
      </c>
      <c r="CC57" s="47">
        <f t="shared" si="48"/>
        <v>0</v>
      </c>
      <c r="CD57" s="25">
        <f t="shared" si="49"/>
        <v>1.0113458618071374E-2</v>
      </c>
      <c r="CE57" s="22">
        <f t="shared" si="50"/>
        <v>39.958275</v>
      </c>
      <c r="CF57" s="38"/>
      <c r="CG57" s="17">
        <f t="shared" si="51"/>
        <v>0</v>
      </c>
      <c r="CH57" s="23">
        <f t="shared" si="10"/>
        <v>43</v>
      </c>
      <c r="CI57" s="38"/>
      <c r="CJ57" s="37">
        <f t="shared" si="52"/>
        <v>0</v>
      </c>
      <c r="CK57" s="24">
        <f t="shared" si="11"/>
        <v>48</v>
      </c>
      <c r="CL57" s="38"/>
      <c r="CM57" s="42">
        <f t="shared" si="53"/>
        <v>0</v>
      </c>
      <c r="CN57" s="47">
        <f t="shared" si="54"/>
        <v>0</v>
      </c>
    </row>
    <row r="58" spans="1:92" x14ac:dyDescent="0.25">
      <c r="A58" s="92">
        <f t="shared" si="0"/>
        <v>56</v>
      </c>
      <c r="B58" s="195">
        <f t="shared" si="55"/>
        <v>4051</v>
      </c>
      <c r="C58" s="190" t="s">
        <v>11</v>
      </c>
      <c r="D58" s="194">
        <f t="shared" si="69"/>
        <v>4150</v>
      </c>
      <c r="E58" s="6">
        <f t="shared" si="12"/>
        <v>4.9370525796099726E-2</v>
      </c>
      <c r="F58" s="7">
        <f t="shared" si="13"/>
        <v>200</v>
      </c>
      <c r="G58" s="34"/>
      <c r="H58" s="39">
        <f t="shared" si="14"/>
        <v>0</v>
      </c>
      <c r="I58" s="31">
        <f t="shared" si="15"/>
        <v>216</v>
      </c>
      <c r="J58" s="38"/>
      <c r="K58" s="39">
        <f t="shared" si="16"/>
        <v>0</v>
      </c>
      <c r="L58" s="63">
        <f t="shared" si="56"/>
        <v>233</v>
      </c>
      <c r="M58" s="43"/>
      <c r="N58" s="39">
        <f t="shared" si="17"/>
        <v>0</v>
      </c>
      <c r="O58" s="46">
        <f t="shared" si="18"/>
        <v>0</v>
      </c>
      <c r="P58" s="9">
        <f t="shared" si="57"/>
        <v>3.1103431251542833E-2</v>
      </c>
      <c r="Q58" s="216">
        <f t="shared" si="58"/>
        <v>126.00000000000001</v>
      </c>
      <c r="R58" s="38"/>
      <c r="S58" s="17">
        <f t="shared" si="19"/>
        <v>0</v>
      </c>
      <c r="T58" s="13">
        <f t="shared" si="59"/>
        <v>136</v>
      </c>
      <c r="U58" s="38"/>
      <c r="V58" s="45">
        <f t="shared" si="20"/>
        <v>0</v>
      </c>
      <c r="W58" s="14">
        <f t="shared" si="60"/>
        <v>216</v>
      </c>
      <c r="X58" s="38"/>
      <c r="Y58" s="45">
        <f t="shared" si="21"/>
        <v>0</v>
      </c>
      <c r="Z58" s="32">
        <f t="shared" si="22"/>
        <v>0</v>
      </c>
      <c r="AA58" s="16">
        <f t="shared" si="61"/>
        <v>1.7279684028634907E-2</v>
      </c>
      <c r="AB58" s="18">
        <f t="shared" si="62"/>
        <v>70.000000000000014</v>
      </c>
      <c r="AC58" s="38"/>
      <c r="AD58" s="17">
        <f t="shared" si="23"/>
        <v>0</v>
      </c>
      <c r="AE58" s="20">
        <f t="shared" si="63"/>
        <v>76</v>
      </c>
      <c r="AF58" s="38"/>
      <c r="AG58" s="37">
        <f t="shared" si="24"/>
        <v>0</v>
      </c>
      <c r="AH58" s="21">
        <f t="shared" si="64"/>
        <v>82</v>
      </c>
      <c r="AI58" s="41"/>
      <c r="AJ58" s="42">
        <f t="shared" si="25"/>
        <v>0</v>
      </c>
      <c r="AK58" s="47">
        <f t="shared" si="26"/>
        <v>0</v>
      </c>
      <c r="AL58" s="25">
        <f t="shared" si="65"/>
        <v>1.123179461861269E-2</v>
      </c>
      <c r="AM58" s="22">
        <f t="shared" si="66"/>
        <v>45.500000000000007</v>
      </c>
      <c r="AN58" s="38"/>
      <c r="AO58" s="17">
        <f t="shared" si="27"/>
        <v>0</v>
      </c>
      <c r="AP58" s="23">
        <f t="shared" si="67"/>
        <v>49</v>
      </c>
      <c r="AQ58" s="38"/>
      <c r="AR58" s="37">
        <f t="shared" si="28"/>
        <v>0</v>
      </c>
      <c r="AS58" s="24">
        <f t="shared" si="68"/>
        <v>53</v>
      </c>
      <c r="AT58" s="38"/>
      <c r="AU58" s="42">
        <f t="shared" si="29"/>
        <v>0</v>
      </c>
      <c r="AV58" s="47">
        <f t="shared" si="30"/>
        <v>0</v>
      </c>
      <c r="AW58" s="25">
        <f t="shared" si="31"/>
        <v>1.6473275734386571E-2</v>
      </c>
      <c r="AX58" s="22">
        <f t="shared" si="32"/>
        <v>66.733239999999995</v>
      </c>
      <c r="AY58" s="38"/>
      <c r="AZ58" s="17">
        <f t="shared" si="33"/>
        <v>0</v>
      </c>
      <c r="BA58" s="23">
        <f t="shared" si="4"/>
        <v>72</v>
      </c>
      <c r="BB58" s="38"/>
      <c r="BC58" s="37">
        <f t="shared" si="34"/>
        <v>0</v>
      </c>
      <c r="BD58" s="24">
        <f t="shared" si="5"/>
        <v>81</v>
      </c>
      <c r="BE58" s="38"/>
      <c r="BF58" s="42">
        <f t="shared" si="35"/>
        <v>0</v>
      </c>
      <c r="BG58" s="47">
        <f t="shared" si="36"/>
        <v>0</v>
      </c>
      <c r="BH58" s="25">
        <f t="shared" si="37"/>
        <v>1.3727729778655476E-2</v>
      </c>
      <c r="BI58" s="22">
        <f t="shared" si="38"/>
        <v>55.611033333333332</v>
      </c>
      <c r="BJ58" s="38"/>
      <c r="BK58" s="17">
        <f t="shared" si="39"/>
        <v>0</v>
      </c>
      <c r="BL58" s="23">
        <f t="shared" si="6"/>
        <v>60</v>
      </c>
      <c r="BM58" s="38"/>
      <c r="BN58" s="37">
        <f t="shared" si="40"/>
        <v>0</v>
      </c>
      <c r="BO58" s="24">
        <f t="shared" si="7"/>
        <v>67</v>
      </c>
      <c r="BP58" s="38"/>
      <c r="BQ58" s="42">
        <f t="shared" si="41"/>
        <v>0</v>
      </c>
      <c r="BR58" s="47">
        <f t="shared" si="42"/>
        <v>0</v>
      </c>
      <c r="BS58" s="25">
        <f t="shared" si="43"/>
        <v>1.1766625524561838E-2</v>
      </c>
      <c r="BT58" s="22">
        <f t="shared" si="44"/>
        <v>47.666600000000003</v>
      </c>
      <c r="BU58" s="38"/>
      <c r="BV58" s="17">
        <f t="shared" si="45"/>
        <v>0</v>
      </c>
      <c r="BW58" s="23">
        <f t="shared" si="8"/>
        <v>51</v>
      </c>
      <c r="BX58" s="38"/>
      <c r="BY58" s="37">
        <f t="shared" si="46"/>
        <v>0</v>
      </c>
      <c r="BZ58" s="24">
        <f t="shared" si="9"/>
        <v>57</v>
      </c>
      <c r="CA58" s="38"/>
      <c r="CB58" s="42">
        <f t="shared" si="47"/>
        <v>0</v>
      </c>
      <c r="CC58" s="47">
        <f t="shared" si="48"/>
        <v>0</v>
      </c>
      <c r="CD58" s="25">
        <f t="shared" si="49"/>
        <v>1.0295797333991608E-2</v>
      </c>
      <c r="CE58" s="22">
        <f t="shared" si="50"/>
        <v>41.708275</v>
      </c>
      <c r="CF58" s="38"/>
      <c r="CG58" s="17">
        <f t="shared" si="51"/>
        <v>0</v>
      </c>
      <c r="CH58" s="23">
        <f t="shared" si="10"/>
        <v>45</v>
      </c>
      <c r="CI58" s="38"/>
      <c r="CJ58" s="37">
        <f t="shared" si="52"/>
        <v>0</v>
      </c>
      <c r="CK58" s="24">
        <f t="shared" si="11"/>
        <v>50</v>
      </c>
      <c r="CL58" s="38"/>
      <c r="CM58" s="42">
        <f t="shared" si="53"/>
        <v>0</v>
      </c>
      <c r="CN58" s="47">
        <f t="shared" si="54"/>
        <v>0</v>
      </c>
    </row>
    <row r="59" spans="1:92" x14ac:dyDescent="0.25">
      <c r="A59" s="92">
        <f t="shared" si="0"/>
        <v>57</v>
      </c>
      <c r="B59" s="195">
        <f t="shared" si="55"/>
        <v>4151</v>
      </c>
      <c r="C59" s="190" t="s">
        <v>11</v>
      </c>
      <c r="D59" s="194">
        <f t="shared" si="69"/>
        <v>4250</v>
      </c>
      <c r="E59" s="6">
        <f t="shared" si="12"/>
        <v>4.8181161165984102E-2</v>
      </c>
      <c r="F59" s="7">
        <f t="shared" si="13"/>
        <v>200</v>
      </c>
      <c r="G59" s="34"/>
      <c r="H59" s="39">
        <f t="shared" si="14"/>
        <v>0</v>
      </c>
      <c r="I59" s="31">
        <f t="shared" si="15"/>
        <v>216</v>
      </c>
      <c r="J59" s="38"/>
      <c r="K59" s="39">
        <f t="shared" si="16"/>
        <v>0</v>
      </c>
      <c r="L59" s="63">
        <f t="shared" si="56"/>
        <v>233</v>
      </c>
      <c r="M59" s="43"/>
      <c r="N59" s="39">
        <f t="shared" si="17"/>
        <v>0</v>
      </c>
      <c r="O59" s="46">
        <f t="shared" si="18"/>
        <v>0</v>
      </c>
      <c r="P59" s="9">
        <f t="shared" si="57"/>
        <v>3.2040472175379427E-2</v>
      </c>
      <c r="Q59" s="216">
        <f t="shared" si="58"/>
        <v>133</v>
      </c>
      <c r="R59" s="38"/>
      <c r="S59" s="17">
        <f t="shared" si="19"/>
        <v>0</v>
      </c>
      <c r="T59" s="13">
        <f t="shared" si="59"/>
        <v>144</v>
      </c>
      <c r="U59" s="38"/>
      <c r="V59" s="45">
        <f t="shared" si="20"/>
        <v>0</v>
      </c>
      <c r="W59" s="14">
        <f t="shared" si="60"/>
        <v>216</v>
      </c>
      <c r="X59" s="38"/>
      <c r="Y59" s="45">
        <f t="shared" si="21"/>
        <v>0</v>
      </c>
      <c r="Z59" s="32">
        <f t="shared" si="22"/>
        <v>0</v>
      </c>
      <c r="AA59" s="16">
        <f t="shared" si="61"/>
        <v>1.7987633501967398E-2</v>
      </c>
      <c r="AB59" s="18">
        <f t="shared" si="62"/>
        <v>74.666666666666671</v>
      </c>
      <c r="AC59" s="38"/>
      <c r="AD59" s="17">
        <f t="shared" si="23"/>
        <v>0</v>
      </c>
      <c r="AE59" s="20">
        <f t="shared" si="63"/>
        <v>81</v>
      </c>
      <c r="AF59" s="38"/>
      <c r="AG59" s="37">
        <f t="shared" si="24"/>
        <v>0</v>
      </c>
      <c r="AH59" s="21">
        <f t="shared" si="64"/>
        <v>87</v>
      </c>
      <c r="AI59" s="41"/>
      <c r="AJ59" s="42">
        <f t="shared" si="25"/>
        <v>0</v>
      </c>
      <c r="AK59" s="47">
        <f t="shared" si="26"/>
        <v>0</v>
      </c>
      <c r="AL59" s="25">
        <f t="shared" si="65"/>
        <v>1.1804384485666106E-2</v>
      </c>
      <c r="AM59" s="22">
        <f t="shared" si="66"/>
        <v>49.000000000000007</v>
      </c>
      <c r="AN59" s="38"/>
      <c r="AO59" s="17">
        <f t="shared" si="27"/>
        <v>0</v>
      </c>
      <c r="AP59" s="23">
        <f t="shared" si="67"/>
        <v>53</v>
      </c>
      <c r="AQ59" s="38"/>
      <c r="AR59" s="37">
        <f t="shared" si="28"/>
        <v>0</v>
      </c>
      <c r="AS59" s="24">
        <f t="shared" si="68"/>
        <v>57</v>
      </c>
      <c r="AT59" s="38"/>
      <c r="AU59" s="42">
        <f t="shared" si="29"/>
        <v>0</v>
      </c>
      <c r="AV59" s="47">
        <f t="shared" si="30"/>
        <v>0</v>
      </c>
      <c r="AW59" s="25">
        <f t="shared" si="31"/>
        <v>1.6750961214165264E-2</v>
      </c>
      <c r="AX59" s="22">
        <f t="shared" si="32"/>
        <v>69.533240000000006</v>
      </c>
      <c r="AY59" s="38"/>
      <c r="AZ59" s="17">
        <f t="shared" si="33"/>
        <v>0</v>
      </c>
      <c r="BA59" s="23">
        <f t="shared" si="4"/>
        <v>75</v>
      </c>
      <c r="BB59" s="38"/>
      <c r="BC59" s="37">
        <f t="shared" si="34"/>
        <v>0</v>
      </c>
      <c r="BD59" s="24">
        <f t="shared" si="5"/>
        <v>84</v>
      </c>
      <c r="BE59" s="38"/>
      <c r="BF59" s="42">
        <f t="shared" si="35"/>
        <v>0</v>
      </c>
      <c r="BG59" s="47">
        <f t="shared" si="36"/>
        <v>0</v>
      </c>
      <c r="BH59" s="25">
        <f t="shared" si="37"/>
        <v>1.3959134345137719E-2</v>
      </c>
      <c r="BI59" s="22">
        <f t="shared" si="38"/>
        <v>57.944366666666667</v>
      </c>
      <c r="BJ59" s="38"/>
      <c r="BK59" s="17">
        <f t="shared" si="39"/>
        <v>0</v>
      </c>
      <c r="BL59" s="23">
        <f t="shared" si="6"/>
        <v>63</v>
      </c>
      <c r="BM59" s="38"/>
      <c r="BN59" s="37">
        <f t="shared" si="40"/>
        <v>0</v>
      </c>
      <c r="BO59" s="24">
        <f t="shared" si="7"/>
        <v>71</v>
      </c>
      <c r="BP59" s="38"/>
      <c r="BQ59" s="42">
        <f t="shared" si="41"/>
        <v>0</v>
      </c>
      <c r="BR59" s="47">
        <f t="shared" si="42"/>
        <v>0</v>
      </c>
      <c r="BS59" s="25">
        <f t="shared" si="43"/>
        <v>1.196497229583233E-2</v>
      </c>
      <c r="BT59" s="22">
        <f t="shared" si="44"/>
        <v>49.666600000000003</v>
      </c>
      <c r="BU59" s="38"/>
      <c r="BV59" s="17">
        <f t="shared" si="45"/>
        <v>0</v>
      </c>
      <c r="BW59" s="23">
        <f t="shared" si="8"/>
        <v>54</v>
      </c>
      <c r="BX59" s="38"/>
      <c r="BY59" s="37">
        <f t="shared" si="46"/>
        <v>0</v>
      </c>
      <c r="BZ59" s="24">
        <f t="shared" si="9"/>
        <v>60</v>
      </c>
      <c r="CA59" s="38"/>
      <c r="CB59" s="42">
        <f t="shared" si="47"/>
        <v>0</v>
      </c>
      <c r="CC59" s="47">
        <f t="shared" si="48"/>
        <v>0</v>
      </c>
      <c r="CD59" s="25">
        <f t="shared" si="49"/>
        <v>1.0469350758853288E-2</v>
      </c>
      <c r="CE59" s="22">
        <f t="shared" si="50"/>
        <v>43.458275</v>
      </c>
      <c r="CF59" s="38"/>
      <c r="CG59" s="17">
        <f t="shared" si="51"/>
        <v>0</v>
      </c>
      <c r="CH59" s="23">
        <f t="shared" si="10"/>
        <v>47</v>
      </c>
      <c r="CI59" s="38"/>
      <c r="CJ59" s="37">
        <f t="shared" si="52"/>
        <v>0</v>
      </c>
      <c r="CK59" s="24">
        <f t="shared" si="11"/>
        <v>53</v>
      </c>
      <c r="CL59" s="38"/>
      <c r="CM59" s="42">
        <f t="shared" si="53"/>
        <v>0</v>
      </c>
      <c r="CN59" s="47">
        <f t="shared" si="54"/>
        <v>0</v>
      </c>
    </row>
    <row r="60" spans="1:92" x14ac:dyDescent="0.25">
      <c r="A60" s="92">
        <f t="shared" si="0"/>
        <v>58</v>
      </c>
      <c r="B60" s="195">
        <f t="shared" si="55"/>
        <v>4251</v>
      </c>
      <c r="C60" s="190" t="s">
        <v>11</v>
      </c>
      <c r="D60" s="194">
        <f t="shared" si="69"/>
        <v>4350</v>
      </c>
      <c r="E60" s="6">
        <f t="shared" si="12"/>
        <v>4.7047753469771816E-2</v>
      </c>
      <c r="F60" s="7">
        <f t="shared" si="13"/>
        <v>200</v>
      </c>
      <c r="G60" s="34"/>
      <c r="H60" s="39">
        <f t="shared" si="14"/>
        <v>0</v>
      </c>
      <c r="I60" s="31">
        <f t="shared" si="15"/>
        <v>216</v>
      </c>
      <c r="J60" s="38"/>
      <c r="K60" s="39">
        <f t="shared" si="16"/>
        <v>0</v>
      </c>
      <c r="L60" s="63">
        <f t="shared" si="56"/>
        <v>233</v>
      </c>
      <c r="M60" s="43"/>
      <c r="N60" s="39">
        <f t="shared" si="17"/>
        <v>0</v>
      </c>
      <c r="O60" s="46">
        <f t="shared" si="18"/>
        <v>0</v>
      </c>
      <c r="P60" s="9">
        <f t="shared" si="57"/>
        <v>3.293342742884027E-2</v>
      </c>
      <c r="Q60" s="216">
        <f t="shared" si="58"/>
        <v>140</v>
      </c>
      <c r="R60" s="38"/>
      <c r="S60" s="17">
        <f t="shared" si="19"/>
        <v>0</v>
      </c>
      <c r="T60" s="13">
        <f t="shared" si="59"/>
        <v>151</v>
      </c>
      <c r="U60" s="38"/>
      <c r="V60" s="45">
        <f t="shared" si="20"/>
        <v>0</v>
      </c>
      <c r="W60" s="14">
        <f t="shared" si="60"/>
        <v>216</v>
      </c>
      <c r="X60" s="38"/>
      <c r="Y60" s="45">
        <f t="shared" si="21"/>
        <v>0</v>
      </c>
      <c r="Z60" s="32">
        <f t="shared" si="22"/>
        <v>0</v>
      </c>
      <c r="AA60" s="16">
        <f t="shared" si="61"/>
        <v>1.8662275543009491E-2</v>
      </c>
      <c r="AB60" s="18">
        <f t="shared" si="62"/>
        <v>79.333333333333343</v>
      </c>
      <c r="AC60" s="38"/>
      <c r="AD60" s="17">
        <f t="shared" si="23"/>
        <v>0</v>
      </c>
      <c r="AE60" s="20">
        <f t="shared" si="63"/>
        <v>86</v>
      </c>
      <c r="AF60" s="38"/>
      <c r="AG60" s="37">
        <f t="shared" si="24"/>
        <v>0</v>
      </c>
      <c r="AH60" s="21">
        <f t="shared" si="64"/>
        <v>93</v>
      </c>
      <c r="AI60" s="41"/>
      <c r="AJ60" s="42">
        <f t="shared" si="25"/>
        <v>0</v>
      </c>
      <c r="AK60" s="47">
        <f t="shared" si="26"/>
        <v>0</v>
      </c>
      <c r="AL60" s="25">
        <f t="shared" si="65"/>
        <v>1.2350035285815105E-2</v>
      </c>
      <c r="AM60" s="22">
        <f t="shared" si="66"/>
        <v>52.500000000000007</v>
      </c>
      <c r="AN60" s="38"/>
      <c r="AO60" s="17">
        <f t="shared" si="27"/>
        <v>0</v>
      </c>
      <c r="AP60" s="23">
        <f t="shared" si="67"/>
        <v>57</v>
      </c>
      <c r="AQ60" s="38"/>
      <c r="AR60" s="37">
        <f t="shared" si="28"/>
        <v>0</v>
      </c>
      <c r="AS60" s="24">
        <f t="shared" si="68"/>
        <v>62</v>
      </c>
      <c r="AT60" s="38"/>
      <c r="AU60" s="42">
        <f t="shared" si="29"/>
        <v>0</v>
      </c>
      <c r="AV60" s="47">
        <f t="shared" si="30"/>
        <v>0</v>
      </c>
      <c r="AW60" s="25">
        <f>IF(OR(AX60=$H$6,AX60=0),"",AX60/B60)</f>
        <v>1.701558221594919E-2</v>
      </c>
      <c r="AX60" s="22">
        <f t="shared" si="32"/>
        <v>72.333240000000004</v>
      </c>
      <c r="AY60" s="38"/>
      <c r="AZ60" s="17">
        <f t="shared" si="33"/>
        <v>0</v>
      </c>
      <c r="BA60" s="23">
        <f t="shared" si="4"/>
        <v>78</v>
      </c>
      <c r="BB60" s="38"/>
      <c r="BC60" s="37">
        <f t="shared" si="34"/>
        <v>0</v>
      </c>
      <c r="BD60" s="24">
        <f t="shared" si="5"/>
        <v>87</v>
      </c>
      <c r="BE60" s="38"/>
      <c r="BF60" s="42">
        <f t="shared" si="35"/>
        <v>0</v>
      </c>
      <c r="BG60" s="47">
        <f t="shared" si="36"/>
        <v>0</v>
      </c>
      <c r="BH60" s="25">
        <f t="shared" si="37"/>
        <v>1.4179651846624324E-2</v>
      </c>
      <c r="BI60" s="22">
        <f t="shared" si="38"/>
        <v>60.277700000000003</v>
      </c>
      <c r="BJ60" s="38"/>
      <c r="BK60" s="17">
        <f t="shared" si="39"/>
        <v>0</v>
      </c>
      <c r="BL60" s="23">
        <f t="shared" si="6"/>
        <v>65</v>
      </c>
      <c r="BM60" s="38"/>
      <c r="BN60" s="37">
        <f t="shared" si="40"/>
        <v>0</v>
      </c>
      <c r="BO60" s="24">
        <f t="shared" si="7"/>
        <v>73</v>
      </c>
      <c r="BP60" s="38"/>
      <c r="BQ60" s="42">
        <f t="shared" si="41"/>
        <v>0</v>
      </c>
      <c r="BR60" s="47">
        <f t="shared" si="42"/>
        <v>0</v>
      </c>
      <c r="BS60" s="25">
        <f t="shared" si="43"/>
        <v>1.2153987297106563E-2</v>
      </c>
      <c r="BT60" s="22">
        <f t="shared" si="44"/>
        <v>51.666600000000003</v>
      </c>
      <c r="BU60" s="38"/>
      <c r="BV60" s="17">
        <f t="shared" si="45"/>
        <v>0</v>
      </c>
      <c r="BW60" s="23">
        <f t="shared" si="8"/>
        <v>56</v>
      </c>
      <c r="BX60" s="38"/>
      <c r="BY60" s="37">
        <f t="shared" si="46"/>
        <v>0</v>
      </c>
      <c r="BZ60" s="24">
        <f t="shared" si="9"/>
        <v>63</v>
      </c>
      <c r="CA60" s="38"/>
      <c r="CB60" s="42">
        <f t="shared" si="47"/>
        <v>0</v>
      </c>
      <c r="CC60" s="47">
        <f t="shared" si="48"/>
        <v>0</v>
      </c>
      <c r="CD60" s="25">
        <f t="shared" si="49"/>
        <v>1.0634738884968242E-2</v>
      </c>
      <c r="CE60" s="22">
        <f t="shared" si="50"/>
        <v>45.208275</v>
      </c>
      <c r="CF60" s="38"/>
      <c r="CG60" s="17">
        <f t="shared" si="51"/>
        <v>0</v>
      </c>
      <c r="CH60" s="24">
        <f t="shared" si="10"/>
        <v>49</v>
      </c>
      <c r="CI60" s="38"/>
      <c r="CJ60" s="37">
        <f t="shared" si="52"/>
        <v>0</v>
      </c>
      <c r="CK60" s="24">
        <f t="shared" si="11"/>
        <v>55</v>
      </c>
      <c r="CL60" s="38"/>
      <c r="CM60" s="42">
        <f t="shared" si="53"/>
        <v>0</v>
      </c>
      <c r="CN60" s="47">
        <f t="shared" si="54"/>
        <v>0</v>
      </c>
    </row>
    <row r="61" spans="1:92" x14ac:dyDescent="0.25">
      <c r="A61" s="92">
        <f t="shared" si="0"/>
        <v>59</v>
      </c>
      <c r="B61" s="195">
        <f t="shared" si="55"/>
        <v>4351</v>
      </c>
      <c r="C61" s="190" t="s">
        <v>11</v>
      </c>
      <c r="D61" s="194">
        <f t="shared" si="69"/>
        <v>4450</v>
      </c>
      <c r="E61" s="6">
        <f t="shared" si="12"/>
        <v>4.5966444495518274E-2</v>
      </c>
      <c r="F61" s="7">
        <f t="shared" si="13"/>
        <v>200</v>
      </c>
      <c r="G61" s="34"/>
      <c r="H61" s="39">
        <f t="shared" si="14"/>
        <v>0</v>
      </c>
      <c r="I61" s="31">
        <f t="shared" si="15"/>
        <v>216</v>
      </c>
      <c r="J61" s="38"/>
      <c r="K61" s="39">
        <f t="shared" si="16"/>
        <v>0</v>
      </c>
      <c r="L61" s="63">
        <f t="shared" si="56"/>
        <v>233</v>
      </c>
      <c r="M61" s="43"/>
      <c r="N61" s="39">
        <f t="shared" si="17"/>
        <v>0</v>
      </c>
      <c r="O61" s="46">
        <f t="shared" si="18"/>
        <v>0</v>
      </c>
      <c r="P61" s="9">
        <f t="shared" si="57"/>
        <v>3.3785336704205929E-2</v>
      </c>
      <c r="Q61" s="216">
        <f t="shared" si="58"/>
        <v>147</v>
      </c>
      <c r="R61" s="38"/>
      <c r="S61" s="17">
        <f t="shared" si="19"/>
        <v>0</v>
      </c>
      <c r="T61" s="13">
        <f t="shared" si="59"/>
        <v>159</v>
      </c>
      <c r="U61" s="38"/>
      <c r="V61" s="45">
        <f t="shared" si="20"/>
        <v>0</v>
      </c>
      <c r="W61" s="14">
        <f t="shared" si="60"/>
        <v>216</v>
      </c>
      <c r="X61" s="38"/>
      <c r="Y61" s="45">
        <f t="shared" si="21"/>
        <v>0</v>
      </c>
      <c r="Z61" s="32">
        <f t="shared" si="22"/>
        <v>0</v>
      </c>
      <c r="AA61" s="16">
        <f t="shared" si="61"/>
        <v>1.9305906688117679E-2</v>
      </c>
      <c r="AB61" s="18">
        <f t="shared" si="62"/>
        <v>84.000000000000014</v>
      </c>
      <c r="AC61" s="38"/>
      <c r="AD61" s="17">
        <f t="shared" si="23"/>
        <v>0</v>
      </c>
      <c r="AE61" s="20">
        <f t="shared" si="63"/>
        <v>91</v>
      </c>
      <c r="AF61" s="38"/>
      <c r="AG61" s="37">
        <f t="shared" si="24"/>
        <v>0</v>
      </c>
      <c r="AH61" s="21">
        <f t="shared" si="64"/>
        <v>98</v>
      </c>
      <c r="AI61" s="41"/>
      <c r="AJ61" s="42">
        <f t="shared" si="25"/>
        <v>0</v>
      </c>
      <c r="AK61" s="47">
        <f t="shared" si="26"/>
        <v>0</v>
      </c>
      <c r="AL61" s="25">
        <f t="shared" si="65"/>
        <v>1.2870604458745117E-2</v>
      </c>
      <c r="AM61" s="22">
        <f t="shared" si="66"/>
        <v>56.000000000000007</v>
      </c>
      <c r="AN61" s="38"/>
      <c r="AO61" s="17">
        <f t="shared" si="27"/>
        <v>0</v>
      </c>
      <c r="AP61" s="23">
        <f t="shared" si="67"/>
        <v>60</v>
      </c>
      <c r="AQ61" s="38"/>
      <c r="AR61" s="37">
        <f t="shared" si="28"/>
        <v>0</v>
      </c>
      <c r="AS61" s="24">
        <f t="shared" si="68"/>
        <v>65</v>
      </c>
      <c r="AT61" s="38"/>
      <c r="AU61" s="42">
        <f t="shared" si="29"/>
        <v>0</v>
      </c>
      <c r="AV61" s="47">
        <f t="shared" si="30"/>
        <v>0</v>
      </c>
      <c r="AW61" s="25">
        <f t="shared" si="31"/>
        <v>1.7268039531142268E-2</v>
      </c>
      <c r="AX61" s="22">
        <f t="shared" si="32"/>
        <v>75.133240000000001</v>
      </c>
      <c r="AY61" s="38"/>
      <c r="AZ61" s="17">
        <f t="shared" si="33"/>
        <v>0</v>
      </c>
      <c r="BA61" s="23">
        <f t="shared" si="4"/>
        <v>81</v>
      </c>
      <c r="BB61" s="38"/>
      <c r="BC61" s="37">
        <f t="shared" si="34"/>
        <v>0</v>
      </c>
      <c r="BD61" s="24">
        <f t="shared" si="5"/>
        <v>91</v>
      </c>
      <c r="BE61" s="38"/>
      <c r="BF61" s="42">
        <f t="shared" si="35"/>
        <v>0</v>
      </c>
      <c r="BG61" s="47">
        <f t="shared" si="36"/>
        <v>0</v>
      </c>
      <c r="BH61" s="25">
        <f t="shared" si="37"/>
        <v>1.4390032942618555E-2</v>
      </c>
      <c r="BI61" s="22">
        <f t="shared" si="38"/>
        <v>62.611033333333332</v>
      </c>
      <c r="BJ61" s="38"/>
      <c r="BK61" s="17">
        <f t="shared" si="39"/>
        <v>0</v>
      </c>
      <c r="BL61" s="23">
        <f t="shared" si="6"/>
        <v>68</v>
      </c>
      <c r="BM61" s="38"/>
      <c r="BN61" s="37">
        <f t="shared" si="40"/>
        <v>0</v>
      </c>
      <c r="BO61" s="24">
        <f t="shared" si="7"/>
        <v>76</v>
      </c>
      <c r="BP61" s="38"/>
      <c r="BQ61" s="42">
        <f t="shared" si="41"/>
        <v>0</v>
      </c>
      <c r="BR61" s="47">
        <f t="shared" si="42"/>
        <v>0</v>
      </c>
      <c r="BS61" s="25">
        <f t="shared" si="43"/>
        <v>1.2334313950815905E-2</v>
      </c>
      <c r="BT61" s="22">
        <f t="shared" si="44"/>
        <v>53.666600000000003</v>
      </c>
      <c r="BU61" s="38"/>
      <c r="BV61" s="17">
        <f t="shared" si="45"/>
        <v>0</v>
      </c>
      <c r="BW61" s="23">
        <f t="shared" si="8"/>
        <v>58</v>
      </c>
      <c r="BX61" s="38"/>
      <c r="BY61" s="37">
        <f t="shared" si="46"/>
        <v>0</v>
      </c>
      <c r="BZ61" s="24">
        <f t="shared" si="9"/>
        <v>65</v>
      </c>
      <c r="CA61" s="38"/>
      <c r="CB61" s="42">
        <f t="shared" si="47"/>
        <v>0</v>
      </c>
      <c r="CC61" s="47">
        <f t="shared" si="48"/>
        <v>0</v>
      </c>
      <c r="CD61" s="25">
        <f t="shared" si="49"/>
        <v>1.0792524706963916E-2</v>
      </c>
      <c r="CE61" s="22">
        <f t="shared" si="50"/>
        <v>46.958275</v>
      </c>
      <c r="CF61" s="38"/>
      <c r="CG61" s="17">
        <f t="shared" si="51"/>
        <v>0</v>
      </c>
      <c r="CH61" s="23">
        <f t="shared" si="10"/>
        <v>51</v>
      </c>
      <c r="CI61" s="38"/>
      <c r="CJ61" s="37">
        <f t="shared" si="52"/>
        <v>0</v>
      </c>
      <c r="CK61" s="24">
        <f t="shared" si="11"/>
        <v>57</v>
      </c>
      <c r="CL61" s="38"/>
      <c r="CM61" s="42">
        <f t="shared" si="53"/>
        <v>0</v>
      </c>
      <c r="CN61" s="47">
        <f t="shared" si="54"/>
        <v>0</v>
      </c>
    </row>
    <row r="62" spans="1:92" x14ac:dyDescent="0.25">
      <c r="A62" s="92">
        <f t="shared" si="0"/>
        <v>60</v>
      </c>
      <c r="B62" s="64">
        <f t="shared" si="55"/>
        <v>4451</v>
      </c>
      <c r="C62" s="61" t="s">
        <v>11</v>
      </c>
      <c r="D62" s="194">
        <f t="shared" si="69"/>
        <v>4550</v>
      </c>
      <c r="E62" s="6">
        <f t="shared" si="12"/>
        <v>4.493372275893058E-2</v>
      </c>
      <c r="F62" s="7">
        <f t="shared" si="13"/>
        <v>200</v>
      </c>
      <c r="G62" s="34"/>
      <c r="H62" s="39">
        <f t="shared" si="14"/>
        <v>0</v>
      </c>
      <c r="I62" s="31">
        <f t="shared" si="15"/>
        <v>216</v>
      </c>
      <c r="J62" s="38"/>
      <c r="K62" s="39">
        <f t="shared" si="16"/>
        <v>0</v>
      </c>
      <c r="L62" s="63">
        <f t="shared" si="56"/>
        <v>233</v>
      </c>
      <c r="M62" s="43"/>
      <c r="N62" s="39">
        <f t="shared" si="17"/>
        <v>0</v>
      </c>
      <c r="O62" s="46">
        <f t="shared" si="18"/>
        <v>0</v>
      </c>
      <c r="P62" s="9">
        <f t="shared" si="57"/>
        <v>3.4598966524376551E-2</v>
      </c>
      <c r="Q62" s="216">
        <f t="shared" si="58"/>
        <v>154.00000000000003</v>
      </c>
      <c r="R62" s="38"/>
      <c r="S62" s="17">
        <f t="shared" si="19"/>
        <v>0</v>
      </c>
      <c r="T62" s="13">
        <f t="shared" si="59"/>
        <v>166</v>
      </c>
      <c r="U62" s="38"/>
      <c r="V62" s="45">
        <f t="shared" si="20"/>
        <v>0</v>
      </c>
      <c r="W62" s="14">
        <f t="shared" si="60"/>
        <v>216</v>
      </c>
      <c r="X62" s="38"/>
      <c r="Y62" s="45">
        <f t="shared" si="21"/>
        <v>0</v>
      </c>
      <c r="Z62" s="32">
        <f t="shared" si="22"/>
        <v>0</v>
      </c>
      <c r="AA62" s="16">
        <f t="shared" si="61"/>
        <v>1.9920617089792557E-2</v>
      </c>
      <c r="AB62" s="18">
        <f t="shared" si="62"/>
        <v>88.666666666666671</v>
      </c>
      <c r="AC62" s="38"/>
      <c r="AD62" s="17">
        <f t="shared" si="23"/>
        <v>0</v>
      </c>
      <c r="AE62" s="20">
        <f t="shared" si="63"/>
        <v>96</v>
      </c>
      <c r="AF62" s="38"/>
      <c r="AG62" s="37">
        <f t="shared" si="24"/>
        <v>0</v>
      </c>
      <c r="AH62" s="21">
        <f t="shared" si="64"/>
        <v>104</v>
      </c>
      <c r="AI62" s="41"/>
      <c r="AJ62" s="42">
        <f t="shared" si="25"/>
        <v>0</v>
      </c>
      <c r="AK62" s="47">
        <f t="shared" si="26"/>
        <v>0</v>
      </c>
      <c r="AL62" s="25">
        <f t="shared" si="65"/>
        <v>1.3367782520781848E-2</v>
      </c>
      <c r="AM62" s="22">
        <f t="shared" si="66"/>
        <v>59.500000000000007</v>
      </c>
      <c r="AN62" s="38"/>
      <c r="AO62" s="17">
        <f t="shared" si="27"/>
        <v>0</v>
      </c>
      <c r="AP62" s="23">
        <f t="shared" si="67"/>
        <v>64</v>
      </c>
      <c r="AQ62" s="38"/>
      <c r="AR62" s="37">
        <f t="shared" si="28"/>
        <v>0</v>
      </c>
      <c r="AS62" s="24">
        <f t="shared" si="68"/>
        <v>69</v>
      </c>
      <c r="AT62" s="38"/>
      <c r="AU62" s="42">
        <f t="shared" si="29"/>
        <v>0</v>
      </c>
      <c r="AV62" s="47">
        <f t="shared" si="30"/>
        <v>0</v>
      </c>
      <c r="AW62" s="25">
        <f t="shared" si="31"/>
        <v>1.7509152999325994E-2</v>
      </c>
      <c r="AX62" s="22">
        <f t="shared" si="32"/>
        <v>77.933239999999998</v>
      </c>
      <c r="AY62" s="38"/>
      <c r="AZ62" s="17">
        <f t="shared" si="33"/>
        <v>0</v>
      </c>
      <c r="BA62" s="23">
        <f t="shared" si="4"/>
        <v>84</v>
      </c>
      <c r="BB62" s="38"/>
      <c r="BC62" s="37">
        <f t="shared" si="34"/>
        <v>0</v>
      </c>
      <c r="BD62" s="24">
        <f t="shared" si="5"/>
        <v>94</v>
      </c>
      <c r="BE62" s="38"/>
      <c r="BF62" s="42">
        <f t="shared" si="35"/>
        <v>0</v>
      </c>
      <c r="BG62" s="47">
        <f t="shared" si="36"/>
        <v>0</v>
      </c>
      <c r="BH62" s="25">
        <f t="shared" si="37"/>
        <v>1.4590960832771662E-2</v>
      </c>
      <c r="BI62" s="22">
        <f t="shared" si="38"/>
        <v>64.944366666666667</v>
      </c>
      <c r="BJ62" s="38"/>
      <c r="BK62" s="17">
        <f t="shared" si="39"/>
        <v>0</v>
      </c>
      <c r="BL62" s="23">
        <f t="shared" si="6"/>
        <v>70</v>
      </c>
      <c r="BM62" s="38"/>
      <c r="BN62" s="37">
        <f t="shared" si="40"/>
        <v>0</v>
      </c>
      <c r="BO62" s="24">
        <f t="shared" si="7"/>
        <v>78</v>
      </c>
      <c r="BP62" s="38"/>
      <c r="BQ62" s="42">
        <f t="shared" si="41"/>
        <v>0</v>
      </c>
      <c r="BR62" s="47">
        <f t="shared" si="42"/>
        <v>0</v>
      </c>
      <c r="BS62" s="25">
        <f>IF(OR(BT62=$H$6,BT62=0),"",BT62/B62)</f>
        <v>1.2506537856661426E-2</v>
      </c>
      <c r="BT62" s="22">
        <f t="shared" si="44"/>
        <v>55.666600000000003</v>
      </c>
      <c r="BU62" s="38"/>
      <c r="BV62" s="17">
        <f t="shared" si="45"/>
        <v>0</v>
      </c>
      <c r="BW62" s="23">
        <f t="shared" si="8"/>
        <v>60</v>
      </c>
      <c r="BX62" s="38"/>
      <c r="BY62" s="37">
        <f t="shared" si="46"/>
        <v>0</v>
      </c>
      <c r="BZ62" s="24">
        <f t="shared" si="9"/>
        <v>67</v>
      </c>
      <c r="CA62" s="38"/>
      <c r="CB62" s="42">
        <f t="shared" si="47"/>
        <v>0</v>
      </c>
      <c r="CC62" s="47">
        <f t="shared" si="48"/>
        <v>0</v>
      </c>
      <c r="CD62" s="25">
        <f t="shared" si="49"/>
        <v>1.0943220624578746E-2</v>
      </c>
      <c r="CE62" s="22">
        <f t="shared" si="50"/>
        <v>48.708275</v>
      </c>
      <c r="CF62" s="38"/>
      <c r="CG62" s="17">
        <f t="shared" si="51"/>
        <v>0</v>
      </c>
      <c r="CH62" s="23">
        <f t="shared" si="10"/>
        <v>53</v>
      </c>
      <c r="CI62" s="38"/>
      <c r="CJ62" s="37">
        <f t="shared" si="52"/>
        <v>0</v>
      </c>
      <c r="CK62" s="24">
        <f t="shared" si="11"/>
        <v>59</v>
      </c>
      <c r="CL62" s="38"/>
      <c r="CM62" s="42">
        <f t="shared" si="53"/>
        <v>0</v>
      </c>
      <c r="CN62" s="47">
        <f t="shared" si="54"/>
        <v>0</v>
      </c>
    </row>
    <row r="63" spans="1:92" x14ac:dyDescent="0.25">
      <c r="A63" s="92">
        <f t="shared" si="0"/>
        <v>61</v>
      </c>
      <c r="B63" s="64">
        <f t="shared" si="55"/>
        <v>4551</v>
      </c>
      <c r="C63" s="61" t="s">
        <v>11</v>
      </c>
      <c r="D63" s="194">
        <f t="shared" si="69"/>
        <v>4650</v>
      </c>
      <c r="E63" s="6">
        <f t="shared" si="12"/>
        <v>4.3946385409800046E-2</v>
      </c>
      <c r="F63" s="7">
        <f t="shared" si="13"/>
        <v>200</v>
      </c>
      <c r="G63" s="34"/>
      <c r="H63" s="39">
        <f t="shared" si="14"/>
        <v>0</v>
      </c>
      <c r="I63" s="31">
        <f t="shared" si="15"/>
        <v>216</v>
      </c>
      <c r="J63" s="38"/>
      <c r="K63" s="39">
        <f t="shared" si="16"/>
        <v>0</v>
      </c>
      <c r="L63" s="63">
        <f t="shared" si="56"/>
        <v>233</v>
      </c>
      <c r="M63" s="43"/>
      <c r="N63" s="39">
        <f t="shared" si="17"/>
        <v>0</v>
      </c>
      <c r="O63" s="46">
        <f t="shared" si="18"/>
        <v>0</v>
      </c>
      <c r="P63" s="9">
        <f t="shared" si="57"/>
        <v>3.537684025488904E-2</v>
      </c>
      <c r="Q63" s="216">
        <f t="shared" si="58"/>
        <v>161.00000000000003</v>
      </c>
      <c r="R63" s="38"/>
      <c r="S63" s="17">
        <f t="shared" si="19"/>
        <v>0</v>
      </c>
      <c r="T63" s="13">
        <f t="shared" si="59"/>
        <v>174</v>
      </c>
      <c r="U63" s="38"/>
      <c r="V63" s="45">
        <f t="shared" si="20"/>
        <v>0</v>
      </c>
      <c r="W63" s="14">
        <f t="shared" si="60"/>
        <v>216</v>
      </c>
      <c r="X63" s="38"/>
      <c r="Y63" s="45">
        <f t="shared" si="21"/>
        <v>0</v>
      </c>
      <c r="Z63" s="32">
        <f t="shared" si="22"/>
        <v>0</v>
      </c>
      <c r="AA63" s="16">
        <f t="shared" si="61"/>
        <v>2.0508313191240021E-2</v>
      </c>
      <c r="AB63" s="18">
        <f t="shared" si="62"/>
        <v>93.333333333333329</v>
      </c>
      <c r="AC63" s="38"/>
      <c r="AD63" s="17">
        <f t="shared" si="23"/>
        <v>0</v>
      </c>
      <c r="AE63" s="20">
        <f t="shared" si="63"/>
        <v>101</v>
      </c>
      <c r="AF63" s="38"/>
      <c r="AG63" s="37">
        <f t="shared" si="24"/>
        <v>0</v>
      </c>
      <c r="AH63" s="21">
        <f t="shared" si="64"/>
        <v>109</v>
      </c>
      <c r="AI63" s="41"/>
      <c r="AJ63" s="42">
        <f t="shared" si="25"/>
        <v>0</v>
      </c>
      <c r="AK63" s="47">
        <f t="shared" si="26"/>
        <v>0</v>
      </c>
      <c r="AL63" s="25">
        <f t="shared" si="65"/>
        <v>1.3843111404087016E-2</v>
      </c>
      <c r="AM63" s="22">
        <f t="shared" si="66"/>
        <v>63.000000000000007</v>
      </c>
      <c r="AN63" s="38"/>
      <c r="AO63" s="17">
        <f t="shared" si="27"/>
        <v>0</v>
      </c>
      <c r="AP63" s="23">
        <f t="shared" si="67"/>
        <v>68</v>
      </c>
      <c r="AQ63" s="38"/>
      <c r="AR63" s="37">
        <f t="shared" si="28"/>
        <v>0</v>
      </c>
      <c r="AS63" s="24">
        <f t="shared" si="68"/>
        <v>73</v>
      </c>
      <c r="AT63" s="38"/>
      <c r="AU63" s="42">
        <f t="shared" si="29"/>
        <v>0</v>
      </c>
      <c r="AV63" s="47">
        <f t="shared" si="30"/>
        <v>0</v>
      </c>
      <c r="AW63" s="25">
        <f t="shared" si="31"/>
        <v>1.7739670402109425E-2</v>
      </c>
      <c r="AX63" s="22">
        <f t="shared" si="32"/>
        <v>80.733239999999995</v>
      </c>
      <c r="AY63" s="38"/>
      <c r="AZ63" s="17">
        <f t="shared" si="33"/>
        <v>0</v>
      </c>
      <c r="BA63" s="23">
        <f t="shared" si="4"/>
        <v>87</v>
      </c>
      <c r="BB63" s="38"/>
      <c r="BC63" s="37">
        <f t="shared" si="34"/>
        <v>0</v>
      </c>
      <c r="BD63" s="24">
        <f t="shared" si="5"/>
        <v>97</v>
      </c>
      <c r="BE63" s="38"/>
      <c r="BF63" s="42">
        <f t="shared" si="35"/>
        <v>0</v>
      </c>
      <c r="BG63" s="47">
        <f t="shared" si="36"/>
        <v>0</v>
      </c>
      <c r="BH63" s="25">
        <f t="shared" si="37"/>
        <v>1.4783058668424521E-2</v>
      </c>
      <c r="BI63" s="22">
        <f t="shared" si="38"/>
        <v>67.277699999999996</v>
      </c>
      <c r="BJ63" s="38"/>
      <c r="BK63" s="17">
        <f t="shared" si="39"/>
        <v>0</v>
      </c>
      <c r="BL63" s="23">
        <f t="shared" si="6"/>
        <v>73</v>
      </c>
      <c r="BM63" s="38"/>
      <c r="BN63" s="37">
        <f t="shared" si="40"/>
        <v>0</v>
      </c>
      <c r="BO63" s="24">
        <f t="shared" si="7"/>
        <v>82</v>
      </c>
      <c r="BP63" s="38"/>
      <c r="BQ63" s="42">
        <f t="shared" si="41"/>
        <v>0</v>
      </c>
      <c r="BR63" s="47">
        <f t="shared" si="42"/>
        <v>0</v>
      </c>
      <c r="BS63" s="25">
        <f t="shared" si="43"/>
        <v>1.2671193144363877E-2</v>
      </c>
      <c r="BT63" s="22">
        <f t="shared" si="44"/>
        <v>57.666600000000003</v>
      </c>
      <c r="BU63" s="38"/>
      <c r="BV63" s="17">
        <f t="shared" si="45"/>
        <v>0</v>
      </c>
      <c r="BW63" s="23">
        <f t="shared" si="8"/>
        <v>62</v>
      </c>
      <c r="BX63" s="38"/>
      <c r="BY63" s="37">
        <f t="shared" si="46"/>
        <v>0</v>
      </c>
      <c r="BZ63" s="24">
        <f t="shared" si="9"/>
        <v>69</v>
      </c>
      <c r="CA63" s="38"/>
      <c r="CB63" s="42">
        <f t="shared" si="47"/>
        <v>0</v>
      </c>
      <c r="CC63" s="47">
        <f t="shared" si="48"/>
        <v>0</v>
      </c>
      <c r="CD63" s="25">
        <f t="shared" si="49"/>
        <v>1.1087294001318391E-2</v>
      </c>
      <c r="CE63" s="22">
        <f t="shared" si="50"/>
        <v>50.458275</v>
      </c>
      <c r="CF63" s="38"/>
      <c r="CG63" s="17">
        <f t="shared" si="51"/>
        <v>0</v>
      </c>
      <c r="CH63" s="23">
        <f t="shared" si="10"/>
        <v>54</v>
      </c>
      <c r="CI63" s="38"/>
      <c r="CJ63" s="37">
        <f t="shared" si="52"/>
        <v>0</v>
      </c>
      <c r="CK63" s="24">
        <f t="shared" si="11"/>
        <v>60</v>
      </c>
      <c r="CL63" s="38"/>
      <c r="CM63" s="42">
        <f t="shared" si="53"/>
        <v>0</v>
      </c>
      <c r="CN63" s="47">
        <f t="shared" si="54"/>
        <v>0</v>
      </c>
    </row>
    <row r="64" spans="1:92" x14ac:dyDescent="0.25">
      <c r="A64" s="92">
        <f t="shared" si="0"/>
        <v>62</v>
      </c>
      <c r="B64" s="64">
        <f t="shared" si="55"/>
        <v>4651</v>
      </c>
      <c r="C64" s="61" t="s">
        <v>11</v>
      </c>
      <c r="D64" s="194">
        <f t="shared" si="69"/>
        <v>4750</v>
      </c>
      <c r="E64" s="6">
        <f t="shared" si="12"/>
        <v>4.3001505052676844E-2</v>
      </c>
      <c r="F64" s="7">
        <f t="shared" si="13"/>
        <v>200</v>
      </c>
      <c r="G64" s="34"/>
      <c r="H64" s="39">
        <f t="shared" si="14"/>
        <v>0</v>
      </c>
      <c r="I64" s="31">
        <f t="shared" si="15"/>
        <v>216</v>
      </c>
      <c r="J64" s="38"/>
      <c r="K64" s="39">
        <f t="shared" si="16"/>
        <v>0</v>
      </c>
      <c r="L64" s="63">
        <f t="shared" si="56"/>
        <v>233</v>
      </c>
      <c r="M64" s="43"/>
      <c r="N64" s="39">
        <f t="shared" si="17"/>
        <v>0</v>
      </c>
      <c r="O64" s="46">
        <f t="shared" si="18"/>
        <v>0</v>
      </c>
      <c r="P64" s="9">
        <f t="shared" si="57"/>
        <v>3.6121264244248552E-2</v>
      </c>
      <c r="Q64" s="216">
        <f t="shared" si="58"/>
        <v>168.00000000000003</v>
      </c>
      <c r="R64" s="38"/>
      <c r="S64" s="17">
        <f t="shared" si="19"/>
        <v>0</v>
      </c>
      <c r="T64" s="13">
        <f t="shared" si="59"/>
        <v>181</v>
      </c>
      <c r="U64" s="38"/>
      <c r="V64" s="45">
        <f t="shared" si="20"/>
        <v>0</v>
      </c>
      <c r="W64" s="14">
        <f t="shared" si="60"/>
        <v>216</v>
      </c>
      <c r="X64" s="38"/>
      <c r="Y64" s="45">
        <f t="shared" si="21"/>
        <v>0</v>
      </c>
      <c r="Z64" s="32">
        <f t="shared" si="22"/>
        <v>0</v>
      </c>
      <c r="AA64" s="16">
        <f t="shared" si="61"/>
        <v>2.1070737475811653E-2</v>
      </c>
      <c r="AB64" s="18">
        <f t="shared" si="62"/>
        <v>98</v>
      </c>
      <c r="AC64" s="38"/>
      <c r="AD64" s="17">
        <f t="shared" si="23"/>
        <v>0</v>
      </c>
      <c r="AE64" s="20">
        <f t="shared" si="63"/>
        <v>106</v>
      </c>
      <c r="AF64" s="38"/>
      <c r="AG64" s="37">
        <f t="shared" si="24"/>
        <v>0</v>
      </c>
      <c r="AH64" s="21">
        <f t="shared" si="64"/>
        <v>114</v>
      </c>
      <c r="AI64" s="41"/>
      <c r="AJ64" s="42">
        <f t="shared" si="25"/>
        <v>0</v>
      </c>
      <c r="AK64" s="47">
        <f t="shared" si="26"/>
        <v>0</v>
      </c>
      <c r="AL64" s="25">
        <f t="shared" si="65"/>
        <v>1.4298000430015051E-2</v>
      </c>
      <c r="AM64" s="22">
        <f t="shared" si="66"/>
        <v>66.5</v>
      </c>
      <c r="AN64" s="38"/>
      <c r="AO64" s="17">
        <f t="shared" si="27"/>
        <v>0</v>
      </c>
      <c r="AP64" s="23">
        <f t="shared" si="67"/>
        <v>72</v>
      </c>
      <c r="AQ64" s="38"/>
      <c r="AR64" s="37">
        <f t="shared" si="28"/>
        <v>0</v>
      </c>
      <c r="AS64" s="24">
        <f t="shared" si="68"/>
        <v>78</v>
      </c>
      <c r="AT64" s="38"/>
      <c r="AU64" s="42">
        <f t="shared" si="29"/>
        <v>0</v>
      </c>
      <c r="AV64" s="47">
        <f t="shared" si="30"/>
        <v>0</v>
      </c>
      <c r="AW64" s="25">
        <f t="shared" si="31"/>
        <v>1.7960275209632337E-2</v>
      </c>
      <c r="AX64" s="22">
        <f t="shared" si="32"/>
        <v>83.533240000000006</v>
      </c>
      <c r="AY64" s="38"/>
      <c r="AZ64" s="17">
        <f t="shared" si="33"/>
        <v>0</v>
      </c>
      <c r="BA64" s="23">
        <f t="shared" si="4"/>
        <v>90</v>
      </c>
      <c r="BB64" s="38"/>
      <c r="BC64" s="37">
        <f t="shared" si="34"/>
        <v>0</v>
      </c>
      <c r="BD64" s="24">
        <f t="shared" si="5"/>
        <v>101</v>
      </c>
      <c r="BE64" s="38"/>
      <c r="BF64" s="42">
        <f t="shared" si="35"/>
        <v>0</v>
      </c>
      <c r="BG64" s="47">
        <f t="shared" si="36"/>
        <v>0</v>
      </c>
      <c r="BH64" s="25">
        <f t="shared" si="37"/>
        <v>1.4966896008026949E-2</v>
      </c>
      <c r="BI64" s="22">
        <f t="shared" si="38"/>
        <v>69.611033333333339</v>
      </c>
      <c r="BJ64" s="38"/>
      <c r="BK64" s="17">
        <f t="shared" si="39"/>
        <v>0</v>
      </c>
      <c r="BL64" s="23">
        <f t="shared" si="6"/>
        <v>75</v>
      </c>
      <c r="BM64" s="38"/>
      <c r="BN64" s="37">
        <f t="shared" si="40"/>
        <v>0</v>
      </c>
      <c r="BO64" s="24">
        <f t="shared" si="7"/>
        <v>84</v>
      </c>
      <c r="BP64" s="38"/>
      <c r="BQ64" s="42">
        <f t="shared" si="41"/>
        <v>0</v>
      </c>
      <c r="BR64" s="47">
        <f t="shared" si="42"/>
        <v>0</v>
      </c>
      <c r="BS64" s="25">
        <f t="shared" si="43"/>
        <v>1.2828768006880242E-2</v>
      </c>
      <c r="BT64" s="22">
        <f t="shared" si="44"/>
        <v>59.666600000000003</v>
      </c>
      <c r="BU64" s="38"/>
      <c r="BV64" s="17">
        <f t="shared" si="45"/>
        <v>0</v>
      </c>
      <c r="BW64" s="23">
        <f t="shared" si="8"/>
        <v>64</v>
      </c>
      <c r="BX64" s="38"/>
      <c r="BY64" s="37">
        <f t="shared" si="46"/>
        <v>0</v>
      </c>
      <c r="BZ64" s="24">
        <f t="shared" si="9"/>
        <v>72</v>
      </c>
      <c r="CA64" s="38"/>
      <c r="CB64" s="42">
        <f t="shared" si="47"/>
        <v>0</v>
      </c>
      <c r="CC64" s="47">
        <f t="shared" si="48"/>
        <v>0</v>
      </c>
      <c r="CD64" s="25">
        <f t="shared" si="49"/>
        <v>1.1225172006020211E-2</v>
      </c>
      <c r="CE64" s="22">
        <f t="shared" si="50"/>
        <v>52.208275</v>
      </c>
      <c r="CF64" s="38"/>
      <c r="CG64" s="17">
        <f t="shared" si="51"/>
        <v>0</v>
      </c>
      <c r="CH64" s="23">
        <f t="shared" si="10"/>
        <v>56</v>
      </c>
      <c r="CI64" s="38"/>
      <c r="CJ64" s="37">
        <f t="shared" si="52"/>
        <v>0</v>
      </c>
      <c r="CK64" s="24">
        <f t="shared" si="11"/>
        <v>63</v>
      </c>
      <c r="CL64" s="38"/>
      <c r="CM64" s="42">
        <f t="shared" si="53"/>
        <v>0</v>
      </c>
      <c r="CN64" s="47">
        <f t="shared" si="54"/>
        <v>0</v>
      </c>
    </row>
    <row r="65" spans="1:92" x14ac:dyDescent="0.25">
      <c r="A65" s="92">
        <f t="shared" si="0"/>
        <v>63</v>
      </c>
      <c r="B65" s="64">
        <f t="shared" si="55"/>
        <v>4751</v>
      </c>
      <c r="C65" s="61" t="s">
        <v>11</v>
      </c>
      <c r="D65" s="194">
        <f t="shared" si="69"/>
        <v>4850</v>
      </c>
      <c r="E65" s="6">
        <f t="shared" si="12"/>
        <v>4.2096400757735214E-2</v>
      </c>
      <c r="F65" s="7">
        <f t="shared" si="13"/>
        <v>200</v>
      </c>
      <c r="G65" s="34"/>
      <c r="H65" s="39">
        <f t="shared" si="14"/>
        <v>0</v>
      </c>
      <c r="I65" s="31">
        <f t="shared" si="15"/>
        <v>216</v>
      </c>
      <c r="J65" s="38"/>
      <c r="K65" s="39">
        <f t="shared" si="16"/>
        <v>0</v>
      </c>
      <c r="L65" s="63">
        <f t="shared" si="56"/>
        <v>233</v>
      </c>
      <c r="M65" s="43"/>
      <c r="N65" s="39">
        <f t="shared" si="17"/>
        <v>0</v>
      </c>
      <c r="O65" s="46">
        <f t="shared" si="18"/>
        <v>0</v>
      </c>
      <c r="P65" s="9">
        <f t="shared" si="57"/>
        <v>3.6834350663018316E-2</v>
      </c>
      <c r="Q65" s="216">
        <f t="shared" si="58"/>
        <v>175.00000000000003</v>
      </c>
      <c r="R65" s="38"/>
      <c r="S65" s="17">
        <f t="shared" si="19"/>
        <v>0</v>
      </c>
      <c r="T65" s="13">
        <f t="shared" si="59"/>
        <v>189</v>
      </c>
      <c r="U65" s="38"/>
      <c r="V65" s="45">
        <f t="shared" si="20"/>
        <v>0</v>
      </c>
      <c r="W65" s="14">
        <f t="shared" si="60"/>
        <v>216</v>
      </c>
      <c r="X65" s="38"/>
      <c r="Y65" s="45">
        <f t="shared" si="21"/>
        <v>0</v>
      </c>
      <c r="Z65" s="32">
        <f t="shared" si="22"/>
        <v>0</v>
      </c>
      <c r="AA65" s="16">
        <f t="shared" si="61"/>
        <v>2.1609485722304079E-2</v>
      </c>
      <c r="AB65" s="18">
        <f t="shared" si="62"/>
        <v>102.66666666666669</v>
      </c>
      <c r="AC65" s="38"/>
      <c r="AD65" s="17">
        <f t="shared" si="23"/>
        <v>0</v>
      </c>
      <c r="AE65" s="20">
        <f t="shared" si="63"/>
        <v>111</v>
      </c>
      <c r="AF65" s="38"/>
      <c r="AG65" s="37">
        <f t="shared" si="24"/>
        <v>0</v>
      </c>
      <c r="AH65" s="21">
        <f t="shared" si="64"/>
        <v>120</v>
      </c>
      <c r="AI65" s="41"/>
      <c r="AJ65" s="42">
        <f t="shared" si="25"/>
        <v>0</v>
      </c>
      <c r="AK65" s="47">
        <f t="shared" si="26"/>
        <v>0</v>
      </c>
      <c r="AL65" s="25">
        <f t="shared" si="65"/>
        <v>1.4733740265207325E-2</v>
      </c>
      <c r="AM65" s="22">
        <f t="shared" si="66"/>
        <v>70</v>
      </c>
      <c r="AN65" s="38"/>
      <c r="AO65" s="17">
        <f t="shared" si="27"/>
        <v>0</v>
      </c>
      <c r="AP65" s="23">
        <f t="shared" si="67"/>
        <v>76</v>
      </c>
      <c r="AQ65" s="38"/>
      <c r="AR65" s="37">
        <f t="shared" si="28"/>
        <v>0</v>
      </c>
      <c r="AS65" s="24">
        <f t="shared" si="68"/>
        <v>82</v>
      </c>
      <c r="AT65" s="38"/>
      <c r="AU65" s="42">
        <f t="shared" si="29"/>
        <v>0</v>
      </c>
      <c r="AV65" s="47">
        <f t="shared" si="30"/>
        <v>0</v>
      </c>
      <c r="AW65" s="25">
        <f t="shared" si="31"/>
        <v>1.817159334876868E-2</v>
      </c>
      <c r="AX65" s="22">
        <f t="shared" si="32"/>
        <v>86.333240000000004</v>
      </c>
      <c r="AY65" s="38"/>
      <c r="AZ65" s="17">
        <f t="shared" si="33"/>
        <v>0</v>
      </c>
      <c r="BA65" s="23">
        <f t="shared" si="4"/>
        <v>93</v>
      </c>
      <c r="BB65" s="38"/>
      <c r="BC65" s="37">
        <f t="shared" si="34"/>
        <v>0</v>
      </c>
      <c r="BD65" s="24">
        <f t="shared" si="5"/>
        <v>104</v>
      </c>
      <c r="BE65" s="38"/>
      <c r="BF65" s="42">
        <f t="shared" si="35"/>
        <v>0</v>
      </c>
      <c r="BG65" s="47">
        <f t="shared" si="36"/>
        <v>0</v>
      </c>
      <c r="BH65" s="25">
        <f t="shared" si="37"/>
        <v>1.5142994457307234E-2</v>
      </c>
      <c r="BI65" s="22">
        <f t="shared" si="38"/>
        <v>71.944366666666667</v>
      </c>
      <c r="BJ65" s="38"/>
      <c r="BK65" s="17">
        <f t="shared" si="39"/>
        <v>0</v>
      </c>
      <c r="BL65" s="23">
        <f t="shared" si="6"/>
        <v>78</v>
      </c>
      <c r="BM65" s="38"/>
      <c r="BN65" s="37">
        <f t="shared" si="40"/>
        <v>0</v>
      </c>
      <c r="BO65" s="24">
        <f t="shared" si="7"/>
        <v>87</v>
      </c>
      <c r="BP65" s="38"/>
      <c r="BQ65" s="42">
        <f t="shared" si="41"/>
        <v>0</v>
      </c>
      <c r="BR65" s="47">
        <f t="shared" si="42"/>
        <v>0</v>
      </c>
      <c r="BS65" s="25">
        <f t="shared" si="43"/>
        <v>1.2979709534834773E-2</v>
      </c>
      <c r="BT65" s="22">
        <f t="shared" si="44"/>
        <v>61.666600000000003</v>
      </c>
      <c r="BU65" s="38"/>
      <c r="BV65" s="17">
        <f t="shared" si="45"/>
        <v>0</v>
      </c>
      <c r="BW65" s="23">
        <f t="shared" si="8"/>
        <v>67</v>
      </c>
      <c r="BX65" s="38"/>
      <c r="BY65" s="37">
        <f t="shared" si="46"/>
        <v>0</v>
      </c>
      <c r="BZ65" s="24">
        <f t="shared" si="9"/>
        <v>75</v>
      </c>
      <c r="CA65" s="38"/>
      <c r="CB65" s="42">
        <f t="shared" si="47"/>
        <v>0</v>
      </c>
      <c r="CC65" s="47">
        <f t="shared" si="48"/>
        <v>0</v>
      </c>
      <c r="CD65" s="25">
        <f t="shared" si="49"/>
        <v>1.1357245842980425E-2</v>
      </c>
      <c r="CE65" s="22">
        <f t="shared" si="50"/>
        <v>53.958275</v>
      </c>
      <c r="CF65" s="38"/>
      <c r="CG65" s="17">
        <f t="shared" si="51"/>
        <v>0</v>
      </c>
      <c r="CH65" s="23">
        <f t="shared" si="10"/>
        <v>58</v>
      </c>
      <c r="CI65" s="38"/>
      <c r="CJ65" s="37">
        <f t="shared" si="52"/>
        <v>0</v>
      </c>
      <c r="CK65" s="24">
        <f t="shared" si="11"/>
        <v>65</v>
      </c>
      <c r="CL65" s="38"/>
      <c r="CM65" s="42">
        <f t="shared" si="53"/>
        <v>0</v>
      </c>
      <c r="CN65" s="47">
        <f t="shared" si="54"/>
        <v>0</v>
      </c>
    </row>
    <row r="66" spans="1:92" x14ac:dyDescent="0.25">
      <c r="A66" s="92">
        <f t="shared" si="0"/>
        <v>64</v>
      </c>
      <c r="B66" s="64">
        <f t="shared" si="55"/>
        <v>4851</v>
      </c>
      <c r="C66" s="61" t="s">
        <v>11</v>
      </c>
      <c r="D66" s="194">
        <f t="shared" si="69"/>
        <v>4950</v>
      </c>
      <c r="E66" s="6">
        <f t="shared" si="12"/>
        <v>4.1228612657184083E-2</v>
      </c>
      <c r="F66" s="7">
        <f t="shared" si="13"/>
        <v>200</v>
      </c>
      <c r="G66" s="34"/>
      <c r="H66" s="39">
        <f t="shared" si="14"/>
        <v>0</v>
      </c>
      <c r="I66" s="31">
        <f t="shared" si="15"/>
        <v>216</v>
      </c>
      <c r="J66" s="38"/>
      <c r="K66" s="39">
        <f t="shared" si="16"/>
        <v>0</v>
      </c>
      <c r="L66" s="63">
        <f t="shared" si="56"/>
        <v>233</v>
      </c>
      <c r="M66" s="43"/>
      <c r="N66" s="39">
        <f t="shared" si="17"/>
        <v>0</v>
      </c>
      <c r="O66" s="46">
        <f t="shared" si="18"/>
        <v>0</v>
      </c>
      <c r="P66" s="9">
        <f t="shared" si="57"/>
        <v>3.7518037518037527E-2</v>
      </c>
      <c r="Q66" s="216">
        <f t="shared" si="58"/>
        <v>182.00000000000003</v>
      </c>
      <c r="R66" s="38"/>
      <c r="S66" s="17">
        <f t="shared" si="19"/>
        <v>0</v>
      </c>
      <c r="T66" s="13">
        <f t="shared" si="59"/>
        <v>197</v>
      </c>
      <c r="U66" s="38"/>
      <c r="V66" s="45">
        <f t="shared" si="20"/>
        <v>0</v>
      </c>
      <c r="W66" s="14">
        <f t="shared" si="60"/>
        <v>216</v>
      </c>
      <c r="X66" s="38"/>
      <c r="Y66" s="45">
        <f t="shared" si="21"/>
        <v>0</v>
      </c>
      <c r="Z66" s="32">
        <f t="shared" si="22"/>
        <v>0</v>
      </c>
      <c r="AA66" s="16">
        <f t="shared" si="61"/>
        <v>2.2126022126022132E-2</v>
      </c>
      <c r="AB66" s="18">
        <f t="shared" si="62"/>
        <v>107.33333333333336</v>
      </c>
      <c r="AC66" s="38"/>
      <c r="AD66" s="17">
        <f t="shared" si="23"/>
        <v>0</v>
      </c>
      <c r="AE66" s="20">
        <f t="shared" si="63"/>
        <v>116</v>
      </c>
      <c r="AF66" s="38"/>
      <c r="AG66" s="37">
        <f t="shared" si="24"/>
        <v>0</v>
      </c>
      <c r="AH66" s="21">
        <f t="shared" si="64"/>
        <v>125</v>
      </c>
      <c r="AI66" s="41"/>
      <c r="AJ66" s="42">
        <f t="shared" si="25"/>
        <v>0</v>
      </c>
      <c r="AK66" s="47">
        <f t="shared" si="26"/>
        <v>0</v>
      </c>
      <c r="AL66" s="25">
        <f t="shared" si="65"/>
        <v>1.5151515151515152E-2</v>
      </c>
      <c r="AM66" s="22">
        <f t="shared" si="66"/>
        <v>73.5</v>
      </c>
      <c r="AN66" s="38"/>
      <c r="AO66" s="17">
        <f t="shared" si="27"/>
        <v>0</v>
      </c>
      <c r="AP66" s="23">
        <f t="shared" si="67"/>
        <v>79</v>
      </c>
      <c r="AQ66" s="38"/>
      <c r="AR66" s="37">
        <f t="shared" si="28"/>
        <v>0</v>
      </c>
      <c r="AS66" s="24">
        <f t="shared" si="68"/>
        <v>85</v>
      </c>
      <c r="AT66" s="38"/>
      <c r="AU66" s="42">
        <f t="shared" si="29"/>
        <v>0</v>
      </c>
      <c r="AV66" s="47">
        <f t="shared" si="30"/>
        <v>0</v>
      </c>
      <c r="AW66" s="25">
        <f t="shared" si="31"/>
        <v>1.8374199134199139E-2</v>
      </c>
      <c r="AX66" s="22">
        <f t="shared" si="32"/>
        <v>89.133240000000015</v>
      </c>
      <c r="AY66" s="38"/>
      <c r="AZ66" s="17">
        <f t="shared" si="33"/>
        <v>0</v>
      </c>
      <c r="BA66" s="23">
        <f t="shared" si="4"/>
        <v>96</v>
      </c>
      <c r="BB66" s="38"/>
      <c r="BC66" s="37">
        <f t="shared" si="34"/>
        <v>0</v>
      </c>
      <c r="BD66" s="24">
        <f t="shared" si="5"/>
        <v>108</v>
      </c>
      <c r="BE66" s="38"/>
      <c r="BF66" s="42">
        <f t="shared" si="35"/>
        <v>0</v>
      </c>
      <c r="BG66" s="47">
        <f t="shared" si="36"/>
        <v>0</v>
      </c>
      <c r="BH66" s="25">
        <f t="shared" si="37"/>
        <v>1.5311832611832613E-2</v>
      </c>
      <c r="BI66" s="22">
        <f t="shared" si="38"/>
        <v>74.27770000000001</v>
      </c>
      <c r="BJ66" s="38"/>
      <c r="BK66" s="17">
        <f t="shared" si="39"/>
        <v>0</v>
      </c>
      <c r="BL66" s="23">
        <f t="shared" si="6"/>
        <v>80</v>
      </c>
      <c r="BM66" s="38"/>
      <c r="BN66" s="37">
        <f t="shared" si="40"/>
        <v>0</v>
      </c>
      <c r="BO66" s="24">
        <f t="shared" si="7"/>
        <v>90</v>
      </c>
      <c r="BP66" s="38"/>
      <c r="BQ66" s="42">
        <f t="shared" si="41"/>
        <v>0</v>
      </c>
      <c r="BR66" s="47">
        <f t="shared" si="42"/>
        <v>0</v>
      </c>
      <c r="BS66" s="25">
        <f t="shared" si="43"/>
        <v>1.3124427952999384E-2</v>
      </c>
      <c r="BT66" s="22">
        <f t="shared" si="44"/>
        <v>63.66660000000001</v>
      </c>
      <c r="BU66" s="38"/>
      <c r="BV66" s="17">
        <f t="shared" si="45"/>
        <v>0</v>
      </c>
      <c r="BW66" s="23">
        <f t="shared" si="8"/>
        <v>69</v>
      </c>
      <c r="BX66" s="38"/>
      <c r="BY66" s="37">
        <f t="shared" si="46"/>
        <v>0</v>
      </c>
      <c r="BZ66" s="24">
        <f t="shared" si="9"/>
        <v>77</v>
      </c>
      <c r="CA66" s="38"/>
      <c r="CB66" s="42">
        <f t="shared" si="47"/>
        <v>0</v>
      </c>
      <c r="CC66" s="47">
        <f t="shared" si="48"/>
        <v>0</v>
      </c>
      <c r="CD66" s="25">
        <f t="shared" si="49"/>
        <v>1.1483874458874461E-2</v>
      </c>
      <c r="CE66" s="22">
        <f t="shared" si="50"/>
        <v>55.708275000000008</v>
      </c>
      <c r="CF66" s="38"/>
      <c r="CG66" s="17">
        <f t="shared" si="51"/>
        <v>0</v>
      </c>
      <c r="CH66" s="23">
        <f t="shared" si="10"/>
        <v>60</v>
      </c>
      <c r="CI66" s="38"/>
      <c r="CJ66" s="37">
        <f t="shared" si="52"/>
        <v>0</v>
      </c>
      <c r="CK66" s="24">
        <f t="shared" si="11"/>
        <v>67</v>
      </c>
      <c r="CL66" s="38"/>
      <c r="CM66" s="42">
        <f t="shared" si="53"/>
        <v>0</v>
      </c>
      <c r="CN66" s="47">
        <f t="shared" si="54"/>
        <v>0</v>
      </c>
    </row>
    <row r="67" spans="1:92" x14ac:dyDescent="0.25">
      <c r="A67" s="92">
        <f t="shared" si="0"/>
        <v>65</v>
      </c>
      <c r="B67" s="64">
        <f t="shared" si="55"/>
        <v>4951</v>
      </c>
      <c r="C67" s="61" t="s">
        <v>11</v>
      </c>
      <c r="D67" s="194">
        <f t="shared" si="69"/>
        <v>5050</v>
      </c>
      <c r="E67" s="6">
        <f t="shared" si="12"/>
        <v>4.0395879620278734E-2</v>
      </c>
      <c r="F67" s="7">
        <f t="shared" si="13"/>
        <v>200</v>
      </c>
      <c r="G67" s="34"/>
      <c r="H67" s="39">
        <f t="shared" si="14"/>
        <v>0</v>
      </c>
      <c r="I67" s="31">
        <f t="shared" si="15"/>
        <v>216</v>
      </c>
      <c r="J67" s="38"/>
      <c r="K67" s="39">
        <f t="shared" si="16"/>
        <v>0</v>
      </c>
      <c r="L67" s="63">
        <f t="shared" si="56"/>
        <v>233</v>
      </c>
      <c r="M67" s="43"/>
      <c r="N67" s="39">
        <f t="shared" si="17"/>
        <v>0</v>
      </c>
      <c r="O67" s="46">
        <f t="shared" si="18"/>
        <v>0</v>
      </c>
      <c r="P67" s="9">
        <f t="shared" si="57"/>
        <v>3.8174106241163408E-2</v>
      </c>
      <c r="Q67" s="216">
        <f t="shared" si="58"/>
        <v>189.00000000000003</v>
      </c>
      <c r="R67" s="38"/>
      <c r="S67" s="17">
        <f t="shared" si="19"/>
        <v>0</v>
      </c>
      <c r="T67" s="13">
        <f t="shared" si="59"/>
        <v>204</v>
      </c>
      <c r="U67" s="38"/>
      <c r="V67" s="45">
        <f t="shared" si="20"/>
        <v>0</v>
      </c>
      <c r="W67" s="14">
        <f t="shared" si="60"/>
        <v>216</v>
      </c>
      <c r="X67" s="38"/>
      <c r="Y67" s="45">
        <f t="shared" si="21"/>
        <v>0</v>
      </c>
      <c r="Z67" s="32">
        <f t="shared" si="22"/>
        <v>0</v>
      </c>
      <c r="AA67" s="16">
        <f t="shared" si="61"/>
        <v>2.2621692587356093E-2</v>
      </c>
      <c r="AB67" s="18">
        <f t="shared" si="62"/>
        <v>112.00000000000001</v>
      </c>
      <c r="AC67" s="38"/>
      <c r="AD67" s="17">
        <f t="shared" si="23"/>
        <v>0</v>
      </c>
      <c r="AE67" s="20">
        <f t="shared" si="63"/>
        <v>121</v>
      </c>
      <c r="AF67" s="38"/>
      <c r="AG67" s="37">
        <f t="shared" si="24"/>
        <v>0</v>
      </c>
      <c r="AH67" s="21">
        <f t="shared" si="64"/>
        <v>131</v>
      </c>
      <c r="AI67" s="41"/>
      <c r="AJ67" s="42">
        <f t="shared" si="25"/>
        <v>0</v>
      </c>
      <c r="AK67" s="47">
        <f t="shared" si="26"/>
        <v>0</v>
      </c>
      <c r="AL67" s="25">
        <f t="shared" si="65"/>
        <v>1.5552413653807315E-2</v>
      </c>
      <c r="AM67" s="22">
        <f t="shared" si="66"/>
        <v>77.000000000000014</v>
      </c>
      <c r="AN67" s="38"/>
      <c r="AO67" s="17">
        <f t="shared" si="27"/>
        <v>0</v>
      </c>
      <c r="AP67" s="23">
        <f t="shared" si="67"/>
        <v>83</v>
      </c>
      <c r="AQ67" s="38"/>
      <c r="AR67" s="37">
        <f t="shared" si="28"/>
        <v>0</v>
      </c>
      <c r="AS67" s="24">
        <f t="shared" si="68"/>
        <v>90</v>
      </c>
      <c r="AT67" s="38"/>
      <c r="AU67" s="42">
        <f t="shared" si="29"/>
        <v>0</v>
      </c>
      <c r="AV67" s="47">
        <f t="shared" si="30"/>
        <v>0</v>
      </c>
      <c r="AW67" s="25">
        <f t="shared" si="31"/>
        <v>1.8568620480710969E-2</v>
      </c>
      <c r="AX67" s="22">
        <f t="shared" si="32"/>
        <v>91.933240000000012</v>
      </c>
      <c r="AY67" s="38"/>
      <c r="AZ67" s="17">
        <f t="shared" si="33"/>
        <v>0</v>
      </c>
      <c r="BA67" s="23">
        <f t="shared" si="4"/>
        <v>99</v>
      </c>
      <c r="BB67" s="38"/>
      <c r="BC67" s="37">
        <f t="shared" si="34"/>
        <v>0</v>
      </c>
      <c r="BD67" s="24">
        <f t="shared" si="5"/>
        <v>111</v>
      </c>
      <c r="BE67" s="38"/>
      <c r="BF67" s="42">
        <f t="shared" si="35"/>
        <v>0</v>
      </c>
      <c r="BG67" s="47">
        <f t="shared" si="36"/>
        <v>0</v>
      </c>
      <c r="BH67" s="25">
        <f t="shared" si="37"/>
        <v>1.5473850400592473E-2</v>
      </c>
      <c r="BI67" s="22">
        <f t="shared" si="38"/>
        <v>76.611033333333339</v>
      </c>
      <c r="BJ67" s="38"/>
      <c r="BK67" s="17">
        <f t="shared" si="39"/>
        <v>0</v>
      </c>
      <c r="BL67" s="23">
        <f t="shared" si="6"/>
        <v>83</v>
      </c>
      <c r="BM67" s="38"/>
      <c r="BN67" s="37">
        <f t="shared" si="40"/>
        <v>0</v>
      </c>
      <c r="BO67" s="24">
        <f t="shared" si="7"/>
        <v>93</v>
      </c>
      <c r="BP67" s="38"/>
      <c r="BQ67" s="42">
        <f t="shared" si="41"/>
        <v>0</v>
      </c>
      <c r="BR67" s="47">
        <f t="shared" si="42"/>
        <v>0</v>
      </c>
      <c r="BS67" s="25">
        <f t="shared" si="43"/>
        <v>1.3263300343364978E-2</v>
      </c>
      <c r="BT67" s="22">
        <f t="shared" si="44"/>
        <v>65.666600000000003</v>
      </c>
      <c r="BU67" s="38"/>
      <c r="BV67" s="17">
        <f t="shared" si="45"/>
        <v>0</v>
      </c>
      <c r="BW67" s="23">
        <f t="shared" si="8"/>
        <v>71</v>
      </c>
      <c r="BX67" s="38"/>
      <c r="BY67" s="37">
        <f t="shared" si="46"/>
        <v>0</v>
      </c>
      <c r="BZ67" s="24">
        <f t="shared" si="9"/>
        <v>80</v>
      </c>
      <c r="CA67" s="38"/>
      <c r="CB67" s="42">
        <f t="shared" si="47"/>
        <v>0</v>
      </c>
      <c r="CC67" s="47">
        <f t="shared" si="48"/>
        <v>0</v>
      </c>
      <c r="CD67" s="25">
        <f t="shared" si="49"/>
        <v>1.1605387800444357E-2</v>
      </c>
      <c r="CE67" s="22">
        <f t="shared" si="50"/>
        <v>57.458275000000008</v>
      </c>
      <c r="CF67" s="38"/>
      <c r="CG67" s="17">
        <f t="shared" si="51"/>
        <v>0</v>
      </c>
      <c r="CH67" s="23">
        <f t="shared" si="10"/>
        <v>62</v>
      </c>
      <c r="CI67" s="38"/>
      <c r="CJ67" s="37">
        <f t="shared" si="52"/>
        <v>0</v>
      </c>
      <c r="CK67" s="24">
        <f t="shared" si="11"/>
        <v>69</v>
      </c>
      <c r="CL67" s="38"/>
      <c r="CM67" s="42">
        <f t="shared" si="53"/>
        <v>0</v>
      </c>
      <c r="CN67" s="47">
        <f t="shared" si="54"/>
        <v>0</v>
      </c>
    </row>
    <row r="68" spans="1:92" x14ac:dyDescent="0.25">
      <c r="A68" s="92">
        <f t="shared" si="0"/>
        <v>66</v>
      </c>
      <c r="B68" s="64">
        <f t="shared" si="55"/>
        <v>5051</v>
      </c>
      <c r="C68" s="61" t="s">
        <v>11</v>
      </c>
      <c r="D68" s="194">
        <f t="shared" si="69"/>
        <v>5150</v>
      </c>
      <c r="E68" s="6">
        <f t="shared" si="12"/>
        <v>3.9596119580281135E-2</v>
      </c>
      <c r="F68" s="7">
        <f t="shared" si="13"/>
        <v>200</v>
      </c>
      <c r="G68" s="34"/>
      <c r="H68" s="39">
        <f t="shared" si="14"/>
        <v>0</v>
      </c>
      <c r="I68" s="31">
        <f t="shared" si="15"/>
        <v>216</v>
      </c>
      <c r="J68" s="38"/>
      <c r="K68" s="39">
        <f t="shared" si="16"/>
        <v>0</v>
      </c>
      <c r="L68" s="63">
        <f t="shared" si="56"/>
        <v>233</v>
      </c>
      <c r="M68" s="43"/>
      <c r="N68" s="39">
        <f t="shared" si="17"/>
        <v>0</v>
      </c>
      <c r="O68" s="46">
        <f t="shared" si="18"/>
        <v>0</v>
      </c>
      <c r="P68" s="9">
        <f t="shared" si="57"/>
        <v>3.8804197188675518E-2</v>
      </c>
      <c r="Q68" s="216">
        <f t="shared" si="58"/>
        <v>196.00000000000003</v>
      </c>
      <c r="R68" s="38"/>
      <c r="S68" s="17">
        <f t="shared" si="19"/>
        <v>0</v>
      </c>
      <c r="T68" s="13">
        <f t="shared" si="59"/>
        <v>212</v>
      </c>
      <c r="U68" s="38"/>
      <c r="V68" s="45">
        <f t="shared" si="20"/>
        <v>0</v>
      </c>
      <c r="W68" s="14">
        <f t="shared" si="60"/>
        <v>216</v>
      </c>
      <c r="X68" s="38"/>
      <c r="Y68" s="45">
        <f t="shared" si="21"/>
        <v>0</v>
      </c>
      <c r="Z68" s="32">
        <f t="shared" si="22"/>
        <v>0</v>
      </c>
      <c r="AA68" s="16">
        <f t="shared" si="61"/>
        <v>2.3097736421830665E-2</v>
      </c>
      <c r="AB68" s="18">
        <f t="shared" si="62"/>
        <v>116.66666666666669</v>
      </c>
      <c r="AC68" s="38"/>
      <c r="AD68" s="17">
        <f t="shared" si="23"/>
        <v>0</v>
      </c>
      <c r="AE68" s="20">
        <f t="shared" si="63"/>
        <v>126</v>
      </c>
      <c r="AF68" s="38"/>
      <c r="AG68" s="37">
        <f t="shared" si="24"/>
        <v>0</v>
      </c>
      <c r="AH68" s="21">
        <f t="shared" si="64"/>
        <v>136</v>
      </c>
      <c r="AI68" s="41"/>
      <c r="AJ68" s="42">
        <f t="shared" si="25"/>
        <v>0</v>
      </c>
      <c r="AK68" s="47">
        <f t="shared" si="26"/>
        <v>0</v>
      </c>
      <c r="AL68" s="25">
        <f t="shared" si="65"/>
        <v>1.5937438131063159E-2</v>
      </c>
      <c r="AM68" s="22">
        <f t="shared" si="66"/>
        <v>80.500000000000014</v>
      </c>
      <c r="AN68" s="38"/>
      <c r="AO68" s="17">
        <f t="shared" si="27"/>
        <v>0</v>
      </c>
      <c r="AP68" s="23">
        <f t="shared" si="67"/>
        <v>87</v>
      </c>
      <c r="AQ68" s="38"/>
      <c r="AR68" s="37">
        <f t="shared" si="28"/>
        <v>0</v>
      </c>
      <c r="AS68" s="24">
        <f t="shared" si="68"/>
        <v>94</v>
      </c>
      <c r="AT68" s="38"/>
      <c r="AU68" s="42">
        <f t="shared" si="29"/>
        <v>0</v>
      </c>
      <c r="AV68" s="47">
        <f t="shared" si="30"/>
        <v>0</v>
      </c>
      <c r="AW68" s="25">
        <f t="shared" si="31"/>
        <v>1.8755343496337361E-2</v>
      </c>
      <c r="AX68" s="22">
        <f t="shared" si="32"/>
        <v>94.733240000000009</v>
      </c>
      <c r="AY68" s="38"/>
      <c r="AZ68" s="17">
        <f t="shared" si="33"/>
        <v>0</v>
      </c>
      <c r="BA68" s="23">
        <f t="shared" ref="BA68:BA99" si="70">IF(AX68=0,0,IF((ROUND(AX68*(1+$H$28),0))&gt;$H$21,$H$21,IF((ROUND(AX68*(1+$H$28),0))&lt;$H$7,$H$7,ROUND(AX68*(1+$H$28),0))))</f>
        <v>102</v>
      </c>
      <c r="BB68" s="38"/>
      <c r="BC68" s="37">
        <f t="shared" si="34"/>
        <v>0</v>
      </c>
      <c r="BD68" s="24">
        <f t="shared" ref="BD68:BD99" si="71">IF(BA68=0,0,IF(BA68=$H$7,$H$7,IF((ROUND(BA68*(1+$H$29),0))&gt;$H$21,$H$21,ROUND(BA68*(1+$H$29),0))))</f>
        <v>114</v>
      </c>
      <c r="BE68" s="38"/>
      <c r="BF68" s="42">
        <f t="shared" si="35"/>
        <v>0</v>
      </c>
      <c r="BG68" s="47">
        <f t="shared" si="36"/>
        <v>0</v>
      </c>
      <c r="BH68" s="25">
        <f t="shared" si="37"/>
        <v>1.5629452913614467E-2</v>
      </c>
      <c r="BI68" s="22">
        <f t="shared" si="38"/>
        <v>78.944366666666681</v>
      </c>
      <c r="BJ68" s="38"/>
      <c r="BK68" s="17">
        <f t="shared" si="39"/>
        <v>0</v>
      </c>
      <c r="BL68" s="23">
        <f t="shared" ref="BL68:BL99" si="72">IF(BI68=0,0,IF((ROUND(BI68*(1+$H$28),0))&gt;$H$21,$H$21,IF((ROUND(BI68*(1+$H$28),0))&lt;$H$7,$H$7,ROUND(BI68*(1+$H$28),0))))</f>
        <v>85</v>
      </c>
      <c r="BM68" s="38"/>
      <c r="BN68" s="37">
        <f t="shared" si="40"/>
        <v>0</v>
      </c>
      <c r="BO68" s="24">
        <f t="shared" ref="BO68:BO99" si="73">IF(BL68=0,0,IF(BL68=$H$7,$H$7,IF((ROUND(BL68*(1+$H$29),0))&gt;$H$21,$H$21,ROUND(BL68*(1+$H$29),0))))</f>
        <v>95</v>
      </c>
      <c r="BP68" s="38"/>
      <c r="BQ68" s="42">
        <f t="shared" si="41"/>
        <v>0</v>
      </c>
      <c r="BR68" s="47">
        <f t="shared" si="42"/>
        <v>0</v>
      </c>
      <c r="BS68" s="25">
        <f t="shared" si="43"/>
        <v>1.3396673925955256E-2</v>
      </c>
      <c r="BT68" s="22">
        <f t="shared" si="44"/>
        <v>67.666600000000003</v>
      </c>
      <c r="BU68" s="38"/>
      <c r="BV68" s="17">
        <f t="shared" si="45"/>
        <v>0</v>
      </c>
      <c r="BW68" s="23">
        <f t="shared" ref="BW68:BW99" si="74">IF(BT68=0,0,IF((ROUND(BT68*(1+$H$28),0))&gt;$H$21,$H$21,IF((ROUND(BT68*(1+$H$28),0))&lt;$H$7,$H$7,ROUND(BT68*(1+$H$28),0))))</f>
        <v>73</v>
      </c>
      <c r="BX68" s="38"/>
      <c r="BY68" s="37">
        <f t="shared" si="46"/>
        <v>0</v>
      </c>
      <c r="BZ68" s="24">
        <f t="shared" ref="BZ68:BZ99" si="75">IF(BW68=0,0,IF(BW68=$H$7,$H$7,IF((ROUND(BW68*(1+$H$29),0))&gt;$H$21,$H$21,ROUND(BW68*(1+$H$29),0))))</f>
        <v>82</v>
      </c>
      <c r="CA68" s="38"/>
      <c r="CB68" s="42">
        <f t="shared" si="47"/>
        <v>0</v>
      </c>
      <c r="CC68" s="47">
        <f t="shared" si="48"/>
        <v>0</v>
      </c>
      <c r="CD68" s="25">
        <f t="shared" si="49"/>
        <v>1.1722089685210851E-2</v>
      </c>
      <c r="CE68" s="22">
        <f t="shared" si="50"/>
        <v>59.208275000000008</v>
      </c>
      <c r="CF68" s="38"/>
      <c r="CG68" s="17">
        <f t="shared" si="51"/>
        <v>0</v>
      </c>
      <c r="CH68" s="23">
        <f t="shared" ref="CH68:CH99" si="76">IF(CE68=0,0,IF((ROUND(CE68*(1+$H$28),0))&gt;$H$21,$H$21,IF((ROUND(CE68*(1+$H$28),0))&lt;$H$7,$H$7,ROUND(CE68*(1+$H$28),0))))</f>
        <v>64</v>
      </c>
      <c r="CI68" s="38"/>
      <c r="CJ68" s="37">
        <f t="shared" si="52"/>
        <v>0</v>
      </c>
      <c r="CK68" s="24">
        <f t="shared" ref="CK68:CK99" si="77">IF(CH68=0,0,IF(CH68=$H$7,$H$7,IF((ROUND(CH68*(1+$H$29),0))&gt;$H$21,$H$21,ROUND(CH68*(1+$H$29),0))))</f>
        <v>72</v>
      </c>
      <c r="CL68" s="38"/>
      <c r="CM68" s="42">
        <f t="shared" si="53"/>
        <v>0</v>
      </c>
      <c r="CN68" s="47">
        <f t="shared" si="54"/>
        <v>0</v>
      </c>
    </row>
    <row r="69" spans="1:92" x14ac:dyDescent="0.25">
      <c r="A69" s="92">
        <f t="shared" ref="A69:A116" si="78">A68+1</f>
        <v>67</v>
      </c>
      <c r="B69" s="64">
        <f>SUM(D68+1)</f>
        <v>5151</v>
      </c>
      <c r="C69" s="61" t="s">
        <v>11</v>
      </c>
      <c r="D69" s="194">
        <f t="shared" si="69"/>
        <v>5250</v>
      </c>
      <c r="E69" s="6">
        <f t="shared" si="12"/>
        <v>3.8827412152980002E-2</v>
      </c>
      <c r="F69" s="7">
        <f t="shared" ref="F69:F100" si="79">IF(AND(IF((((B69-1-$H$10)*$H$23)/1)&gt;$H$20,$H$20,IF((((B69-1-$H$10)*$H$23)/1)&lt;$H$6,$H$6,((B69-1-$H$11)*$H$23)/1))&lt;=$H$6,B69-1&lt;$H$10),$H$6,IF((((B69-1-$H$10)*$H$23)/1)&gt;$H$20,$H$20,IF((((B69-1-$H$10)*$H$23)/1)&lt;$H$6,$H$6,((B69-1-$H$10)*$H$23)/1)))</f>
        <v>200</v>
      </c>
      <c r="G69" s="34"/>
      <c r="H69" s="39">
        <f t="shared" si="14"/>
        <v>0</v>
      </c>
      <c r="I69" s="31">
        <f t="shared" ref="I69:I100" si="80">IF(F69=0,0,IF((ROUND(F69*(1+$H$28),0))&gt;$H$21,$H$21,IF((ROUND(F69*(1+$H$28),0))&lt;$H$7,$H$7,ROUND(F69*(1+$H$28),0))))</f>
        <v>216</v>
      </c>
      <c r="J69" s="38"/>
      <c r="K69" s="39">
        <f t="shared" si="16"/>
        <v>0</v>
      </c>
      <c r="L69" s="63">
        <f t="shared" si="56"/>
        <v>233</v>
      </c>
      <c r="M69" s="43"/>
      <c r="N69" s="39">
        <f t="shared" si="17"/>
        <v>0</v>
      </c>
      <c r="O69" s="46">
        <f t="shared" si="18"/>
        <v>0</v>
      </c>
      <c r="P69" s="9">
        <f t="shared" si="57"/>
        <v>3.8827412152980002E-2</v>
      </c>
      <c r="Q69" s="216">
        <f t="shared" si="58"/>
        <v>200</v>
      </c>
      <c r="R69" s="38"/>
      <c r="S69" s="17">
        <f t="shared" si="19"/>
        <v>0</v>
      </c>
      <c r="T69" s="13">
        <f t="shared" si="59"/>
        <v>216</v>
      </c>
      <c r="U69" s="38"/>
      <c r="V69" s="45">
        <f t="shared" si="20"/>
        <v>0</v>
      </c>
      <c r="W69" s="14">
        <f t="shared" si="60"/>
        <v>216</v>
      </c>
      <c r="X69" s="38"/>
      <c r="Y69" s="45">
        <f t="shared" si="21"/>
        <v>0</v>
      </c>
      <c r="Z69" s="32">
        <f t="shared" si="22"/>
        <v>0</v>
      </c>
      <c r="AA69" s="16">
        <f t="shared" si="61"/>
        <v>2.3555296706141208E-2</v>
      </c>
      <c r="AB69" s="18">
        <f t="shared" si="62"/>
        <v>121.33333333333336</v>
      </c>
      <c r="AC69" s="38"/>
      <c r="AD69" s="17">
        <f t="shared" si="23"/>
        <v>0</v>
      </c>
      <c r="AE69" s="20">
        <f t="shared" si="63"/>
        <v>131</v>
      </c>
      <c r="AF69" s="38"/>
      <c r="AG69" s="37">
        <f t="shared" si="24"/>
        <v>0</v>
      </c>
      <c r="AH69" s="21">
        <f t="shared" si="64"/>
        <v>141</v>
      </c>
      <c r="AI69" s="41"/>
      <c r="AJ69" s="42">
        <f t="shared" si="25"/>
        <v>0</v>
      </c>
      <c r="AK69" s="47">
        <f t="shared" si="26"/>
        <v>0</v>
      </c>
      <c r="AL69" s="25">
        <f t="shared" si="65"/>
        <v>1.6307513104251603E-2</v>
      </c>
      <c r="AM69" s="22">
        <f t="shared" si="66"/>
        <v>84.000000000000014</v>
      </c>
      <c r="AN69" s="38"/>
      <c r="AO69" s="17">
        <f t="shared" si="27"/>
        <v>0</v>
      </c>
      <c r="AP69" s="23">
        <f t="shared" si="67"/>
        <v>91</v>
      </c>
      <c r="AQ69" s="38"/>
      <c r="AR69" s="37">
        <f t="shared" si="28"/>
        <v>0</v>
      </c>
      <c r="AS69" s="24">
        <f t="shared" si="68"/>
        <v>98</v>
      </c>
      <c r="AT69" s="38"/>
      <c r="AU69" s="42">
        <f t="shared" si="29"/>
        <v>0</v>
      </c>
      <c r="AV69" s="47">
        <f t="shared" si="30"/>
        <v>0</v>
      </c>
      <c r="AW69" s="25">
        <f t="shared" si="31"/>
        <v>1.893481654047758E-2</v>
      </c>
      <c r="AX69" s="22">
        <f t="shared" ref="AX69:AX100" si="81">IF(AND(IF((((B69-1-$H$14)*$H$23)/5)&gt;$H$20,$H$20,IF((((B69-1-$H$14)*$H$23)/5)&lt;$H$6,$H$6,((B69-1-$H$14)*$H$23)/5))&lt;=$H$6,B69-1&lt;$H$14),$H$6,IF((((B69-1-$H$14)*$H$23)/5)&gt;$H$20,$H$20,IF((((B69-1-$H$14)*$H$23)/5)&lt;$H$6,$H$6,((B69-1-$H$14)*$H$23)/5)))</f>
        <v>97.533240000000006</v>
      </c>
      <c r="AY69" s="38"/>
      <c r="AZ69" s="17">
        <f t="shared" si="33"/>
        <v>0</v>
      </c>
      <c r="BA69" s="23">
        <f t="shared" si="70"/>
        <v>105</v>
      </c>
      <c r="BB69" s="38"/>
      <c r="BC69" s="37">
        <f t="shared" si="34"/>
        <v>0</v>
      </c>
      <c r="BD69" s="24">
        <f t="shared" si="71"/>
        <v>118</v>
      </c>
      <c r="BE69" s="38"/>
      <c r="BF69" s="42">
        <f t="shared" si="35"/>
        <v>0</v>
      </c>
      <c r="BG69" s="47">
        <f t="shared" si="36"/>
        <v>0</v>
      </c>
      <c r="BH69" s="25">
        <f t="shared" si="37"/>
        <v>1.5779013783731317E-2</v>
      </c>
      <c r="BI69" s="22">
        <f t="shared" ref="BI69:BI100" si="82">IF(AND(IF((((B69-1-$H$15)*$H$23)/6)&gt;$H$20,$H$20,IF((((B69-1-$H$15)*$H$23)/6)&lt;$H$6,$H$6,((B69-1-$H$15)*$H$23)/6))&lt;=$H$6,B69-1&lt;$H$15),$H$6,IF((((B69-1-$H$15)*$H$23)/6)&gt;$H$20,$H$20,IF((((B69-1-$H$15)*$H$23)/6)&lt;$H$6,$H$6,((B69-1-$H$15)*$H$23)/6)))</f>
        <v>81.27770000000001</v>
      </c>
      <c r="BJ69" s="38"/>
      <c r="BK69" s="17">
        <f t="shared" si="39"/>
        <v>0</v>
      </c>
      <c r="BL69" s="23">
        <f t="shared" si="72"/>
        <v>88</v>
      </c>
      <c r="BM69" s="38"/>
      <c r="BN69" s="37">
        <f t="shared" si="40"/>
        <v>0</v>
      </c>
      <c r="BO69" s="24">
        <f t="shared" si="73"/>
        <v>99</v>
      </c>
      <c r="BP69" s="38"/>
      <c r="BQ69" s="42">
        <f t="shared" si="41"/>
        <v>0</v>
      </c>
      <c r="BR69" s="47">
        <f t="shared" si="42"/>
        <v>0</v>
      </c>
      <c r="BS69" s="25">
        <f t="shared" si="43"/>
        <v>1.3524868957483983E-2</v>
      </c>
      <c r="BT69" s="22">
        <f t="shared" ref="BT69:BT100" si="83">IF(AND(IF((((B69-1-$H$16)*$H$23)/7)&gt;$H$20,$H$20,IF((((B69-1-$H$16)*$H$23)/7)&lt;$H$6,$H$6,((B69-1-$H$16)*$H$23)/7))&lt;=$H$6,B69-1&lt;$H$16),$H$6,IF((((B69-1-$H$16)*$H$23)/7)&gt;$H$20,$H$20,IF((((B69-1-$H$16)*$H$23)/7)&lt;$H$6,$H$6,((B69-1-$H$16)*$H$23)/7)))</f>
        <v>69.666600000000003</v>
      </c>
      <c r="BU69" s="38"/>
      <c r="BV69" s="17">
        <f t="shared" si="45"/>
        <v>0</v>
      </c>
      <c r="BW69" s="23">
        <f t="shared" si="74"/>
        <v>75</v>
      </c>
      <c r="BX69" s="38"/>
      <c r="BY69" s="37">
        <f t="shared" si="46"/>
        <v>0</v>
      </c>
      <c r="BZ69" s="24">
        <f t="shared" si="75"/>
        <v>84</v>
      </c>
      <c r="CA69" s="38"/>
      <c r="CB69" s="42">
        <f t="shared" si="47"/>
        <v>0</v>
      </c>
      <c r="CC69" s="47">
        <f t="shared" si="48"/>
        <v>0</v>
      </c>
      <c r="CD69" s="25">
        <f t="shared" si="49"/>
        <v>1.1834260337798488E-2</v>
      </c>
      <c r="CE69" s="22">
        <f t="shared" ref="CE69:CE100" si="84">IF(AND(IF((((B69-1-$H$17)*$H$23)/8)&gt;$H$20,$H$20,IF((((B69-1-$H$17)*$H$23)/8)&lt;$H$6,$H$6,((B69-1-$H$17)*$H$23)/8))&lt;=$H$6,B69-1&lt;$H$17),$H$6,IF((((B69-1-$H$17)*$H$23)/8)&gt;$H$20,$H$20,IF((((B69-1-$H$17)*$H$23)/8)&lt;$H$6,$H$6,((B69-1-$H$17)*$H$23)/8)))</f>
        <v>60.958275000000008</v>
      </c>
      <c r="CF69" s="38"/>
      <c r="CG69" s="17">
        <f t="shared" si="51"/>
        <v>0</v>
      </c>
      <c r="CH69" s="23">
        <f t="shared" si="76"/>
        <v>66</v>
      </c>
      <c r="CI69" s="38"/>
      <c r="CJ69" s="37">
        <f t="shared" si="52"/>
        <v>0</v>
      </c>
      <c r="CK69" s="24">
        <f t="shared" si="77"/>
        <v>74</v>
      </c>
      <c r="CL69" s="38"/>
      <c r="CM69" s="42">
        <f t="shared" si="53"/>
        <v>0</v>
      </c>
      <c r="CN69" s="47">
        <f t="shared" si="54"/>
        <v>0</v>
      </c>
    </row>
    <row r="70" spans="1:92" x14ac:dyDescent="0.25">
      <c r="A70" s="92">
        <f t="shared" si="78"/>
        <v>68</v>
      </c>
      <c r="B70" s="64">
        <f t="shared" si="55"/>
        <v>5251</v>
      </c>
      <c r="C70" s="61" t="s">
        <v>11</v>
      </c>
      <c r="D70" s="194">
        <f t="shared" si="69"/>
        <v>5350</v>
      </c>
      <c r="E70" s="6">
        <f t="shared" si="12"/>
        <v>3.8087983241287371E-2</v>
      </c>
      <c r="F70" s="7">
        <f t="shared" si="79"/>
        <v>200</v>
      </c>
      <c r="G70" s="34"/>
      <c r="H70" s="39">
        <f t="shared" si="14"/>
        <v>0</v>
      </c>
      <c r="I70" s="31">
        <f t="shared" si="80"/>
        <v>216</v>
      </c>
      <c r="J70" s="38"/>
      <c r="K70" s="39">
        <f t="shared" si="16"/>
        <v>0</v>
      </c>
      <c r="L70" s="63">
        <f t="shared" si="56"/>
        <v>233</v>
      </c>
      <c r="M70" s="43"/>
      <c r="N70" s="39">
        <f t="shared" si="17"/>
        <v>0</v>
      </c>
      <c r="O70" s="46">
        <f t="shared" si="18"/>
        <v>0</v>
      </c>
      <c r="P70" s="9">
        <f t="shared" si="57"/>
        <v>3.8087983241287371E-2</v>
      </c>
      <c r="Q70" s="216">
        <f t="shared" si="58"/>
        <v>200</v>
      </c>
      <c r="R70" s="38"/>
      <c r="S70" s="17">
        <f t="shared" si="19"/>
        <v>0</v>
      </c>
      <c r="T70" s="13">
        <f t="shared" si="59"/>
        <v>216</v>
      </c>
      <c r="U70" s="38"/>
      <c r="V70" s="45">
        <f t="shared" si="20"/>
        <v>0</v>
      </c>
      <c r="W70" s="14">
        <f t="shared" si="60"/>
        <v>216</v>
      </c>
      <c r="X70" s="38"/>
      <c r="Y70" s="45">
        <f t="shared" si="21"/>
        <v>0</v>
      </c>
      <c r="Z70" s="32">
        <f t="shared" si="22"/>
        <v>0</v>
      </c>
      <c r="AA70" s="16">
        <f t="shared" si="61"/>
        <v>2.3995429442011048E-2</v>
      </c>
      <c r="AB70" s="18">
        <f t="shared" si="62"/>
        <v>126.00000000000001</v>
      </c>
      <c r="AC70" s="38"/>
      <c r="AD70" s="17">
        <f t="shared" si="23"/>
        <v>0</v>
      </c>
      <c r="AE70" s="20">
        <f t="shared" si="63"/>
        <v>136</v>
      </c>
      <c r="AF70" s="38"/>
      <c r="AG70" s="37">
        <f t="shared" si="24"/>
        <v>0</v>
      </c>
      <c r="AH70" s="21">
        <f t="shared" si="64"/>
        <v>147</v>
      </c>
      <c r="AI70" s="41"/>
      <c r="AJ70" s="42">
        <f t="shared" si="25"/>
        <v>0</v>
      </c>
      <c r="AK70" s="47">
        <f t="shared" si="26"/>
        <v>0</v>
      </c>
      <c r="AL70" s="25">
        <f t="shared" si="65"/>
        <v>1.6663492668063228E-2</v>
      </c>
      <c r="AM70" s="22">
        <f t="shared" si="66"/>
        <v>87.500000000000014</v>
      </c>
      <c r="AN70" s="38"/>
      <c r="AO70" s="17">
        <f t="shared" si="27"/>
        <v>0</v>
      </c>
      <c r="AP70" s="23">
        <f t="shared" si="67"/>
        <v>95</v>
      </c>
      <c r="AQ70" s="38"/>
      <c r="AR70" s="37">
        <f t="shared" si="28"/>
        <v>0</v>
      </c>
      <c r="AS70" s="24">
        <f t="shared" si="68"/>
        <v>103</v>
      </c>
      <c r="AT70" s="38"/>
      <c r="AU70" s="42">
        <f t="shared" si="29"/>
        <v>0</v>
      </c>
      <c r="AV70" s="47">
        <f t="shared" si="30"/>
        <v>0</v>
      </c>
      <c r="AW70" s="25">
        <f t="shared" si="31"/>
        <v>1.9107453818320325E-2</v>
      </c>
      <c r="AX70" s="22">
        <f t="shared" si="81"/>
        <v>100.33324000000002</v>
      </c>
      <c r="AY70" s="38"/>
      <c r="AZ70" s="17">
        <f t="shared" si="33"/>
        <v>0</v>
      </c>
      <c r="BA70" s="23">
        <f t="shared" si="70"/>
        <v>108</v>
      </c>
      <c r="BB70" s="38"/>
      <c r="BC70" s="37">
        <f t="shared" si="34"/>
        <v>0</v>
      </c>
      <c r="BD70" s="24">
        <f t="shared" si="71"/>
        <v>121</v>
      </c>
      <c r="BE70" s="38"/>
      <c r="BF70" s="42">
        <f t="shared" si="35"/>
        <v>0</v>
      </c>
      <c r="BG70" s="47">
        <f t="shared" si="36"/>
        <v>0</v>
      </c>
      <c r="BH70" s="25">
        <f t="shared" si="37"/>
        <v>1.5922878181933602E-2</v>
      </c>
      <c r="BI70" s="22">
        <f t="shared" si="82"/>
        <v>83.611033333333339</v>
      </c>
      <c r="BJ70" s="38"/>
      <c r="BK70" s="17">
        <f t="shared" si="39"/>
        <v>0</v>
      </c>
      <c r="BL70" s="23">
        <f t="shared" si="72"/>
        <v>90</v>
      </c>
      <c r="BM70" s="38"/>
      <c r="BN70" s="37">
        <f t="shared" si="40"/>
        <v>0</v>
      </c>
      <c r="BO70" s="24">
        <f t="shared" si="73"/>
        <v>101</v>
      </c>
      <c r="BP70" s="38"/>
      <c r="BQ70" s="42">
        <f t="shared" si="41"/>
        <v>0</v>
      </c>
      <c r="BR70" s="47">
        <f t="shared" si="42"/>
        <v>0</v>
      </c>
      <c r="BS70" s="25">
        <f t="shared" si="43"/>
        <v>1.3648181298800228E-2</v>
      </c>
      <c r="BT70" s="22">
        <f t="shared" si="83"/>
        <v>71.666600000000003</v>
      </c>
      <c r="BU70" s="38"/>
      <c r="BV70" s="17">
        <f t="shared" si="45"/>
        <v>0</v>
      </c>
      <c r="BW70" s="23">
        <f t="shared" si="74"/>
        <v>77</v>
      </c>
      <c r="BX70" s="38"/>
      <c r="BY70" s="37">
        <f t="shared" si="46"/>
        <v>0</v>
      </c>
      <c r="BZ70" s="24">
        <f t="shared" si="75"/>
        <v>86</v>
      </c>
      <c r="CA70" s="38"/>
      <c r="CB70" s="42">
        <f t="shared" si="47"/>
        <v>0</v>
      </c>
      <c r="CC70" s="47">
        <f t="shared" si="48"/>
        <v>0</v>
      </c>
      <c r="CD70" s="25">
        <f t="shared" si="49"/>
        <v>1.1942158636450201E-2</v>
      </c>
      <c r="CE70" s="22">
        <f t="shared" si="84"/>
        <v>62.708275000000008</v>
      </c>
      <c r="CF70" s="38"/>
      <c r="CG70" s="17">
        <f t="shared" si="51"/>
        <v>0</v>
      </c>
      <c r="CH70" s="23">
        <f t="shared" si="76"/>
        <v>68</v>
      </c>
      <c r="CI70" s="38"/>
      <c r="CJ70" s="37">
        <f t="shared" si="52"/>
        <v>0</v>
      </c>
      <c r="CK70" s="24">
        <f t="shared" si="77"/>
        <v>76</v>
      </c>
      <c r="CL70" s="38"/>
      <c r="CM70" s="42">
        <f t="shared" si="53"/>
        <v>0</v>
      </c>
      <c r="CN70" s="47">
        <f t="shared" si="54"/>
        <v>0</v>
      </c>
    </row>
    <row r="71" spans="1:92" x14ac:dyDescent="0.25">
      <c r="A71" s="92">
        <f t="shared" si="78"/>
        <v>69</v>
      </c>
      <c r="B71" s="64">
        <f t="shared" si="55"/>
        <v>5351</v>
      </c>
      <c r="C71" s="61" t="s">
        <v>11</v>
      </c>
      <c r="D71" s="194">
        <f t="shared" si="69"/>
        <v>5450</v>
      </c>
      <c r="E71" s="6">
        <f t="shared" si="12"/>
        <v>3.7376191366099792E-2</v>
      </c>
      <c r="F71" s="7">
        <f t="shared" si="79"/>
        <v>200</v>
      </c>
      <c r="G71" s="34"/>
      <c r="H71" s="39">
        <f t="shared" si="14"/>
        <v>0</v>
      </c>
      <c r="I71" s="31">
        <f t="shared" si="80"/>
        <v>216</v>
      </c>
      <c r="J71" s="38"/>
      <c r="K71" s="39">
        <f t="shared" si="16"/>
        <v>0</v>
      </c>
      <c r="L71" s="63">
        <f t="shared" si="56"/>
        <v>233</v>
      </c>
      <c r="M71" s="43"/>
      <c r="N71" s="39">
        <f t="shared" si="17"/>
        <v>0</v>
      </c>
      <c r="O71" s="46">
        <f t="shared" si="18"/>
        <v>0</v>
      </c>
      <c r="P71" s="9">
        <f t="shared" si="57"/>
        <v>3.7376191366099792E-2</v>
      </c>
      <c r="Q71" s="216">
        <f t="shared" si="58"/>
        <v>200</v>
      </c>
      <c r="R71" s="38"/>
      <c r="S71" s="17">
        <f t="shared" si="19"/>
        <v>0</v>
      </c>
      <c r="T71" s="13">
        <f t="shared" si="59"/>
        <v>216</v>
      </c>
      <c r="U71" s="38"/>
      <c r="V71" s="45">
        <f t="shared" si="20"/>
        <v>0</v>
      </c>
      <c r="W71" s="14">
        <f t="shared" si="60"/>
        <v>216</v>
      </c>
      <c r="X71" s="38"/>
      <c r="Y71" s="45">
        <f t="shared" si="21"/>
        <v>0</v>
      </c>
      <c r="Z71" s="32">
        <f t="shared" si="22"/>
        <v>0</v>
      </c>
      <c r="AA71" s="16">
        <f t="shared" si="61"/>
        <v>2.4419111692518536E-2</v>
      </c>
      <c r="AB71" s="18">
        <f t="shared" si="62"/>
        <v>130.66666666666669</v>
      </c>
      <c r="AC71" s="38"/>
      <c r="AD71" s="17">
        <f t="shared" si="23"/>
        <v>0</v>
      </c>
      <c r="AE71" s="20">
        <f t="shared" si="63"/>
        <v>141</v>
      </c>
      <c r="AF71" s="38"/>
      <c r="AG71" s="37">
        <f t="shared" si="24"/>
        <v>0</v>
      </c>
      <c r="AH71" s="21">
        <f t="shared" si="64"/>
        <v>152</v>
      </c>
      <c r="AI71" s="41"/>
      <c r="AJ71" s="42">
        <f t="shared" si="25"/>
        <v>0</v>
      </c>
      <c r="AK71" s="47">
        <f t="shared" si="26"/>
        <v>0</v>
      </c>
      <c r="AL71" s="25">
        <f t="shared" si="65"/>
        <v>1.7006167071575408E-2</v>
      </c>
      <c r="AM71" s="22">
        <f t="shared" si="66"/>
        <v>91.000000000000014</v>
      </c>
      <c r="AN71" s="38"/>
      <c r="AO71" s="17">
        <f t="shared" si="27"/>
        <v>0</v>
      </c>
      <c r="AP71" s="23">
        <f t="shared" si="67"/>
        <v>98</v>
      </c>
      <c r="AQ71" s="38"/>
      <c r="AR71" s="37">
        <f t="shared" si="28"/>
        <v>0</v>
      </c>
      <c r="AS71" s="24">
        <f t="shared" si="68"/>
        <v>106</v>
      </c>
      <c r="AT71" s="38"/>
      <c r="AU71" s="42">
        <f t="shared" si="29"/>
        <v>0</v>
      </c>
      <c r="AV71" s="47">
        <f t="shared" si="30"/>
        <v>0</v>
      </c>
      <c r="AW71" s="25">
        <f t="shared" si="31"/>
        <v>1.9273638572229489E-2</v>
      </c>
      <c r="AX71" s="22">
        <f t="shared" si="81"/>
        <v>103.13324</v>
      </c>
      <c r="AY71" s="38"/>
      <c r="AZ71" s="17">
        <f t="shared" si="33"/>
        <v>0</v>
      </c>
      <c r="BA71" s="23">
        <f t="shared" si="70"/>
        <v>111</v>
      </c>
      <c r="BB71" s="38"/>
      <c r="BC71" s="37">
        <f t="shared" si="34"/>
        <v>0</v>
      </c>
      <c r="BD71" s="24">
        <f t="shared" si="71"/>
        <v>124</v>
      </c>
      <c r="BE71" s="38"/>
      <c r="BF71" s="42">
        <f t="shared" si="35"/>
        <v>0</v>
      </c>
      <c r="BG71" s="47">
        <f t="shared" si="36"/>
        <v>0</v>
      </c>
      <c r="BH71" s="25">
        <f t="shared" si="37"/>
        <v>1.6061365476857908E-2</v>
      </c>
      <c r="BI71" s="22">
        <f t="shared" si="82"/>
        <v>85.944366666666667</v>
      </c>
      <c r="BJ71" s="38"/>
      <c r="BK71" s="17">
        <f t="shared" si="39"/>
        <v>0</v>
      </c>
      <c r="BL71" s="23">
        <f t="shared" si="72"/>
        <v>93</v>
      </c>
      <c r="BM71" s="38"/>
      <c r="BN71" s="37">
        <f t="shared" si="40"/>
        <v>0</v>
      </c>
      <c r="BO71" s="24">
        <f t="shared" si="73"/>
        <v>104</v>
      </c>
      <c r="BP71" s="38"/>
      <c r="BQ71" s="42">
        <f t="shared" si="41"/>
        <v>0</v>
      </c>
      <c r="BR71" s="47">
        <f t="shared" si="42"/>
        <v>0</v>
      </c>
      <c r="BS71" s="25">
        <f t="shared" si="43"/>
        <v>1.3766884694449637E-2</v>
      </c>
      <c r="BT71" s="22">
        <f t="shared" si="83"/>
        <v>73.666600000000003</v>
      </c>
      <c r="BU71" s="38"/>
      <c r="BV71" s="17">
        <f t="shared" si="45"/>
        <v>0</v>
      </c>
      <c r="BW71" s="23">
        <f t="shared" si="74"/>
        <v>80</v>
      </c>
      <c r="BX71" s="38"/>
      <c r="BY71" s="37">
        <f t="shared" si="46"/>
        <v>0</v>
      </c>
      <c r="BZ71" s="24">
        <f t="shared" si="75"/>
        <v>90</v>
      </c>
      <c r="CA71" s="38"/>
      <c r="CB71" s="42">
        <f t="shared" si="47"/>
        <v>0</v>
      </c>
      <c r="CC71" s="47">
        <f t="shared" si="48"/>
        <v>0</v>
      </c>
      <c r="CD71" s="25">
        <f t="shared" si="49"/>
        <v>1.2046024107643431E-2</v>
      </c>
      <c r="CE71" s="22">
        <f t="shared" si="84"/>
        <v>64.458275</v>
      </c>
      <c r="CF71" s="38"/>
      <c r="CG71" s="17">
        <f t="shared" si="51"/>
        <v>0</v>
      </c>
      <c r="CH71" s="23">
        <f t="shared" si="76"/>
        <v>70</v>
      </c>
      <c r="CI71" s="38"/>
      <c r="CJ71" s="37">
        <f t="shared" si="52"/>
        <v>0</v>
      </c>
      <c r="CK71" s="24">
        <f t="shared" si="77"/>
        <v>78</v>
      </c>
      <c r="CL71" s="38"/>
      <c r="CM71" s="42">
        <f t="shared" si="53"/>
        <v>0</v>
      </c>
      <c r="CN71" s="47">
        <f t="shared" si="54"/>
        <v>0</v>
      </c>
    </row>
    <row r="72" spans="1:92" x14ac:dyDescent="0.25">
      <c r="A72" s="92">
        <f t="shared" si="78"/>
        <v>70</v>
      </c>
      <c r="B72" s="64">
        <f t="shared" si="55"/>
        <v>5451</v>
      </c>
      <c r="C72" s="61" t="s">
        <v>11</v>
      </c>
      <c r="D72" s="194">
        <f t="shared" si="69"/>
        <v>5550</v>
      </c>
      <c r="E72" s="6">
        <f t="shared" si="12"/>
        <v>3.66905155017428E-2</v>
      </c>
      <c r="F72" s="7">
        <f t="shared" si="79"/>
        <v>200</v>
      </c>
      <c r="G72" s="34"/>
      <c r="H72" s="39">
        <f t="shared" si="14"/>
        <v>0</v>
      </c>
      <c r="I72" s="31">
        <f t="shared" si="80"/>
        <v>216</v>
      </c>
      <c r="J72" s="38"/>
      <c r="K72" s="39">
        <f t="shared" si="16"/>
        <v>0</v>
      </c>
      <c r="L72" s="63">
        <f t="shared" si="56"/>
        <v>233</v>
      </c>
      <c r="M72" s="43"/>
      <c r="N72" s="39">
        <f t="shared" si="17"/>
        <v>0</v>
      </c>
      <c r="O72" s="46">
        <f t="shared" si="18"/>
        <v>0</v>
      </c>
      <c r="P72" s="9">
        <f t="shared" si="57"/>
        <v>3.66905155017428E-2</v>
      </c>
      <c r="Q72" s="216">
        <f t="shared" si="58"/>
        <v>200</v>
      </c>
      <c r="R72" s="38"/>
      <c r="S72" s="17">
        <f t="shared" si="19"/>
        <v>0</v>
      </c>
      <c r="T72" s="13">
        <f t="shared" si="59"/>
        <v>216</v>
      </c>
      <c r="U72" s="38"/>
      <c r="V72" s="45">
        <f t="shared" si="20"/>
        <v>0</v>
      </c>
      <c r="W72" s="14">
        <f t="shared" si="60"/>
        <v>216</v>
      </c>
      <c r="X72" s="38"/>
      <c r="Y72" s="45">
        <f t="shared" si="21"/>
        <v>0</v>
      </c>
      <c r="Z72" s="32">
        <f t="shared" si="22"/>
        <v>0</v>
      </c>
      <c r="AA72" s="16">
        <f t="shared" si="61"/>
        <v>2.4827248822845961E-2</v>
      </c>
      <c r="AB72" s="18">
        <f t="shared" si="62"/>
        <v>135.33333333333334</v>
      </c>
      <c r="AC72" s="38"/>
      <c r="AD72" s="17">
        <f t="shared" si="23"/>
        <v>0</v>
      </c>
      <c r="AE72" s="20">
        <f t="shared" si="63"/>
        <v>146</v>
      </c>
      <c r="AF72" s="38"/>
      <c r="AG72" s="37">
        <f t="shared" si="24"/>
        <v>0</v>
      </c>
      <c r="AH72" s="21">
        <f t="shared" si="64"/>
        <v>158</v>
      </c>
      <c r="AI72" s="41"/>
      <c r="AJ72" s="42">
        <f t="shared" si="25"/>
        <v>0</v>
      </c>
      <c r="AK72" s="47">
        <f t="shared" si="26"/>
        <v>0</v>
      </c>
      <c r="AL72" s="25">
        <f t="shared" si="65"/>
        <v>1.7336268574573474E-2</v>
      </c>
      <c r="AM72" s="22">
        <f t="shared" si="66"/>
        <v>94.500000000000014</v>
      </c>
      <c r="AN72" s="38"/>
      <c r="AO72" s="17">
        <f t="shared" si="27"/>
        <v>0</v>
      </c>
      <c r="AP72" s="23">
        <f t="shared" si="67"/>
        <v>102</v>
      </c>
      <c r="AQ72" s="38"/>
      <c r="AR72" s="37">
        <f t="shared" si="28"/>
        <v>0</v>
      </c>
      <c r="AS72" s="24">
        <f t="shared" si="68"/>
        <v>110</v>
      </c>
      <c r="AT72" s="38"/>
      <c r="AU72" s="42">
        <f t="shared" si="29"/>
        <v>0</v>
      </c>
      <c r="AV72" s="47">
        <f t="shared" si="30"/>
        <v>0</v>
      </c>
      <c r="AW72" s="25">
        <f t="shared" si="31"/>
        <v>1.94337259218492E-2</v>
      </c>
      <c r="AX72" s="22">
        <f t="shared" si="81"/>
        <v>105.93324</v>
      </c>
      <c r="AY72" s="38"/>
      <c r="AZ72" s="17">
        <f t="shared" si="33"/>
        <v>0</v>
      </c>
      <c r="BA72" s="23">
        <f t="shared" si="70"/>
        <v>114</v>
      </c>
      <c r="BB72" s="38"/>
      <c r="BC72" s="37">
        <f t="shared" si="34"/>
        <v>0</v>
      </c>
      <c r="BD72" s="24">
        <f t="shared" si="71"/>
        <v>128</v>
      </c>
      <c r="BE72" s="38"/>
      <c r="BF72" s="42">
        <f t="shared" si="35"/>
        <v>0</v>
      </c>
      <c r="BG72" s="47">
        <f t="shared" si="36"/>
        <v>0</v>
      </c>
      <c r="BH72" s="25">
        <f t="shared" si="37"/>
        <v>1.6194771601541001E-2</v>
      </c>
      <c r="BI72" s="22">
        <f t="shared" si="82"/>
        <v>88.277699999999996</v>
      </c>
      <c r="BJ72" s="38"/>
      <c r="BK72" s="17">
        <f t="shared" si="39"/>
        <v>0</v>
      </c>
      <c r="BL72" s="23">
        <f t="shared" si="72"/>
        <v>95</v>
      </c>
      <c r="BM72" s="38"/>
      <c r="BN72" s="37">
        <f t="shared" si="40"/>
        <v>0</v>
      </c>
      <c r="BO72" s="24">
        <f t="shared" si="73"/>
        <v>106</v>
      </c>
      <c r="BP72" s="38"/>
      <c r="BQ72" s="42">
        <f t="shared" si="41"/>
        <v>0</v>
      </c>
      <c r="BR72" s="47">
        <f t="shared" si="42"/>
        <v>0</v>
      </c>
      <c r="BS72" s="25">
        <f t="shared" si="43"/>
        <v>1.3881232801320859E-2</v>
      </c>
      <c r="BT72" s="22">
        <f t="shared" si="83"/>
        <v>75.666600000000003</v>
      </c>
      <c r="BU72" s="38"/>
      <c r="BV72" s="17">
        <f t="shared" si="45"/>
        <v>0</v>
      </c>
      <c r="BW72" s="23">
        <f t="shared" si="74"/>
        <v>82</v>
      </c>
      <c r="BX72" s="38"/>
      <c r="BY72" s="37">
        <f t="shared" si="46"/>
        <v>0</v>
      </c>
      <c r="BZ72" s="24">
        <f t="shared" si="75"/>
        <v>92</v>
      </c>
      <c r="CA72" s="38"/>
      <c r="CB72" s="42">
        <f t="shared" si="47"/>
        <v>0</v>
      </c>
      <c r="CC72" s="47">
        <f t="shared" si="48"/>
        <v>0</v>
      </c>
      <c r="CD72" s="25">
        <f t="shared" si="49"/>
        <v>1.2146078701155751E-2</v>
      </c>
      <c r="CE72" s="22">
        <f t="shared" si="84"/>
        <v>66.208275</v>
      </c>
      <c r="CF72" s="38"/>
      <c r="CG72" s="17">
        <f t="shared" si="51"/>
        <v>0</v>
      </c>
      <c r="CH72" s="23">
        <f t="shared" si="76"/>
        <v>72</v>
      </c>
      <c r="CI72" s="38"/>
      <c r="CJ72" s="37">
        <f t="shared" si="52"/>
        <v>0</v>
      </c>
      <c r="CK72" s="24">
        <f t="shared" si="77"/>
        <v>81</v>
      </c>
      <c r="CL72" s="38"/>
      <c r="CM72" s="42">
        <f t="shared" si="53"/>
        <v>0</v>
      </c>
      <c r="CN72" s="47">
        <f t="shared" si="54"/>
        <v>0</v>
      </c>
    </row>
    <row r="73" spans="1:92" x14ac:dyDescent="0.25">
      <c r="A73" s="92">
        <f t="shared" si="78"/>
        <v>71</v>
      </c>
      <c r="B73" s="64">
        <f t="shared" si="55"/>
        <v>5551</v>
      </c>
      <c r="C73" s="61" t="s">
        <v>11</v>
      </c>
      <c r="D73" s="194">
        <f t="shared" si="69"/>
        <v>5650</v>
      </c>
      <c r="E73" s="6">
        <f t="shared" si="12"/>
        <v>3.6029544226265538E-2</v>
      </c>
      <c r="F73" s="7">
        <f t="shared" si="79"/>
        <v>200</v>
      </c>
      <c r="G73" s="34"/>
      <c r="H73" s="39">
        <f t="shared" si="14"/>
        <v>0</v>
      </c>
      <c r="I73" s="31">
        <f t="shared" si="80"/>
        <v>216</v>
      </c>
      <c r="J73" s="38"/>
      <c r="K73" s="39">
        <f t="shared" si="16"/>
        <v>0</v>
      </c>
      <c r="L73" s="63">
        <f t="shared" si="56"/>
        <v>233</v>
      </c>
      <c r="M73" s="43"/>
      <c r="N73" s="39">
        <f t="shared" si="17"/>
        <v>0</v>
      </c>
      <c r="O73" s="46">
        <f t="shared" si="18"/>
        <v>0</v>
      </c>
      <c r="P73" s="9">
        <f t="shared" si="57"/>
        <v>3.6029544226265538E-2</v>
      </c>
      <c r="Q73" s="216">
        <f t="shared" si="58"/>
        <v>200</v>
      </c>
      <c r="R73" s="38"/>
      <c r="S73" s="17">
        <f t="shared" si="19"/>
        <v>0</v>
      </c>
      <c r="T73" s="13">
        <f t="shared" si="59"/>
        <v>216</v>
      </c>
      <c r="U73" s="38"/>
      <c r="V73" s="45">
        <f t="shared" si="20"/>
        <v>0</v>
      </c>
      <c r="W73" s="14">
        <f t="shared" si="60"/>
        <v>216</v>
      </c>
      <c r="X73" s="38"/>
      <c r="Y73" s="45">
        <f t="shared" si="21"/>
        <v>0</v>
      </c>
      <c r="Z73" s="32">
        <f t="shared" si="22"/>
        <v>0</v>
      </c>
      <c r="AA73" s="16">
        <f t="shared" si="61"/>
        <v>2.522068095838588E-2</v>
      </c>
      <c r="AB73" s="18">
        <f t="shared" si="62"/>
        <v>140.00000000000003</v>
      </c>
      <c r="AC73" s="38"/>
      <c r="AD73" s="17">
        <f t="shared" si="23"/>
        <v>0</v>
      </c>
      <c r="AE73" s="20">
        <f t="shared" si="63"/>
        <v>151</v>
      </c>
      <c r="AF73" s="38"/>
      <c r="AG73" s="37">
        <f t="shared" si="24"/>
        <v>0</v>
      </c>
      <c r="AH73" s="21">
        <f t="shared" si="64"/>
        <v>163</v>
      </c>
      <c r="AI73" s="41"/>
      <c r="AJ73" s="42">
        <f t="shared" si="25"/>
        <v>0</v>
      </c>
      <c r="AK73" s="47">
        <f t="shared" si="26"/>
        <v>0</v>
      </c>
      <c r="AL73" s="25">
        <f t="shared" si="65"/>
        <v>1.7654476670870115E-2</v>
      </c>
      <c r="AM73" s="22">
        <f t="shared" si="66"/>
        <v>98.000000000000014</v>
      </c>
      <c r="AN73" s="38"/>
      <c r="AO73" s="17">
        <f t="shared" si="27"/>
        <v>0</v>
      </c>
      <c r="AP73" s="23">
        <f t="shared" si="67"/>
        <v>106</v>
      </c>
      <c r="AQ73" s="38"/>
      <c r="AR73" s="37">
        <f t="shared" si="28"/>
        <v>0</v>
      </c>
      <c r="AS73" s="24">
        <f t="shared" si="68"/>
        <v>114</v>
      </c>
      <c r="AT73" s="38"/>
      <c r="AU73" s="42">
        <f t="shared" si="29"/>
        <v>0</v>
      </c>
      <c r="AV73" s="47">
        <f t="shared" si="30"/>
        <v>0</v>
      </c>
      <c r="AW73" s="25">
        <f t="shared" si="31"/>
        <v>1.9588045397225723E-2</v>
      </c>
      <c r="AX73" s="22">
        <f t="shared" si="81"/>
        <v>108.73324</v>
      </c>
      <c r="AY73" s="38"/>
      <c r="AZ73" s="17">
        <f t="shared" si="33"/>
        <v>0</v>
      </c>
      <c r="BA73" s="23">
        <f t="shared" si="70"/>
        <v>117</v>
      </c>
      <c r="BB73" s="38"/>
      <c r="BC73" s="37">
        <f t="shared" si="34"/>
        <v>0</v>
      </c>
      <c r="BD73" s="24">
        <f t="shared" si="71"/>
        <v>131</v>
      </c>
      <c r="BE73" s="38"/>
      <c r="BF73" s="42">
        <f t="shared" si="35"/>
        <v>0</v>
      </c>
      <c r="BG73" s="47">
        <f t="shared" si="36"/>
        <v>0</v>
      </c>
      <c r="BH73" s="25">
        <f t="shared" si="37"/>
        <v>1.6323371164354773E-2</v>
      </c>
      <c r="BI73" s="22">
        <f t="shared" si="82"/>
        <v>90.611033333333339</v>
      </c>
      <c r="BJ73" s="38"/>
      <c r="BK73" s="17">
        <f t="shared" si="39"/>
        <v>0</v>
      </c>
      <c r="BL73" s="23">
        <f t="shared" si="72"/>
        <v>98</v>
      </c>
      <c r="BM73" s="38"/>
      <c r="BN73" s="37">
        <f t="shared" si="40"/>
        <v>0</v>
      </c>
      <c r="BO73" s="24">
        <f t="shared" si="73"/>
        <v>110</v>
      </c>
      <c r="BP73" s="38"/>
      <c r="BQ73" s="42">
        <f t="shared" si="41"/>
        <v>0</v>
      </c>
      <c r="BR73" s="47">
        <f t="shared" si="42"/>
        <v>0</v>
      </c>
      <c r="BS73" s="25">
        <f t="shared" si="43"/>
        <v>1.3991460998018375E-2</v>
      </c>
      <c r="BT73" s="22">
        <f t="shared" si="83"/>
        <v>77.666600000000003</v>
      </c>
      <c r="BU73" s="38"/>
      <c r="BV73" s="17">
        <f t="shared" si="45"/>
        <v>0</v>
      </c>
      <c r="BW73" s="23">
        <f t="shared" si="74"/>
        <v>84</v>
      </c>
      <c r="BX73" s="38"/>
      <c r="BY73" s="37">
        <f t="shared" si="46"/>
        <v>0</v>
      </c>
      <c r="BZ73" s="24">
        <f t="shared" si="75"/>
        <v>94</v>
      </c>
      <c r="CA73" s="38"/>
      <c r="CB73" s="42">
        <f t="shared" si="47"/>
        <v>0</v>
      </c>
      <c r="CC73" s="47">
        <f t="shared" si="48"/>
        <v>0</v>
      </c>
      <c r="CD73" s="25">
        <f t="shared" si="49"/>
        <v>1.2242528373266079E-2</v>
      </c>
      <c r="CE73" s="22">
        <f t="shared" si="84"/>
        <v>67.958275</v>
      </c>
      <c r="CF73" s="38"/>
      <c r="CG73" s="17">
        <f t="shared" si="51"/>
        <v>0</v>
      </c>
      <c r="CH73" s="23">
        <f t="shared" si="76"/>
        <v>73</v>
      </c>
      <c r="CI73" s="38"/>
      <c r="CJ73" s="37">
        <f t="shared" si="52"/>
        <v>0</v>
      </c>
      <c r="CK73" s="24">
        <f t="shared" si="77"/>
        <v>82</v>
      </c>
      <c r="CL73" s="38"/>
      <c r="CM73" s="42">
        <f t="shared" si="53"/>
        <v>0</v>
      </c>
      <c r="CN73" s="47">
        <f t="shared" si="54"/>
        <v>0</v>
      </c>
    </row>
    <row r="74" spans="1:92" x14ac:dyDescent="0.25">
      <c r="A74" s="92">
        <f t="shared" si="78"/>
        <v>72</v>
      </c>
      <c r="B74" s="64">
        <f t="shared" si="55"/>
        <v>5651</v>
      </c>
      <c r="C74" s="61" t="s">
        <v>11</v>
      </c>
      <c r="D74" s="194">
        <f t="shared" si="69"/>
        <v>5750</v>
      </c>
      <c r="E74" s="6">
        <f t="shared" si="12"/>
        <v>3.5391966023712619E-2</v>
      </c>
      <c r="F74" s="7">
        <f t="shared" si="79"/>
        <v>200</v>
      </c>
      <c r="G74" s="34"/>
      <c r="H74" s="39">
        <f t="shared" si="14"/>
        <v>0</v>
      </c>
      <c r="I74" s="31">
        <f t="shared" si="80"/>
        <v>216</v>
      </c>
      <c r="J74" s="38"/>
      <c r="K74" s="39">
        <f t="shared" si="16"/>
        <v>0</v>
      </c>
      <c r="L74" s="63">
        <f t="shared" si="56"/>
        <v>233</v>
      </c>
      <c r="M74" s="43"/>
      <c r="N74" s="39">
        <f t="shared" si="17"/>
        <v>0</v>
      </c>
      <c r="O74" s="46">
        <f t="shared" si="18"/>
        <v>0</v>
      </c>
      <c r="P74" s="9">
        <f t="shared" si="57"/>
        <v>3.5391966023712619E-2</v>
      </c>
      <c r="Q74" s="216">
        <f t="shared" si="58"/>
        <v>200</v>
      </c>
      <c r="R74" s="38"/>
      <c r="S74" s="17">
        <f t="shared" si="19"/>
        <v>0</v>
      </c>
      <c r="T74" s="13">
        <f t="shared" si="59"/>
        <v>216</v>
      </c>
      <c r="U74" s="38"/>
      <c r="V74" s="45">
        <f t="shared" si="20"/>
        <v>0</v>
      </c>
      <c r="W74" s="14">
        <f t="shared" si="60"/>
        <v>216</v>
      </c>
      <c r="X74" s="38"/>
      <c r="Y74" s="45">
        <f t="shared" si="21"/>
        <v>0</v>
      </c>
      <c r="Z74" s="32">
        <f t="shared" si="22"/>
        <v>0</v>
      </c>
      <c r="AA74" s="16">
        <f t="shared" si="61"/>
        <v>2.5600188757152129E-2</v>
      </c>
      <c r="AB74" s="18">
        <f t="shared" si="62"/>
        <v>144.66666666666669</v>
      </c>
      <c r="AC74" s="38"/>
      <c r="AD74" s="17">
        <f t="shared" si="23"/>
        <v>0</v>
      </c>
      <c r="AE74" s="20">
        <f t="shared" si="63"/>
        <v>156</v>
      </c>
      <c r="AF74" s="38"/>
      <c r="AG74" s="37">
        <f t="shared" si="24"/>
        <v>0</v>
      </c>
      <c r="AH74" s="21">
        <f t="shared" si="64"/>
        <v>168</v>
      </c>
      <c r="AI74" s="41"/>
      <c r="AJ74" s="42">
        <f t="shared" si="25"/>
        <v>0</v>
      </c>
      <c r="AK74" s="47">
        <f t="shared" si="26"/>
        <v>0</v>
      </c>
      <c r="AL74" s="25">
        <f t="shared" si="65"/>
        <v>1.7961422757034155E-2</v>
      </c>
      <c r="AM74" s="22">
        <f t="shared" si="66"/>
        <v>101.50000000000001</v>
      </c>
      <c r="AN74" s="38"/>
      <c r="AO74" s="17">
        <f t="shared" si="27"/>
        <v>0</v>
      </c>
      <c r="AP74" s="23">
        <f t="shared" si="67"/>
        <v>110</v>
      </c>
      <c r="AQ74" s="38"/>
      <c r="AR74" s="37">
        <f t="shared" si="28"/>
        <v>0</v>
      </c>
      <c r="AS74" s="24">
        <f t="shared" si="68"/>
        <v>119</v>
      </c>
      <c r="AT74" s="38"/>
      <c r="AU74" s="42">
        <f t="shared" si="29"/>
        <v>0</v>
      </c>
      <c r="AV74" s="47">
        <f t="shared" si="30"/>
        <v>0</v>
      </c>
      <c r="AW74" s="25">
        <f t="shared" si="31"/>
        <v>1.9736903202972927E-2</v>
      </c>
      <c r="AX74" s="22">
        <f t="shared" si="81"/>
        <v>111.53324000000001</v>
      </c>
      <c r="AY74" s="38"/>
      <c r="AZ74" s="17">
        <f t="shared" si="33"/>
        <v>0</v>
      </c>
      <c r="BA74" s="23">
        <f t="shared" si="70"/>
        <v>120</v>
      </c>
      <c r="BB74" s="38"/>
      <c r="BC74" s="37">
        <f t="shared" si="34"/>
        <v>0</v>
      </c>
      <c r="BD74" s="24">
        <f t="shared" si="71"/>
        <v>134</v>
      </c>
      <c r="BE74" s="38"/>
      <c r="BF74" s="42">
        <f t="shared" si="35"/>
        <v>0</v>
      </c>
      <c r="BG74" s="47">
        <f t="shared" si="36"/>
        <v>0</v>
      </c>
      <c r="BH74" s="25">
        <f t="shared" si="37"/>
        <v>1.6447419335810769E-2</v>
      </c>
      <c r="BI74" s="22">
        <f t="shared" si="82"/>
        <v>92.944366666666667</v>
      </c>
      <c r="BJ74" s="38"/>
      <c r="BK74" s="17">
        <f t="shared" si="39"/>
        <v>0</v>
      </c>
      <c r="BL74" s="23">
        <f t="shared" si="72"/>
        <v>100</v>
      </c>
      <c r="BM74" s="38"/>
      <c r="BN74" s="37">
        <f t="shared" si="40"/>
        <v>0</v>
      </c>
      <c r="BO74" s="24">
        <f t="shared" si="73"/>
        <v>112</v>
      </c>
      <c r="BP74" s="38"/>
      <c r="BQ74" s="42">
        <f t="shared" si="41"/>
        <v>0</v>
      </c>
      <c r="BR74" s="47">
        <f t="shared" si="42"/>
        <v>0</v>
      </c>
      <c r="BS74" s="25">
        <f t="shared" si="43"/>
        <v>1.4097788002123518E-2</v>
      </c>
      <c r="BT74" s="22">
        <f t="shared" si="83"/>
        <v>79.666600000000003</v>
      </c>
      <c r="BU74" s="38"/>
      <c r="BV74" s="17">
        <f t="shared" si="45"/>
        <v>0</v>
      </c>
      <c r="BW74" s="23">
        <f t="shared" si="74"/>
        <v>86</v>
      </c>
      <c r="BX74" s="38"/>
      <c r="BY74" s="37">
        <f t="shared" si="46"/>
        <v>0</v>
      </c>
      <c r="BZ74" s="24">
        <f t="shared" si="75"/>
        <v>96</v>
      </c>
      <c r="CA74" s="38"/>
      <c r="CB74" s="42">
        <f t="shared" si="47"/>
        <v>0</v>
      </c>
      <c r="CC74" s="47">
        <f t="shared" si="48"/>
        <v>0</v>
      </c>
      <c r="CD74" s="25">
        <f t="shared" si="49"/>
        <v>1.2335564501858078E-2</v>
      </c>
      <c r="CE74" s="22">
        <f t="shared" si="84"/>
        <v>69.708275</v>
      </c>
      <c r="CF74" s="38"/>
      <c r="CG74" s="17">
        <f t="shared" si="51"/>
        <v>0</v>
      </c>
      <c r="CH74" s="23">
        <f t="shared" si="76"/>
        <v>75</v>
      </c>
      <c r="CI74" s="38"/>
      <c r="CJ74" s="37">
        <f t="shared" si="52"/>
        <v>0</v>
      </c>
      <c r="CK74" s="24">
        <f t="shared" si="77"/>
        <v>84</v>
      </c>
      <c r="CL74" s="38"/>
      <c r="CM74" s="42">
        <f t="shared" si="53"/>
        <v>0</v>
      </c>
      <c r="CN74" s="47">
        <f t="shared" si="54"/>
        <v>0</v>
      </c>
    </row>
    <row r="75" spans="1:92" x14ac:dyDescent="0.25">
      <c r="A75" s="92">
        <f t="shared" si="78"/>
        <v>73</v>
      </c>
      <c r="B75" s="64">
        <f t="shared" si="55"/>
        <v>5751</v>
      </c>
      <c r="C75" s="61" t="s">
        <v>11</v>
      </c>
      <c r="D75" s="194">
        <f t="shared" si="69"/>
        <v>5850</v>
      </c>
      <c r="E75" s="6">
        <f t="shared" si="12"/>
        <v>3.4776560598156842E-2</v>
      </c>
      <c r="F75" s="7">
        <f t="shared" si="79"/>
        <v>200</v>
      </c>
      <c r="G75" s="34"/>
      <c r="H75" s="39">
        <f t="shared" si="14"/>
        <v>0</v>
      </c>
      <c r="I75" s="31">
        <f t="shared" si="80"/>
        <v>216</v>
      </c>
      <c r="J75" s="38"/>
      <c r="K75" s="39">
        <f t="shared" si="16"/>
        <v>0</v>
      </c>
      <c r="L75" s="63">
        <f t="shared" si="56"/>
        <v>233</v>
      </c>
      <c r="M75" s="43"/>
      <c r="N75" s="39">
        <f t="shared" si="17"/>
        <v>0</v>
      </c>
      <c r="O75" s="46">
        <f t="shared" si="18"/>
        <v>0</v>
      </c>
      <c r="P75" s="9">
        <f t="shared" si="57"/>
        <v>3.4776560598156842E-2</v>
      </c>
      <c r="Q75" s="216">
        <f t="shared" si="58"/>
        <v>200</v>
      </c>
      <c r="R75" s="38"/>
      <c r="S75" s="17">
        <f t="shared" si="19"/>
        <v>0</v>
      </c>
      <c r="T75" s="13">
        <f t="shared" si="59"/>
        <v>216</v>
      </c>
      <c r="U75" s="38"/>
      <c r="V75" s="45">
        <f t="shared" si="20"/>
        <v>0</v>
      </c>
      <c r="W75" s="14">
        <f t="shared" si="60"/>
        <v>216</v>
      </c>
      <c r="X75" s="38"/>
      <c r="Y75" s="45">
        <f t="shared" si="21"/>
        <v>0</v>
      </c>
      <c r="Z75" s="32">
        <f t="shared" si="22"/>
        <v>0</v>
      </c>
      <c r="AA75" s="16">
        <f t="shared" si="61"/>
        <v>2.5966498579957111E-2</v>
      </c>
      <c r="AB75" s="18">
        <f t="shared" si="62"/>
        <v>149.33333333333334</v>
      </c>
      <c r="AC75" s="38"/>
      <c r="AD75" s="17">
        <f t="shared" si="23"/>
        <v>0</v>
      </c>
      <c r="AE75" s="20">
        <f t="shared" si="63"/>
        <v>161</v>
      </c>
      <c r="AF75" s="38"/>
      <c r="AG75" s="37">
        <f t="shared" si="24"/>
        <v>0</v>
      </c>
      <c r="AH75" s="21">
        <f t="shared" si="64"/>
        <v>174</v>
      </c>
      <c r="AI75" s="41"/>
      <c r="AJ75" s="42">
        <f t="shared" si="25"/>
        <v>0</v>
      </c>
      <c r="AK75" s="47">
        <f t="shared" si="26"/>
        <v>0</v>
      </c>
      <c r="AL75" s="25">
        <f t="shared" si="65"/>
        <v>1.8257694314032343E-2</v>
      </c>
      <c r="AM75" s="22">
        <f t="shared" si="66"/>
        <v>105.00000000000001</v>
      </c>
      <c r="AN75" s="38"/>
      <c r="AO75" s="17">
        <f t="shared" si="27"/>
        <v>0</v>
      </c>
      <c r="AP75" s="23">
        <f t="shared" si="67"/>
        <v>113</v>
      </c>
      <c r="AQ75" s="38"/>
      <c r="AR75" s="37">
        <f t="shared" si="28"/>
        <v>0</v>
      </c>
      <c r="AS75" s="24">
        <f t="shared" si="68"/>
        <v>122</v>
      </c>
      <c r="AT75" s="38"/>
      <c r="AU75" s="42">
        <f t="shared" si="29"/>
        <v>0</v>
      </c>
      <c r="AV75" s="47">
        <f t="shared" si="30"/>
        <v>0</v>
      </c>
      <c r="AW75" s="25">
        <f t="shared" si="31"/>
        <v>1.9880584246218049E-2</v>
      </c>
      <c r="AX75" s="22">
        <f t="shared" si="81"/>
        <v>114.33324</v>
      </c>
      <c r="AY75" s="38"/>
      <c r="AZ75" s="17">
        <f t="shared" si="33"/>
        <v>0</v>
      </c>
      <c r="BA75" s="23">
        <f t="shared" si="70"/>
        <v>123</v>
      </c>
      <c r="BB75" s="38"/>
      <c r="BC75" s="37">
        <f t="shared" si="34"/>
        <v>0</v>
      </c>
      <c r="BD75" s="24">
        <f t="shared" si="71"/>
        <v>138</v>
      </c>
      <c r="BE75" s="38"/>
      <c r="BF75" s="42">
        <f t="shared" si="35"/>
        <v>0</v>
      </c>
      <c r="BG75" s="47">
        <f t="shared" si="36"/>
        <v>0</v>
      </c>
      <c r="BH75" s="25">
        <f t="shared" si="37"/>
        <v>1.6567153538515039E-2</v>
      </c>
      <c r="BI75" s="22">
        <f t="shared" si="82"/>
        <v>95.277699999999996</v>
      </c>
      <c r="BJ75" s="38"/>
      <c r="BK75" s="17">
        <f t="shared" si="39"/>
        <v>0</v>
      </c>
      <c r="BL75" s="23">
        <f t="shared" si="72"/>
        <v>103</v>
      </c>
      <c r="BM75" s="38"/>
      <c r="BN75" s="37">
        <f t="shared" si="40"/>
        <v>0</v>
      </c>
      <c r="BO75" s="24">
        <f t="shared" si="73"/>
        <v>115</v>
      </c>
      <c r="BP75" s="38"/>
      <c r="BQ75" s="42">
        <f t="shared" si="41"/>
        <v>0</v>
      </c>
      <c r="BR75" s="47">
        <f t="shared" si="42"/>
        <v>0</v>
      </c>
      <c r="BS75" s="25">
        <f t="shared" si="43"/>
        <v>1.4200417318727178E-2</v>
      </c>
      <c r="BT75" s="22">
        <f t="shared" si="83"/>
        <v>81.666600000000003</v>
      </c>
      <c r="BU75" s="38"/>
      <c r="BV75" s="17">
        <f t="shared" si="45"/>
        <v>0</v>
      </c>
      <c r="BW75" s="23">
        <f t="shared" si="74"/>
        <v>88</v>
      </c>
      <c r="BX75" s="38"/>
      <c r="BY75" s="37">
        <f t="shared" si="46"/>
        <v>0</v>
      </c>
      <c r="BZ75" s="24">
        <f t="shared" si="75"/>
        <v>99</v>
      </c>
      <c r="CA75" s="38"/>
      <c r="CB75" s="42">
        <f t="shared" si="47"/>
        <v>0</v>
      </c>
      <c r="CC75" s="47">
        <f t="shared" si="48"/>
        <v>0</v>
      </c>
      <c r="CD75" s="25">
        <f t="shared" si="49"/>
        <v>1.2425365153886281E-2</v>
      </c>
      <c r="CE75" s="22">
        <f t="shared" si="84"/>
        <v>71.458275</v>
      </c>
      <c r="CF75" s="38"/>
      <c r="CG75" s="17">
        <f t="shared" si="51"/>
        <v>0</v>
      </c>
      <c r="CH75" s="23">
        <f t="shared" si="76"/>
        <v>77</v>
      </c>
      <c r="CI75" s="38"/>
      <c r="CJ75" s="37">
        <f t="shared" si="52"/>
        <v>0</v>
      </c>
      <c r="CK75" s="24">
        <f t="shared" si="77"/>
        <v>86</v>
      </c>
      <c r="CL75" s="38"/>
      <c r="CM75" s="42">
        <f t="shared" si="53"/>
        <v>0</v>
      </c>
      <c r="CN75" s="47">
        <f t="shared" si="54"/>
        <v>0</v>
      </c>
    </row>
    <row r="76" spans="1:92" x14ac:dyDescent="0.25">
      <c r="A76" s="92">
        <f t="shared" si="78"/>
        <v>74</v>
      </c>
      <c r="B76" s="64">
        <f t="shared" si="55"/>
        <v>5851</v>
      </c>
      <c r="C76" s="61" t="s">
        <v>11</v>
      </c>
      <c r="D76" s="194">
        <f t="shared" si="69"/>
        <v>5950</v>
      </c>
      <c r="E76" s="6">
        <f t="shared" si="12"/>
        <v>3.4182191078448131E-2</v>
      </c>
      <c r="F76" s="7">
        <f t="shared" si="79"/>
        <v>200</v>
      </c>
      <c r="G76" s="34"/>
      <c r="H76" s="39">
        <f t="shared" si="14"/>
        <v>0</v>
      </c>
      <c r="I76" s="31">
        <f t="shared" si="80"/>
        <v>216</v>
      </c>
      <c r="J76" s="38"/>
      <c r="K76" s="39">
        <f t="shared" si="16"/>
        <v>0</v>
      </c>
      <c r="L76" s="63">
        <f t="shared" si="56"/>
        <v>233</v>
      </c>
      <c r="M76" s="43"/>
      <c r="N76" s="39">
        <f t="shared" si="17"/>
        <v>0</v>
      </c>
      <c r="O76" s="46">
        <f t="shared" si="18"/>
        <v>0</v>
      </c>
      <c r="P76" s="9">
        <f t="shared" si="57"/>
        <v>3.4182191078448131E-2</v>
      </c>
      <c r="Q76" s="216">
        <f t="shared" si="58"/>
        <v>200</v>
      </c>
      <c r="R76" s="38"/>
      <c r="S76" s="17">
        <f t="shared" si="19"/>
        <v>0</v>
      </c>
      <c r="T76" s="13">
        <f t="shared" si="59"/>
        <v>216</v>
      </c>
      <c r="U76" s="38"/>
      <c r="V76" s="45">
        <f t="shared" si="20"/>
        <v>0</v>
      </c>
      <c r="W76" s="14">
        <f t="shared" si="60"/>
        <v>216</v>
      </c>
      <c r="X76" s="38"/>
      <c r="Y76" s="45">
        <f t="shared" si="21"/>
        <v>0</v>
      </c>
      <c r="Z76" s="32">
        <f t="shared" si="22"/>
        <v>0</v>
      </c>
      <c r="AA76" s="16">
        <f t="shared" si="61"/>
        <v>2.6320287130405063E-2</v>
      </c>
      <c r="AB76" s="18">
        <f t="shared" si="62"/>
        <v>154.00000000000003</v>
      </c>
      <c r="AC76" s="38"/>
      <c r="AD76" s="17">
        <f t="shared" si="23"/>
        <v>0</v>
      </c>
      <c r="AE76" s="20">
        <f t="shared" si="63"/>
        <v>166</v>
      </c>
      <c r="AF76" s="38"/>
      <c r="AG76" s="37">
        <f t="shared" si="24"/>
        <v>0</v>
      </c>
      <c r="AH76" s="21">
        <f t="shared" si="64"/>
        <v>179</v>
      </c>
      <c r="AI76" s="41"/>
      <c r="AJ76" s="42">
        <f t="shared" si="25"/>
        <v>0</v>
      </c>
      <c r="AK76" s="47">
        <f t="shared" si="26"/>
        <v>0</v>
      </c>
      <c r="AL76" s="25">
        <f t="shared" si="65"/>
        <v>1.8543838660058112E-2</v>
      </c>
      <c r="AM76" s="22">
        <f t="shared" si="66"/>
        <v>108.50000000000001</v>
      </c>
      <c r="AN76" s="38"/>
      <c r="AO76" s="17">
        <f t="shared" si="27"/>
        <v>0</v>
      </c>
      <c r="AP76" s="23">
        <f t="shared" si="67"/>
        <v>117</v>
      </c>
      <c r="AQ76" s="38"/>
      <c r="AR76" s="37">
        <f t="shared" si="28"/>
        <v>0</v>
      </c>
      <c r="AS76" s="24">
        <f t="shared" si="68"/>
        <v>126</v>
      </c>
      <c r="AT76" s="38"/>
      <c r="AU76" s="42">
        <f t="shared" si="29"/>
        <v>0</v>
      </c>
      <c r="AV76" s="47">
        <f t="shared" si="30"/>
        <v>0</v>
      </c>
      <c r="AW76" s="25">
        <f t="shared" si="31"/>
        <v>2.0019353956588617E-2</v>
      </c>
      <c r="AX76" s="22">
        <f t="shared" si="81"/>
        <v>117.13324</v>
      </c>
      <c r="AY76" s="38"/>
      <c r="AZ76" s="17">
        <f t="shared" si="33"/>
        <v>0</v>
      </c>
      <c r="BA76" s="23">
        <f t="shared" si="70"/>
        <v>127</v>
      </c>
      <c r="BB76" s="38"/>
      <c r="BC76" s="37">
        <f t="shared" si="34"/>
        <v>0</v>
      </c>
      <c r="BD76" s="24">
        <f t="shared" si="71"/>
        <v>142</v>
      </c>
      <c r="BE76" s="38"/>
      <c r="BF76" s="42">
        <f t="shared" si="35"/>
        <v>0</v>
      </c>
      <c r="BG76" s="47">
        <f t="shared" si="36"/>
        <v>0</v>
      </c>
      <c r="BH76" s="25">
        <f t="shared" si="37"/>
        <v>1.6682794963823848E-2</v>
      </c>
      <c r="BI76" s="22">
        <f t="shared" si="82"/>
        <v>97.611033333333339</v>
      </c>
      <c r="BJ76" s="38"/>
      <c r="BK76" s="17">
        <f t="shared" si="39"/>
        <v>0</v>
      </c>
      <c r="BL76" s="23">
        <f t="shared" si="72"/>
        <v>105</v>
      </c>
      <c r="BM76" s="38"/>
      <c r="BN76" s="37">
        <f t="shared" si="40"/>
        <v>0</v>
      </c>
      <c r="BO76" s="24">
        <f t="shared" si="73"/>
        <v>118</v>
      </c>
      <c r="BP76" s="38"/>
      <c r="BQ76" s="42">
        <f t="shared" si="41"/>
        <v>0</v>
      </c>
      <c r="BR76" s="47">
        <f t="shared" si="42"/>
        <v>0</v>
      </c>
      <c r="BS76" s="25">
        <f t="shared" si="43"/>
        <v>1.4299538540420442E-2</v>
      </c>
      <c r="BT76" s="22">
        <f t="shared" si="83"/>
        <v>83.666600000000003</v>
      </c>
      <c r="BU76" s="38"/>
      <c r="BV76" s="17">
        <f t="shared" si="45"/>
        <v>0</v>
      </c>
      <c r="BW76" s="23">
        <f t="shared" si="74"/>
        <v>90</v>
      </c>
      <c r="BX76" s="38"/>
      <c r="BY76" s="37">
        <f t="shared" si="46"/>
        <v>0</v>
      </c>
      <c r="BZ76" s="24">
        <f t="shared" si="75"/>
        <v>101</v>
      </c>
      <c r="CA76" s="38"/>
      <c r="CB76" s="42">
        <f t="shared" si="47"/>
        <v>0</v>
      </c>
      <c r="CC76" s="47">
        <f t="shared" si="48"/>
        <v>0</v>
      </c>
      <c r="CD76" s="25">
        <f t="shared" si="49"/>
        <v>1.2512096222867886E-2</v>
      </c>
      <c r="CE76" s="22">
        <f t="shared" si="84"/>
        <v>73.208275</v>
      </c>
      <c r="CF76" s="38"/>
      <c r="CG76" s="17">
        <f t="shared" si="51"/>
        <v>0</v>
      </c>
      <c r="CH76" s="23">
        <f t="shared" si="76"/>
        <v>79</v>
      </c>
      <c r="CI76" s="38"/>
      <c r="CJ76" s="37">
        <f t="shared" si="52"/>
        <v>0</v>
      </c>
      <c r="CK76" s="24">
        <f t="shared" si="77"/>
        <v>88</v>
      </c>
      <c r="CL76" s="38"/>
      <c r="CM76" s="42">
        <f t="shared" si="53"/>
        <v>0</v>
      </c>
      <c r="CN76" s="47">
        <f t="shared" si="54"/>
        <v>0</v>
      </c>
    </row>
    <row r="77" spans="1:92" x14ac:dyDescent="0.25">
      <c r="A77" s="92">
        <f t="shared" si="78"/>
        <v>75</v>
      </c>
      <c r="B77" s="64">
        <f t="shared" si="55"/>
        <v>5951</v>
      </c>
      <c r="C77" s="61" t="s">
        <v>11</v>
      </c>
      <c r="D77" s="194">
        <f t="shared" si="69"/>
        <v>6050</v>
      </c>
      <c r="E77" s="6">
        <f t="shared" si="12"/>
        <v>3.3607797008906065E-2</v>
      </c>
      <c r="F77" s="7">
        <f t="shared" si="79"/>
        <v>200</v>
      </c>
      <c r="G77" s="34"/>
      <c r="H77" s="39">
        <f t="shared" si="14"/>
        <v>0</v>
      </c>
      <c r="I77" s="31">
        <f t="shared" si="80"/>
        <v>216</v>
      </c>
      <c r="J77" s="38"/>
      <c r="K77" s="39">
        <f t="shared" si="16"/>
        <v>0</v>
      </c>
      <c r="L77" s="63">
        <f t="shared" si="56"/>
        <v>233</v>
      </c>
      <c r="M77" s="43"/>
      <c r="N77" s="39">
        <f t="shared" si="17"/>
        <v>0</v>
      </c>
      <c r="O77" s="46">
        <f t="shared" si="18"/>
        <v>0</v>
      </c>
      <c r="P77" s="9">
        <f t="shared" si="57"/>
        <v>3.3607797008906065E-2</v>
      </c>
      <c r="Q77" s="216">
        <f t="shared" si="58"/>
        <v>200</v>
      </c>
      <c r="R77" s="38"/>
      <c r="S77" s="17">
        <f t="shared" si="19"/>
        <v>0</v>
      </c>
      <c r="T77" s="13">
        <f t="shared" si="59"/>
        <v>216</v>
      </c>
      <c r="U77" s="38"/>
      <c r="V77" s="45">
        <f t="shared" si="20"/>
        <v>0</v>
      </c>
      <c r="W77" s="14">
        <f t="shared" si="60"/>
        <v>216</v>
      </c>
      <c r="X77" s="38"/>
      <c r="Y77" s="45">
        <f t="shared" si="21"/>
        <v>0</v>
      </c>
      <c r="Z77" s="32">
        <f t="shared" si="22"/>
        <v>0</v>
      </c>
      <c r="AA77" s="16">
        <f t="shared" si="61"/>
        <v>2.6662185627065481E-2</v>
      </c>
      <c r="AB77" s="18">
        <f t="shared" si="62"/>
        <v>158.66666666666669</v>
      </c>
      <c r="AC77" s="38"/>
      <c r="AD77" s="17">
        <f t="shared" si="23"/>
        <v>0</v>
      </c>
      <c r="AE77" s="20">
        <f t="shared" si="63"/>
        <v>171</v>
      </c>
      <c r="AF77" s="38"/>
      <c r="AG77" s="37">
        <f t="shared" si="24"/>
        <v>0</v>
      </c>
      <c r="AH77" s="21">
        <f t="shared" si="64"/>
        <v>185</v>
      </c>
      <c r="AI77" s="41"/>
      <c r="AJ77" s="42">
        <f t="shared" si="25"/>
        <v>0</v>
      </c>
      <c r="AK77" s="47">
        <f t="shared" si="26"/>
        <v>0</v>
      </c>
      <c r="AL77" s="25">
        <f t="shared" si="65"/>
        <v>1.88203663249874E-2</v>
      </c>
      <c r="AM77" s="22">
        <f t="shared" si="66"/>
        <v>112.00000000000001</v>
      </c>
      <c r="AN77" s="38"/>
      <c r="AO77" s="17">
        <f t="shared" si="27"/>
        <v>0</v>
      </c>
      <c r="AP77" s="23">
        <f t="shared" si="67"/>
        <v>121</v>
      </c>
      <c r="AQ77" s="38"/>
      <c r="AR77" s="37">
        <f t="shared" si="28"/>
        <v>0</v>
      </c>
      <c r="AS77" s="24">
        <f t="shared" si="68"/>
        <v>131</v>
      </c>
      <c r="AT77" s="38"/>
      <c r="AU77" s="42">
        <f t="shared" si="29"/>
        <v>0</v>
      </c>
      <c r="AV77" s="47">
        <f t="shared" si="30"/>
        <v>0</v>
      </c>
      <c r="AW77" s="25">
        <f t="shared" si="31"/>
        <v>2.0153459922702066E-2</v>
      </c>
      <c r="AX77" s="22">
        <f t="shared" si="81"/>
        <v>119.93324</v>
      </c>
      <c r="AY77" s="38"/>
      <c r="AZ77" s="17">
        <f t="shared" si="33"/>
        <v>0</v>
      </c>
      <c r="BA77" s="23">
        <f t="shared" si="70"/>
        <v>130</v>
      </c>
      <c r="BB77" s="38"/>
      <c r="BC77" s="37">
        <f t="shared" si="34"/>
        <v>0</v>
      </c>
      <c r="BD77" s="24">
        <f t="shared" si="71"/>
        <v>146</v>
      </c>
      <c r="BE77" s="38"/>
      <c r="BF77" s="42">
        <f t="shared" si="35"/>
        <v>0</v>
      </c>
      <c r="BG77" s="47">
        <f t="shared" si="36"/>
        <v>0</v>
      </c>
      <c r="BH77" s="25">
        <f t="shared" si="37"/>
        <v>1.6794549935585056E-2</v>
      </c>
      <c r="BI77" s="22">
        <f t="shared" si="82"/>
        <v>99.944366666666667</v>
      </c>
      <c r="BJ77" s="38"/>
      <c r="BK77" s="17">
        <f t="shared" si="39"/>
        <v>0</v>
      </c>
      <c r="BL77" s="23">
        <f t="shared" si="72"/>
        <v>108</v>
      </c>
      <c r="BM77" s="38"/>
      <c r="BN77" s="37">
        <f t="shared" si="40"/>
        <v>0</v>
      </c>
      <c r="BO77" s="24">
        <f t="shared" si="73"/>
        <v>121</v>
      </c>
      <c r="BP77" s="38"/>
      <c r="BQ77" s="42">
        <f t="shared" si="41"/>
        <v>0</v>
      </c>
      <c r="BR77" s="47">
        <f t="shared" si="42"/>
        <v>0</v>
      </c>
      <c r="BS77" s="25">
        <f t="shared" si="43"/>
        <v>1.4395328516215762E-2</v>
      </c>
      <c r="BT77" s="22">
        <f t="shared" si="83"/>
        <v>85.666600000000003</v>
      </c>
      <c r="BU77" s="38"/>
      <c r="BV77" s="17">
        <f t="shared" si="45"/>
        <v>0</v>
      </c>
      <c r="BW77" s="23">
        <f t="shared" si="74"/>
        <v>93</v>
      </c>
      <c r="BX77" s="38"/>
      <c r="BY77" s="37">
        <f t="shared" si="46"/>
        <v>0</v>
      </c>
      <c r="BZ77" s="24">
        <f t="shared" si="75"/>
        <v>104</v>
      </c>
      <c r="CA77" s="38"/>
      <c r="CB77" s="42">
        <f t="shared" si="47"/>
        <v>0</v>
      </c>
      <c r="CC77" s="47">
        <f t="shared" si="48"/>
        <v>0</v>
      </c>
      <c r="CD77" s="25">
        <f t="shared" si="49"/>
        <v>1.2595912451688791E-2</v>
      </c>
      <c r="CE77" s="22">
        <f t="shared" si="84"/>
        <v>74.958275</v>
      </c>
      <c r="CF77" s="38"/>
      <c r="CG77" s="17">
        <f t="shared" si="51"/>
        <v>0</v>
      </c>
      <c r="CH77" s="23">
        <f t="shared" si="76"/>
        <v>81</v>
      </c>
      <c r="CI77" s="38"/>
      <c r="CJ77" s="37">
        <f t="shared" si="52"/>
        <v>0</v>
      </c>
      <c r="CK77" s="24">
        <f t="shared" si="77"/>
        <v>91</v>
      </c>
      <c r="CL77" s="38"/>
      <c r="CM77" s="42">
        <f t="shared" si="53"/>
        <v>0</v>
      </c>
      <c r="CN77" s="47">
        <f t="shared" si="54"/>
        <v>0</v>
      </c>
    </row>
    <row r="78" spans="1:92" x14ac:dyDescent="0.25">
      <c r="A78" s="92">
        <f t="shared" si="78"/>
        <v>76</v>
      </c>
      <c r="B78" s="64">
        <f t="shared" si="55"/>
        <v>6051</v>
      </c>
      <c r="C78" s="61" t="s">
        <v>11</v>
      </c>
      <c r="D78" s="194">
        <f t="shared" si="69"/>
        <v>6150</v>
      </c>
      <c r="E78" s="6">
        <f t="shared" si="12"/>
        <v>3.3052388035035532E-2</v>
      </c>
      <c r="F78" s="7">
        <f t="shared" si="79"/>
        <v>200</v>
      </c>
      <c r="G78" s="34"/>
      <c r="H78" s="39">
        <f t="shared" si="14"/>
        <v>0</v>
      </c>
      <c r="I78" s="31">
        <f t="shared" si="80"/>
        <v>216</v>
      </c>
      <c r="J78" s="38"/>
      <c r="K78" s="39">
        <f t="shared" si="16"/>
        <v>0</v>
      </c>
      <c r="L78" s="63">
        <f t="shared" si="56"/>
        <v>233</v>
      </c>
      <c r="M78" s="43"/>
      <c r="N78" s="39">
        <f t="shared" si="17"/>
        <v>0</v>
      </c>
      <c r="O78" s="46">
        <f t="shared" si="18"/>
        <v>0</v>
      </c>
      <c r="P78" s="9">
        <f t="shared" si="57"/>
        <v>3.3052388035035532E-2</v>
      </c>
      <c r="Q78" s="216">
        <f t="shared" si="58"/>
        <v>200</v>
      </c>
      <c r="R78" s="38"/>
      <c r="S78" s="17">
        <f t="shared" si="19"/>
        <v>0</v>
      </c>
      <c r="T78" s="13">
        <f t="shared" si="59"/>
        <v>216</v>
      </c>
      <c r="U78" s="38"/>
      <c r="V78" s="45">
        <f t="shared" si="20"/>
        <v>0</v>
      </c>
      <c r="W78" s="14">
        <f t="shared" si="60"/>
        <v>216</v>
      </c>
      <c r="X78" s="38"/>
      <c r="Y78" s="45">
        <f t="shared" si="21"/>
        <v>0</v>
      </c>
      <c r="Z78" s="32">
        <f t="shared" si="22"/>
        <v>0</v>
      </c>
      <c r="AA78" s="16">
        <f t="shared" si="61"/>
        <v>2.6992783561945684E-2</v>
      </c>
      <c r="AB78" s="18">
        <f t="shared" si="62"/>
        <v>163.33333333333334</v>
      </c>
      <c r="AC78" s="38"/>
      <c r="AD78" s="17">
        <f t="shared" si="23"/>
        <v>0</v>
      </c>
      <c r="AE78" s="20">
        <f t="shared" si="63"/>
        <v>176</v>
      </c>
      <c r="AF78" s="38"/>
      <c r="AG78" s="37">
        <f t="shared" si="24"/>
        <v>0</v>
      </c>
      <c r="AH78" s="21">
        <f t="shared" si="64"/>
        <v>190</v>
      </c>
      <c r="AI78" s="41"/>
      <c r="AJ78" s="42">
        <f t="shared" si="25"/>
        <v>0</v>
      </c>
      <c r="AK78" s="47">
        <f t="shared" si="26"/>
        <v>0</v>
      </c>
      <c r="AL78" s="25">
        <f t="shared" si="65"/>
        <v>1.9087754090233021E-2</v>
      </c>
      <c r="AM78" s="22">
        <f t="shared" si="66"/>
        <v>115.50000000000001</v>
      </c>
      <c r="AN78" s="38"/>
      <c r="AO78" s="17">
        <f t="shared" si="27"/>
        <v>0</v>
      </c>
      <c r="AP78" s="23">
        <f t="shared" si="67"/>
        <v>125</v>
      </c>
      <c r="AQ78" s="38"/>
      <c r="AR78" s="37">
        <f t="shared" si="28"/>
        <v>0</v>
      </c>
      <c r="AS78" s="24">
        <f t="shared" si="68"/>
        <v>135</v>
      </c>
      <c r="AT78" s="38"/>
      <c r="AU78" s="42">
        <f t="shared" si="29"/>
        <v>0</v>
      </c>
      <c r="AV78" s="47">
        <f t="shared" si="30"/>
        <v>0</v>
      </c>
      <c r="AW78" s="25">
        <f t="shared" si="31"/>
        <v>2.0283133366385722E-2</v>
      </c>
      <c r="AX78" s="22">
        <f t="shared" si="81"/>
        <v>122.73324</v>
      </c>
      <c r="AY78" s="38"/>
      <c r="AZ78" s="17">
        <f t="shared" si="33"/>
        <v>0</v>
      </c>
      <c r="BA78" s="23">
        <f t="shared" si="70"/>
        <v>133</v>
      </c>
      <c r="BB78" s="38"/>
      <c r="BC78" s="37">
        <f t="shared" si="34"/>
        <v>0</v>
      </c>
      <c r="BD78" s="24">
        <f t="shared" si="71"/>
        <v>149</v>
      </c>
      <c r="BE78" s="38"/>
      <c r="BF78" s="42">
        <f t="shared" si="35"/>
        <v>0</v>
      </c>
      <c r="BG78" s="47">
        <f t="shared" si="36"/>
        <v>0</v>
      </c>
      <c r="BH78" s="25">
        <f t="shared" si="37"/>
        <v>1.6902611138654766E-2</v>
      </c>
      <c r="BI78" s="22">
        <f t="shared" si="82"/>
        <v>102.2777</v>
      </c>
      <c r="BJ78" s="38"/>
      <c r="BK78" s="17">
        <f t="shared" si="39"/>
        <v>0</v>
      </c>
      <c r="BL78" s="23">
        <f t="shared" si="72"/>
        <v>110</v>
      </c>
      <c r="BM78" s="38"/>
      <c r="BN78" s="37">
        <f t="shared" si="40"/>
        <v>0</v>
      </c>
      <c r="BO78" s="24">
        <f t="shared" si="73"/>
        <v>123</v>
      </c>
      <c r="BP78" s="38"/>
      <c r="BQ78" s="42">
        <f t="shared" si="41"/>
        <v>0</v>
      </c>
      <c r="BR78" s="47">
        <f t="shared" si="42"/>
        <v>0</v>
      </c>
      <c r="BS78" s="25">
        <f t="shared" si="43"/>
        <v>1.448795240456123E-2</v>
      </c>
      <c r="BT78" s="22">
        <f t="shared" si="83"/>
        <v>87.666600000000003</v>
      </c>
      <c r="BU78" s="38"/>
      <c r="BV78" s="17">
        <f t="shared" si="45"/>
        <v>0</v>
      </c>
      <c r="BW78" s="23">
        <f t="shared" si="74"/>
        <v>95</v>
      </c>
      <c r="BX78" s="38"/>
      <c r="BY78" s="37">
        <f t="shared" si="46"/>
        <v>0</v>
      </c>
      <c r="BZ78" s="24">
        <f t="shared" si="75"/>
        <v>106</v>
      </c>
      <c r="CA78" s="38"/>
      <c r="CB78" s="42">
        <f t="shared" si="47"/>
        <v>0</v>
      </c>
      <c r="CC78" s="47">
        <f t="shared" si="48"/>
        <v>0</v>
      </c>
      <c r="CD78" s="25">
        <f t="shared" si="49"/>
        <v>1.2676958353991076E-2</v>
      </c>
      <c r="CE78" s="22">
        <f t="shared" si="84"/>
        <v>76.708275</v>
      </c>
      <c r="CF78" s="38"/>
      <c r="CG78" s="17">
        <f t="shared" si="51"/>
        <v>0</v>
      </c>
      <c r="CH78" s="23">
        <f t="shared" si="76"/>
        <v>83</v>
      </c>
      <c r="CI78" s="38"/>
      <c r="CJ78" s="37">
        <f t="shared" si="52"/>
        <v>0</v>
      </c>
      <c r="CK78" s="24">
        <f t="shared" si="77"/>
        <v>93</v>
      </c>
      <c r="CL78" s="38"/>
      <c r="CM78" s="42">
        <f t="shared" si="53"/>
        <v>0</v>
      </c>
      <c r="CN78" s="47">
        <f t="shared" si="54"/>
        <v>0</v>
      </c>
    </row>
    <row r="79" spans="1:92" ht="15.6" customHeight="1" x14ac:dyDescent="0.25">
      <c r="A79" s="92">
        <f t="shared" si="78"/>
        <v>77</v>
      </c>
      <c r="B79" s="64">
        <f t="shared" si="55"/>
        <v>6151</v>
      </c>
      <c r="C79" s="83" t="s">
        <v>11</v>
      </c>
      <c r="D79" s="194">
        <f t="shared" si="69"/>
        <v>6250</v>
      </c>
      <c r="E79" s="6">
        <f t="shared" si="12"/>
        <v>3.2515038205169891E-2</v>
      </c>
      <c r="F79" s="7">
        <f t="shared" si="79"/>
        <v>200</v>
      </c>
      <c r="G79" s="34"/>
      <c r="H79" s="39">
        <f t="shared" si="14"/>
        <v>0</v>
      </c>
      <c r="I79" s="31">
        <f t="shared" si="80"/>
        <v>216</v>
      </c>
      <c r="J79" s="38"/>
      <c r="K79" s="39">
        <f t="shared" si="16"/>
        <v>0</v>
      </c>
      <c r="L79" s="63">
        <f t="shared" si="56"/>
        <v>233</v>
      </c>
      <c r="M79" s="43"/>
      <c r="N79" s="39">
        <f t="shared" si="17"/>
        <v>0</v>
      </c>
      <c r="O79" s="46">
        <f t="shared" si="18"/>
        <v>0</v>
      </c>
      <c r="P79" s="9">
        <f t="shared" si="57"/>
        <v>3.2515038205169891E-2</v>
      </c>
      <c r="Q79" s="216">
        <f t="shared" si="58"/>
        <v>200</v>
      </c>
      <c r="R79" s="38"/>
      <c r="S79" s="17">
        <f t="shared" si="19"/>
        <v>0</v>
      </c>
      <c r="T79" s="13">
        <f t="shared" si="59"/>
        <v>216</v>
      </c>
      <c r="U79" s="38"/>
      <c r="V79" s="45">
        <f t="shared" si="20"/>
        <v>0</v>
      </c>
      <c r="W79" s="14">
        <f t="shared" si="60"/>
        <v>216</v>
      </c>
      <c r="X79" s="38"/>
      <c r="Y79" s="45">
        <f t="shared" si="21"/>
        <v>0</v>
      </c>
      <c r="Z79" s="32">
        <f t="shared" si="22"/>
        <v>0</v>
      </c>
      <c r="AA79" s="16">
        <f t="shared" si="61"/>
        <v>2.7312632092342713E-2</v>
      </c>
      <c r="AB79" s="18">
        <f t="shared" si="62"/>
        <v>168.00000000000003</v>
      </c>
      <c r="AC79" s="38"/>
      <c r="AD79" s="17">
        <f t="shared" si="23"/>
        <v>0</v>
      </c>
      <c r="AE79" s="20">
        <f t="shared" si="63"/>
        <v>181</v>
      </c>
      <c r="AF79" s="38"/>
      <c r="AG79" s="37">
        <f t="shared" si="24"/>
        <v>0</v>
      </c>
      <c r="AH79" s="21">
        <f t="shared" si="64"/>
        <v>195</v>
      </c>
      <c r="AI79" s="41"/>
      <c r="AJ79" s="42">
        <f t="shared" si="25"/>
        <v>0</v>
      </c>
      <c r="AK79" s="47">
        <f t="shared" si="26"/>
        <v>0</v>
      </c>
      <c r="AL79" s="25">
        <f t="shared" si="65"/>
        <v>1.9346447732076087E-2</v>
      </c>
      <c r="AM79" s="22">
        <f t="shared" si="66"/>
        <v>119.00000000000001</v>
      </c>
      <c r="AN79" s="38"/>
      <c r="AO79" s="17">
        <f t="shared" si="27"/>
        <v>0</v>
      </c>
      <c r="AP79" s="23">
        <f t="shared" si="67"/>
        <v>129</v>
      </c>
      <c r="AQ79" s="38"/>
      <c r="AR79" s="37">
        <f t="shared" si="28"/>
        <v>0</v>
      </c>
      <c r="AS79" s="24">
        <f t="shared" si="68"/>
        <v>139</v>
      </c>
      <c r="AT79" s="38"/>
      <c r="AU79" s="42">
        <f t="shared" si="29"/>
        <v>0</v>
      </c>
      <c r="AV79" s="47">
        <f t="shared" si="30"/>
        <v>0</v>
      </c>
      <c r="AW79" s="25">
        <f t="shared" si="31"/>
        <v>2.0408590473093808E-2</v>
      </c>
      <c r="AX79" s="22">
        <f t="shared" si="81"/>
        <v>125.53324000000001</v>
      </c>
      <c r="AY79" s="38"/>
      <c r="AZ79" s="17">
        <f t="shared" si="33"/>
        <v>0</v>
      </c>
      <c r="BA79" s="23">
        <f t="shared" si="70"/>
        <v>136</v>
      </c>
      <c r="BB79" s="38"/>
      <c r="BC79" s="37">
        <f t="shared" si="34"/>
        <v>0</v>
      </c>
      <c r="BD79" s="24">
        <f t="shared" si="71"/>
        <v>152</v>
      </c>
      <c r="BE79" s="38"/>
      <c r="BF79" s="42">
        <f t="shared" si="35"/>
        <v>0</v>
      </c>
      <c r="BG79" s="47">
        <f t="shared" si="36"/>
        <v>0</v>
      </c>
      <c r="BH79" s="25">
        <f t="shared" si="37"/>
        <v>1.7007158727578173E-2</v>
      </c>
      <c r="BI79" s="22">
        <f t="shared" si="82"/>
        <v>104.61103333333334</v>
      </c>
      <c r="BJ79" s="38"/>
      <c r="BK79" s="17">
        <f t="shared" si="39"/>
        <v>0</v>
      </c>
      <c r="BL79" s="23">
        <f t="shared" si="72"/>
        <v>113</v>
      </c>
      <c r="BM79" s="38"/>
      <c r="BN79" s="37">
        <f t="shared" si="40"/>
        <v>0</v>
      </c>
      <c r="BO79" s="24">
        <f t="shared" si="73"/>
        <v>127</v>
      </c>
      <c r="BP79" s="38"/>
      <c r="BQ79" s="42">
        <f t="shared" si="41"/>
        <v>0</v>
      </c>
      <c r="BR79" s="47">
        <f t="shared" si="42"/>
        <v>0</v>
      </c>
      <c r="BS79" s="25">
        <f t="shared" si="43"/>
        <v>1.4577564623638434E-2</v>
      </c>
      <c r="BT79" s="22">
        <f t="shared" si="83"/>
        <v>89.666600000000003</v>
      </c>
      <c r="BU79" s="38"/>
      <c r="BV79" s="17">
        <f t="shared" si="45"/>
        <v>0</v>
      </c>
      <c r="BW79" s="23">
        <f t="shared" si="74"/>
        <v>97</v>
      </c>
      <c r="BX79" s="38"/>
      <c r="BY79" s="37">
        <f t="shared" si="46"/>
        <v>0</v>
      </c>
      <c r="BZ79" s="24">
        <f t="shared" si="75"/>
        <v>109</v>
      </c>
      <c r="CA79" s="38"/>
      <c r="CB79" s="42">
        <f t="shared" si="47"/>
        <v>0</v>
      </c>
      <c r="CC79" s="47">
        <f t="shared" si="48"/>
        <v>0</v>
      </c>
      <c r="CD79" s="25">
        <f t="shared" si="49"/>
        <v>1.275536904568363E-2</v>
      </c>
      <c r="CE79" s="22">
        <f t="shared" si="84"/>
        <v>78.458275</v>
      </c>
      <c r="CF79" s="38"/>
      <c r="CG79" s="17">
        <f t="shared" si="51"/>
        <v>0</v>
      </c>
      <c r="CH79" s="23">
        <f t="shared" si="76"/>
        <v>85</v>
      </c>
      <c r="CI79" s="38"/>
      <c r="CJ79" s="37">
        <f t="shared" si="52"/>
        <v>0</v>
      </c>
      <c r="CK79" s="24">
        <f t="shared" si="77"/>
        <v>95</v>
      </c>
      <c r="CL79" s="38"/>
      <c r="CM79" s="42">
        <f t="shared" si="53"/>
        <v>0</v>
      </c>
      <c r="CN79" s="47">
        <f t="shared" si="54"/>
        <v>0</v>
      </c>
    </row>
    <row r="80" spans="1:92" ht="14.45" customHeight="1" x14ac:dyDescent="0.25">
      <c r="A80" s="92">
        <f t="shared" si="78"/>
        <v>78</v>
      </c>
      <c r="B80" s="64">
        <f t="shared" si="55"/>
        <v>6251</v>
      </c>
      <c r="C80" s="184" t="s">
        <v>11</v>
      </c>
      <c r="D80" s="194">
        <f t="shared" si="69"/>
        <v>6350</v>
      </c>
      <c r="E80" s="6">
        <f t="shared" si="12"/>
        <v>3.1994880819068948E-2</v>
      </c>
      <c r="F80" s="7">
        <f t="shared" si="79"/>
        <v>200</v>
      </c>
      <c r="G80" s="34"/>
      <c r="H80" s="39">
        <f t="shared" si="14"/>
        <v>0</v>
      </c>
      <c r="I80" s="31">
        <f t="shared" si="80"/>
        <v>216</v>
      </c>
      <c r="J80" s="38"/>
      <c r="K80" s="39">
        <f t="shared" si="16"/>
        <v>0</v>
      </c>
      <c r="L80" s="63">
        <f t="shared" si="56"/>
        <v>233</v>
      </c>
      <c r="M80" s="43"/>
      <c r="N80" s="39">
        <f t="shared" si="17"/>
        <v>0</v>
      </c>
      <c r="O80" s="46">
        <f t="shared" si="18"/>
        <v>0</v>
      </c>
      <c r="P80" s="9">
        <f t="shared" si="57"/>
        <v>3.1994880819068948E-2</v>
      </c>
      <c r="Q80" s="216">
        <f t="shared" si="58"/>
        <v>200</v>
      </c>
      <c r="R80" s="38"/>
      <c r="S80" s="17">
        <f t="shared" si="19"/>
        <v>0</v>
      </c>
      <c r="T80" s="13">
        <f t="shared" si="59"/>
        <v>216</v>
      </c>
      <c r="U80" s="38"/>
      <c r="V80" s="45">
        <f t="shared" si="20"/>
        <v>0</v>
      </c>
      <c r="W80" s="14">
        <f t="shared" si="60"/>
        <v>216</v>
      </c>
      <c r="X80" s="38"/>
      <c r="Y80" s="45">
        <f t="shared" si="21"/>
        <v>0</v>
      </c>
      <c r="Z80" s="32">
        <f t="shared" si="22"/>
        <v>0</v>
      </c>
      <c r="AA80" s="16">
        <f t="shared" si="61"/>
        <v>2.7622247107129523E-2</v>
      </c>
      <c r="AB80" s="18">
        <f t="shared" si="62"/>
        <v>172.66666666666666</v>
      </c>
      <c r="AC80" s="38"/>
      <c r="AD80" s="17">
        <f t="shared" si="23"/>
        <v>0</v>
      </c>
      <c r="AE80" s="20">
        <f t="shared" si="63"/>
        <v>186</v>
      </c>
      <c r="AF80" s="38"/>
      <c r="AG80" s="37">
        <f t="shared" si="24"/>
        <v>0</v>
      </c>
      <c r="AH80" s="21">
        <f t="shared" si="64"/>
        <v>201</v>
      </c>
      <c r="AI80" s="41"/>
      <c r="AJ80" s="42">
        <f t="shared" si="25"/>
        <v>0</v>
      </c>
      <c r="AK80" s="47">
        <f t="shared" si="26"/>
        <v>0</v>
      </c>
      <c r="AL80" s="25">
        <f t="shared" si="65"/>
        <v>1.9596864501679735E-2</v>
      </c>
      <c r="AM80" s="22">
        <f t="shared" si="66"/>
        <v>122.50000000000001</v>
      </c>
      <c r="AN80" s="38"/>
      <c r="AO80" s="17">
        <f t="shared" si="27"/>
        <v>0</v>
      </c>
      <c r="AP80" s="23">
        <f t="shared" si="67"/>
        <v>132</v>
      </c>
      <c r="AQ80" s="38"/>
      <c r="AR80" s="37">
        <f t="shared" si="28"/>
        <v>0</v>
      </c>
      <c r="AS80" s="24">
        <f t="shared" si="68"/>
        <v>143</v>
      </c>
      <c r="AT80" s="38"/>
      <c r="AU80" s="42">
        <f t="shared" si="29"/>
        <v>0</v>
      </c>
      <c r="AV80" s="47">
        <f t="shared" ref="AV80:AV86" si="85">AO80+AR80+AU80</f>
        <v>0</v>
      </c>
      <c r="AW80" s="25">
        <f t="shared" si="31"/>
        <v>2.0530033594624859E-2</v>
      </c>
      <c r="AX80" s="22">
        <f t="shared" si="81"/>
        <v>128.33323999999999</v>
      </c>
      <c r="AY80" s="38"/>
      <c r="AZ80" s="17">
        <f t="shared" si="33"/>
        <v>0</v>
      </c>
      <c r="BA80" s="23">
        <f t="shared" si="70"/>
        <v>139</v>
      </c>
      <c r="BB80" s="38"/>
      <c r="BC80" s="37">
        <f t="shared" si="34"/>
        <v>0</v>
      </c>
      <c r="BD80" s="24">
        <f t="shared" si="71"/>
        <v>156</v>
      </c>
      <c r="BE80" s="38"/>
      <c r="BF80" s="42">
        <f t="shared" si="35"/>
        <v>0</v>
      </c>
      <c r="BG80" s="47">
        <f t="shared" si="36"/>
        <v>0</v>
      </c>
      <c r="BH80" s="25">
        <f t="shared" si="37"/>
        <v>1.7108361328854051E-2</v>
      </c>
      <c r="BI80" s="22">
        <f t="shared" si="82"/>
        <v>106.94436666666667</v>
      </c>
      <c r="BJ80" s="38"/>
      <c r="BK80" s="17">
        <f t="shared" si="39"/>
        <v>0</v>
      </c>
      <c r="BL80" s="23">
        <f t="shared" si="72"/>
        <v>115</v>
      </c>
      <c r="BM80" s="38"/>
      <c r="BN80" s="37">
        <f t="shared" si="40"/>
        <v>0</v>
      </c>
      <c r="BO80" s="24">
        <f t="shared" si="73"/>
        <v>129</v>
      </c>
      <c r="BP80" s="38"/>
      <c r="BQ80" s="42">
        <f t="shared" si="41"/>
        <v>0</v>
      </c>
      <c r="BR80" s="47">
        <f t="shared" si="42"/>
        <v>0</v>
      </c>
      <c r="BS80" s="25">
        <f t="shared" si="43"/>
        <v>1.4664309710446329E-2</v>
      </c>
      <c r="BT80" s="22">
        <f t="shared" si="83"/>
        <v>91.666600000000003</v>
      </c>
      <c r="BU80" s="38"/>
      <c r="BV80" s="17">
        <f t="shared" si="45"/>
        <v>0</v>
      </c>
      <c r="BW80" s="23">
        <f t="shared" si="74"/>
        <v>99</v>
      </c>
      <c r="BX80" s="38"/>
      <c r="BY80" s="37">
        <f t="shared" si="46"/>
        <v>0</v>
      </c>
      <c r="BZ80" s="24">
        <f t="shared" si="75"/>
        <v>111</v>
      </c>
      <c r="CA80" s="38"/>
      <c r="CB80" s="42">
        <f t="shared" si="47"/>
        <v>0</v>
      </c>
      <c r="CC80" s="47">
        <f t="shared" si="48"/>
        <v>0</v>
      </c>
      <c r="CD80" s="25">
        <f t="shared" si="49"/>
        <v>1.2831270996640538E-2</v>
      </c>
      <c r="CE80" s="22">
        <f t="shared" si="84"/>
        <v>80.208275</v>
      </c>
      <c r="CF80" s="38"/>
      <c r="CG80" s="17">
        <f t="shared" si="51"/>
        <v>0</v>
      </c>
      <c r="CH80" s="23">
        <f t="shared" si="76"/>
        <v>87</v>
      </c>
      <c r="CI80" s="38"/>
      <c r="CJ80" s="37">
        <f t="shared" si="52"/>
        <v>0</v>
      </c>
      <c r="CK80" s="24">
        <f t="shared" si="77"/>
        <v>97</v>
      </c>
      <c r="CL80" s="38"/>
      <c r="CM80" s="42">
        <f t="shared" si="53"/>
        <v>0</v>
      </c>
      <c r="CN80" s="47">
        <f t="shared" si="54"/>
        <v>0</v>
      </c>
    </row>
    <row r="81" spans="1:92" ht="14.45" customHeight="1" x14ac:dyDescent="0.25">
      <c r="A81" s="92">
        <f t="shared" si="78"/>
        <v>79</v>
      </c>
      <c r="B81" s="64">
        <f t="shared" si="55"/>
        <v>6351</v>
      </c>
      <c r="C81" s="184" t="s">
        <v>11</v>
      </c>
      <c r="D81" s="194">
        <f t="shared" si="69"/>
        <v>6450</v>
      </c>
      <c r="E81" s="6">
        <f t="shared" si="12"/>
        <v>3.1491103763186902E-2</v>
      </c>
      <c r="F81" s="7">
        <f t="shared" si="79"/>
        <v>200</v>
      </c>
      <c r="G81" s="34"/>
      <c r="H81" s="39">
        <f t="shared" si="14"/>
        <v>0</v>
      </c>
      <c r="I81" s="31">
        <f t="shared" si="80"/>
        <v>216</v>
      </c>
      <c r="J81" s="38"/>
      <c r="K81" s="39">
        <f t="shared" si="16"/>
        <v>0</v>
      </c>
      <c r="L81" s="63">
        <f t="shared" si="56"/>
        <v>233</v>
      </c>
      <c r="M81" s="43"/>
      <c r="N81" s="39">
        <f t="shared" si="17"/>
        <v>0</v>
      </c>
      <c r="O81" s="46">
        <f t="shared" si="18"/>
        <v>0</v>
      </c>
      <c r="P81" s="9">
        <f t="shared" si="57"/>
        <v>3.1491103763186902E-2</v>
      </c>
      <c r="Q81" s="216">
        <f t="shared" si="58"/>
        <v>200</v>
      </c>
      <c r="R81" s="38"/>
      <c r="S81" s="17">
        <f t="shared" si="19"/>
        <v>0</v>
      </c>
      <c r="T81" s="13">
        <f t="shared" si="59"/>
        <v>216</v>
      </c>
      <c r="U81" s="38"/>
      <c r="V81" s="45">
        <f t="shared" si="20"/>
        <v>0</v>
      </c>
      <c r="W81" s="14">
        <f t="shared" si="60"/>
        <v>216</v>
      </c>
      <c r="X81" s="38"/>
      <c r="Y81" s="45">
        <f t="shared" si="21"/>
        <v>0</v>
      </c>
      <c r="Z81" s="32">
        <f t="shared" si="22"/>
        <v>0</v>
      </c>
      <c r="AA81" s="16">
        <f t="shared" si="61"/>
        <v>2.7922112003359052E-2</v>
      </c>
      <c r="AB81" s="18">
        <f t="shared" si="62"/>
        <v>177.33333333333334</v>
      </c>
      <c r="AC81" s="38"/>
      <c r="AD81" s="17">
        <f t="shared" si="23"/>
        <v>0</v>
      </c>
      <c r="AE81" s="20">
        <f t="shared" si="63"/>
        <v>192</v>
      </c>
      <c r="AF81" s="38"/>
      <c r="AG81" s="37">
        <f t="shared" si="24"/>
        <v>0</v>
      </c>
      <c r="AH81" s="21">
        <f t="shared" si="64"/>
        <v>207</v>
      </c>
      <c r="AI81" s="41"/>
      <c r="AJ81" s="42">
        <f t="shared" si="25"/>
        <v>0</v>
      </c>
      <c r="AK81" s="47">
        <f t="shared" si="26"/>
        <v>0</v>
      </c>
      <c r="AL81" s="25">
        <f t="shared" si="65"/>
        <v>1.9839395370807748E-2</v>
      </c>
      <c r="AM81" s="22">
        <f t="shared" si="66"/>
        <v>126.00000000000001</v>
      </c>
      <c r="AN81" s="38"/>
      <c r="AO81" s="17">
        <f t="shared" si="27"/>
        <v>0</v>
      </c>
      <c r="AP81" s="23">
        <f t="shared" si="67"/>
        <v>136</v>
      </c>
      <c r="AQ81" s="38"/>
      <c r="AR81" s="37">
        <f t="shared" si="28"/>
        <v>0</v>
      </c>
      <c r="AS81" s="24">
        <f t="shared" si="68"/>
        <v>147</v>
      </c>
      <c r="AT81" s="38"/>
      <c r="AU81" s="42">
        <f t="shared" si="29"/>
        <v>0</v>
      </c>
      <c r="AV81" s="47">
        <f t="shared" si="85"/>
        <v>0</v>
      </c>
      <c r="AW81" s="25">
        <f t="shared" si="31"/>
        <v>2.0647652338214455E-2</v>
      </c>
      <c r="AX81" s="22">
        <f t="shared" si="81"/>
        <v>131.13324</v>
      </c>
      <c r="AY81" s="38"/>
      <c r="AZ81" s="17">
        <f t="shared" si="33"/>
        <v>0</v>
      </c>
      <c r="BA81" s="23">
        <f t="shared" si="70"/>
        <v>142</v>
      </c>
      <c r="BB81" s="38"/>
      <c r="BC81" s="37">
        <f t="shared" si="34"/>
        <v>0</v>
      </c>
      <c r="BD81" s="24">
        <f t="shared" si="71"/>
        <v>159</v>
      </c>
      <c r="BE81" s="38"/>
      <c r="BF81" s="42">
        <f t="shared" si="35"/>
        <v>0</v>
      </c>
      <c r="BG81" s="47">
        <f t="shared" si="36"/>
        <v>0</v>
      </c>
      <c r="BH81" s="25">
        <f t="shared" si="37"/>
        <v>1.7206376948512046E-2</v>
      </c>
      <c r="BI81" s="22">
        <f t="shared" si="82"/>
        <v>109.2777</v>
      </c>
      <c r="BJ81" s="38"/>
      <c r="BK81" s="17">
        <f t="shared" si="39"/>
        <v>0</v>
      </c>
      <c r="BL81" s="23">
        <f t="shared" si="72"/>
        <v>118</v>
      </c>
      <c r="BM81" s="38"/>
      <c r="BN81" s="37">
        <f t="shared" si="40"/>
        <v>0</v>
      </c>
      <c r="BO81" s="24">
        <f t="shared" si="73"/>
        <v>132</v>
      </c>
      <c r="BP81" s="38"/>
      <c r="BQ81" s="42">
        <f t="shared" si="41"/>
        <v>0</v>
      </c>
      <c r="BR81" s="47">
        <f t="shared" si="42"/>
        <v>0</v>
      </c>
      <c r="BS81" s="25">
        <f t="shared" si="43"/>
        <v>1.4748323098724611E-2</v>
      </c>
      <c r="BT81" s="22">
        <f t="shared" si="83"/>
        <v>93.666600000000003</v>
      </c>
      <c r="BU81" s="38"/>
      <c r="BV81" s="17">
        <f t="shared" si="45"/>
        <v>0</v>
      </c>
      <c r="BW81" s="23">
        <f t="shared" si="74"/>
        <v>101</v>
      </c>
      <c r="BX81" s="38"/>
      <c r="BY81" s="37">
        <f t="shared" si="46"/>
        <v>0</v>
      </c>
      <c r="BZ81" s="24">
        <f t="shared" si="75"/>
        <v>113</v>
      </c>
      <c r="CA81" s="38"/>
      <c r="CB81" s="42">
        <f t="shared" si="47"/>
        <v>0</v>
      </c>
      <c r="CC81" s="47">
        <f t="shared" si="48"/>
        <v>0</v>
      </c>
      <c r="CD81" s="25">
        <f t="shared" si="49"/>
        <v>1.2904782711384033E-2</v>
      </c>
      <c r="CE81" s="22">
        <f t="shared" si="84"/>
        <v>81.958275</v>
      </c>
      <c r="CF81" s="38"/>
      <c r="CG81" s="17">
        <f t="shared" si="51"/>
        <v>0</v>
      </c>
      <c r="CH81" s="23">
        <f t="shared" si="76"/>
        <v>89</v>
      </c>
      <c r="CI81" s="38"/>
      <c r="CJ81" s="37">
        <f t="shared" si="52"/>
        <v>0</v>
      </c>
      <c r="CK81" s="24">
        <f t="shared" si="77"/>
        <v>100</v>
      </c>
      <c r="CL81" s="38"/>
      <c r="CM81" s="42">
        <f t="shared" si="53"/>
        <v>0</v>
      </c>
      <c r="CN81" s="47">
        <f t="shared" si="54"/>
        <v>0</v>
      </c>
    </row>
    <row r="82" spans="1:92" ht="14.45" customHeight="1" x14ac:dyDescent="0.25">
      <c r="A82" s="92">
        <f t="shared" si="78"/>
        <v>80</v>
      </c>
      <c r="B82" s="64">
        <f t="shared" si="55"/>
        <v>6451</v>
      </c>
      <c r="C82" s="184" t="s">
        <v>11</v>
      </c>
      <c r="D82" s="194">
        <f t="shared" si="69"/>
        <v>6550</v>
      </c>
      <c r="E82" s="6">
        <f t="shared" si="12"/>
        <v>3.1002945279801582E-2</v>
      </c>
      <c r="F82" s="7">
        <f t="shared" si="79"/>
        <v>200</v>
      </c>
      <c r="G82" s="34"/>
      <c r="H82" s="39">
        <f t="shared" si="14"/>
        <v>0</v>
      </c>
      <c r="I82" s="31">
        <f t="shared" si="80"/>
        <v>216</v>
      </c>
      <c r="J82" s="38"/>
      <c r="K82" s="39">
        <f t="shared" si="16"/>
        <v>0</v>
      </c>
      <c r="L82" s="63">
        <f t="shared" si="56"/>
        <v>233</v>
      </c>
      <c r="M82" s="43"/>
      <c r="N82" s="39">
        <f t="shared" si="17"/>
        <v>0</v>
      </c>
      <c r="O82" s="46">
        <f t="shared" si="18"/>
        <v>0</v>
      </c>
      <c r="P82" s="9">
        <f t="shared" si="57"/>
        <v>3.1002945279801582E-2</v>
      </c>
      <c r="Q82" s="216">
        <f t="shared" si="58"/>
        <v>200</v>
      </c>
      <c r="R82" s="38"/>
      <c r="S82" s="17">
        <f t="shared" si="19"/>
        <v>0</v>
      </c>
      <c r="T82" s="13">
        <f t="shared" si="59"/>
        <v>216</v>
      </c>
      <c r="U82" s="38"/>
      <c r="V82" s="45">
        <f t="shared" si="20"/>
        <v>0</v>
      </c>
      <c r="W82" s="14">
        <f t="shared" si="60"/>
        <v>216</v>
      </c>
      <c r="X82" s="38"/>
      <c r="Y82" s="45">
        <f t="shared" si="21"/>
        <v>0</v>
      </c>
      <c r="Z82" s="32">
        <f t="shared" si="22"/>
        <v>0</v>
      </c>
      <c r="AA82" s="16">
        <f t="shared" si="61"/>
        <v>2.821268020461944E-2</v>
      </c>
      <c r="AB82" s="18">
        <f t="shared" si="62"/>
        <v>182</v>
      </c>
      <c r="AC82" s="38"/>
      <c r="AD82" s="17">
        <f t="shared" si="23"/>
        <v>0</v>
      </c>
      <c r="AE82" s="20">
        <f t="shared" si="63"/>
        <v>197</v>
      </c>
      <c r="AF82" s="38"/>
      <c r="AG82" s="37">
        <f t="shared" si="24"/>
        <v>0</v>
      </c>
      <c r="AH82" s="21">
        <f t="shared" si="64"/>
        <v>213</v>
      </c>
      <c r="AI82" s="41"/>
      <c r="AJ82" s="42">
        <f t="shared" si="25"/>
        <v>0</v>
      </c>
      <c r="AK82" s="47">
        <f t="shared" si="26"/>
        <v>0</v>
      </c>
      <c r="AL82" s="25">
        <f t="shared" si="65"/>
        <v>2.0074407068671522E-2</v>
      </c>
      <c r="AM82" s="22">
        <f t="shared" si="66"/>
        <v>129.5</v>
      </c>
      <c r="AN82" s="38"/>
      <c r="AO82" s="17">
        <f t="shared" si="27"/>
        <v>0</v>
      </c>
      <c r="AP82" s="23">
        <f t="shared" si="67"/>
        <v>140</v>
      </c>
      <c r="AQ82" s="38"/>
      <c r="AR82" s="37">
        <f t="shared" si="28"/>
        <v>0</v>
      </c>
      <c r="AS82" s="24">
        <f t="shared" si="68"/>
        <v>151</v>
      </c>
      <c r="AT82" s="38"/>
      <c r="AU82" s="42">
        <f t="shared" si="29"/>
        <v>0</v>
      </c>
      <c r="AV82" s="47">
        <f t="shared" si="85"/>
        <v>0</v>
      </c>
      <c r="AW82" s="25">
        <f t="shared" si="31"/>
        <v>2.0761624554332662E-2</v>
      </c>
      <c r="AX82" s="22">
        <f t="shared" si="81"/>
        <v>133.93324000000001</v>
      </c>
      <c r="AY82" s="38"/>
      <c r="AZ82" s="17">
        <f t="shared" si="33"/>
        <v>0</v>
      </c>
      <c r="BA82" s="23">
        <f t="shared" si="70"/>
        <v>145</v>
      </c>
      <c r="BB82" s="38"/>
      <c r="BC82" s="37">
        <f t="shared" si="34"/>
        <v>0</v>
      </c>
      <c r="BD82" s="24">
        <f t="shared" si="71"/>
        <v>162</v>
      </c>
      <c r="BE82" s="38"/>
      <c r="BF82" s="42">
        <f t="shared" si="35"/>
        <v>0</v>
      </c>
      <c r="BG82" s="47">
        <f t="shared" si="36"/>
        <v>0</v>
      </c>
      <c r="BH82" s="25">
        <f t="shared" si="37"/>
        <v>1.7301353795277218E-2</v>
      </c>
      <c r="BI82" s="22">
        <f t="shared" si="82"/>
        <v>111.61103333333334</v>
      </c>
      <c r="BJ82" s="38"/>
      <c r="BK82" s="17">
        <f t="shared" si="39"/>
        <v>0</v>
      </c>
      <c r="BL82" s="23">
        <f t="shared" si="72"/>
        <v>121</v>
      </c>
      <c r="BM82" s="38"/>
      <c r="BN82" s="37">
        <f t="shared" si="40"/>
        <v>0</v>
      </c>
      <c r="BO82" s="24">
        <f t="shared" si="73"/>
        <v>136</v>
      </c>
      <c r="BP82" s="38"/>
      <c r="BQ82" s="42">
        <f t="shared" si="41"/>
        <v>0</v>
      </c>
      <c r="BR82" s="47">
        <f t="shared" si="42"/>
        <v>0</v>
      </c>
      <c r="BS82" s="25">
        <f t="shared" si="43"/>
        <v>1.482973182452333E-2</v>
      </c>
      <c r="BT82" s="22">
        <f t="shared" si="83"/>
        <v>95.666600000000003</v>
      </c>
      <c r="BU82" s="38"/>
      <c r="BV82" s="17">
        <f t="shared" si="45"/>
        <v>0</v>
      </c>
      <c r="BW82" s="23">
        <f t="shared" si="74"/>
        <v>103</v>
      </c>
      <c r="BX82" s="38"/>
      <c r="BY82" s="37">
        <f t="shared" si="46"/>
        <v>0</v>
      </c>
      <c r="BZ82" s="24">
        <f t="shared" si="75"/>
        <v>115</v>
      </c>
      <c r="CA82" s="38"/>
      <c r="CB82" s="42">
        <f t="shared" si="47"/>
        <v>0</v>
      </c>
      <c r="CC82" s="47">
        <f t="shared" si="48"/>
        <v>0</v>
      </c>
      <c r="CD82" s="25">
        <f t="shared" si="49"/>
        <v>1.2976015346457913E-2</v>
      </c>
      <c r="CE82" s="22">
        <f t="shared" si="84"/>
        <v>83.708275</v>
      </c>
      <c r="CF82" s="38"/>
      <c r="CG82" s="17">
        <f t="shared" si="51"/>
        <v>0</v>
      </c>
      <c r="CH82" s="23">
        <f t="shared" si="76"/>
        <v>90</v>
      </c>
      <c r="CI82" s="38"/>
      <c r="CJ82" s="37">
        <f t="shared" si="52"/>
        <v>0</v>
      </c>
      <c r="CK82" s="24">
        <f t="shared" si="77"/>
        <v>101</v>
      </c>
      <c r="CL82" s="38"/>
      <c r="CM82" s="42">
        <f t="shared" si="53"/>
        <v>0</v>
      </c>
      <c r="CN82" s="47">
        <f t="shared" si="54"/>
        <v>0</v>
      </c>
    </row>
    <row r="83" spans="1:92" ht="14.45" customHeight="1" x14ac:dyDescent="0.25">
      <c r="A83" s="92">
        <f t="shared" si="78"/>
        <v>81</v>
      </c>
      <c r="B83" s="64">
        <f t="shared" si="55"/>
        <v>6551</v>
      </c>
      <c r="C83" s="184" t="s">
        <v>11</v>
      </c>
      <c r="D83" s="194">
        <f t="shared" si="69"/>
        <v>6650</v>
      </c>
      <c r="E83" s="6">
        <f t="shared" si="12"/>
        <v>3.0529690123645245E-2</v>
      </c>
      <c r="F83" s="7">
        <f t="shared" si="79"/>
        <v>200</v>
      </c>
      <c r="G83" s="34"/>
      <c r="H83" s="39">
        <f t="shared" si="14"/>
        <v>0</v>
      </c>
      <c r="I83" s="31">
        <f t="shared" si="80"/>
        <v>216</v>
      </c>
      <c r="J83" s="38"/>
      <c r="K83" s="39">
        <f t="shared" si="16"/>
        <v>0</v>
      </c>
      <c r="L83" s="63">
        <f t="shared" si="56"/>
        <v>233</v>
      </c>
      <c r="M83" s="43"/>
      <c r="N83" s="39">
        <f t="shared" si="17"/>
        <v>0</v>
      </c>
      <c r="O83" s="46">
        <f t="shared" si="18"/>
        <v>0</v>
      </c>
      <c r="P83" s="9">
        <f t="shared" si="57"/>
        <v>3.0529690123645245E-2</v>
      </c>
      <c r="Q83" s="216">
        <f t="shared" si="58"/>
        <v>200</v>
      </c>
      <c r="R83" s="38"/>
      <c r="S83" s="17">
        <f t="shared" si="19"/>
        <v>0</v>
      </c>
      <c r="T83" s="13">
        <f t="shared" si="59"/>
        <v>216</v>
      </c>
      <c r="U83" s="38"/>
      <c r="V83" s="45">
        <f t="shared" si="20"/>
        <v>0</v>
      </c>
      <c r="W83" s="14">
        <f t="shared" si="60"/>
        <v>216</v>
      </c>
      <c r="X83" s="38"/>
      <c r="Y83" s="45">
        <f t="shared" si="21"/>
        <v>0</v>
      </c>
      <c r="Z83" s="32">
        <f t="shared" si="22"/>
        <v>0</v>
      </c>
      <c r="AA83" s="16">
        <f t="shared" si="61"/>
        <v>2.849437744873556E-2</v>
      </c>
      <c r="AB83" s="18">
        <f t="shared" si="62"/>
        <v>186.66666666666666</v>
      </c>
      <c r="AC83" s="38"/>
      <c r="AD83" s="17">
        <f t="shared" si="23"/>
        <v>0</v>
      </c>
      <c r="AE83" s="20">
        <f t="shared" si="63"/>
        <v>202</v>
      </c>
      <c r="AF83" s="38"/>
      <c r="AG83" s="37">
        <f t="shared" si="24"/>
        <v>0</v>
      </c>
      <c r="AH83" s="21">
        <f t="shared" si="64"/>
        <v>218</v>
      </c>
      <c r="AI83" s="41"/>
      <c r="AJ83" s="42">
        <f t="shared" si="25"/>
        <v>0</v>
      </c>
      <c r="AK83" s="47">
        <f t="shared" si="26"/>
        <v>0</v>
      </c>
      <c r="AL83" s="25">
        <f t="shared" si="65"/>
        <v>2.0302243932224087E-2</v>
      </c>
      <c r="AM83" s="22">
        <f t="shared" si="66"/>
        <v>133</v>
      </c>
      <c r="AN83" s="38"/>
      <c r="AO83" s="17">
        <f t="shared" si="27"/>
        <v>0</v>
      </c>
      <c r="AP83" s="23">
        <f t="shared" si="67"/>
        <v>144</v>
      </c>
      <c r="AQ83" s="38"/>
      <c r="AR83" s="37">
        <f t="shared" si="28"/>
        <v>0</v>
      </c>
      <c r="AS83" s="24">
        <f t="shared" si="68"/>
        <v>156</v>
      </c>
      <c r="AT83" s="38"/>
      <c r="AU83" s="42">
        <f t="shared" si="29"/>
        <v>0</v>
      </c>
      <c r="AV83" s="47">
        <f t="shared" si="85"/>
        <v>0</v>
      </c>
      <c r="AW83" s="25">
        <f t="shared" si="31"/>
        <v>2.0872117234010074E-2</v>
      </c>
      <c r="AX83" s="22">
        <f t="shared" si="81"/>
        <v>136.73324</v>
      </c>
      <c r="AY83" s="38"/>
      <c r="AZ83" s="17">
        <f t="shared" si="33"/>
        <v>0</v>
      </c>
      <c r="BA83" s="23">
        <f t="shared" si="70"/>
        <v>148</v>
      </c>
      <c r="BB83" s="38"/>
      <c r="BC83" s="37">
        <f t="shared" si="34"/>
        <v>0</v>
      </c>
      <c r="BD83" s="24">
        <f t="shared" si="71"/>
        <v>166</v>
      </c>
      <c r="BE83" s="38"/>
      <c r="BF83" s="42">
        <f t="shared" si="35"/>
        <v>0</v>
      </c>
      <c r="BG83" s="47">
        <f t="shared" si="36"/>
        <v>0</v>
      </c>
      <c r="BH83" s="25">
        <f t="shared" si="37"/>
        <v>1.7393431028341729E-2</v>
      </c>
      <c r="BI83" s="22">
        <f t="shared" si="82"/>
        <v>113.94436666666667</v>
      </c>
      <c r="BJ83" s="38"/>
      <c r="BK83" s="17">
        <f t="shared" si="39"/>
        <v>0</v>
      </c>
      <c r="BL83" s="23">
        <f t="shared" si="72"/>
        <v>123</v>
      </c>
      <c r="BM83" s="38"/>
      <c r="BN83" s="37">
        <f t="shared" si="40"/>
        <v>0</v>
      </c>
      <c r="BO83" s="24">
        <f t="shared" si="73"/>
        <v>138</v>
      </c>
      <c r="BP83" s="38"/>
      <c r="BQ83" s="42">
        <f t="shared" si="41"/>
        <v>0</v>
      </c>
      <c r="BR83" s="47">
        <f t="shared" si="42"/>
        <v>0</v>
      </c>
      <c r="BS83" s="25">
        <f t="shared" si="43"/>
        <v>1.4908655167150054E-2</v>
      </c>
      <c r="BT83" s="22">
        <f t="shared" si="83"/>
        <v>97.666600000000003</v>
      </c>
      <c r="BU83" s="38"/>
      <c r="BV83" s="17">
        <f t="shared" si="45"/>
        <v>0</v>
      </c>
      <c r="BW83" s="23">
        <f t="shared" si="74"/>
        <v>105</v>
      </c>
      <c r="BX83" s="38"/>
      <c r="BY83" s="37">
        <f t="shared" si="46"/>
        <v>0</v>
      </c>
      <c r="BZ83" s="24">
        <f t="shared" si="75"/>
        <v>118</v>
      </c>
      <c r="CA83" s="38"/>
      <c r="CB83" s="42">
        <f t="shared" si="47"/>
        <v>0</v>
      </c>
      <c r="CC83" s="47">
        <f t="shared" si="48"/>
        <v>0</v>
      </c>
      <c r="CD83" s="25">
        <f t="shared" si="49"/>
        <v>1.3045073271256296E-2</v>
      </c>
      <c r="CE83" s="22">
        <f t="shared" si="84"/>
        <v>85.458275</v>
      </c>
      <c r="CF83" s="38"/>
      <c r="CG83" s="17">
        <f t="shared" si="51"/>
        <v>0</v>
      </c>
      <c r="CH83" s="23">
        <f t="shared" si="76"/>
        <v>92</v>
      </c>
      <c r="CI83" s="38"/>
      <c r="CJ83" s="37">
        <f t="shared" si="52"/>
        <v>0</v>
      </c>
      <c r="CK83" s="24">
        <f t="shared" si="77"/>
        <v>103</v>
      </c>
      <c r="CL83" s="38"/>
      <c r="CM83" s="42">
        <f t="shared" si="53"/>
        <v>0</v>
      </c>
      <c r="CN83" s="47">
        <f t="shared" si="54"/>
        <v>0</v>
      </c>
    </row>
    <row r="84" spans="1:92" ht="14.45" customHeight="1" x14ac:dyDescent="0.25">
      <c r="A84" s="92">
        <f t="shared" si="78"/>
        <v>82</v>
      </c>
      <c r="B84" s="64">
        <f t="shared" si="55"/>
        <v>6651</v>
      </c>
      <c r="C84" s="184" t="s">
        <v>11</v>
      </c>
      <c r="D84" s="194">
        <f t="shared" si="69"/>
        <v>6750</v>
      </c>
      <c r="E84" s="6">
        <f t="shared" si="12"/>
        <v>3.0070666065253344E-2</v>
      </c>
      <c r="F84" s="7">
        <f t="shared" si="79"/>
        <v>200</v>
      </c>
      <c r="G84" s="34"/>
      <c r="H84" s="39">
        <f t="shared" si="14"/>
        <v>0</v>
      </c>
      <c r="I84" s="31">
        <f t="shared" si="80"/>
        <v>216</v>
      </c>
      <c r="J84" s="38"/>
      <c r="K84" s="39">
        <f t="shared" si="16"/>
        <v>0</v>
      </c>
      <c r="L84" s="63">
        <f t="shared" si="56"/>
        <v>233</v>
      </c>
      <c r="M84" s="43"/>
      <c r="N84" s="39">
        <f t="shared" si="17"/>
        <v>0</v>
      </c>
      <c r="O84" s="46">
        <f t="shared" si="18"/>
        <v>0</v>
      </c>
      <c r="P84" s="9">
        <f t="shared" si="57"/>
        <v>3.0070666065253344E-2</v>
      </c>
      <c r="Q84" s="216">
        <f t="shared" si="58"/>
        <v>200</v>
      </c>
      <c r="R84" s="38"/>
      <c r="S84" s="17">
        <f t="shared" si="19"/>
        <v>0</v>
      </c>
      <c r="T84" s="13">
        <f t="shared" si="59"/>
        <v>216</v>
      </c>
      <c r="U84" s="38"/>
      <c r="V84" s="45">
        <f t="shared" si="20"/>
        <v>0</v>
      </c>
      <c r="W84" s="14">
        <f t="shared" si="60"/>
        <v>216</v>
      </c>
      <c r="X84" s="38"/>
      <c r="Y84" s="45">
        <f t="shared" si="21"/>
        <v>0</v>
      </c>
      <c r="Z84" s="32">
        <f t="shared" si="22"/>
        <v>0</v>
      </c>
      <c r="AA84" s="16">
        <f t="shared" si="61"/>
        <v>2.876760386909237E-2</v>
      </c>
      <c r="AB84" s="18">
        <f t="shared" si="62"/>
        <v>191.33333333333334</v>
      </c>
      <c r="AC84" s="38"/>
      <c r="AD84" s="17">
        <f t="shared" si="23"/>
        <v>0</v>
      </c>
      <c r="AE84" s="20">
        <f t="shared" si="63"/>
        <v>207</v>
      </c>
      <c r="AF84" s="38"/>
      <c r="AG84" s="37">
        <f t="shared" si="24"/>
        <v>0</v>
      </c>
      <c r="AH84" s="21">
        <f t="shared" si="64"/>
        <v>224</v>
      </c>
      <c r="AI84" s="41"/>
      <c r="AJ84" s="42">
        <f t="shared" si="25"/>
        <v>0</v>
      </c>
      <c r="AK84" s="47">
        <f t="shared" si="26"/>
        <v>0</v>
      </c>
      <c r="AL84" s="25">
        <f t="shared" si="65"/>
        <v>2.0523229589535407E-2</v>
      </c>
      <c r="AM84" s="22">
        <f t="shared" si="66"/>
        <v>136.5</v>
      </c>
      <c r="AN84" s="38"/>
      <c r="AO84" s="17">
        <f t="shared" si="27"/>
        <v>0</v>
      </c>
      <c r="AP84" s="23">
        <f t="shared" si="67"/>
        <v>147</v>
      </c>
      <c r="AQ84" s="38"/>
      <c r="AR84" s="37">
        <f t="shared" si="28"/>
        <v>0</v>
      </c>
      <c r="AS84" s="24">
        <f t="shared" si="68"/>
        <v>159</v>
      </c>
      <c r="AT84" s="38"/>
      <c r="AU84" s="42">
        <f t="shared" si="29"/>
        <v>0</v>
      </c>
      <c r="AV84" s="47">
        <f t="shared" si="85"/>
        <v>0</v>
      </c>
      <c r="AW84" s="25">
        <f t="shared" si="31"/>
        <v>2.0979287325214254E-2</v>
      </c>
      <c r="AX84" s="22">
        <f t="shared" si="81"/>
        <v>139.53324000000001</v>
      </c>
      <c r="AY84" s="38"/>
      <c r="AZ84" s="17">
        <f t="shared" si="33"/>
        <v>0</v>
      </c>
      <c r="BA84" s="23">
        <f t="shared" si="70"/>
        <v>151</v>
      </c>
      <c r="BB84" s="38"/>
      <c r="BC84" s="37">
        <f t="shared" si="34"/>
        <v>0</v>
      </c>
      <c r="BD84" s="24">
        <f t="shared" si="71"/>
        <v>169</v>
      </c>
      <c r="BE84" s="38"/>
      <c r="BF84" s="42">
        <f t="shared" si="35"/>
        <v>0</v>
      </c>
      <c r="BG84" s="47">
        <f t="shared" si="36"/>
        <v>0</v>
      </c>
      <c r="BH84" s="25">
        <f t="shared" si="37"/>
        <v>1.7482739437678543E-2</v>
      </c>
      <c r="BI84" s="22">
        <f t="shared" si="82"/>
        <v>116.2777</v>
      </c>
      <c r="BJ84" s="38"/>
      <c r="BK84" s="17">
        <f t="shared" si="39"/>
        <v>0</v>
      </c>
      <c r="BL84" s="23">
        <f t="shared" si="72"/>
        <v>126</v>
      </c>
      <c r="BM84" s="38"/>
      <c r="BN84" s="37">
        <f t="shared" si="40"/>
        <v>0</v>
      </c>
      <c r="BO84" s="24">
        <f t="shared" si="73"/>
        <v>141</v>
      </c>
      <c r="BP84" s="38"/>
      <c r="BQ84" s="42">
        <f t="shared" si="41"/>
        <v>0</v>
      </c>
      <c r="BR84" s="47">
        <f t="shared" si="42"/>
        <v>0</v>
      </c>
      <c r="BS84" s="25">
        <f t="shared" si="43"/>
        <v>1.4985205232295896E-2</v>
      </c>
      <c r="BT84" s="22">
        <f t="shared" si="83"/>
        <v>99.666600000000003</v>
      </c>
      <c r="BU84" s="38"/>
      <c r="BV84" s="17">
        <f t="shared" si="45"/>
        <v>0</v>
      </c>
      <c r="BW84" s="23">
        <f t="shared" si="74"/>
        <v>108</v>
      </c>
      <c r="BX84" s="38"/>
      <c r="BY84" s="37">
        <f t="shared" si="46"/>
        <v>0</v>
      </c>
      <c r="BZ84" s="24">
        <f t="shared" si="75"/>
        <v>121</v>
      </c>
      <c r="CA84" s="38"/>
      <c r="CB84" s="42">
        <f t="shared" si="47"/>
        <v>0</v>
      </c>
      <c r="CC84" s="47">
        <f t="shared" si="48"/>
        <v>0</v>
      </c>
      <c r="CD84" s="25">
        <f t="shared" si="49"/>
        <v>1.3112054578258909E-2</v>
      </c>
      <c r="CE84" s="22">
        <f t="shared" si="84"/>
        <v>87.208275</v>
      </c>
      <c r="CF84" s="38"/>
      <c r="CG84" s="17">
        <f t="shared" si="51"/>
        <v>0</v>
      </c>
      <c r="CH84" s="23">
        <f t="shared" si="76"/>
        <v>94</v>
      </c>
      <c r="CI84" s="38"/>
      <c r="CJ84" s="37">
        <f t="shared" si="52"/>
        <v>0</v>
      </c>
      <c r="CK84" s="24">
        <f t="shared" si="77"/>
        <v>105</v>
      </c>
      <c r="CL84" s="38"/>
      <c r="CM84" s="42">
        <f t="shared" si="53"/>
        <v>0</v>
      </c>
      <c r="CN84" s="47">
        <f t="shared" si="54"/>
        <v>0</v>
      </c>
    </row>
    <row r="85" spans="1:92" ht="14.45" customHeight="1" x14ac:dyDescent="0.25">
      <c r="A85" s="92">
        <f t="shared" si="78"/>
        <v>83</v>
      </c>
      <c r="B85" s="64">
        <f t="shared" si="55"/>
        <v>6751</v>
      </c>
      <c r="C85" s="184" t="s">
        <v>11</v>
      </c>
      <c r="D85" s="194">
        <f t="shared" si="69"/>
        <v>6850</v>
      </c>
      <c r="E85" s="6">
        <f t="shared" si="12"/>
        <v>2.9625240705080731E-2</v>
      </c>
      <c r="F85" s="7">
        <f t="shared" si="79"/>
        <v>200</v>
      </c>
      <c r="G85" s="34"/>
      <c r="H85" s="39">
        <f t="shared" si="14"/>
        <v>0</v>
      </c>
      <c r="I85" s="31">
        <f t="shared" si="80"/>
        <v>216</v>
      </c>
      <c r="J85" s="38"/>
      <c r="K85" s="39">
        <f t="shared" si="16"/>
        <v>0</v>
      </c>
      <c r="L85" s="63">
        <f t="shared" si="56"/>
        <v>233</v>
      </c>
      <c r="M85" s="43"/>
      <c r="N85" s="39">
        <f t="shared" si="17"/>
        <v>0</v>
      </c>
      <c r="O85" s="46">
        <f t="shared" si="18"/>
        <v>0</v>
      </c>
      <c r="P85" s="9">
        <f t="shared" si="57"/>
        <v>2.9625240705080731E-2</v>
      </c>
      <c r="Q85" s="216">
        <f t="shared" si="58"/>
        <v>200</v>
      </c>
      <c r="R85" s="38"/>
      <c r="S85" s="17">
        <f t="shared" si="19"/>
        <v>0</v>
      </c>
      <c r="T85" s="13">
        <f t="shared" si="59"/>
        <v>216</v>
      </c>
      <c r="U85" s="38"/>
      <c r="V85" s="45">
        <f t="shared" si="20"/>
        <v>0</v>
      </c>
      <c r="W85" s="14">
        <f t="shared" si="60"/>
        <v>216</v>
      </c>
      <c r="X85" s="38"/>
      <c r="Y85" s="45">
        <f t="shared" si="21"/>
        <v>0</v>
      </c>
      <c r="Z85" s="32">
        <f t="shared" si="22"/>
        <v>0</v>
      </c>
      <c r="AA85" s="16">
        <f t="shared" si="61"/>
        <v>2.9032735890979114E-2</v>
      </c>
      <c r="AB85" s="18">
        <f t="shared" si="62"/>
        <v>196</v>
      </c>
      <c r="AC85" s="38"/>
      <c r="AD85" s="17">
        <f t="shared" si="23"/>
        <v>0</v>
      </c>
      <c r="AE85" s="20">
        <f t="shared" si="63"/>
        <v>212</v>
      </c>
      <c r="AF85" s="38"/>
      <c r="AG85" s="37">
        <f t="shared" si="24"/>
        <v>0</v>
      </c>
      <c r="AH85" s="21">
        <f t="shared" si="64"/>
        <v>229</v>
      </c>
      <c r="AI85" s="41"/>
      <c r="AJ85" s="42">
        <f t="shared" si="25"/>
        <v>0</v>
      </c>
      <c r="AK85" s="47">
        <f t="shared" si="26"/>
        <v>0</v>
      </c>
      <c r="AL85" s="25">
        <f t="shared" si="65"/>
        <v>2.0737668493556509E-2</v>
      </c>
      <c r="AM85" s="22">
        <f t="shared" si="66"/>
        <v>140</v>
      </c>
      <c r="AN85" s="38"/>
      <c r="AO85" s="17">
        <f t="shared" si="27"/>
        <v>0</v>
      </c>
      <c r="AP85" s="23">
        <f t="shared" si="67"/>
        <v>151</v>
      </c>
      <c r="AQ85" s="38"/>
      <c r="AR85" s="37">
        <f t="shared" si="28"/>
        <v>0</v>
      </c>
      <c r="AS85" s="24">
        <f t="shared" si="68"/>
        <v>163</v>
      </c>
      <c r="AT85" s="38"/>
      <c r="AU85" s="42">
        <f t="shared" si="29"/>
        <v>0</v>
      </c>
      <c r="AV85" s="47">
        <f t="shared" si="85"/>
        <v>0</v>
      </c>
      <c r="AW85" s="25">
        <f t="shared" si="31"/>
        <v>2.1083282476670122E-2</v>
      </c>
      <c r="AX85" s="22">
        <f t="shared" si="81"/>
        <v>142.33323999999999</v>
      </c>
      <c r="AY85" s="38"/>
      <c r="AZ85" s="17">
        <f t="shared" si="33"/>
        <v>0</v>
      </c>
      <c r="BA85" s="23">
        <f t="shared" si="70"/>
        <v>154</v>
      </c>
      <c r="BB85" s="38"/>
      <c r="BC85" s="37">
        <f t="shared" si="34"/>
        <v>0</v>
      </c>
      <c r="BD85" s="24">
        <f t="shared" si="71"/>
        <v>172</v>
      </c>
      <c r="BE85" s="38"/>
      <c r="BF85" s="42">
        <f t="shared" si="35"/>
        <v>0</v>
      </c>
      <c r="BG85" s="47">
        <f t="shared" si="36"/>
        <v>0</v>
      </c>
      <c r="BH85" s="25">
        <f t="shared" si="37"/>
        <v>1.7569402063891768E-2</v>
      </c>
      <c r="BI85" s="22">
        <f t="shared" si="82"/>
        <v>118.61103333333334</v>
      </c>
      <c r="BJ85" s="38"/>
      <c r="BK85" s="17">
        <f t="shared" si="39"/>
        <v>0</v>
      </c>
      <c r="BL85" s="23">
        <f t="shared" si="72"/>
        <v>128</v>
      </c>
      <c r="BM85" s="38"/>
      <c r="BN85" s="37">
        <f t="shared" si="40"/>
        <v>0</v>
      </c>
      <c r="BO85" s="24">
        <f t="shared" si="73"/>
        <v>143</v>
      </c>
      <c r="BP85" s="38"/>
      <c r="BQ85" s="42">
        <f t="shared" si="41"/>
        <v>0</v>
      </c>
      <c r="BR85" s="47">
        <f t="shared" si="42"/>
        <v>0</v>
      </c>
      <c r="BS85" s="25">
        <f t="shared" si="43"/>
        <v>1.5059487483335802E-2</v>
      </c>
      <c r="BT85" s="22">
        <f t="shared" si="83"/>
        <v>101.6666</v>
      </c>
      <c r="BU85" s="38"/>
      <c r="BV85" s="17">
        <f t="shared" si="45"/>
        <v>0</v>
      </c>
      <c r="BW85" s="23">
        <f t="shared" si="74"/>
        <v>110</v>
      </c>
      <c r="BX85" s="38"/>
      <c r="BY85" s="37">
        <f t="shared" si="46"/>
        <v>0</v>
      </c>
      <c r="BZ85" s="24">
        <f t="shared" si="75"/>
        <v>123</v>
      </c>
      <c r="CA85" s="38"/>
      <c r="CB85" s="42">
        <f t="shared" si="47"/>
        <v>0</v>
      </c>
      <c r="CC85" s="47">
        <f t="shared" si="48"/>
        <v>0</v>
      </c>
      <c r="CD85" s="25">
        <f t="shared" si="49"/>
        <v>1.3177051547918827E-2</v>
      </c>
      <c r="CE85" s="22">
        <f t="shared" si="84"/>
        <v>88.958275</v>
      </c>
      <c r="CF85" s="38"/>
      <c r="CG85" s="17">
        <f t="shared" si="51"/>
        <v>0</v>
      </c>
      <c r="CH85" s="23">
        <f t="shared" si="76"/>
        <v>96</v>
      </c>
      <c r="CI85" s="38"/>
      <c r="CJ85" s="37">
        <f t="shared" si="52"/>
        <v>0</v>
      </c>
      <c r="CK85" s="24">
        <f t="shared" si="77"/>
        <v>108</v>
      </c>
      <c r="CL85" s="38"/>
      <c r="CM85" s="42">
        <f t="shared" si="53"/>
        <v>0</v>
      </c>
      <c r="CN85" s="47">
        <f t="shared" si="54"/>
        <v>0</v>
      </c>
    </row>
    <row r="86" spans="1:92" ht="14.45" customHeight="1" x14ac:dyDescent="0.25">
      <c r="A86" s="92">
        <f t="shared" si="78"/>
        <v>84</v>
      </c>
      <c r="B86" s="64">
        <f t="shared" si="55"/>
        <v>6851</v>
      </c>
      <c r="C86" s="184" t="s">
        <v>11</v>
      </c>
      <c r="D86" s="194">
        <f t="shared" si="69"/>
        <v>6950</v>
      </c>
      <c r="E86" s="6">
        <f t="shared" si="12"/>
        <v>2.9192818566632608E-2</v>
      </c>
      <c r="F86" s="7">
        <f t="shared" si="79"/>
        <v>200</v>
      </c>
      <c r="G86" s="34"/>
      <c r="H86" s="39">
        <f t="shared" si="14"/>
        <v>0</v>
      </c>
      <c r="I86" s="31">
        <f t="shared" si="80"/>
        <v>216</v>
      </c>
      <c r="J86" s="38"/>
      <c r="K86" s="39">
        <f t="shared" si="16"/>
        <v>0</v>
      </c>
      <c r="L86" s="63">
        <f t="shared" si="56"/>
        <v>233</v>
      </c>
      <c r="M86" s="43"/>
      <c r="N86" s="39">
        <f t="shared" si="17"/>
        <v>0</v>
      </c>
      <c r="O86" s="46">
        <f t="shared" si="18"/>
        <v>0</v>
      </c>
      <c r="P86" s="9">
        <f t="shared" si="57"/>
        <v>2.9192818566632608E-2</v>
      </c>
      <c r="Q86" s="216">
        <f t="shared" si="58"/>
        <v>200</v>
      </c>
      <c r="R86" s="38"/>
      <c r="S86" s="17">
        <f t="shared" si="19"/>
        <v>0</v>
      </c>
      <c r="T86" s="13">
        <f t="shared" si="59"/>
        <v>216</v>
      </c>
      <c r="U86" s="38"/>
      <c r="V86" s="45">
        <f t="shared" si="20"/>
        <v>0</v>
      </c>
      <c r="W86" s="14">
        <f t="shared" si="60"/>
        <v>216</v>
      </c>
      <c r="X86" s="38"/>
      <c r="Y86" s="45">
        <f t="shared" si="21"/>
        <v>0</v>
      </c>
      <c r="Z86" s="32">
        <f t="shared" si="22"/>
        <v>0</v>
      </c>
      <c r="AA86" s="16">
        <f t="shared" si="61"/>
        <v>2.9192818566632608E-2</v>
      </c>
      <c r="AB86" s="18">
        <f t="shared" si="62"/>
        <v>200</v>
      </c>
      <c r="AC86" s="38"/>
      <c r="AD86" s="17">
        <f t="shared" si="23"/>
        <v>0</v>
      </c>
      <c r="AE86" s="20">
        <f t="shared" si="63"/>
        <v>216</v>
      </c>
      <c r="AF86" s="38"/>
      <c r="AG86" s="37">
        <f t="shared" si="24"/>
        <v>0</v>
      </c>
      <c r="AH86" s="21">
        <f t="shared" si="64"/>
        <v>233</v>
      </c>
      <c r="AI86" s="41"/>
      <c r="AJ86" s="42">
        <f t="shared" si="25"/>
        <v>0</v>
      </c>
      <c r="AK86" s="47">
        <f t="shared" si="26"/>
        <v>0</v>
      </c>
      <c r="AL86" s="25">
        <f t="shared" si="65"/>
        <v>2.0945847321558898E-2</v>
      </c>
      <c r="AM86" s="22">
        <f t="shared" si="66"/>
        <v>143.5</v>
      </c>
      <c r="AN86" s="38"/>
      <c r="AO86" s="17">
        <f t="shared" si="27"/>
        <v>0</v>
      </c>
      <c r="AP86" s="23">
        <f t="shared" si="67"/>
        <v>155</v>
      </c>
      <c r="AQ86" s="38"/>
      <c r="AR86" s="37">
        <f t="shared" si="28"/>
        <v>0</v>
      </c>
      <c r="AS86" s="24">
        <f t="shared" si="68"/>
        <v>167</v>
      </c>
      <c r="AT86" s="38"/>
      <c r="AU86" s="42">
        <f t="shared" si="29"/>
        <v>0</v>
      </c>
      <c r="AV86" s="47">
        <f t="shared" si="85"/>
        <v>0</v>
      </c>
      <c r="AW86" s="25">
        <f t="shared" si="31"/>
        <v>2.1184241716537731E-2</v>
      </c>
      <c r="AX86" s="22">
        <f t="shared" si="81"/>
        <v>145.13324</v>
      </c>
      <c r="AY86" s="38"/>
      <c r="AZ86" s="17">
        <f t="shared" si="33"/>
        <v>0</v>
      </c>
      <c r="BA86" s="23">
        <f t="shared" si="70"/>
        <v>157</v>
      </c>
      <c r="BB86" s="38"/>
      <c r="BC86" s="37">
        <f t="shared" si="34"/>
        <v>0</v>
      </c>
      <c r="BD86" s="24">
        <f t="shared" si="71"/>
        <v>176</v>
      </c>
      <c r="BE86" s="38"/>
      <c r="BF86" s="42">
        <f t="shared" si="35"/>
        <v>0</v>
      </c>
      <c r="BG86" s="47">
        <f t="shared" si="36"/>
        <v>0</v>
      </c>
      <c r="BH86" s="25">
        <f t="shared" si="37"/>
        <v>1.7653534763781443E-2</v>
      </c>
      <c r="BI86" s="22">
        <f t="shared" si="82"/>
        <v>120.94436666666667</v>
      </c>
      <c r="BJ86" s="38"/>
      <c r="BK86" s="17">
        <f t="shared" si="39"/>
        <v>0</v>
      </c>
      <c r="BL86" s="23">
        <f t="shared" si="72"/>
        <v>131</v>
      </c>
      <c r="BM86" s="38"/>
      <c r="BN86" s="37">
        <f t="shared" si="40"/>
        <v>0</v>
      </c>
      <c r="BO86" s="24">
        <f t="shared" si="73"/>
        <v>147</v>
      </c>
      <c r="BP86" s="38"/>
      <c r="BQ86" s="42">
        <f t="shared" si="41"/>
        <v>0</v>
      </c>
      <c r="BR86" s="47">
        <f t="shared" si="42"/>
        <v>0</v>
      </c>
      <c r="BS86" s="25">
        <f t="shared" si="43"/>
        <v>1.5131601226098379E-2</v>
      </c>
      <c r="BT86" s="22">
        <f t="shared" si="83"/>
        <v>103.6666</v>
      </c>
      <c r="BU86" s="38"/>
      <c r="BV86" s="17">
        <f t="shared" si="45"/>
        <v>0</v>
      </c>
      <c r="BW86" s="23">
        <f t="shared" si="74"/>
        <v>112</v>
      </c>
      <c r="BX86" s="38"/>
      <c r="BY86" s="37">
        <f t="shared" si="46"/>
        <v>0</v>
      </c>
      <c r="BZ86" s="24">
        <f t="shared" si="75"/>
        <v>125</v>
      </c>
      <c r="CA86" s="38"/>
      <c r="CB86" s="42">
        <f t="shared" si="47"/>
        <v>0</v>
      </c>
      <c r="CC86" s="47">
        <f t="shared" si="48"/>
        <v>0</v>
      </c>
      <c r="CD86" s="25">
        <f t="shared" si="49"/>
        <v>1.3240151072836083E-2</v>
      </c>
      <c r="CE86" s="22">
        <f t="shared" si="84"/>
        <v>90.708275</v>
      </c>
      <c r="CF86" s="38"/>
      <c r="CG86" s="17">
        <f t="shared" si="51"/>
        <v>0</v>
      </c>
      <c r="CH86" s="23">
        <f t="shared" si="76"/>
        <v>98</v>
      </c>
      <c r="CI86" s="38"/>
      <c r="CJ86" s="37">
        <f t="shared" si="52"/>
        <v>0</v>
      </c>
      <c r="CK86" s="24">
        <f t="shared" si="77"/>
        <v>110</v>
      </c>
      <c r="CL86" s="38"/>
      <c r="CM86" s="42">
        <f t="shared" si="53"/>
        <v>0</v>
      </c>
      <c r="CN86" s="47">
        <f t="shared" si="54"/>
        <v>0</v>
      </c>
    </row>
    <row r="87" spans="1:92" ht="14.45" customHeight="1" x14ac:dyDescent="0.25">
      <c r="A87" s="92">
        <f t="shared" si="78"/>
        <v>85</v>
      </c>
      <c r="B87" s="64">
        <f t="shared" ref="B87:B108" si="86">SUM(D86+1)</f>
        <v>6951</v>
      </c>
      <c r="C87" s="186" t="s">
        <v>11</v>
      </c>
      <c r="D87" s="194">
        <f t="shared" si="69"/>
        <v>7050</v>
      </c>
      <c r="E87" s="6">
        <f t="shared" si="12"/>
        <v>2.8772838440512156E-2</v>
      </c>
      <c r="F87" s="7">
        <f t="shared" si="79"/>
        <v>200</v>
      </c>
      <c r="G87" s="34"/>
      <c r="H87" s="39">
        <f t="shared" si="14"/>
        <v>0</v>
      </c>
      <c r="I87" s="31">
        <f t="shared" si="80"/>
        <v>216</v>
      </c>
      <c r="J87" s="38"/>
      <c r="K87" s="39">
        <f t="shared" si="16"/>
        <v>0</v>
      </c>
      <c r="L87" s="63">
        <f t="shared" si="56"/>
        <v>233</v>
      </c>
      <c r="M87" s="43"/>
      <c r="N87" s="39">
        <f t="shared" si="17"/>
        <v>0</v>
      </c>
      <c r="O87" s="46">
        <f t="shared" ref="O87:O109" si="87">SUM(H87+K87+N87)</f>
        <v>0</v>
      </c>
      <c r="P87" s="9">
        <f t="shared" si="57"/>
        <v>2.8772838440512156E-2</v>
      </c>
      <c r="Q87" s="216">
        <f t="shared" si="58"/>
        <v>200</v>
      </c>
      <c r="R87" s="38"/>
      <c r="S87" s="17">
        <f t="shared" si="19"/>
        <v>0</v>
      </c>
      <c r="T87" s="13">
        <f t="shared" si="59"/>
        <v>216</v>
      </c>
      <c r="U87" s="38"/>
      <c r="V87" s="45">
        <f t="shared" si="20"/>
        <v>0</v>
      </c>
      <c r="W87" s="14">
        <f t="shared" si="60"/>
        <v>216</v>
      </c>
      <c r="X87" s="38"/>
      <c r="Y87" s="45">
        <f t="shared" si="21"/>
        <v>0</v>
      </c>
      <c r="Z87" s="32">
        <f t="shared" ref="Z87:Z109" si="88">S87+V87+Y87</f>
        <v>0</v>
      </c>
      <c r="AA87" s="16">
        <f t="shared" si="61"/>
        <v>2.8772838440512156E-2</v>
      </c>
      <c r="AB87" s="18">
        <f t="shared" si="62"/>
        <v>200</v>
      </c>
      <c r="AC87" s="38"/>
      <c r="AD87" s="17">
        <f t="shared" si="23"/>
        <v>0</v>
      </c>
      <c r="AE87" s="20">
        <f t="shared" si="63"/>
        <v>216</v>
      </c>
      <c r="AF87" s="38"/>
      <c r="AG87" s="37">
        <f t="shared" si="24"/>
        <v>0</v>
      </c>
      <c r="AH87" s="21">
        <f t="shared" si="64"/>
        <v>233</v>
      </c>
      <c r="AI87" s="41"/>
      <c r="AJ87" s="42">
        <f t="shared" si="25"/>
        <v>0</v>
      </c>
      <c r="AK87" s="47">
        <f t="shared" ref="AK87:AK109" si="89">AD87+AG87+AJ87</f>
        <v>0</v>
      </c>
      <c r="AL87" s="25">
        <f t="shared" si="65"/>
        <v>2.1148036253776436E-2</v>
      </c>
      <c r="AM87" s="22">
        <f t="shared" si="66"/>
        <v>147</v>
      </c>
      <c r="AN87" s="38"/>
      <c r="AO87" s="17">
        <f t="shared" si="27"/>
        <v>0</v>
      </c>
      <c r="AP87" s="23">
        <f t="shared" si="67"/>
        <v>159</v>
      </c>
      <c r="AQ87" s="38"/>
      <c r="AR87" s="37">
        <f t="shared" si="28"/>
        <v>0</v>
      </c>
      <c r="AS87" s="24">
        <f t="shared" si="68"/>
        <v>172</v>
      </c>
      <c r="AT87" s="38"/>
      <c r="AU87" s="42">
        <f t="shared" si="29"/>
        <v>0</v>
      </c>
      <c r="AV87" s="47">
        <f t="shared" ref="AV87:AV109" si="90">AO87+AR87+AU87</f>
        <v>0</v>
      </c>
      <c r="AW87" s="25">
        <f t="shared" si="31"/>
        <v>2.1282296072507555E-2</v>
      </c>
      <c r="AX87" s="22">
        <f t="shared" si="81"/>
        <v>147.93324000000001</v>
      </c>
      <c r="AY87" s="38"/>
      <c r="AZ87" s="17">
        <f t="shared" si="33"/>
        <v>0</v>
      </c>
      <c r="BA87" s="23">
        <f t="shared" si="70"/>
        <v>160</v>
      </c>
      <c r="BB87" s="38"/>
      <c r="BC87" s="37">
        <f t="shared" si="34"/>
        <v>0</v>
      </c>
      <c r="BD87" s="24">
        <f t="shared" si="71"/>
        <v>179</v>
      </c>
      <c r="BE87" s="38"/>
      <c r="BF87" s="42">
        <f t="shared" si="35"/>
        <v>0</v>
      </c>
      <c r="BG87" s="47">
        <f t="shared" si="36"/>
        <v>0</v>
      </c>
      <c r="BH87" s="25">
        <f t="shared" si="37"/>
        <v>1.7735246727089628E-2</v>
      </c>
      <c r="BI87" s="22">
        <f t="shared" si="82"/>
        <v>123.2777</v>
      </c>
      <c r="BJ87" s="38"/>
      <c r="BK87" s="17">
        <f t="shared" si="39"/>
        <v>0</v>
      </c>
      <c r="BL87" s="23">
        <f t="shared" si="72"/>
        <v>133</v>
      </c>
      <c r="BM87" s="38"/>
      <c r="BN87" s="37">
        <f t="shared" si="40"/>
        <v>0</v>
      </c>
      <c r="BO87" s="24">
        <f t="shared" si="73"/>
        <v>149</v>
      </c>
      <c r="BP87" s="38"/>
      <c r="BQ87" s="42">
        <f t="shared" si="41"/>
        <v>0</v>
      </c>
      <c r="BR87" s="47">
        <f t="shared" si="42"/>
        <v>0</v>
      </c>
      <c r="BS87" s="25">
        <f t="shared" si="43"/>
        <v>1.520164005179111E-2</v>
      </c>
      <c r="BT87" s="22">
        <f t="shared" si="83"/>
        <v>105.6666</v>
      </c>
      <c r="BU87" s="38"/>
      <c r="BV87" s="17">
        <f t="shared" si="45"/>
        <v>0</v>
      </c>
      <c r="BW87" s="23">
        <f t="shared" si="74"/>
        <v>114</v>
      </c>
      <c r="BX87" s="38"/>
      <c r="BY87" s="37">
        <f t="shared" si="46"/>
        <v>0</v>
      </c>
      <c r="BZ87" s="24">
        <f t="shared" si="75"/>
        <v>128</v>
      </c>
      <c r="CA87" s="38"/>
      <c r="CB87" s="42">
        <f t="shared" si="47"/>
        <v>0</v>
      </c>
      <c r="CC87" s="47">
        <f t="shared" si="48"/>
        <v>0</v>
      </c>
      <c r="CD87" s="25">
        <f t="shared" si="49"/>
        <v>1.3301435045317221E-2</v>
      </c>
      <c r="CE87" s="22">
        <f t="shared" si="84"/>
        <v>92.458275</v>
      </c>
      <c r="CF87" s="38"/>
      <c r="CG87" s="17">
        <f t="shared" si="51"/>
        <v>0</v>
      </c>
      <c r="CH87" s="23">
        <f t="shared" si="76"/>
        <v>100</v>
      </c>
      <c r="CI87" s="38"/>
      <c r="CJ87" s="37">
        <f t="shared" si="52"/>
        <v>0</v>
      </c>
      <c r="CK87" s="24">
        <f t="shared" si="77"/>
        <v>112</v>
      </c>
      <c r="CL87" s="38"/>
      <c r="CM87" s="42">
        <f t="shared" si="53"/>
        <v>0</v>
      </c>
      <c r="CN87" s="47">
        <f t="shared" si="54"/>
        <v>0</v>
      </c>
    </row>
    <row r="88" spans="1:92" ht="14.45" customHeight="1" x14ac:dyDescent="0.25">
      <c r="A88" s="92">
        <f t="shared" si="78"/>
        <v>86</v>
      </c>
      <c r="B88" s="64">
        <f t="shared" si="86"/>
        <v>7051</v>
      </c>
      <c r="C88" s="186" t="s">
        <v>11</v>
      </c>
      <c r="D88" s="194">
        <f t="shared" si="69"/>
        <v>7150</v>
      </c>
      <c r="E88" s="6">
        <f t="shared" si="12"/>
        <v>2.8364770954474542E-2</v>
      </c>
      <c r="F88" s="7">
        <f t="shared" si="79"/>
        <v>200</v>
      </c>
      <c r="G88" s="34"/>
      <c r="H88" s="39">
        <f t="shared" si="14"/>
        <v>0</v>
      </c>
      <c r="I88" s="31">
        <f t="shared" si="80"/>
        <v>216</v>
      </c>
      <c r="J88" s="38"/>
      <c r="K88" s="39">
        <f t="shared" si="16"/>
        <v>0</v>
      </c>
      <c r="L88" s="63">
        <f t="shared" si="56"/>
        <v>233</v>
      </c>
      <c r="M88" s="43"/>
      <c r="N88" s="39">
        <f t="shared" si="17"/>
        <v>0</v>
      </c>
      <c r="O88" s="46">
        <f t="shared" si="87"/>
        <v>0</v>
      </c>
      <c r="P88" s="9">
        <f t="shared" si="57"/>
        <v>2.8364770954474542E-2</v>
      </c>
      <c r="Q88" s="216">
        <f t="shared" si="58"/>
        <v>200</v>
      </c>
      <c r="R88" s="38"/>
      <c r="S88" s="17">
        <f t="shared" si="19"/>
        <v>0</v>
      </c>
      <c r="T88" s="13">
        <f t="shared" si="59"/>
        <v>216</v>
      </c>
      <c r="U88" s="38"/>
      <c r="V88" s="45">
        <f t="shared" si="20"/>
        <v>0</v>
      </c>
      <c r="W88" s="14">
        <f t="shared" si="60"/>
        <v>216</v>
      </c>
      <c r="X88" s="38"/>
      <c r="Y88" s="45">
        <f t="shared" si="21"/>
        <v>0</v>
      </c>
      <c r="Z88" s="32">
        <f t="shared" si="88"/>
        <v>0</v>
      </c>
      <c r="AA88" s="16">
        <f t="shared" si="61"/>
        <v>2.8364770954474542E-2</v>
      </c>
      <c r="AB88" s="18">
        <f t="shared" si="62"/>
        <v>200</v>
      </c>
      <c r="AC88" s="38"/>
      <c r="AD88" s="17">
        <f t="shared" si="23"/>
        <v>0</v>
      </c>
      <c r="AE88" s="20">
        <f t="shared" si="63"/>
        <v>216</v>
      </c>
      <c r="AF88" s="38"/>
      <c r="AG88" s="37">
        <f t="shared" si="24"/>
        <v>0</v>
      </c>
      <c r="AH88" s="21">
        <f t="shared" si="64"/>
        <v>233</v>
      </c>
      <c r="AI88" s="41"/>
      <c r="AJ88" s="42">
        <f t="shared" si="25"/>
        <v>0</v>
      </c>
      <c r="AK88" s="47">
        <f t="shared" si="89"/>
        <v>0</v>
      </c>
      <c r="AL88" s="25">
        <f t="shared" si="65"/>
        <v>2.1344490143242096E-2</v>
      </c>
      <c r="AM88" s="22">
        <f t="shared" si="66"/>
        <v>150.50000000000003</v>
      </c>
      <c r="AN88" s="38"/>
      <c r="AO88" s="17">
        <f t="shared" si="27"/>
        <v>0</v>
      </c>
      <c r="AP88" s="23">
        <f t="shared" si="67"/>
        <v>163</v>
      </c>
      <c r="AQ88" s="38"/>
      <c r="AR88" s="37">
        <f t="shared" si="28"/>
        <v>0</v>
      </c>
      <c r="AS88" s="24">
        <f t="shared" si="68"/>
        <v>176</v>
      </c>
      <c r="AT88" s="38"/>
      <c r="AU88" s="42">
        <f t="shared" si="29"/>
        <v>0</v>
      </c>
      <c r="AV88" s="47">
        <f t="shared" si="90"/>
        <v>0</v>
      </c>
      <c r="AW88" s="25">
        <f t="shared" si="31"/>
        <v>2.1377569139129204E-2</v>
      </c>
      <c r="AX88" s="22">
        <f t="shared" si="81"/>
        <v>150.73324000000002</v>
      </c>
      <c r="AY88" s="38"/>
      <c r="AZ88" s="17">
        <f t="shared" si="33"/>
        <v>0</v>
      </c>
      <c r="BA88" s="23">
        <f t="shared" si="70"/>
        <v>163</v>
      </c>
      <c r="BB88" s="38"/>
      <c r="BC88" s="37">
        <f t="shared" si="34"/>
        <v>0</v>
      </c>
      <c r="BD88" s="24">
        <f t="shared" si="71"/>
        <v>183</v>
      </c>
      <c r="BE88" s="38"/>
      <c r="BF88" s="42">
        <f t="shared" si="35"/>
        <v>0</v>
      </c>
      <c r="BG88" s="47">
        <f t="shared" si="36"/>
        <v>0</v>
      </c>
      <c r="BH88" s="25">
        <f t="shared" si="37"/>
        <v>1.7814640949274336E-2</v>
      </c>
      <c r="BI88" s="22">
        <f t="shared" si="82"/>
        <v>125.61103333333335</v>
      </c>
      <c r="BJ88" s="38"/>
      <c r="BK88" s="17">
        <f t="shared" si="39"/>
        <v>0</v>
      </c>
      <c r="BL88" s="23">
        <f t="shared" si="72"/>
        <v>136</v>
      </c>
      <c r="BM88" s="38"/>
      <c r="BN88" s="37">
        <f t="shared" si="40"/>
        <v>0</v>
      </c>
      <c r="BO88" s="24">
        <f t="shared" si="73"/>
        <v>152</v>
      </c>
      <c r="BP88" s="38"/>
      <c r="BQ88" s="42">
        <f t="shared" si="41"/>
        <v>0</v>
      </c>
      <c r="BR88" s="47">
        <f t="shared" si="42"/>
        <v>0</v>
      </c>
      <c r="BS88" s="25">
        <f t="shared" si="43"/>
        <v>1.5269692242235147E-2</v>
      </c>
      <c r="BT88" s="22">
        <f t="shared" si="83"/>
        <v>107.66660000000002</v>
      </c>
      <c r="BU88" s="38"/>
      <c r="BV88" s="17">
        <f t="shared" si="45"/>
        <v>0</v>
      </c>
      <c r="BW88" s="23">
        <f t="shared" si="74"/>
        <v>116</v>
      </c>
      <c r="BX88" s="38"/>
      <c r="BY88" s="37">
        <f t="shared" si="46"/>
        <v>0</v>
      </c>
      <c r="BZ88" s="24">
        <f t="shared" si="75"/>
        <v>130</v>
      </c>
      <c r="CA88" s="38"/>
      <c r="CB88" s="42">
        <f t="shared" si="47"/>
        <v>0</v>
      </c>
      <c r="CC88" s="47">
        <f t="shared" si="48"/>
        <v>0</v>
      </c>
      <c r="CD88" s="25">
        <f t="shared" si="49"/>
        <v>1.3360980711955753E-2</v>
      </c>
      <c r="CE88" s="22">
        <f t="shared" si="84"/>
        <v>94.208275000000015</v>
      </c>
      <c r="CF88" s="38"/>
      <c r="CG88" s="17">
        <f t="shared" si="51"/>
        <v>0</v>
      </c>
      <c r="CH88" s="23">
        <f t="shared" si="76"/>
        <v>102</v>
      </c>
      <c r="CI88" s="38"/>
      <c r="CJ88" s="37">
        <f t="shared" si="52"/>
        <v>0</v>
      </c>
      <c r="CK88" s="24">
        <f t="shared" si="77"/>
        <v>114</v>
      </c>
      <c r="CL88" s="38"/>
      <c r="CM88" s="42">
        <f t="shared" si="53"/>
        <v>0</v>
      </c>
      <c r="CN88" s="47">
        <f t="shared" si="54"/>
        <v>0</v>
      </c>
    </row>
    <row r="89" spans="1:92" ht="14.45" customHeight="1" x14ac:dyDescent="0.25">
      <c r="A89" s="92">
        <f t="shared" si="78"/>
        <v>87</v>
      </c>
      <c r="B89" s="64">
        <f t="shared" si="86"/>
        <v>7151</v>
      </c>
      <c r="C89" s="186" t="s">
        <v>11</v>
      </c>
      <c r="D89" s="194">
        <f t="shared" si="69"/>
        <v>7250</v>
      </c>
      <c r="E89" s="6">
        <f t="shared" si="12"/>
        <v>2.7968116347364003E-2</v>
      </c>
      <c r="F89" s="7">
        <f t="shared" si="79"/>
        <v>200</v>
      </c>
      <c r="G89" s="34"/>
      <c r="H89" s="39">
        <f t="shared" si="14"/>
        <v>0</v>
      </c>
      <c r="I89" s="31">
        <f t="shared" si="80"/>
        <v>216</v>
      </c>
      <c r="J89" s="38"/>
      <c r="K89" s="39">
        <f t="shared" si="16"/>
        <v>0</v>
      </c>
      <c r="L89" s="63">
        <f t="shared" si="56"/>
        <v>233</v>
      </c>
      <c r="M89" s="43"/>
      <c r="N89" s="39">
        <f t="shared" si="17"/>
        <v>0</v>
      </c>
      <c r="O89" s="46">
        <f t="shared" si="87"/>
        <v>0</v>
      </c>
      <c r="P89" s="9">
        <f t="shared" si="57"/>
        <v>2.7968116347364003E-2</v>
      </c>
      <c r="Q89" s="216">
        <f t="shared" si="58"/>
        <v>200</v>
      </c>
      <c r="R89" s="38"/>
      <c r="S89" s="17">
        <f t="shared" si="19"/>
        <v>0</v>
      </c>
      <c r="T89" s="13">
        <f t="shared" si="59"/>
        <v>216</v>
      </c>
      <c r="U89" s="38"/>
      <c r="V89" s="45">
        <f t="shared" si="20"/>
        <v>0</v>
      </c>
      <c r="W89" s="14">
        <f t="shared" si="60"/>
        <v>216</v>
      </c>
      <c r="X89" s="38"/>
      <c r="Y89" s="45">
        <f t="shared" si="21"/>
        <v>0</v>
      </c>
      <c r="Z89" s="32">
        <f t="shared" si="88"/>
        <v>0</v>
      </c>
      <c r="AA89" s="16">
        <f t="shared" si="61"/>
        <v>2.7968116347364003E-2</v>
      </c>
      <c r="AB89" s="18">
        <f t="shared" si="62"/>
        <v>200</v>
      </c>
      <c r="AC89" s="38"/>
      <c r="AD89" s="17">
        <f t="shared" si="23"/>
        <v>0</v>
      </c>
      <c r="AE89" s="20">
        <f t="shared" si="63"/>
        <v>216</v>
      </c>
      <c r="AF89" s="38"/>
      <c r="AG89" s="37">
        <f t="shared" si="24"/>
        <v>0</v>
      </c>
      <c r="AH89" s="21">
        <f t="shared" si="64"/>
        <v>233</v>
      </c>
      <c r="AI89" s="41"/>
      <c r="AJ89" s="42">
        <f t="shared" si="25"/>
        <v>0</v>
      </c>
      <c r="AK89" s="47">
        <f t="shared" si="89"/>
        <v>0</v>
      </c>
      <c r="AL89" s="25">
        <f t="shared" si="65"/>
        <v>2.1535449587470289E-2</v>
      </c>
      <c r="AM89" s="22">
        <f t="shared" si="66"/>
        <v>154.00000000000003</v>
      </c>
      <c r="AN89" s="38"/>
      <c r="AO89" s="17">
        <f t="shared" si="27"/>
        <v>0</v>
      </c>
      <c r="AP89" s="23">
        <f t="shared" si="67"/>
        <v>166</v>
      </c>
      <c r="AQ89" s="38"/>
      <c r="AR89" s="37">
        <f t="shared" si="28"/>
        <v>0</v>
      </c>
      <c r="AS89" s="24">
        <f t="shared" si="68"/>
        <v>179</v>
      </c>
      <c r="AT89" s="38"/>
      <c r="AU89" s="42">
        <f t="shared" si="29"/>
        <v>0</v>
      </c>
      <c r="AV89" s="47">
        <f t="shared" si="90"/>
        <v>0</v>
      </c>
      <c r="AW89" s="25">
        <f t="shared" si="31"/>
        <v>2.147017759753881E-2</v>
      </c>
      <c r="AX89" s="22">
        <f t="shared" si="81"/>
        <v>153.53324000000003</v>
      </c>
      <c r="AY89" s="38"/>
      <c r="AZ89" s="17">
        <f t="shared" si="33"/>
        <v>0</v>
      </c>
      <c r="BA89" s="23">
        <f t="shared" si="70"/>
        <v>166</v>
      </c>
      <c r="BB89" s="38"/>
      <c r="BC89" s="37">
        <f t="shared" si="34"/>
        <v>0</v>
      </c>
      <c r="BD89" s="24">
        <f t="shared" si="71"/>
        <v>186</v>
      </c>
      <c r="BE89" s="38"/>
      <c r="BF89" s="42">
        <f t="shared" si="35"/>
        <v>0</v>
      </c>
      <c r="BG89" s="47">
        <f t="shared" si="36"/>
        <v>0</v>
      </c>
      <c r="BH89" s="25">
        <f t="shared" si="37"/>
        <v>1.7891814664615674E-2</v>
      </c>
      <c r="BI89" s="22">
        <f t="shared" si="82"/>
        <v>127.94436666666668</v>
      </c>
      <c r="BJ89" s="38"/>
      <c r="BK89" s="17">
        <f t="shared" si="39"/>
        <v>0</v>
      </c>
      <c r="BL89" s="23">
        <f t="shared" si="72"/>
        <v>138</v>
      </c>
      <c r="BM89" s="38"/>
      <c r="BN89" s="37">
        <f t="shared" si="40"/>
        <v>0</v>
      </c>
      <c r="BO89" s="24">
        <f t="shared" si="73"/>
        <v>155</v>
      </c>
      <c r="BP89" s="38"/>
      <c r="BQ89" s="42">
        <f t="shared" si="41"/>
        <v>0</v>
      </c>
      <c r="BR89" s="47">
        <f t="shared" si="42"/>
        <v>0</v>
      </c>
      <c r="BS89" s="25">
        <f t="shared" si="43"/>
        <v>1.5335841141099149E-2</v>
      </c>
      <c r="BT89" s="22">
        <f t="shared" si="83"/>
        <v>109.66660000000002</v>
      </c>
      <c r="BU89" s="38"/>
      <c r="BV89" s="17">
        <f t="shared" si="45"/>
        <v>0</v>
      </c>
      <c r="BW89" s="23">
        <f t="shared" si="74"/>
        <v>118</v>
      </c>
      <c r="BX89" s="38"/>
      <c r="BY89" s="37">
        <f t="shared" si="46"/>
        <v>0</v>
      </c>
      <c r="BZ89" s="24">
        <f t="shared" si="75"/>
        <v>132</v>
      </c>
      <c r="CA89" s="38"/>
      <c r="CB89" s="42">
        <f t="shared" si="47"/>
        <v>0</v>
      </c>
      <c r="CC89" s="47">
        <f t="shared" si="48"/>
        <v>0</v>
      </c>
      <c r="CD89" s="25">
        <f t="shared" si="49"/>
        <v>1.3418860998461755E-2</v>
      </c>
      <c r="CE89" s="22">
        <f t="shared" si="84"/>
        <v>95.958275000000015</v>
      </c>
      <c r="CF89" s="38"/>
      <c r="CG89" s="17">
        <f t="shared" si="51"/>
        <v>0</v>
      </c>
      <c r="CH89" s="23">
        <f t="shared" si="76"/>
        <v>104</v>
      </c>
      <c r="CI89" s="38"/>
      <c r="CJ89" s="37">
        <f t="shared" si="52"/>
        <v>0</v>
      </c>
      <c r="CK89" s="24">
        <f t="shared" si="77"/>
        <v>116</v>
      </c>
      <c r="CL89" s="38"/>
      <c r="CM89" s="42">
        <f t="shared" si="53"/>
        <v>0</v>
      </c>
      <c r="CN89" s="47">
        <f t="shared" si="54"/>
        <v>0</v>
      </c>
    </row>
    <row r="90" spans="1:92" ht="14.45" customHeight="1" x14ac:dyDescent="0.25">
      <c r="A90" s="92">
        <f t="shared" si="78"/>
        <v>88</v>
      </c>
      <c r="B90" s="64">
        <f t="shared" si="86"/>
        <v>7251</v>
      </c>
      <c r="C90" s="186" t="s">
        <v>11</v>
      </c>
      <c r="D90" s="194">
        <f t="shared" si="69"/>
        <v>7350</v>
      </c>
      <c r="E90" s="6">
        <f t="shared" si="12"/>
        <v>2.7582402427251414E-2</v>
      </c>
      <c r="F90" s="7">
        <f t="shared" si="79"/>
        <v>200</v>
      </c>
      <c r="G90" s="34"/>
      <c r="H90" s="39">
        <f t="shared" si="14"/>
        <v>0</v>
      </c>
      <c r="I90" s="31">
        <f t="shared" si="80"/>
        <v>216</v>
      </c>
      <c r="J90" s="38"/>
      <c r="K90" s="39">
        <f t="shared" si="16"/>
        <v>0</v>
      </c>
      <c r="L90" s="63">
        <f t="shared" si="56"/>
        <v>233</v>
      </c>
      <c r="M90" s="43"/>
      <c r="N90" s="39">
        <f t="shared" si="17"/>
        <v>0</v>
      </c>
      <c r="O90" s="46">
        <f t="shared" si="87"/>
        <v>0</v>
      </c>
      <c r="P90" s="9">
        <f t="shared" si="57"/>
        <v>2.7582402427251414E-2</v>
      </c>
      <c r="Q90" s="216">
        <f t="shared" si="58"/>
        <v>200</v>
      </c>
      <c r="R90" s="38"/>
      <c r="S90" s="17">
        <f t="shared" si="19"/>
        <v>0</v>
      </c>
      <c r="T90" s="13">
        <f t="shared" si="59"/>
        <v>216</v>
      </c>
      <c r="U90" s="38"/>
      <c r="V90" s="45">
        <f t="shared" si="20"/>
        <v>0</v>
      </c>
      <c r="W90" s="14">
        <f t="shared" si="60"/>
        <v>216</v>
      </c>
      <c r="X90" s="38"/>
      <c r="Y90" s="45">
        <f t="shared" si="21"/>
        <v>0</v>
      </c>
      <c r="Z90" s="32">
        <f t="shared" si="88"/>
        <v>0</v>
      </c>
      <c r="AA90" s="16">
        <f t="shared" si="61"/>
        <v>2.7582402427251414E-2</v>
      </c>
      <c r="AB90" s="18">
        <f t="shared" si="62"/>
        <v>200</v>
      </c>
      <c r="AC90" s="38"/>
      <c r="AD90" s="17">
        <f t="shared" si="23"/>
        <v>0</v>
      </c>
      <c r="AE90" s="20">
        <f t="shared" si="63"/>
        <v>216</v>
      </c>
      <c r="AF90" s="38"/>
      <c r="AG90" s="37">
        <f t="shared" si="24"/>
        <v>0</v>
      </c>
      <c r="AH90" s="21">
        <f t="shared" si="64"/>
        <v>233</v>
      </c>
      <c r="AI90" s="41"/>
      <c r="AJ90" s="42">
        <f t="shared" si="25"/>
        <v>0</v>
      </c>
      <c r="AK90" s="47">
        <f t="shared" si="89"/>
        <v>0</v>
      </c>
      <c r="AL90" s="25">
        <f t="shared" si="65"/>
        <v>2.1721141911460493E-2</v>
      </c>
      <c r="AM90" s="22">
        <f t="shared" si="66"/>
        <v>157.50000000000003</v>
      </c>
      <c r="AN90" s="38"/>
      <c r="AO90" s="17">
        <f t="shared" si="27"/>
        <v>0</v>
      </c>
      <c r="AP90" s="23">
        <f t="shared" si="67"/>
        <v>170</v>
      </c>
      <c r="AQ90" s="38"/>
      <c r="AR90" s="37">
        <f t="shared" si="28"/>
        <v>0</v>
      </c>
      <c r="AS90" s="24">
        <f t="shared" si="68"/>
        <v>184</v>
      </c>
      <c r="AT90" s="38"/>
      <c r="AU90" s="42">
        <f t="shared" si="29"/>
        <v>0</v>
      </c>
      <c r="AV90" s="47">
        <f t="shared" si="90"/>
        <v>0</v>
      </c>
      <c r="AW90" s="25">
        <f t="shared" si="31"/>
        <v>2.1560231692180392E-2</v>
      </c>
      <c r="AX90" s="22">
        <f t="shared" si="81"/>
        <v>156.33324000000002</v>
      </c>
      <c r="AY90" s="38"/>
      <c r="AZ90" s="17">
        <f t="shared" si="33"/>
        <v>0</v>
      </c>
      <c r="BA90" s="23">
        <f t="shared" si="70"/>
        <v>169</v>
      </c>
      <c r="BB90" s="38"/>
      <c r="BC90" s="37">
        <f t="shared" si="34"/>
        <v>0</v>
      </c>
      <c r="BD90" s="24">
        <f t="shared" si="71"/>
        <v>189</v>
      </c>
      <c r="BE90" s="38"/>
      <c r="BF90" s="42">
        <f t="shared" si="35"/>
        <v>0</v>
      </c>
      <c r="BG90" s="47">
        <f t="shared" si="36"/>
        <v>0</v>
      </c>
      <c r="BH90" s="25">
        <f t="shared" si="37"/>
        <v>1.7966859743483658E-2</v>
      </c>
      <c r="BI90" s="22">
        <f t="shared" si="82"/>
        <v>130.27770000000001</v>
      </c>
      <c r="BJ90" s="38"/>
      <c r="BK90" s="17">
        <f t="shared" si="39"/>
        <v>0</v>
      </c>
      <c r="BL90" s="23">
        <f t="shared" si="72"/>
        <v>141</v>
      </c>
      <c r="BM90" s="38"/>
      <c r="BN90" s="37">
        <f t="shared" si="40"/>
        <v>0</v>
      </c>
      <c r="BO90" s="24">
        <f t="shared" si="73"/>
        <v>158</v>
      </c>
      <c r="BP90" s="38"/>
      <c r="BQ90" s="42">
        <f t="shared" si="41"/>
        <v>0</v>
      </c>
      <c r="BR90" s="47">
        <f t="shared" si="42"/>
        <v>0</v>
      </c>
      <c r="BS90" s="25">
        <f t="shared" si="43"/>
        <v>1.5400165494414565E-2</v>
      </c>
      <c r="BT90" s="22">
        <f t="shared" si="83"/>
        <v>111.66660000000002</v>
      </c>
      <c r="BU90" s="38"/>
      <c r="BV90" s="17">
        <f t="shared" si="45"/>
        <v>0</v>
      </c>
      <c r="BW90" s="23">
        <f t="shared" si="74"/>
        <v>121</v>
      </c>
      <c r="BX90" s="38"/>
      <c r="BY90" s="37">
        <f t="shared" si="46"/>
        <v>0</v>
      </c>
      <c r="BZ90" s="24">
        <f t="shared" si="75"/>
        <v>136</v>
      </c>
      <c r="CA90" s="38"/>
      <c r="CB90" s="42">
        <f t="shared" si="47"/>
        <v>0</v>
      </c>
      <c r="CC90" s="47">
        <f t="shared" si="48"/>
        <v>0</v>
      </c>
      <c r="CD90" s="25">
        <f t="shared" si="49"/>
        <v>1.3475144807612745E-2</v>
      </c>
      <c r="CE90" s="22">
        <f t="shared" si="84"/>
        <v>97.708275000000015</v>
      </c>
      <c r="CF90" s="38"/>
      <c r="CG90" s="17">
        <f t="shared" si="51"/>
        <v>0</v>
      </c>
      <c r="CH90" s="23">
        <f t="shared" si="76"/>
        <v>106</v>
      </c>
      <c r="CI90" s="38"/>
      <c r="CJ90" s="37">
        <f t="shared" si="52"/>
        <v>0</v>
      </c>
      <c r="CK90" s="24">
        <f t="shared" si="77"/>
        <v>119</v>
      </c>
      <c r="CL90" s="38"/>
      <c r="CM90" s="42">
        <f t="shared" si="53"/>
        <v>0</v>
      </c>
      <c r="CN90" s="47">
        <f t="shared" si="54"/>
        <v>0</v>
      </c>
    </row>
    <row r="91" spans="1:92" ht="14.45" customHeight="1" x14ac:dyDescent="0.25">
      <c r="A91" s="92">
        <f t="shared" si="78"/>
        <v>89</v>
      </c>
      <c r="B91" s="64">
        <f t="shared" si="86"/>
        <v>7351</v>
      </c>
      <c r="C91" s="186" t="s">
        <v>11</v>
      </c>
      <c r="D91" s="194">
        <f t="shared" si="69"/>
        <v>7450</v>
      </c>
      <c r="E91" s="6">
        <f t="shared" si="12"/>
        <v>2.7207182696231805E-2</v>
      </c>
      <c r="F91" s="7">
        <f t="shared" si="79"/>
        <v>200</v>
      </c>
      <c r="G91" s="34"/>
      <c r="H91" s="39">
        <f t="shared" si="14"/>
        <v>0</v>
      </c>
      <c r="I91" s="31">
        <f t="shared" si="80"/>
        <v>216</v>
      </c>
      <c r="J91" s="38"/>
      <c r="K91" s="39">
        <f t="shared" si="16"/>
        <v>0</v>
      </c>
      <c r="L91" s="63">
        <f t="shared" si="56"/>
        <v>233</v>
      </c>
      <c r="M91" s="43"/>
      <c r="N91" s="39">
        <f t="shared" si="17"/>
        <v>0</v>
      </c>
      <c r="O91" s="46">
        <f t="shared" si="87"/>
        <v>0</v>
      </c>
      <c r="P91" s="9">
        <f t="shared" si="57"/>
        <v>2.7207182696231805E-2</v>
      </c>
      <c r="Q91" s="216">
        <f t="shared" si="58"/>
        <v>200</v>
      </c>
      <c r="R91" s="38"/>
      <c r="S91" s="17">
        <f t="shared" si="19"/>
        <v>0</v>
      </c>
      <c r="T91" s="13">
        <f t="shared" si="59"/>
        <v>216</v>
      </c>
      <c r="U91" s="38"/>
      <c r="V91" s="45">
        <f t="shared" si="20"/>
        <v>0</v>
      </c>
      <c r="W91" s="14">
        <f t="shared" si="60"/>
        <v>216</v>
      </c>
      <c r="X91" s="38"/>
      <c r="Y91" s="45">
        <f t="shared" si="21"/>
        <v>0</v>
      </c>
      <c r="Z91" s="32">
        <f t="shared" si="88"/>
        <v>0</v>
      </c>
      <c r="AA91" s="16">
        <f t="shared" si="61"/>
        <v>2.7207182696231805E-2</v>
      </c>
      <c r="AB91" s="18">
        <f t="shared" si="62"/>
        <v>200</v>
      </c>
      <c r="AC91" s="38"/>
      <c r="AD91" s="17">
        <f t="shared" si="23"/>
        <v>0</v>
      </c>
      <c r="AE91" s="20">
        <f t="shared" si="63"/>
        <v>216</v>
      </c>
      <c r="AF91" s="38"/>
      <c r="AG91" s="37">
        <f t="shared" si="24"/>
        <v>0</v>
      </c>
      <c r="AH91" s="21">
        <f t="shared" si="64"/>
        <v>233</v>
      </c>
      <c r="AI91" s="41"/>
      <c r="AJ91" s="42">
        <f t="shared" si="25"/>
        <v>0</v>
      </c>
      <c r="AK91" s="47">
        <f t="shared" si="89"/>
        <v>0</v>
      </c>
      <c r="AL91" s="25">
        <f t="shared" si="65"/>
        <v>2.1901782070466606E-2</v>
      </c>
      <c r="AM91" s="22">
        <f t="shared" si="66"/>
        <v>161.00000000000003</v>
      </c>
      <c r="AN91" s="38"/>
      <c r="AO91" s="17">
        <f t="shared" si="27"/>
        <v>0</v>
      </c>
      <c r="AP91" s="23">
        <f t="shared" si="67"/>
        <v>174</v>
      </c>
      <c r="AQ91" s="38"/>
      <c r="AR91" s="37">
        <f t="shared" si="28"/>
        <v>0</v>
      </c>
      <c r="AS91" s="24">
        <f t="shared" si="68"/>
        <v>188</v>
      </c>
      <c r="AT91" s="38"/>
      <c r="AU91" s="42">
        <f t="shared" si="29"/>
        <v>0</v>
      </c>
      <c r="AV91" s="47">
        <f t="shared" si="90"/>
        <v>0</v>
      </c>
      <c r="AW91" s="25">
        <f t="shared" si="31"/>
        <v>2.1647835668616517E-2</v>
      </c>
      <c r="AX91" s="22">
        <f t="shared" si="81"/>
        <v>159.13324000000003</v>
      </c>
      <c r="AY91" s="38"/>
      <c r="AZ91" s="17">
        <f t="shared" si="33"/>
        <v>0</v>
      </c>
      <c r="BA91" s="23">
        <f t="shared" si="70"/>
        <v>172</v>
      </c>
      <c r="BB91" s="38"/>
      <c r="BC91" s="37">
        <f t="shared" si="34"/>
        <v>0</v>
      </c>
      <c r="BD91" s="24">
        <f t="shared" si="71"/>
        <v>193</v>
      </c>
      <c r="BE91" s="38"/>
      <c r="BF91" s="42">
        <f t="shared" si="35"/>
        <v>0</v>
      </c>
      <c r="BG91" s="47">
        <f t="shared" si="36"/>
        <v>0</v>
      </c>
      <c r="BH91" s="25">
        <f t="shared" si="37"/>
        <v>1.803986305718043E-2</v>
      </c>
      <c r="BI91" s="22">
        <f t="shared" si="82"/>
        <v>132.61103333333335</v>
      </c>
      <c r="BJ91" s="38"/>
      <c r="BK91" s="17">
        <f t="shared" si="39"/>
        <v>0</v>
      </c>
      <c r="BL91" s="23">
        <f t="shared" si="72"/>
        <v>143</v>
      </c>
      <c r="BM91" s="38"/>
      <c r="BN91" s="37">
        <f t="shared" si="40"/>
        <v>0</v>
      </c>
      <c r="BO91" s="24">
        <f t="shared" si="73"/>
        <v>160</v>
      </c>
      <c r="BP91" s="38"/>
      <c r="BQ91" s="42">
        <f t="shared" si="41"/>
        <v>0</v>
      </c>
      <c r="BR91" s="47">
        <f t="shared" si="42"/>
        <v>0</v>
      </c>
      <c r="BS91" s="25">
        <f t="shared" si="43"/>
        <v>1.5462739763297513E-2</v>
      </c>
      <c r="BT91" s="22">
        <f t="shared" si="83"/>
        <v>113.66660000000002</v>
      </c>
      <c r="BU91" s="38"/>
      <c r="BV91" s="17">
        <f t="shared" si="45"/>
        <v>0</v>
      </c>
      <c r="BW91" s="23">
        <f t="shared" si="74"/>
        <v>123</v>
      </c>
      <c r="BX91" s="38"/>
      <c r="BY91" s="37">
        <f t="shared" si="46"/>
        <v>0</v>
      </c>
      <c r="BZ91" s="24">
        <f t="shared" si="75"/>
        <v>138</v>
      </c>
      <c r="CA91" s="38"/>
      <c r="CB91" s="42">
        <f t="shared" si="47"/>
        <v>0</v>
      </c>
      <c r="CC91" s="47">
        <f t="shared" si="48"/>
        <v>0</v>
      </c>
      <c r="CD91" s="25">
        <f t="shared" si="49"/>
        <v>1.3529897292885324E-2</v>
      </c>
      <c r="CE91" s="22">
        <f t="shared" si="84"/>
        <v>99.458275000000015</v>
      </c>
      <c r="CF91" s="38"/>
      <c r="CG91" s="17">
        <f t="shared" si="51"/>
        <v>0</v>
      </c>
      <c r="CH91" s="23">
        <f t="shared" si="76"/>
        <v>107</v>
      </c>
      <c r="CI91" s="38"/>
      <c r="CJ91" s="37">
        <f t="shared" si="52"/>
        <v>0</v>
      </c>
      <c r="CK91" s="24">
        <f t="shared" si="77"/>
        <v>120</v>
      </c>
      <c r="CL91" s="38"/>
      <c r="CM91" s="42">
        <f t="shared" si="53"/>
        <v>0</v>
      </c>
      <c r="CN91" s="47">
        <f t="shared" si="54"/>
        <v>0</v>
      </c>
    </row>
    <row r="92" spans="1:92" ht="14.45" customHeight="1" x14ac:dyDescent="0.25">
      <c r="A92" s="92">
        <f t="shared" si="78"/>
        <v>90</v>
      </c>
      <c r="B92" s="64">
        <f t="shared" si="86"/>
        <v>7451</v>
      </c>
      <c r="C92" s="186" t="s">
        <v>11</v>
      </c>
      <c r="D92" s="194">
        <f t="shared" si="69"/>
        <v>7550</v>
      </c>
      <c r="E92" s="6">
        <f t="shared" si="12"/>
        <v>2.6842034626224667E-2</v>
      </c>
      <c r="F92" s="7">
        <f t="shared" si="79"/>
        <v>200</v>
      </c>
      <c r="G92" s="34"/>
      <c r="H92" s="39">
        <f t="shared" si="14"/>
        <v>0</v>
      </c>
      <c r="I92" s="31">
        <f t="shared" si="80"/>
        <v>216</v>
      </c>
      <c r="J92" s="38"/>
      <c r="K92" s="39">
        <f t="shared" si="16"/>
        <v>0</v>
      </c>
      <c r="L92" s="63">
        <f t="shared" si="56"/>
        <v>233</v>
      </c>
      <c r="M92" s="43"/>
      <c r="N92" s="39">
        <f t="shared" si="17"/>
        <v>0</v>
      </c>
      <c r="O92" s="46">
        <f t="shared" si="87"/>
        <v>0</v>
      </c>
      <c r="P92" s="9">
        <f t="shared" si="57"/>
        <v>2.6842034626224667E-2</v>
      </c>
      <c r="Q92" s="216">
        <f t="shared" si="58"/>
        <v>200</v>
      </c>
      <c r="R92" s="38"/>
      <c r="S92" s="17">
        <f t="shared" si="19"/>
        <v>0</v>
      </c>
      <c r="T92" s="13">
        <f t="shared" si="59"/>
        <v>216</v>
      </c>
      <c r="U92" s="38"/>
      <c r="V92" s="45">
        <f t="shared" si="20"/>
        <v>0</v>
      </c>
      <c r="W92" s="14">
        <f t="shared" si="60"/>
        <v>216</v>
      </c>
      <c r="X92" s="38"/>
      <c r="Y92" s="45">
        <f t="shared" si="21"/>
        <v>0</v>
      </c>
      <c r="Z92" s="32">
        <f t="shared" si="88"/>
        <v>0</v>
      </c>
      <c r="AA92" s="16">
        <f t="shared" si="61"/>
        <v>2.6842034626224667E-2</v>
      </c>
      <c r="AB92" s="18">
        <f t="shared" si="62"/>
        <v>200</v>
      </c>
      <c r="AC92" s="38"/>
      <c r="AD92" s="17">
        <f t="shared" si="23"/>
        <v>0</v>
      </c>
      <c r="AE92" s="20">
        <f t="shared" si="63"/>
        <v>216</v>
      </c>
      <c r="AF92" s="38"/>
      <c r="AG92" s="37">
        <f t="shared" si="24"/>
        <v>0</v>
      </c>
      <c r="AH92" s="21">
        <f t="shared" si="64"/>
        <v>233</v>
      </c>
      <c r="AI92" s="41"/>
      <c r="AJ92" s="42">
        <f t="shared" si="25"/>
        <v>0</v>
      </c>
      <c r="AK92" s="47">
        <f t="shared" si="89"/>
        <v>0</v>
      </c>
      <c r="AL92" s="25">
        <f t="shared" si="65"/>
        <v>2.2077573480069793E-2</v>
      </c>
      <c r="AM92" s="22">
        <f t="shared" si="66"/>
        <v>164.50000000000003</v>
      </c>
      <c r="AN92" s="38"/>
      <c r="AO92" s="17">
        <f t="shared" si="27"/>
        <v>0</v>
      </c>
      <c r="AP92" s="23">
        <f t="shared" si="67"/>
        <v>178</v>
      </c>
      <c r="AQ92" s="38"/>
      <c r="AR92" s="37">
        <f t="shared" si="28"/>
        <v>0</v>
      </c>
      <c r="AS92" s="24">
        <f t="shared" si="68"/>
        <v>192</v>
      </c>
      <c r="AT92" s="38"/>
      <c r="AU92" s="42">
        <f t="shared" si="29"/>
        <v>0</v>
      </c>
      <c r="AV92" s="47">
        <f t="shared" si="90"/>
        <v>0</v>
      </c>
      <c r="AW92" s="25">
        <f t="shared" si="31"/>
        <v>2.1733088176083749E-2</v>
      </c>
      <c r="AX92" s="22">
        <f t="shared" si="81"/>
        <v>161.93324000000001</v>
      </c>
      <c r="AY92" s="38"/>
      <c r="AZ92" s="17">
        <f t="shared" si="33"/>
        <v>0</v>
      </c>
      <c r="BA92" s="23">
        <f t="shared" si="70"/>
        <v>175</v>
      </c>
      <c r="BB92" s="38"/>
      <c r="BC92" s="37">
        <f t="shared" si="34"/>
        <v>0</v>
      </c>
      <c r="BD92" s="24">
        <f t="shared" si="71"/>
        <v>196</v>
      </c>
      <c r="BE92" s="38"/>
      <c r="BF92" s="42">
        <f t="shared" si="35"/>
        <v>0</v>
      </c>
      <c r="BG92" s="47">
        <f t="shared" si="36"/>
        <v>0</v>
      </c>
      <c r="BH92" s="25">
        <f t="shared" si="37"/>
        <v>1.8110906813403126E-2</v>
      </c>
      <c r="BI92" s="22">
        <f t="shared" si="82"/>
        <v>134.9443666666667</v>
      </c>
      <c r="BJ92" s="38"/>
      <c r="BK92" s="17">
        <f t="shared" si="39"/>
        <v>0</v>
      </c>
      <c r="BL92" s="23">
        <f t="shared" si="72"/>
        <v>146</v>
      </c>
      <c r="BM92" s="38"/>
      <c r="BN92" s="37">
        <f t="shared" si="40"/>
        <v>0</v>
      </c>
      <c r="BO92" s="24">
        <f t="shared" si="73"/>
        <v>164</v>
      </c>
      <c r="BP92" s="38"/>
      <c r="BQ92" s="42">
        <f t="shared" si="41"/>
        <v>0</v>
      </c>
      <c r="BR92" s="47">
        <f t="shared" si="42"/>
        <v>0</v>
      </c>
      <c r="BS92" s="25">
        <f t="shared" si="43"/>
        <v>1.5523634411488393E-2</v>
      </c>
      <c r="BT92" s="22">
        <f t="shared" si="83"/>
        <v>115.66660000000002</v>
      </c>
      <c r="BU92" s="38"/>
      <c r="BV92" s="17">
        <f t="shared" si="45"/>
        <v>0</v>
      </c>
      <c r="BW92" s="23">
        <f t="shared" si="74"/>
        <v>125</v>
      </c>
      <c r="BX92" s="38"/>
      <c r="BY92" s="37">
        <f t="shared" si="46"/>
        <v>0</v>
      </c>
      <c r="BZ92" s="24">
        <f t="shared" si="75"/>
        <v>140</v>
      </c>
      <c r="CA92" s="38"/>
      <c r="CB92" s="42">
        <f t="shared" si="47"/>
        <v>0</v>
      </c>
      <c r="CC92" s="47">
        <f t="shared" si="48"/>
        <v>0</v>
      </c>
      <c r="CD92" s="25">
        <f t="shared" si="49"/>
        <v>1.3583180110052344E-2</v>
      </c>
      <c r="CE92" s="22">
        <f t="shared" si="84"/>
        <v>101.20827500000001</v>
      </c>
      <c r="CF92" s="38"/>
      <c r="CG92" s="17">
        <f t="shared" si="51"/>
        <v>0</v>
      </c>
      <c r="CH92" s="23">
        <f t="shared" si="76"/>
        <v>109</v>
      </c>
      <c r="CI92" s="38"/>
      <c r="CJ92" s="37">
        <f t="shared" si="52"/>
        <v>0</v>
      </c>
      <c r="CK92" s="24">
        <f t="shared" si="77"/>
        <v>122</v>
      </c>
      <c r="CL92" s="38"/>
      <c r="CM92" s="42">
        <f t="shared" si="53"/>
        <v>0</v>
      </c>
      <c r="CN92" s="47">
        <f t="shared" si="54"/>
        <v>0</v>
      </c>
    </row>
    <row r="93" spans="1:92" ht="14.45" customHeight="1" x14ac:dyDescent="0.25">
      <c r="A93" s="92">
        <f t="shared" si="78"/>
        <v>91</v>
      </c>
      <c r="B93" s="64">
        <f t="shared" si="86"/>
        <v>7551</v>
      </c>
      <c r="C93" s="186" t="s">
        <v>11</v>
      </c>
      <c r="D93" s="194">
        <f t="shared" si="69"/>
        <v>7650</v>
      </c>
      <c r="E93" s="6">
        <f t="shared" si="12"/>
        <v>2.6486558071778573E-2</v>
      </c>
      <c r="F93" s="7">
        <f t="shared" si="79"/>
        <v>200</v>
      </c>
      <c r="G93" s="34"/>
      <c r="H93" s="39">
        <f t="shared" si="14"/>
        <v>0</v>
      </c>
      <c r="I93" s="31">
        <f t="shared" si="80"/>
        <v>216</v>
      </c>
      <c r="J93" s="38"/>
      <c r="K93" s="39">
        <f t="shared" si="16"/>
        <v>0</v>
      </c>
      <c r="L93" s="63">
        <f t="shared" si="56"/>
        <v>233</v>
      </c>
      <c r="M93" s="43"/>
      <c r="N93" s="39">
        <f t="shared" si="17"/>
        <v>0</v>
      </c>
      <c r="O93" s="46">
        <f t="shared" si="87"/>
        <v>0</v>
      </c>
      <c r="P93" s="9">
        <f t="shared" si="57"/>
        <v>2.6486558071778573E-2</v>
      </c>
      <c r="Q93" s="216">
        <f t="shared" si="58"/>
        <v>200</v>
      </c>
      <c r="R93" s="38"/>
      <c r="S93" s="17">
        <f t="shared" si="19"/>
        <v>0</v>
      </c>
      <c r="T93" s="13">
        <f t="shared" si="59"/>
        <v>216</v>
      </c>
      <c r="U93" s="38"/>
      <c r="V93" s="45">
        <f t="shared" si="20"/>
        <v>0</v>
      </c>
      <c r="W93" s="14">
        <f t="shared" si="60"/>
        <v>216</v>
      </c>
      <c r="X93" s="38"/>
      <c r="Y93" s="45">
        <f t="shared" si="21"/>
        <v>0</v>
      </c>
      <c r="Z93" s="32">
        <f t="shared" si="88"/>
        <v>0</v>
      </c>
      <c r="AA93" s="16">
        <f t="shared" si="61"/>
        <v>2.6486558071778573E-2</v>
      </c>
      <c r="AB93" s="18">
        <f t="shared" si="62"/>
        <v>200</v>
      </c>
      <c r="AC93" s="38"/>
      <c r="AD93" s="17">
        <f t="shared" si="23"/>
        <v>0</v>
      </c>
      <c r="AE93" s="20">
        <f t="shared" si="63"/>
        <v>216</v>
      </c>
      <c r="AF93" s="38"/>
      <c r="AG93" s="37">
        <f t="shared" si="24"/>
        <v>0</v>
      </c>
      <c r="AH93" s="21">
        <f t="shared" si="64"/>
        <v>233</v>
      </c>
      <c r="AI93" s="41"/>
      <c r="AJ93" s="42">
        <f t="shared" si="25"/>
        <v>0</v>
      </c>
      <c r="AK93" s="47">
        <f t="shared" si="89"/>
        <v>0</v>
      </c>
      <c r="AL93" s="25">
        <f t="shared" si="65"/>
        <v>2.2248708780294005E-2</v>
      </c>
      <c r="AM93" s="22">
        <f t="shared" si="66"/>
        <v>168.00000000000003</v>
      </c>
      <c r="AN93" s="38"/>
      <c r="AO93" s="17">
        <f t="shared" si="27"/>
        <v>0</v>
      </c>
      <c r="AP93" s="23">
        <f t="shared" si="67"/>
        <v>181</v>
      </c>
      <c r="AQ93" s="38"/>
      <c r="AR93" s="37">
        <f t="shared" si="28"/>
        <v>0</v>
      </c>
      <c r="AS93" s="24">
        <f t="shared" si="68"/>
        <v>195</v>
      </c>
      <c r="AT93" s="38"/>
      <c r="AU93" s="42">
        <f t="shared" si="29"/>
        <v>0</v>
      </c>
      <c r="AV93" s="47">
        <f t="shared" si="90"/>
        <v>0</v>
      </c>
      <c r="AW93" s="25">
        <f t="shared" si="31"/>
        <v>2.1816082638061188E-2</v>
      </c>
      <c r="AX93" s="22">
        <f t="shared" si="81"/>
        <v>164.73324000000002</v>
      </c>
      <c r="AY93" s="38"/>
      <c r="AZ93" s="17">
        <f t="shared" si="33"/>
        <v>0</v>
      </c>
      <c r="BA93" s="23">
        <f t="shared" si="70"/>
        <v>178</v>
      </c>
      <c r="BB93" s="38"/>
      <c r="BC93" s="37">
        <f t="shared" si="34"/>
        <v>0</v>
      </c>
      <c r="BD93" s="24">
        <f t="shared" si="71"/>
        <v>199</v>
      </c>
      <c r="BE93" s="38"/>
      <c r="BF93" s="42">
        <f t="shared" si="35"/>
        <v>0</v>
      </c>
      <c r="BG93" s="47">
        <f t="shared" si="36"/>
        <v>0</v>
      </c>
      <c r="BH93" s="25">
        <f t="shared" si="37"/>
        <v>1.8180068865050986E-2</v>
      </c>
      <c r="BI93" s="22">
        <f t="shared" si="82"/>
        <v>137.27770000000001</v>
      </c>
      <c r="BJ93" s="38"/>
      <c r="BK93" s="17">
        <f t="shared" si="39"/>
        <v>0</v>
      </c>
      <c r="BL93" s="23">
        <f t="shared" si="72"/>
        <v>148</v>
      </c>
      <c r="BM93" s="38"/>
      <c r="BN93" s="37">
        <f t="shared" si="40"/>
        <v>0</v>
      </c>
      <c r="BO93" s="24">
        <f t="shared" si="73"/>
        <v>166</v>
      </c>
      <c r="BP93" s="38"/>
      <c r="BQ93" s="42">
        <f t="shared" si="41"/>
        <v>0</v>
      </c>
      <c r="BR93" s="47">
        <f t="shared" si="42"/>
        <v>0</v>
      </c>
      <c r="BS93" s="25">
        <f t="shared" si="43"/>
        <v>1.5582916170043705E-2</v>
      </c>
      <c r="BT93" s="22">
        <f t="shared" si="83"/>
        <v>117.66660000000002</v>
      </c>
      <c r="BU93" s="38"/>
      <c r="BV93" s="17">
        <f t="shared" si="45"/>
        <v>0</v>
      </c>
      <c r="BW93" s="23">
        <f t="shared" si="74"/>
        <v>127</v>
      </c>
      <c r="BX93" s="38"/>
      <c r="BY93" s="37">
        <f t="shared" si="46"/>
        <v>0</v>
      </c>
      <c r="BZ93" s="24">
        <f t="shared" si="75"/>
        <v>142</v>
      </c>
      <c r="CA93" s="38"/>
      <c r="CB93" s="42">
        <f t="shared" si="47"/>
        <v>0</v>
      </c>
      <c r="CC93" s="47">
        <f t="shared" si="48"/>
        <v>0</v>
      </c>
      <c r="CD93" s="25">
        <f t="shared" si="49"/>
        <v>1.3635051648788242E-2</v>
      </c>
      <c r="CE93" s="22">
        <f t="shared" si="84"/>
        <v>102.95827500000001</v>
      </c>
      <c r="CF93" s="38"/>
      <c r="CG93" s="17">
        <f t="shared" si="51"/>
        <v>0</v>
      </c>
      <c r="CH93" s="23">
        <f t="shared" si="76"/>
        <v>111</v>
      </c>
      <c r="CI93" s="38"/>
      <c r="CJ93" s="37">
        <f t="shared" si="52"/>
        <v>0</v>
      </c>
      <c r="CK93" s="24">
        <f t="shared" si="77"/>
        <v>124</v>
      </c>
      <c r="CL93" s="38"/>
      <c r="CM93" s="42">
        <f t="shared" si="53"/>
        <v>0</v>
      </c>
      <c r="CN93" s="47">
        <f t="shared" si="54"/>
        <v>0</v>
      </c>
    </row>
    <row r="94" spans="1:92" ht="14.45" customHeight="1" x14ac:dyDescent="0.25">
      <c r="A94" s="92">
        <f t="shared" si="78"/>
        <v>92</v>
      </c>
      <c r="B94" s="64">
        <f t="shared" si="86"/>
        <v>7651</v>
      </c>
      <c r="C94" s="186" t="s">
        <v>11</v>
      </c>
      <c r="D94" s="194">
        <f t="shared" si="69"/>
        <v>7750</v>
      </c>
      <c r="E94" s="6">
        <f t="shared" si="12"/>
        <v>2.6140373807345445E-2</v>
      </c>
      <c r="F94" s="7">
        <f t="shared" si="79"/>
        <v>200</v>
      </c>
      <c r="G94" s="34"/>
      <c r="H94" s="39">
        <f t="shared" si="14"/>
        <v>0</v>
      </c>
      <c r="I94" s="31">
        <f t="shared" si="80"/>
        <v>216</v>
      </c>
      <c r="J94" s="38"/>
      <c r="K94" s="39">
        <f t="shared" si="16"/>
        <v>0</v>
      </c>
      <c r="L94" s="63">
        <f t="shared" si="56"/>
        <v>233</v>
      </c>
      <c r="M94" s="43"/>
      <c r="N94" s="39">
        <f t="shared" si="17"/>
        <v>0</v>
      </c>
      <c r="O94" s="46">
        <f>SUM(H94+K94+N94)</f>
        <v>0</v>
      </c>
      <c r="P94" s="9">
        <f t="shared" si="57"/>
        <v>2.6140373807345445E-2</v>
      </c>
      <c r="Q94" s="216">
        <f t="shared" si="58"/>
        <v>200</v>
      </c>
      <c r="R94" s="38"/>
      <c r="S94" s="17">
        <f t="shared" si="19"/>
        <v>0</v>
      </c>
      <c r="T94" s="13">
        <f t="shared" si="59"/>
        <v>216</v>
      </c>
      <c r="U94" s="38"/>
      <c r="V94" s="45">
        <f t="shared" si="20"/>
        <v>0</v>
      </c>
      <c r="W94" s="14">
        <f t="shared" si="60"/>
        <v>216</v>
      </c>
      <c r="X94" s="38"/>
      <c r="Y94" s="45">
        <f t="shared" si="21"/>
        <v>0</v>
      </c>
      <c r="Z94" s="32">
        <f t="shared" si="88"/>
        <v>0</v>
      </c>
      <c r="AA94" s="16">
        <f t="shared" si="61"/>
        <v>2.6140373807345445E-2</v>
      </c>
      <c r="AB94" s="18">
        <f t="shared" si="62"/>
        <v>200</v>
      </c>
      <c r="AC94" s="38"/>
      <c r="AD94" s="17">
        <f t="shared" si="23"/>
        <v>0</v>
      </c>
      <c r="AE94" s="20">
        <f t="shared" si="63"/>
        <v>216</v>
      </c>
      <c r="AF94" s="38"/>
      <c r="AG94" s="37">
        <f t="shared" si="24"/>
        <v>0</v>
      </c>
      <c r="AH94" s="21">
        <f t="shared" si="64"/>
        <v>233</v>
      </c>
      <c r="AI94" s="41"/>
      <c r="AJ94" s="42">
        <f t="shared" si="25"/>
        <v>0</v>
      </c>
      <c r="AK94" s="47">
        <f t="shared" si="89"/>
        <v>0</v>
      </c>
      <c r="AL94" s="25">
        <f t="shared" si="65"/>
        <v>2.2415370539798724E-2</v>
      </c>
      <c r="AM94" s="22">
        <f t="shared" si="66"/>
        <v>171.50000000000003</v>
      </c>
      <c r="AN94" s="38"/>
      <c r="AO94" s="17">
        <f t="shared" si="27"/>
        <v>0</v>
      </c>
      <c r="AP94" s="23">
        <f t="shared" si="67"/>
        <v>185</v>
      </c>
      <c r="AQ94" s="38"/>
      <c r="AR94" s="37">
        <f t="shared" si="28"/>
        <v>0</v>
      </c>
      <c r="AS94" s="24">
        <f t="shared" si="68"/>
        <v>200</v>
      </c>
      <c r="AT94" s="38"/>
      <c r="AU94" s="42">
        <f t="shared" si="29"/>
        <v>0</v>
      </c>
      <c r="AV94" s="47">
        <f t="shared" si="90"/>
        <v>0</v>
      </c>
      <c r="AW94" s="25">
        <f t="shared" si="31"/>
        <v>2.1896907593778596E-2</v>
      </c>
      <c r="AX94" s="22">
        <f t="shared" si="81"/>
        <v>167.53324000000003</v>
      </c>
      <c r="AY94" s="38"/>
      <c r="AZ94" s="17">
        <f t="shared" si="33"/>
        <v>0</v>
      </c>
      <c r="BA94" s="23">
        <f t="shared" si="70"/>
        <v>181</v>
      </c>
      <c r="BB94" s="38"/>
      <c r="BC94" s="37">
        <f t="shared" si="34"/>
        <v>0</v>
      </c>
      <c r="BD94" s="24">
        <f t="shared" si="71"/>
        <v>203</v>
      </c>
      <c r="BE94" s="38"/>
      <c r="BF94" s="42">
        <f t="shared" si="35"/>
        <v>0</v>
      </c>
      <c r="BG94" s="47">
        <f t="shared" si="36"/>
        <v>0</v>
      </c>
      <c r="BH94" s="25">
        <f t="shared" si="37"/>
        <v>1.8247422994815497E-2</v>
      </c>
      <c r="BI94" s="22">
        <f t="shared" si="82"/>
        <v>139.61103333333335</v>
      </c>
      <c r="BJ94" s="38"/>
      <c r="BK94" s="17">
        <f t="shared" si="39"/>
        <v>0</v>
      </c>
      <c r="BL94" s="23">
        <f t="shared" si="72"/>
        <v>151</v>
      </c>
      <c r="BM94" s="38"/>
      <c r="BN94" s="37">
        <f t="shared" si="40"/>
        <v>0</v>
      </c>
      <c r="BO94" s="24">
        <f t="shared" si="73"/>
        <v>169</v>
      </c>
      <c r="BP94" s="38"/>
      <c r="BQ94" s="42">
        <f t="shared" si="41"/>
        <v>0</v>
      </c>
      <c r="BR94" s="47">
        <f t="shared" si="42"/>
        <v>0</v>
      </c>
      <c r="BS94" s="25">
        <f t="shared" si="43"/>
        <v>1.5640648281270424E-2</v>
      </c>
      <c r="BT94" s="22">
        <f t="shared" si="83"/>
        <v>119.66660000000002</v>
      </c>
      <c r="BU94" s="38"/>
      <c r="BV94" s="17">
        <f t="shared" si="45"/>
        <v>0</v>
      </c>
      <c r="BW94" s="23">
        <f t="shared" si="74"/>
        <v>129</v>
      </c>
      <c r="BX94" s="38"/>
      <c r="BY94" s="37">
        <f t="shared" si="46"/>
        <v>0</v>
      </c>
      <c r="BZ94" s="24">
        <f t="shared" si="75"/>
        <v>144</v>
      </c>
      <c r="CA94" s="38"/>
      <c r="CB94" s="42">
        <f t="shared" si="47"/>
        <v>0</v>
      </c>
      <c r="CC94" s="47">
        <f t="shared" si="48"/>
        <v>0</v>
      </c>
      <c r="CD94" s="25">
        <f t="shared" si="49"/>
        <v>1.3685567246111622E-2</v>
      </c>
      <c r="CE94" s="22">
        <f t="shared" si="84"/>
        <v>104.70827500000001</v>
      </c>
      <c r="CF94" s="38"/>
      <c r="CG94" s="17">
        <f t="shared" si="51"/>
        <v>0</v>
      </c>
      <c r="CH94" s="23">
        <f t="shared" si="76"/>
        <v>113</v>
      </c>
      <c r="CI94" s="38"/>
      <c r="CJ94" s="37">
        <f t="shared" si="52"/>
        <v>0</v>
      </c>
      <c r="CK94" s="24">
        <f t="shared" si="77"/>
        <v>127</v>
      </c>
      <c r="CL94" s="38"/>
      <c r="CM94" s="42">
        <f t="shared" si="53"/>
        <v>0</v>
      </c>
      <c r="CN94" s="47">
        <f t="shared" si="54"/>
        <v>0</v>
      </c>
    </row>
    <row r="95" spans="1:92" ht="14.45" customHeight="1" x14ac:dyDescent="0.25">
      <c r="A95" s="92">
        <f t="shared" si="78"/>
        <v>93</v>
      </c>
      <c r="B95" s="64">
        <f t="shared" si="86"/>
        <v>7751</v>
      </c>
      <c r="C95" s="186" t="s">
        <v>11</v>
      </c>
      <c r="D95" s="194">
        <f t="shared" si="69"/>
        <v>7850</v>
      </c>
      <c r="E95" s="6">
        <f t="shared" si="12"/>
        <v>2.5803122177783511E-2</v>
      </c>
      <c r="F95" s="7">
        <f t="shared" si="79"/>
        <v>200</v>
      </c>
      <c r="G95" s="34"/>
      <c r="H95" s="39">
        <f t="shared" si="14"/>
        <v>0</v>
      </c>
      <c r="I95" s="31">
        <f t="shared" si="80"/>
        <v>216</v>
      </c>
      <c r="J95" s="38"/>
      <c r="K95" s="39">
        <f t="shared" si="16"/>
        <v>0</v>
      </c>
      <c r="L95" s="63">
        <f t="shared" si="56"/>
        <v>233</v>
      </c>
      <c r="M95" s="43"/>
      <c r="N95" s="39">
        <f t="shared" si="17"/>
        <v>0</v>
      </c>
      <c r="O95" s="46">
        <f t="shared" si="87"/>
        <v>0</v>
      </c>
      <c r="P95" s="9">
        <f t="shared" si="57"/>
        <v>2.5803122177783511E-2</v>
      </c>
      <c r="Q95" s="216">
        <f t="shared" si="58"/>
        <v>200</v>
      </c>
      <c r="R95" s="38"/>
      <c r="S95" s="17">
        <f t="shared" si="19"/>
        <v>0</v>
      </c>
      <c r="T95" s="13">
        <f t="shared" si="59"/>
        <v>216</v>
      </c>
      <c r="U95" s="38"/>
      <c r="V95" s="45">
        <f t="shared" si="20"/>
        <v>0</v>
      </c>
      <c r="W95" s="14">
        <f t="shared" si="60"/>
        <v>216</v>
      </c>
      <c r="X95" s="38"/>
      <c r="Y95" s="45">
        <f t="shared" si="21"/>
        <v>0</v>
      </c>
      <c r="Z95" s="32">
        <f t="shared" si="88"/>
        <v>0</v>
      </c>
      <c r="AA95" s="16">
        <f t="shared" si="61"/>
        <v>2.5803122177783511E-2</v>
      </c>
      <c r="AB95" s="18">
        <f t="shared" si="62"/>
        <v>200</v>
      </c>
      <c r="AC95" s="38"/>
      <c r="AD95" s="17">
        <f t="shared" si="23"/>
        <v>0</v>
      </c>
      <c r="AE95" s="20">
        <f t="shared" si="63"/>
        <v>216</v>
      </c>
      <c r="AF95" s="38"/>
      <c r="AG95" s="37">
        <f t="shared" si="24"/>
        <v>0</v>
      </c>
      <c r="AH95" s="21">
        <f t="shared" si="64"/>
        <v>233</v>
      </c>
      <c r="AI95" s="41"/>
      <c r="AJ95" s="42">
        <f t="shared" si="25"/>
        <v>0</v>
      </c>
      <c r="AK95" s="47">
        <f t="shared" si="89"/>
        <v>0</v>
      </c>
      <c r="AL95" s="25">
        <f t="shared" si="65"/>
        <v>2.2577731905560578E-2</v>
      </c>
      <c r="AM95" s="22">
        <f t="shared" si="66"/>
        <v>175.00000000000003</v>
      </c>
      <c r="AN95" s="38"/>
      <c r="AO95" s="17">
        <f t="shared" si="27"/>
        <v>0</v>
      </c>
      <c r="AP95" s="23">
        <f t="shared" si="67"/>
        <v>189</v>
      </c>
      <c r="AQ95" s="38"/>
      <c r="AR95" s="37">
        <f t="shared" si="28"/>
        <v>0</v>
      </c>
      <c r="AS95" s="24">
        <f t="shared" si="68"/>
        <v>204</v>
      </c>
      <c r="AT95" s="38"/>
      <c r="AU95" s="42">
        <f t="shared" si="29"/>
        <v>0</v>
      </c>
      <c r="AV95" s="47">
        <f t="shared" si="90"/>
        <v>0</v>
      </c>
      <c r="AW95" s="25">
        <f t="shared" si="31"/>
        <v>2.1975647013288611E-2</v>
      </c>
      <c r="AX95" s="22">
        <f t="shared" si="81"/>
        <v>170.33324000000002</v>
      </c>
      <c r="AY95" s="38"/>
      <c r="AZ95" s="17">
        <f t="shared" si="33"/>
        <v>0</v>
      </c>
      <c r="BA95" s="23">
        <f t="shared" si="70"/>
        <v>184</v>
      </c>
      <c r="BB95" s="38"/>
      <c r="BC95" s="37">
        <f t="shared" si="34"/>
        <v>0</v>
      </c>
      <c r="BD95" s="24">
        <f t="shared" si="71"/>
        <v>206</v>
      </c>
      <c r="BE95" s="38"/>
      <c r="BF95" s="42">
        <f t="shared" si="35"/>
        <v>0</v>
      </c>
      <c r="BG95" s="47">
        <f t="shared" si="36"/>
        <v>0</v>
      </c>
      <c r="BH95" s="25">
        <f t="shared" si="37"/>
        <v>1.831303917774051E-2</v>
      </c>
      <c r="BI95" s="22">
        <f t="shared" si="82"/>
        <v>141.9443666666667</v>
      </c>
      <c r="BJ95" s="38"/>
      <c r="BK95" s="17">
        <f t="shared" si="39"/>
        <v>0</v>
      </c>
      <c r="BL95" s="23">
        <f t="shared" si="72"/>
        <v>153</v>
      </c>
      <c r="BM95" s="38"/>
      <c r="BN95" s="37">
        <f t="shared" si="40"/>
        <v>0</v>
      </c>
      <c r="BO95" s="24">
        <f t="shared" si="73"/>
        <v>171</v>
      </c>
      <c r="BP95" s="38"/>
      <c r="BQ95" s="42">
        <f t="shared" si="41"/>
        <v>0</v>
      </c>
      <c r="BR95" s="47">
        <f t="shared" si="42"/>
        <v>0</v>
      </c>
      <c r="BS95" s="25">
        <f t="shared" si="43"/>
        <v>1.5696890723777578E-2</v>
      </c>
      <c r="BT95" s="22">
        <f t="shared" si="83"/>
        <v>121.66660000000002</v>
      </c>
      <c r="BU95" s="38"/>
      <c r="BV95" s="17">
        <f t="shared" si="45"/>
        <v>0</v>
      </c>
      <c r="BW95" s="23">
        <f t="shared" si="74"/>
        <v>131</v>
      </c>
      <c r="BX95" s="38"/>
      <c r="BY95" s="37">
        <f t="shared" si="46"/>
        <v>0</v>
      </c>
      <c r="BZ95" s="24">
        <f t="shared" si="75"/>
        <v>147</v>
      </c>
      <c r="CA95" s="38"/>
      <c r="CB95" s="42">
        <f t="shared" si="47"/>
        <v>0</v>
      </c>
      <c r="CC95" s="47">
        <f t="shared" si="48"/>
        <v>0</v>
      </c>
      <c r="CD95" s="25">
        <f t="shared" si="49"/>
        <v>1.3734779383305381E-2</v>
      </c>
      <c r="CE95" s="22">
        <f t="shared" si="84"/>
        <v>106.45827500000001</v>
      </c>
      <c r="CF95" s="38"/>
      <c r="CG95" s="17">
        <f t="shared" si="51"/>
        <v>0</v>
      </c>
      <c r="CH95" s="23">
        <f t="shared" si="76"/>
        <v>115</v>
      </c>
      <c r="CI95" s="38"/>
      <c r="CJ95" s="37">
        <f t="shared" si="52"/>
        <v>0</v>
      </c>
      <c r="CK95" s="24">
        <f t="shared" si="77"/>
        <v>129</v>
      </c>
      <c r="CL95" s="38"/>
      <c r="CM95" s="42">
        <f t="shared" si="53"/>
        <v>0</v>
      </c>
      <c r="CN95" s="47">
        <f t="shared" si="54"/>
        <v>0</v>
      </c>
    </row>
    <row r="96" spans="1:92" ht="14.45" customHeight="1" x14ac:dyDescent="0.25">
      <c r="A96" s="92">
        <f t="shared" si="78"/>
        <v>94</v>
      </c>
      <c r="B96" s="64">
        <f t="shared" si="86"/>
        <v>7851</v>
      </c>
      <c r="C96" s="186" t="s">
        <v>11</v>
      </c>
      <c r="D96" s="194">
        <f t="shared" si="69"/>
        <v>7950</v>
      </c>
      <c r="E96" s="6">
        <f t="shared" si="12"/>
        <v>2.5474461851993375E-2</v>
      </c>
      <c r="F96" s="7">
        <f t="shared" si="79"/>
        <v>200</v>
      </c>
      <c r="G96" s="34"/>
      <c r="H96" s="39">
        <f t="shared" si="14"/>
        <v>0</v>
      </c>
      <c r="I96" s="31">
        <f t="shared" si="80"/>
        <v>216</v>
      </c>
      <c r="J96" s="38"/>
      <c r="K96" s="39">
        <f t="shared" si="16"/>
        <v>0</v>
      </c>
      <c r="L96" s="63">
        <f t="shared" si="56"/>
        <v>233</v>
      </c>
      <c r="M96" s="43"/>
      <c r="N96" s="39">
        <f t="shared" si="17"/>
        <v>0</v>
      </c>
      <c r="O96" s="46">
        <f t="shared" si="87"/>
        <v>0</v>
      </c>
      <c r="P96" s="9">
        <f t="shared" si="57"/>
        <v>2.5474461851993375E-2</v>
      </c>
      <c r="Q96" s="216">
        <f t="shared" si="58"/>
        <v>200</v>
      </c>
      <c r="R96" s="38"/>
      <c r="S96" s="17">
        <f t="shared" si="19"/>
        <v>0</v>
      </c>
      <c r="T96" s="13">
        <f t="shared" si="59"/>
        <v>216</v>
      </c>
      <c r="U96" s="38"/>
      <c r="V96" s="45">
        <f t="shared" si="20"/>
        <v>0</v>
      </c>
      <c r="W96" s="14">
        <f t="shared" si="60"/>
        <v>216</v>
      </c>
      <c r="X96" s="38"/>
      <c r="Y96" s="45">
        <f t="shared" si="21"/>
        <v>0</v>
      </c>
      <c r="Z96" s="32">
        <f t="shared" si="88"/>
        <v>0</v>
      </c>
      <c r="AA96" s="16">
        <f t="shared" si="61"/>
        <v>2.5474461851993375E-2</v>
      </c>
      <c r="AB96" s="18">
        <f t="shared" si="62"/>
        <v>200</v>
      </c>
      <c r="AC96" s="38"/>
      <c r="AD96" s="17">
        <f t="shared" si="23"/>
        <v>0</v>
      </c>
      <c r="AE96" s="20">
        <f t="shared" si="63"/>
        <v>216</v>
      </c>
      <c r="AF96" s="38"/>
      <c r="AG96" s="37">
        <f t="shared" si="24"/>
        <v>0</v>
      </c>
      <c r="AH96" s="21">
        <f t="shared" si="64"/>
        <v>233</v>
      </c>
      <c r="AI96" s="41"/>
      <c r="AJ96" s="42">
        <f t="shared" si="25"/>
        <v>0</v>
      </c>
      <c r="AK96" s="47">
        <f t="shared" si="89"/>
        <v>0</v>
      </c>
      <c r="AL96" s="25">
        <f t="shared" si="65"/>
        <v>2.2735957202904094E-2</v>
      </c>
      <c r="AM96" s="22">
        <f t="shared" si="66"/>
        <v>178.50000000000003</v>
      </c>
      <c r="AN96" s="38"/>
      <c r="AO96" s="17">
        <f t="shared" si="27"/>
        <v>0</v>
      </c>
      <c r="AP96" s="23">
        <f t="shared" si="67"/>
        <v>193</v>
      </c>
      <c r="AQ96" s="38"/>
      <c r="AR96" s="37">
        <f t="shared" si="28"/>
        <v>0</v>
      </c>
      <c r="AS96" s="24">
        <f t="shared" si="68"/>
        <v>208</v>
      </c>
      <c r="AT96" s="38"/>
      <c r="AU96" s="42">
        <f t="shared" si="29"/>
        <v>0</v>
      </c>
      <c r="AV96" s="47">
        <f t="shared" si="90"/>
        <v>0</v>
      </c>
      <c r="AW96" s="25">
        <f t="shared" si="31"/>
        <v>2.2052380588460072E-2</v>
      </c>
      <c r="AX96" s="22">
        <f t="shared" si="81"/>
        <v>173.13324000000003</v>
      </c>
      <c r="AY96" s="38"/>
      <c r="AZ96" s="17">
        <f t="shared" si="33"/>
        <v>0</v>
      </c>
      <c r="BA96" s="23">
        <f t="shared" si="70"/>
        <v>187</v>
      </c>
      <c r="BB96" s="38"/>
      <c r="BC96" s="37">
        <f t="shared" si="34"/>
        <v>0</v>
      </c>
      <c r="BD96" s="24">
        <f t="shared" si="71"/>
        <v>209</v>
      </c>
      <c r="BE96" s="38"/>
      <c r="BF96" s="42">
        <f t="shared" si="35"/>
        <v>0</v>
      </c>
      <c r="BG96" s="47">
        <f t="shared" si="36"/>
        <v>0</v>
      </c>
      <c r="BH96" s="25">
        <f t="shared" si="37"/>
        <v>1.8376983823716726E-2</v>
      </c>
      <c r="BI96" s="22">
        <f t="shared" si="82"/>
        <v>144.27770000000001</v>
      </c>
      <c r="BJ96" s="38"/>
      <c r="BK96" s="17">
        <f t="shared" si="39"/>
        <v>0</v>
      </c>
      <c r="BL96" s="23">
        <f t="shared" si="72"/>
        <v>156</v>
      </c>
      <c r="BM96" s="38"/>
      <c r="BN96" s="37">
        <f t="shared" si="40"/>
        <v>0</v>
      </c>
      <c r="BO96" s="24">
        <f t="shared" si="73"/>
        <v>175</v>
      </c>
      <c r="BP96" s="38"/>
      <c r="BQ96" s="42">
        <f t="shared" si="41"/>
        <v>0</v>
      </c>
      <c r="BR96" s="47">
        <f t="shared" si="42"/>
        <v>0</v>
      </c>
      <c r="BS96" s="25">
        <f t="shared" si="43"/>
        <v>1.5751700420328623E-2</v>
      </c>
      <c r="BT96" s="22">
        <f t="shared" si="83"/>
        <v>123.66660000000002</v>
      </c>
      <c r="BU96" s="38"/>
      <c r="BV96" s="17">
        <f t="shared" si="45"/>
        <v>0</v>
      </c>
      <c r="BW96" s="23">
        <f t="shared" si="74"/>
        <v>134</v>
      </c>
      <c r="BX96" s="38"/>
      <c r="BY96" s="37">
        <f t="shared" si="46"/>
        <v>0</v>
      </c>
      <c r="BZ96" s="24">
        <f t="shared" si="75"/>
        <v>150</v>
      </c>
      <c r="CA96" s="38"/>
      <c r="CB96" s="42">
        <f t="shared" si="47"/>
        <v>0</v>
      </c>
      <c r="CC96" s="47">
        <f t="shared" si="48"/>
        <v>0</v>
      </c>
      <c r="CD96" s="25">
        <f t="shared" si="49"/>
        <v>1.3782737867787545E-2</v>
      </c>
      <c r="CE96" s="22">
        <f t="shared" si="84"/>
        <v>108.20827500000001</v>
      </c>
      <c r="CF96" s="38"/>
      <c r="CG96" s="17">
        <f t="shared" si="51"/>
        <v>0</v>
      </c>
      <c r="CH96" s="23">
        <f t="shared" si="76"/>
        <v>117</v>
      </c>
      <c r="CI96" s="38"/>
      <c r="CJ96" s="37">
        <f t="shared" si="52"/>
        <v>0</v>
      </c>
      <c r="CK96" s="24">
        <f t="shared" si="77"/>
        <v>131</v>
      </c>
      <c r="CL96" s="38"/>
      <c r="CM96" s="42">
        <f t="shared" si="53"/>
        <v>0</v>
      </c>
      <c r="CN96" s="47">
        <f t="shared" si="54"/>
        <v>0</v>
      </c>
    </row>
    <row r="97" spans="1:92" ht="14.45" customHeight="1" x14ac:dyDescent="0.25">
      <c r="A97" s="92">
        <f t="shared" si="78"/>
        <v>95</v>
      </c>
      <c r="B97" s="64">
        <f t="shared" si="86"/>
        <v>7951</v>
      </c>
      <c r="C97" s="186" t="s">
        <v>11</v>
      </c>
      <c r="D97" s="194">
        <f t="shared" si="69"/>
        <v>8050</v>
      </c>
      <c r="E97" s="6">
        <f t="shared" si="12"/>
        <v>2.5154068670607471E-2</v>
      </c>
      <c r="F97" s="7">
        <f t="shared" si="79"/>
        <v>200</v>
      </c>
      <c r="G97" s="34"/>
      <c r="H97" s="39">
        <f t="shared" si="14"/>
        <v>0</v>
      </c>
      <c r="I97" s="31">
        <f t="shared" si="80"/>
        <v>216</v>
      </c>
      <c r="J97" s="38"/>
      <c r="K97" s="39">
        <f t="shared" si="16"/>
        <v>0</v>
      </c>
      <c r="L97" s="63">
        <f t="shared" si="56"/>
        <v>233</v>
      </c>
      <c r="M97" s="43"/>
      <c r="N97" s="39">
        <f t="shared" si="17"/>
        <v>0</v>
      </c>
      <c r="O97" s="46">
        <f t="shared" si="87"/>
        <v>0</v>
      </c>
      <c r="P97" s="9">
        <f t="shared" si="57"/>
        <v>2.5154068670607471E-2</v>
      </c>
      <c r="Q97" s="216">
        <f t="shared" si="58"/>
        <v>200</v>
      </c>
      <c r="R97" s="38"/>
      <c r="S97" s="17">
        <f t="shared" si="19"/>
        <v>0</v>
      </c>
      <c r="T97" s="13">
        <f t="shared" si="59"/>
        <v>216</v>
      </c>
      <c r="U97" s="38"/>
      <c r="V97" s="45">
        <f t="shared" si="20"/>
        <v>0</v>
      </c>
      <c r="W97" s="14">
        <f t="shared" si="60"/>
        <v>216</v>
      </c>
      <c r="X97" s="38"/>
      <c r="Y97" s="45">
        <f t="shared" si="21"/>
        <v>0</v>
      </c>
      <c r="Z97" s="32">
        <f t="shared" si="88"/>
        <v>0</v>
      </c>
      <c r="AA97" s="16">
        <f t="shared" si="61"/>
        <v>2.5154068670607471E-2</v>
      </c>
      <c r="AB97" s="18">
        <f t="shared" si="62"/>
        <v>200</v>
      </c>
      <c r="AC97" s="38"/>
      <c r="AD97" s="17">
        <f t="shared" si="23"/>
        <v>0</v>
      </c>
      <c r="AE97" s="20">
        <f t="shared" si="63"/>
        <v>216</v>
      </c>
      <c r="AF97" s="38"/>
      <c r="AG97" s="37">
        <f t="shared" si="24"/>
        <v>0</v>
      </c>
      <c r="AH97" s="21">
        <f t="shared" si="64"/>
        <v>233</v>
      </c>
      <c r="AI97" s="41"/>
      <c r="AJ97" s="42">
        <f t="shared" si="25"/>
        <v>0</v>
      </c>
      <c r="AK97" s="47">
        <f t="shared" si="89"/>
        <v>0</v>
      </c>
      <c r="AL97" s="25">
        <f t="shared" si="65"/>
        <v>2.2890202490252802E-2</v>
      </c>
      <c r="AM97" s="22">
        <f t="shared" si="66"/>
        <v>182.00000000000003</v>
      </c>
      <c r="AN97" s="38"/>
      <c r="AO97" s="17">
        <f t="shared" si="27"/>
        <v>0</v>
      </c>
      <c r="AP97" s="23">
        <f t="shared" si="67"/>
        <v>197</v>
      </c>
      <c r="AQ97" s="38"/>
      <c r="AR97" s="37">
        <f t="shared" si="28"/>
        <v>0</v>
      </c>
      <c r="AS97" s="24">
        <f t="shared" si="68"/>
        <v>213</v>
      </c>
      <c r="AT97" s="38"/>
      <c r="AU97" s="42">
        <f t="shared" si="29"/>
        <v>0</v>
      </c>
      <c r="AV97" s="47">
        <f t="shared" si="90"/>
        <v>0</v>
      </c>
      <c r="AW97" s="25">
        <f t="shared" si="31"/>
        <v>2.2127184002012325E-2</v>
      </c>
      <c r="AX97" s="22">
        <f t="shared" si="81"/>
        <v>175.93324000000001</v>
      </c>
      <c r="AY97" s="38"/>
      <c r="AZ97" s="17">
        <f t="shared" si="33"/>
        <v>0</v>
      </c>
      <c r="BA97" s="23">
        <f t="shared" si="70"/>
        <v>190</v>
      </c>
      <c r="BB97" s="38"/>
      <c r="BC97" s="37">
        <f t="shared" si="34"/>
        <v>0</v>
      </c>
      <c r="BD97" s="24">
        <f t="shared" si="71"/>
        <v>213</v>
      </c>
      <c r="BE97" s="38"/>
      <c r="BF97" s="42">
        <f t="shared" si="35"/>
        <v>0</v>
      </c>
      <c r="BG97" s="47">
        <f t="shared" si="36"/>
        <v>0</v>
      </c>
      <c r="BH97" s="25">
        <f t="shared" si="37"/>
        <v>1.8439320001676942E-2</v>
      </c>
      <c r="BI97" s="22">
        <f t="shared" si="82"/>
        <v>146.61103333333335</v>
      </c>
      <c r="BJ97" s="38"/>
      <c r="BK97" s="17">
        <f t="shared" si="39"/>
        <v>0</v>
      </c>
      <c r="BL97" s="23">
        <f t="shared" si="72"/>
        <v>158</v>
      </c>
      <c r="BM97" s="38"/>
      <c r="BN97" s="37">
        <f t="shared" si="40"/>
        <v>0</v>
      </c>
      <c r="BO97" s="24">
        <f t="shared" si="73"/>
        <v>177</v>
      </c>
      <c r="BP97" s="38"/>
      <c r="BQ97" s="42">
        <f t="shared" si="41"/>
        <v>0</v>
      </c>
      <c r="BR97" s="47">
        <f t="shared" si="42"/>
        <v>0</v>
      </c>
      <c r="BS97" s="25">
        <f t="shared" si="43"/>
        <v>1.5805131430008806E-2</v>
      </c>
      <c r="BT97" s="22">
        <f t="shared" si="83"/>
        <v>125.66660000000002</v>
      </c>
      <c r="BU97" s="38"/>
      <c r="BV97" s="17">
        <f t="shared" si="45"/>
        <v>0</v>
      </c>
      <c r="BW97" s="23">
        <f t="shared" si="74"/>
        <v>136</v>
      </c>
      <c r="BX97" s="38"/>
      <c r="BY97" s="37">
        <f t="shared" si="46"/>
        <v>0</v>
      </c>
      <c r="BZ97" s="24">
        <f t="shared" si="75"/>
        <v>152</v>
      </c>
      <c r="CA97" s="38"/>
      <c r="CB97" s="42">
        <f t="shared" si="47"/>
        <v>0</v>
      </c>
      <c r="CC97" s="47">
        <f t="shared" si="48"/>
        <v>0</v>
      </c>
      <c r="CD97" s="25">
        <f t="shared" si="49"/>
        <v>1.3829490001257706E-2</v>
      </c>
      <c r="CE97" s="22">
        <f t="shared" si="84"/>
        <v>109.95827500000001</v>
      </c>
      <c r="CF97" s="38"/>
      <c r="CG97" s="17">
        <f t="shared" si="51"/>
        <v>0</v>
      </c>
      <c r="CH97" s="23">
        <f t="shared" si="76"/>
        <v>119</v>
      </c>
      <c r="CI97" s="38"/>
      <c r="CJ97" s="37">
        <f t="shared" si="52"/>
        <v>0</v>
      </c>
      <c r="CK97" s="24">
        <f t="shared" si="77"/>
        <v>133</v>
      </c>
      <c r="CL97" s="38"/>
      <c r="CM97" s="42">
        <f t="shared" si="53"/>
        <v>0</v>
      </c>
      <c r="CN97" s="47">
        <f t="shared" si="54"/>
        <v>0</v>
      </c>
    </row>
    <row r="98" spans="1:92" ht="14.45" hidden="1" customHeight="1" x14ac:dyDescent="0.25">
      <c r="A98" s="92">
        <f t="shared" si="78"/>
        <v>96</v>
      </c>
      <c r="B98" s="64">
        <f t="shared" si="86"/>
        <v>8051</v>
      </c>
      <c r="C98" s="186" t="s">
        <v>11</v>
      </c>
      <c r="D98" s="194">
        <f t="shared" si="69"/>
        <v>8150</v>
      </c>
      <c r="E98" s="6">
        <f t="shared" si="12"/>
        <v>2.4841634579555336E-2</v>
      </c>
      <c r="F98" s="7">
        <f t="shared" si="79"/>
        <v>200</v>
      </c>
      <c r="G98" s="34"/>
      <c r="H98" s="39">
        <f t="shared" si="14"/>
        <v>0</v>
      </c>
      <c r="I98" s="31">
        <f t="shared" si="80"/>
        <v>216</v>
      </c>
      <c r="J98" s="38"/>
      <c r="K98" s="39">
        <f t="shared" si="16"/>
        <v>0</v>
      </c>
      <c r="L98" s="63">
        <f t="shared" si="56"/>
        <v>233</v>
      </c>
      <c r="M98" s="43"/>
      <c r="N98" s="39">
        <f t="shared" si="17"/>
        <v>0</v>
      </c>
      <c r="O98" s="46">
        <f t="shared" si="87"/>
        <v>0</v>
      </c>
      <c r="P98" s="9">
        <f t="shared" si="57"/>
        <v>2.4841634579555336E-2</v>
      </c>
      <c r="Q98" s="216">
        <f t="shared" si="58"/>
        <v>200</v>
      </c>
      <c r="R98" s="38"/>
      <c r="S98" s="17">
        <f t="shared" si="19"/>
        <v>0</v>
      </c>
      <c r="T98" s="13">
        <f t="shared" si="59"/>
        <v>216</v>
      </c>
      <c r="U98" s="38"/>
      <c r="V98" s="45">
        <f t="shared" si="20"/>
        <v>0</v>
      </c>
      <c r="W98" s="14">
        <f t="shared" si="60"/>
        <v>216</v>
      </c>
      <c r="X98" s="38"/>
      <c r="Y98" s="45">
        <f t="shared" si="21"/>
        <v>0</v>
      </c>
      <c r="Z98" s="32">
        <f t="shared" si="88"/>
        <v>0</v>
      </c>
      <c r="AA98" s="16">
        <f t="shared" si="61"/>
        <v>2.4841634579555336E-2</v>
      </c>
      <c r="AB98" s="18">
        <f t="shared" si="62"/>
        <v>200</v>
      </c>
      <c r="AC98" s="38"/>
      <c r="AD98" s="17">
        <f t="shared" si="23"/>
        <v>0</v>
      </c>
      <c r="AE98" s="20">
        <f t="shared" si="63"/>
        <v>216</v>
      </c>
      <c r="AF98" s="38"/>
      <c r="AG98" s="37">
        <f t="shared" si="24"/>
        <v>0</v>
      </c>
      <c r="AH98" s="21">
        <f t="shared" si="64"/>
        <v>233</v>
      </c>
      <c r="AI98" s="41"/>
      <c r="AJ98" s="42">
        <f t="shared" si="25"/>
        <v>0</v>
      </c>
      <c r="AK98" s="47">
        <f t="shared" si="89"/>
        <v>0</v>
      </c>
      <c r="AL98" s="25">
        <f t="shared" si="65"/>
        <v>2.3040616072537577E-2</v>
      </c>
      <c r="AM98" s="22">
        <f t="shared" si="66"/>
        <v>185.50000000000003</v>
      </c>
      <c r="AN98" s="38"/>
      <c r="AO98" s="17">
        <f t="shared" si="27"/>
        <v>0</v>
      </c>
      <c r="AP98" s="23">
        <f t="shared" si="67"/>
        <v>200</v>
      </c>
      <c r="AQ98" s="38"/>
      <c r="AR98" s="37">
        <f t="shared" si="28"/>
        <v>0</v>
      </c>
      <c r="AS98" s="24">
        <f t="shared" si="68"/>
        <v>216</v>
      </c>
      <c r="AT98" s="38"/>
      <c r="AU98" s="42">
        <f t="shared" si="29"/>
        <v>0</v>
      </c>
      <c r="AV98" s="47">
        <f t="shared" si="90"/>
        <v>0</v>
      </c>
      <c r="AW98" s="25">
        <f t="shared" si="31"/>
        <v>2.2200129176499817E-2</v>
      </c>
      <c r="AX98" s="22">
        <f t="shared" si="81"/>
        <v>178.73324000000002</v>
      </c>
      <c r="AY98" s="38"/>
      <c r="AZ98" s="17">
        <f t="shared" si="33"/>
        <v>0</v>
      </c>
      <c r="BA98" s="23">
        <f t="shared" si="70"/>
        <v>193</v>
      </c>
      <c r="BB98" s="38"/>
      <c r="BC98" s="37">
        <f t="shared" si="34"/>
        <v>0</v>
      </c>
      <c r="BD98" s="24">
        <f t="shared" si="71"/>
        <v>216</v>
      </c>
      <c r="BE98" s="38"/>
      <c r="BF98" s="42">
        <f t="shared" si="35"/>
        <v>0</v>
      </c>
      <c r="BG98" s="47">
        <f t="shared" si="36"/>
        <v>0</v>
      </c>
      <c r="BH98" s="25">
        <f t="shared" si="37"/>
        <v>1.850010764708318E-2</v>
      </c>
      <c r="BI98" s="22">
        <f t="shared" si="82"/>
        <v>148.9443666666667</v>
      </c>
      <c r="BJ98" s="38"/>
      <c r="BK98" s="17">
        <f t="shared" si="39"/>
        <v>0</v>
      </c>
      <c r="BL98" s="23">
        <f t="shared" si="72"/>
        <v>161</v>
      </c>
      <c r="BM98" s="38"/>
      <c r="BN98" s="37">
        <f t="shared" si="40"/>
        <v>0</v>
      </c>
      <c r="BO98" s="24">
        <f t="shared" si="73"/>
        <v>180</v>
      </c>
      <c r="BP98" s="38"/>
      <c r="BQ98" s="42">
        <f t="shared" si="41"/>
        <v>0</v>
      </c>
      <c r="BR98" s="47">
        <f t="shared" si="42"/>
        <v>0</v>
      </c>
      <c r="BS98" s="25">
        <f t="shared" si="43"/>
        <v>1.5857235126071297E-2</v>
      </c>
      <c r="BT98" s="22">
        <f t="shared" si="83"/>
        <v>127.66660000000002</v>
      </c>
      <c r="BU98" s="38"/>
      <c r="BV98" s="17">
        <f t="shared" si="45"/>
        <v>0</v>
      </c>
      <c r="BW98" s="23">
        <f t="shared" si="74"/>
        <v>138</v>
      </c>
      <c r="BX98" s="38"/>
      <c r="BY98" s="37">
        <f t="shared" si="46"/>
        <v>0</v>
      </c>
      <c r="BZ98" s="24">
        <f t="shared" si="75"/>
        <v>155</v>
      </c>
      <c r="CA98" s="38"/>
      <c r="CB98" s="42">
        <f t="shared" si="47"/>
        <v>0</v>
      </c>
      <c r="CC98" s="47">
        <f t="shared" si="48"/>
        <v>0</v>
      </c>
      <c r="CD98" s="25">
        <f t="shared" si="49"/>
        <v>1.3875080735312385E-2</v>
      </c>
      <c r="CE98" s="22">
        <f t="shared" si="84"/>
        <v>111.70827500000001</v>
      </c>
      <c r="CF98" s="38"/>
      <c r="CG98" s="17">
        <f t="shared" si="51"/>
        <v>0</v>
      </c>
      <c r="CH98" s="23">
        <f t="shared" si="76"/>
        <v>121</v>
      </c>
      <c r="CI98" s="38"/>
      <c r="CJ98" s="37">
        <f t="shared" si="52"/>
        <v>0</v>
      </c>
      <c r="CK98" s="24">
        <f t="shared" si="77"/>
        <v>136</v>
      </c>
      <c r="CL98" s="38"/>
      <c r="CM98" s="42">
        <f t="shared" si="53"/>
        <v>0</v>
      </c>
      <c r="CN98" s="47">
        <f t="shared" si="54"/>
        <v>0</v>
      </c>
    </row>
    <row r="99" spans="1:92" ht="14.45" hidden="1" customHeight="1" x14ac:dyDescent="0.25">
      <c r="A99" s="92">
        <f t="shared" si="78"/>
        <v>97</v>
      </c>
      <c r="B99" s="64">
        <f t="shared" si="86"/>
        <v>8151</v>
      </c>
      <c r="C99" s="186" t="s">
        <v>11</v>
      </c>
      <c r="D99" s="194">
        <f t="shared" si="69"/>
        <v>8250</v>
      </c>
      <c r="E99" s="6">
        <f t="shared" si="12"/>
        <v>2.4536866642129802E-2</v>
      </c>
      <c r="F99" s="7">
        <f t="shared" si="79"/>
        <v>200</v>
      </c>
      <c r="G99" s="34"/>
      <c r="H99" s="39">
        <f t="shared" si="14"/>
        <v>0</v>
      </c>
      <c r="I99" s="31">
        <f t="shared" si="80"/>
        <v>216</v>
      </c>
      <c r="J99" s="38"/>
      <c r="K99" s="39">
        <f t="shared" si="16"/>
        <v>0</v>
      </c>
      <c r="L99" s="63">
        <f t="shared" si="56"/>
        <v>233</v>
      </c>
      <c r="M99" s="43"/>
      <c r="N99" s="39">
        <f t="shared" si="17"/>
        <v>0</v>
      </c>
      <c r="O99" s="46">
        <f t="shared" si="87"/>
        <v>0</v>
      </c>
      <c r="P99" s="9">
        <f t="shared" si="57"/>
        <v>2.4536866642129802E-2</v>
      </c>
      <c r="Q99" s="216">
        <f t="shared" si="58"/>
        <v>200</v>
      </c>
      <c r="R99" s="38"/>
      <c r="S99" s="17">
        <f t="shared" si="19"/>
        <v>0</v>
      </c>
      <c r="T99" s="13">
        <f t="shared" si="59"/>
        <v>216</v>
      </c>
      <c r="U99" s="38"/>
      <c r="V99" s="45">
        <f t="shared" si="20"/>
        <v>0</v>
      </c>
      <c r="W99" s="14">
        <f t="shared" si="60"/>
        <v>216</v>
      </c>
      <c r="X99" s="38"/>
      <c r="Y99" s="45">
        <f t="shared" si="21"/>
        <v>0</v>
      </c>
      <c r="Z99" s="32">
        <f t="shared" si="88"/>
        <v>0</v>
      </c>
      <c r="AA99" s="16">
        <f t="shared" si="61"/>
        <v>2.4536866642129802E-2</v>
      </c>
      <c r="AB99" s="18">
        <f t="shared" si="62"/>
        <v>200</v>
      </c>
      <c r="AC99" s="38"/>
      <c r="AD99" s="17">
        <f t="shared" si="23"/>
        <v>0</v>
      </c>
      <c r="AE99" s="20">
        <f t="shared" si="63"/>
        <v>216</v>
      </c>
      <c r="AF99" s="38"/>
      <c r="AG99" s="37">
        <f t="shared" si="24"/>
        <v>0</v>
      </c>
      <c r="AH99" s="21">
        <f t="shared" si="64"/>
        <v>233</v>
      </c>
      <c r="AI99" s="41"/>
      <c r="AJ99" s="42">
        <f t="shared" si="25"/>
        <v>0</v>
      </c>
      <c r="AK99" s="47">
        <f t="shared" si="89"/>
        <v>0</v>
      </c>
      <c r="AL99" s="25">
        <f t="shared" si="65"/>
        <v>2.3187338976812664E-2</v>
      </c>
      <c r="AM99" s="22">
        <f t="shared" si="66"/>
        <v>189.00000000000003</v>
      </c>
      <c r="AN99" s="38"/>
      <c r="AO99" s="17">
        <f t="shared" si="27"/>
        <v>0</v>
      </c>
      <c r="AP99" s="23">
        <f t="shared" si="67"/>
        <v>204</v>
      </c>
      <c r="AQ99" s="38"/>
      <c r="AR99" s="37">
        <f t="shared" si="28"/>
        <v>0</v>
      </c>
      <c r="AS99" s="24">
        <f t="shared" si="68"/>
        <v>220</v>
      </c>
      <c r="AT99" s="38"/>
      <c r="AU99" s="42">
        <f t="shared" si="29"/>
        <v>0</v>
      </c>
      <c r="AV99" s="47">
        <f t="shared" si="90"/>
        <v>0</v>
      </c>
      <c r="AW99" s="25">
        <f t="shared" si="31"/>
        <v>2.2271284504968718E-2</v>
      </c>
      <c r="AX99" s="22">
        <f t="shared" si="81"/>
        <v>181.53324000000003</v>
      </c>
      <c r="AY99" s="38"/>
      <c r="AZ99" s="17">
        <f t="shared" si="33"/>
        <v>0</v>
      </c>
      <c r="BA99" s="23">
        <f t="shared" si="70"/>
        <v>196</v>
      </c>
      <c r="BB99" s="38"/>
      <c r="BC99" s="37">
        <f t="shared" si="34"/>
        <v>0</v>
      </c>
      <c r="BD99" s="24">
        <f t="shared" si="71"/>
        <v>220</v>
      </c>
      <c r="BE99" s="38"/>
      <c r="BF99" s="42">
        <f t="shared" si="35"/>
        <v>0</v>
      </c>
      <c r="BG99" s="47">
        <f t="shared" si="36"/>
        <v>0</v>
      </c>
      <c r="BH99" s="25">
        <f t="shared" si="37"/>
        <v>1.8559403754140596E-2</v>
      </c>
      <c r="BI99" s="22">
        <f t="shared" si="82"/>
        <v>151.27770000000001</v>
      </c>
      <c r="BJ99" s="38"/>
      <c r="BK99" s="17">
        <f t="shared" si="39"/>
        <v>0</v>
      </c>
      <c r="BL99" s="23">
        <f t="shared" si="72"/>
        <v>163</v>
      </c>
      <c r="BM99" s="38"/>
      <c r="BN99" s="37">
        <f t="shared" si="40"/>
        <v>0</v>
      </c>
      <c r="BO99" s="24">
        <f t="shared" si="73"/>
        <v>183</v>
      </c>
      <c r="BP99" s="38"/>
      <c r="BQ99" s="42">
        <f t="shared" si="41"/>
        <v>0</v>
      </c>
      <c r="BR99" s="47">
        <f t="shared" si="42"/>
        <v>0</v>
      </c>
      <c r="BS99" s="25">
        <f t="shared" si="43"/>
        <v>1.5908060360691943E-2</v>
      </c>
      <c r="BT99" s="22">
        <f t="shared" si="83"/>
        <v>129.66660000000002</v>
      </c>
      <c r="BU99" s="38"/>
      <c r="BV99" s="17">
        <f t="shared" si="45"/>
        <v>0</v>
      </c>
      <c r="BW99" s="23">
        <f t="shared" si="74"/>
        <v>140</v>
      </c>
      <c r="BX99" s="38"/>
      <c r="BY99" s="37">
        <f t="shared" si="46"/>
        <v>0</v>
      </c>
      <c r="BZ99" s="24">
        <f t="shared" si="75"/>
        <v>157</v>
      </c>
      <c r="CA99" s="38"/>
      <c r="CB99" s="42">
        <f t="shared" si="47"/>
        <v>0</v>
      </c>
      <c r="CC99" s="47">
        <f t="shared" si="48"/>
        <v>0</v>
      </c>
      <c r="CD99" s="25">
        <f t="shared" si="49"/>
        <v>1.3919552815605449E-2</v>
      </c>
      <c r="CE99" s="22">
        <f t="shared" si="84"/>
        <v>113.45827500000001</v>
      </c>
      <c r="CF99" s="38"/>
      <c r="CG99" s="17">
        <f t="shared" si="51"/>
        <v>0</v>
      </c>
      <c r="CH99" s="23">
        <f t="shared" si="76"/>
        <v>123</v>
      </c>
      <c r="CI99" s="38"/>
      <c r="CJ99" s="37">
        <f t="shared" si="52"/>
        <v>0</v>
      </c>
      <c r="CK99" s="24">
        <f t="shared" si="77"/>
        <v>138</v>
      </c>
      <c r="CL99" s="38"/>
      <c r="CM99" s="42">
        <f t="shared" si="53"/>
        <v>0</v>
      </c>
      <c r="CN99" s="47">
        <f t="shared" si="54"/>
        <v>0</v>
      </c>
    </row>
    <row r="100" spans="1:92" ht="14.45" hidden="1" customHeight="1" x14ac:dyDescent="0.25">
      <c r="A100" s="92">
        <f t="shared" si="78"/>
        <v>98</v>
      </c>
      <c r="B100" s="64">
        <f t="shared" si="86"/>
        <v>8251</v>
      </c>
      <c r="C100" s="186" t="s">
        <v>11</v>
      </c>
      <c r="D100" s="194">
        <f t="shared" si="69"/>
        <v>8350</v>
      </c>
      <c r="E100" s="6">
        <f t="shared" si="12"/>
        <v>2.4239486122894196E-2</v>
      </c>
      <c r="F100" s="7">
        <f t="shared" si="79"/>
        <v>200</v>
      </c>
      <c r="G100" s="34"/>
      <c r="H100" s="39">
        <f t="shared" si="14"/>
        <v>0</v>
      </c>
      <c r="I100" s="31">
        <f t="shared" si="80"/>
        <v>216</v>
      </c>
      <c r="J100" s="38"/>
      <c r="K100" s="39">
        <f t="shared" si="16"/>
        <v>0</v>
      </c>
      <c r="L100" s="63">
        <f t="shared" si="56"/>
        <v>233</v>
      </c>
      <c r="M100" s="43"/>
      <c r="N100" s="39">
        <f t="shared" si="17"/>
        <v>0</v>
      </c>
      <c r="O100" s="46">
        <f t="shared" si="87"/>
        <v>0</v>
      </c>
      <c r="P100" s="9">
        <f t="shared" si="57"/>
        <v>2.4239486122894196E-2</v>
      </c>
      <c r="Q100" s="216">
        <f t="shared" si="58"/>
        <v>200</v>
      </c>
      <c r="R100" s="38"/>
      <c r="S100" s="17">
        <f t="shared" si="19"/>
        <v>0</v>
      </c>
      <c r="T100" s="13">
        <f t="shared" si="59"/>
        <v>216</v>
      </c>
      <c r="U100" s="38"/>
      <c r="V100" s="45">
        <f t="shared" si="20"/>
        <v>0</v>
      </c>
      <c r="W100" s="14">
        <f t="shared" si="60"/>
        <v>216</v>
      </c>
      <c r="X100" s="38"/>
      <c r="Y100" s="45">
        <f t="shared" si="21"/>
        <v>0</v>
      </c>
      <c r="Z100" s="32">
        <f t="shared" si="88"/>
        <v>0</v>
      </c>
      <c r="AA100" s="16">
        <f t="shared" si="61"/>
        <v>2.4239486122894196E-2</v>
      </c>
      <c r="AB100" s="18">
        <f t="shared" si="62"/>
        <v>200</v>
      </c>
      <c r="AC100" s="38"/>
      <c r="AD100" s="17">
        <f t="shared" si="23"/>
        <v>0</v>
      </c>
      <c r="AE100" s="20">
        <f t="shared" si="63"/>
        <v>216</v>
      </c>
      <c r="AF100" s="38"/>
      <c r="AG100" s="37">
        <f t="shared" si="24"/>
        <v>0</v>
      </c>
      <c r="AH100" s="21">
        <f t="shared" si="64"/>
        <v>233</v>
      </c>
      <c r="AI100" s="41"/>
      <c r="AJ100" s="42">
        <f t="shared" si="25"/>
        <v>0</v>
      </c>
      <c r="AK100" s="47">
        <f t="shared" si="89"/>
        <v>0</v>
      </c>
      <c r="AL100" s="25">
        <f t="shared" si="65"/>
        <v>2.3330505393285666E-2</v>
      </c>
      <c r="AM100" s="22">
        <f t="shared" si="66"/>
        <v>192.50000000000003</v>
      </c>
      <c r="AN100" s="38"/>
      <c r="AO100" s="17">
        <f t="shared" si="27"/>
        <v>0</v>
      </c>
      <c r="AP100" s="23">
        <f t="shared" si="67"/>
        <v>208</v>
      </c>
      <c r="AQ100" s="38"/>
      <c r="AR100" s="37">
        <f t="shared" si="28"/>
        <v>0</v>
      </c>
      <c r="AS100" s="24">
        <f t="shared" si="68"/>
        <v>225</v>
      </c>
      <c r="AT100" s="38"/>
      <c r="AU100" s="42">
        <f t="shared" si="29"/>
        <v>0</v>
      </c>
      <c r="AV100" s="47">
        <f t="shared" si="90"/>
        <v>0</v>
      </c>
      <c r="AW100" s="25">
        <f t="shared" si="31"/>
        <v>2.2340715064840626E-2</v>
      </c>
      <c r="AX100" s="22">
        <f t="shared" si="81"/>
        <v>184.33324000000002</v>
      </c>
      <c r="AY100" s="38"/>
      <c r="AZ100" s="17">
        <f t="shared" si="33"/>
        <v>0</v>
      </c>
      <c r="BA100" s="23">
        <f t="shared" ref="BA100:BA109" si="91">IF(AX100=0,0,IF((ROUND(AX100*(1+$H$28),0))&gt;$H$21,$H$21,IF((ROUND(AX100*(1+$H$28),0))&lt;$H$7,$H$7,ROUND(AX100*(1+$H$28),0))))</f>
        <v>199</v>
      </c>
      <c r="BB100" s="38"/>
      <c r="BC100" s="37">
        <f t="shared" si="34"/>
        <v>0</v>
      </c>
      <c r="BD100" s="24">
        <f t="shared" ref="BD100:BD109" si="92">IF(BA100=0,0,IF(BA100=$H$7,$H$7,IF((ROUND(BA100*(1+$H$29),0))&gt;$H$21,$H$21,ROUND(BA100*(1+$H$29),0))))</f>
        <v>223</v>
      </c>
      <c r="BE100" s="38"/>
      <c r="BF100" s="42">
        <f t="shared" si="35"/>
        <v>0</v>
      </c>
      <c r="BG100" s="47">
        <f t="shared" si="36"/>
        <v>0</v>
      </c>
      <c r="BH100" s="25">
        <f t="shared" si="37"/>
        <v>1.8617262554033856E-2</v>
      </c>
      <c r="BI100" s="22">
        <f t="shared" si="82"/>
        <v>153.61103333333335</v>
      </c>
      <c r="BJ100" s="38"/>
      <c r="BK100" s="17">
        <f t="shared" si="39"/>
        <v>0</v>
      </c>
      <c r="BL100" s="23">
        <f t="shared" ref="BL100:BL109" si="93">IF(BI100=0,0,IF((ROUND(BI100*(1+$H$28),0))&gt;$H$21,$H$21,IF((ROUND(BI100*(1+$H$28),0))&lt;$H$7,$H$7,ROUND(BI100*(1+$H$28),0))))</f>
        <v>166</v>
      </c>
      <c r="BM100" s="38"/>
      <c r="BN100" s="37">
        <f t="shared" si="40"/>
        <v>0</v>
      </c>
      <c r="BO100" s="24">
        <f t="shared" ref="BO100:BO109" si="94">IF(BL100=0,0,IF(BL100=$H$7,$H$7,IF((ROUND(BL100*(1+$H$29),0))&gt;$H$21,$H$21,ROUND(BL100*(1+$H$29),0))))</f>
        <v>186</v>
      </c>
      <c r="BP100" s="38"/>
      <c r="BQ100" s="42">
        <f t="shared" si="41"/>
        <v>0</v>
      </c>
      <c r="BR100" s="47">
        <f t="shared" si="42"/>
        <v>0</v>
      </c>
      <c r="BS100" s="25">
        <f t="shared" si="43"/>
        <v>1.5957653617743307E-2</v>
      </c>
      <c r="BT100" s="22">
        <f t="shared" si="83"/>
        <v>131.66660000000002</v>
      </c>
      <c r="BU100" s="38"/>
      <c r="BV100" s="17">
        <f t="shared" si="45"/>
        <v>0</v>
      </c>
      <c r="BW100" s="23">
        <f t="shared" ref="BW100:BW109" si="95">IF(BT100=0,0,IF((ROUND(BT100*(1+$H$28),0))&gt;$H$21,$H$21,IF((ROUND(BT100*(1+$H$28),0))&lt;$H$7,$H$7,ROUND(BT100*(1+$H$28),0))))</f>
        <v>142</v>
      </c>
      <c r="BX100" s="38"/>
      <c r="BY100" s="37">
        <f t="shared" si="46"/>
        <v>0</v>
      </c>
      <c r="BZ100" s="24">
        <f t="shared" ref="BZ100:BZ109" si="96">IF(BW100=0,0,IF(BW100=$H$7,$H$7,IF((ROUND(BW100*(1+$H$29),0))&gt;$H$21,$H$21,ROUND(BW100*(1+$H$29),0))))</f>
        <v>159</v>
      </c>
      <c r="CA100" s="38"/>
      <c r="CB100" s="42">
        <f t="shared" si="47"/>
        <v>0</v>
      </c>
      <c r="CC100" s="47">
        <f t="shared" si="48"/>
        <v>0</v>
      </c>
      <c r="CD100" s="25">
        <f t="shared" si="49"/>
        <v>1.3962946915525392E-2</v>
      </c>
      <c r="CE100" s="22">
        <f t="shared" si="84"/>
        <v>115.20827500000001</v>
      </c>
      <c r="CF100" s="38"/>
      <c r="CG100" s="17">
        <f t="shared" si="51"/>
        <v>0</v>
      </c>
      <c r="CH100" s="23">
        <f t="shared" ref="CH100:CH109" si="97">IF(CE100=0,0,IF((ROUND(CE100*(1+$H$28),0))&gt;$H$21,$H$21,IF((ROUND(CE100*(1+$H$28),0))&lt;$H$7,$H$7,ROUND(CE100*(1+$H$28),0))))</f>
        <v>124</v>
      </c>
      <c r="CI100" s="38"/>
      <c r="CJ100" s="37">
        <f t="shared" si="52"/>
        <v>0</v>
      </c>
      <c r="CK100" s="24">
        <f t="shared" ref="CK100:CK109" si="98">IF(CH100=0,0,IF(CH100=$H$7,$H$7,IF((ROUND(CH100*(1+$H$29),0))&gt;$H$21,$H$21,ROUND(CH100*(1+$H$29),0))))</f>
        <v>139</v>
      </c>
      <c r="CL100" s="38"/>
      <c r="CM100" s="42">
        <f t="shared" si="53"/>
        <v>0</v>
      </c>
      <c r="CN100" s="47">
        <f t="shared" si="54"/>
        <v>0</v>
      </c>
    </row>
    <row r="101" spans="1:92" ht="14.45" hidden="1" customHeight="1" x14ac:dyDescent="0.25">
      <c r="A101" s="92">
        <f t="shared" si="78"/>
        <v>99</v>
      </c>
      <c r="B101" s="64">
        <f t="shared" si="86"/>
        <v>8351</v>
      </c>
      <c r="C101" s="192" t="s">
        <v>11</v>
      </c>
      <c r="D101" s="194">
        <f t="shared" si="69"/>
        <v>8450</v>
      </c>
      <c r="E101" s="6">
        <f t="shared" ref="E101:E109" si="99">IF(OR(F101=$H$6,F101=0),"",F101/B101)</f>
        <v>2.3949227637408695E-2</v>
      </c>
      <c r="F101" s="7">
        <f t="shared" ref="F101:F109" si="100">IF(AND(IF((((B101-1-$H$10)*$H$23)/1)&gt;$H$20,$H$20,IF((((B101-1-$H$10)*$H$23)/1)&lt;$H$6,$H$6,((B101-1-$H$11)*$H$23)/1))&lt;=$H$6,B101-1&lt;$H$10),$H$6,IF((((B101-1-$H$10)*$H$23)/1)&gt;$H$20,$H$20,IF((((B101-1-$H$10)*$H$23)/1)&lt;$H$6,$H$6,((B101-1-$H$10)*$H$23)/1)))</f>
        <v>200</v>
      </c>
      <c r="G101" s="34"/>
      <c r="H101" s="39">
        <f t="shared" ref="H101:H110" si="101">SUM(F101*G101)</f>
        <v>0</v>
      </c>
      <c r="I101" s="31">
        <f t="shared" ref="I101:I109" si="102">IF(F101=0,0,IF((ROUND(F101*(1+$H$28),0))&gt;$H$21,$H$21,IF((ROUND(F101*(1+$H$28),0))&lt;$H$7,$H$7,ROUND(F101*(1+$H$28),0))))</f>
        <v>216</v>
      </c>
      <c r="J101" s="38"/>
      <c r="K101" s="39">
        <f t="shared" ref="K101:K109" si="103">SUM(I101*J101)</f>
        <v>0</v>
      </c>
      <c r="L101" s="63">
        <f t="shared" si="56"/>
        <v>233</v>
      </c>
      <c r="M101" s="43"/>
      <c r="N101" s="39">
        <f t="shared" ref="N101:N109" si="104">SUM(L101*M101)</f>
        <v>0</v>
      </c>
      <c r="O101" s="46">
        <f t="shared" si="87"/>
        <v>0</v>
      </c>
      <c r="P101" s="9">
        <f t="shared" si="57"/>
        <v>2.3949227637408695E-2</v>
      </c>
      <c r="Q101" s="216">
        <f t="shared" si="58"/>
        <v>200</v>
      </c>
      <c r="R101" s="38"/>
      <c r="S101" s="17">
        <f t="shared" ref="S101:S109" si="105">Q101*R101</f>
        <v>0</v>
      </c>
      <c r="T101" s="13">
        <f t="shared" si="59"/>
        <v>216</v>
      </c>
      <c r="U101" s="38"/>
      <c r="V101" s="45">
        <f t="shared" ref="V101:V109" si="106">T101*U101</f>
        <v>0</v>
      </c>
      <c r="W101" s="14">
        <f t="shared" si="60"/>
        <v>216</v>
      </c>
      <c r="X101" s="38"/>
      <c r="Y101" s="45">
        <f t="shared" ref="Y101:Y109" si="107">W101*X101</f>
        <v>0</v>
      </c>
      <c r="Z101" s="32">
        <f t="shared" si="88"/>
        <v>0</v>
      </c>
      <c r="AA101" s="16">
        <f t="shared" si="61"/>
        <v>2.3949227637408695E-2</v>
      </c>
      <c r="AB101" s="18">
        <f t="shared" si="62"/>
        <v>200</v>
      </c>
      <c r="AC101" s="38"/>
      <c r="AD101" s="17">
        <f t="shared" ref="AD101:AD109" si="108">AB101*AC101</f>
        <v>0</v>
      </c>
      <c r="AE101" s="20">
        <f t="shared" si="63"/>
        <v>216</v>
      </c>
      <c r="AF101" s="38"/>
      <c r="AG101" s="37">
        <f t="shared" ref="AG101:AG109" si="109">AE101*AF101</f>
        <v>0</v>
      </c>
      <c r="AH101" s="21">
        <f t="shared" si="64"/>
        <v>233</v>
      </c>
      <c r="AI101" s="41"/>
      <c r="AJ101" s="42">
        <f t="shared" ref="AJ101:AJ109" si="110">AH101*AI101</f>
        <v>0</v>
      </c>
      <c r="AK101" s="47">
        <f t="shared" si="89"/>
        <v>0</v>
      </c>
      <c r="AL101" s="25">
        <f t="shared" si="65"/>
        <v>2.3470243084660523E-2</v>
      </c>
      <c r="AM101" s="22">
        <f t="shared" si="66"/>
        <v>196.00000000000003</v>
      </c>
      <c r="AN101" s="38"/>
      <c r="AO101" s="17">
        <f t="shared" ref="AO101:AO109" si="111">AM101*AN101</f>
        <v>0</v>
      </c>
      <c r="AP101" s="23">
        <f t="shared" si="67"/>
        <v>212</v>
      </c>
      <c r="AQ101" s="38"/>
      <c r="AR101" s="37">
        <f t="shared" ref="AR101:AR109" si="112">AP101*AQ101</f>
        <v>0</v>
      </c>
      <c r="AS101" s="24">
        <f t="shared" si="68"/>
        <v>229</v>
      </c>
      <c r="AT101" s="38"/>
      <c r="AU101" s="42">
        <f t="shared" ref="AU101:AU109" si="113">AS101*AT101</f>
        <v>0</v>
      </c>
      <c r="AV101" s="47">
        <f t="shared" si="90"/>
        <v>0</v>
      </c>
      <c r="AW101" s="25">
        <f t="shared" ref="AW101:AW109" si="114">IF(OR(AX101=$H$6,AX101=0),"",AX101/B101)</f>
        <v>2.2408482816429175E-2</v>
      </c>
      <c r="AX101" s="22">
        <f t="shared" ref="AX101:AX109" si="115">IF(AND(IF((((B101-1-$H$14)*$H$23)/5)&gt;$H$20,$H$20,IF((((B101-1-$H$14)*$H$23)/5)&lt;$H$6,$H$6,((B101-1-$H$14)*$H$23)/5))&lt;=$H$6,B101-1&lt;$H$14),$H$6,IF((((B101-1-$H$14)*$H$23)/5)&gt;$H$20,$H$20,IF((((B101-1-$H$14)*$H$23)/5)&lt;$H$6,$H$6,((B101-1-$H$14)*$H$23)/5)))</f>
        <v>187.13324000000003</v>
      </c>
      <c r="AY101" s="38"/>
      <c r="AZ101" s="17">
        <f t="shared" ref="AZ101:AZ109" si="116">AX101*AY101</f>
        <v>0</v>
      </c>
      <c r="BA101" s="23">
        <f t="shared" si="91"/>
        <v>202</v>
      </c>
      <c r="BB101" s="38"/>
      <c r="BC101" s="37">
        <f t="shared" ref="BC101:BC109" si="117">BA101*BB101</f>
        <v>0</v>
      </c>
      <c r="BD101" s="24">
        <f t="shared" si="92"/>
        <v>226</v>
      </c>
      <c r="BE101" s="38"/>
      <c r="BF101" s="42">
        <f t="shared" ref="BF101:BF109" si="118">BD101*BE101</f>
        <v>0</v>
      </c>
      <c r="BG101" s="47">
        <f t="shared" ref="BG101:BG109" si="119">AZ101+BC101+BF101</f>
        <v>0</v>
      </c>
      <c r="BH101" s="25">
        <f t="shared" ref="BH101:BH109" si="120">IF(OR(BI101=$H$6,BI101=0),"",BI101/B101)</f>
        <v>1.8673735680357646E-2</v>
      </c>
      <c r="BI101" s="22">
        <f t="shared" ref="BI101:BI109" si="121">IF(AND(IF((((B101-1-$H$15)*$H$23)/6)&gt;$H$20,$H$20,IF((((B101-1-$H$15)*$H$23)/6)&lt;$H$6,$H$6,((B101-1-$H$15)*$H$23)/6))&lt;=$H$6,B101-1&lt;$H$15),$H$6,IF((((B101-1-$H$15)*$H$23)/6)&gt;$H$20,$H$20,IF((((B101-1-$H$15)*$H$23)/6)&lt;$H$6,$H$6,((B101-1-$H$15)*$H$23)/6)))</f>
        <v>155.9443666666667</v>
      </c>
      <c r="BJ101" s="38"/>
      <c r="BK101" s="17">
        <f t="shared" ref="BK101:BK109" si="122">BI101*BJ101</f>
        <v>0</v>
      </c>
      <c r="BL101" s="23">
        <f t="shared" si="93"/>
        <v>168</v>
      </c>
      <c r="BM101" s="38"/>
      <c r="BN101" s="37">
        <f t="shared" ref="BN101:BN109" si="123">BL101*BM101</f>
        <v>0</v>
      </c>
      <c r="BO101" s="24">
        <f t="shared" si="94"/>
        <v>188</v>
      </c>
      <c r="BP101" s="38"/>
      <c r="BQ101" s="42">
        <f t="shared" ref="BQ101:BQ109" si="124">BO101*BP101</f>
        <v>0</v>
      </c>
      <c r="BR101" s="47">
        <f t="shared" ref="BR101:BR109" si="125">BK101+BN101+BQ101</f>
        <v>0</v>
      </c>
      <c r="BS101" s="25">
        <f t="shared" ref="BS101:BS109" si="126">IF(OR(BT101=$H$6,BT101=0),"",BT101/B101)</f>
        <v>1.6006059154592266E-2</v>
      </c>
      <c r="BT101" s="22">
        <f t="shared" ref="BT101:BT109" si="127">IF(AND(IF((((B101-1-$H$16)*$H$23)/7)&gt;$H$20,$H$20,IF((((B101-1-$H$16)*$H$23)/7)&lt;$H$6,$H$6,((B101-1-$H$16)*$H$23)/7))&lt;=$H$6,B101-1&lt;$H$16),$H$6,IF((((B101-1-$H$16)*$H$23)/7)&gt;$H$20,$H$20,IF((((B101-1-$H$16)*$H$23)/7)&lt;$H$6,$H$6,((B101-1-$H$16)*$H$23)/7)))</f>
        <v>133.66660000000002</v>
      </c>
      <c r="BU101" s="38"/>
      <c r="BV101" s="17">
        <f t="shared" ref="BV101:BV109" si="128">BT101*BU101</f>
        <v>0</v>
      </c>
      <c r="BW101" s="23">
        <f t="shared" si="95"/>
        <v>144</v>
      </c>
      <c r="BX101" s="38"/>
      <c r="BY101" s="37">
        <f t="shared" ref="BY101:BY109" si="129">BW101*BX101</f>
        <v>0</v>
      </c>
      <c r="BZ101" s="24">
        <f t="shared" si="96"/>
        <v>161</v>
      </c>
      <c r="CA101" s="38"/>
      <c r="CB101" s="42">
        <f t="shared" ref="CB101:CB109" si="130">BZ101*CA101</f>
        <v>0</v>
      </c>
      <c r="CC101" s="47">
        <f t="shared" ref="CC101:CC109" si="131">BV101+BY101+CB101</f>
        <v>0</v>
      </c>
      <c r="CD101" s="25">
        <f t="shared" ref="CD101:CD109" si="132">IF(OR(CE101=$H$6,CE101=0),"",CE101/B101)</f>
        <v>1.4005301760268233E-2</v>
      </c>
      <c r="CE101" s="22">
        <f t="shared" ref="CE101:CE109" si="133">IF(AND(IF((((B101-1-$H$17)*$H$23)/8)&gt;$H$20,$H$20,IF((((B101-1-$H$17)*$H$23)/8)&lt;$H$6,$H$6,((B101-1-$H$17)*$H$23)/8))&lt;=$H$6,B101-1&lt;$H$17),$H$6,IF((((B101-1-$H$17)*$H$23)/8)&gt;$H$20,$H$20,IF((((B101-1-$H$17)*$H$23)/8)&lt;$H$6,$H$6,((B101-1-$H$17)*$H$23)/8)))</f>
        <v>116.95827500000001</v>
      </c>
      <c r="CF101" s="38"/>
      <c r="CG101" s="17">
        <f t="shared" ref="CG101:CG109" si="134">CE101*CF101</f>
        <v>0</v>
      </c>
      <c r="CH101" s="23">
        <f t="shared" si="97"/>
        <v>126</v>
      </c>
      <c r="CI101" s="38"/>
      <c r="CJ101" s="37">
        <f t="shared" ref="CJ101:CJ109" si="135">CH101*CI101</f>
        <v>0</v>
      </c>
      <c r="CK101" s="24">
        <f t="shared" si="98"/>
        <v>141</v>
      </c>
      <c r="CL101" s="38"/>
      <c r="CM101" s="42">
        <f t="shared" ref="CM101:CM109" si="136">CK101*CL101</f>
        <v>0</v>
      </c>
      <c r="CN101" s="47">
        <f t="shared" ref="CN101:CN109" si="137">CG101+CJ101+CM101</f>
        <v>0</v>
      </c>
    </row>
    <row r="102" spans="1:92" ht="14.45" hidden="1" customHeight="1" x14ac:dyDescent="0.25">
      <c r="A102" s="92">
        <f t="shared" si="78"/>
        <v>100</v>
      </c>
      <c r="B102" s="64">
        <f t="shared" si="86"/>
        <v>8451</v>
      </c>
      <c r="C102" s="192" t="s">
        <v>11</v>
      </c>
      <c r="D102" s="194">
        <f t="shared" si="69"/>
        <v>8550</v>
      </c>
      <c r="E102" s="6">
        <f t="shared" si="99"/>
        <v>2.3665838362323985E-2</v>
      </c>
      <c r="F102" s="7">
        <f t="shared" si="100"/>
        <v>200</v>
      </c>
      <c r="G102" s="34"/>
      <c r="H102" s="39">
        <f t="shared" si="101"/>
        <v>0</v>
      </c>
      <c r="I102" s="31">
        <f t="shared" si="102"/>
        <v>216</v>
      </c>
      <c r="J102" s="38"/>
      <c r="K102" s="39">
        <f t="shared" si="103"/>
        <v>0</v>
      </c>
      <c r="L102" s="63">
        <f t="shared" ref="L102:L110" si="138">IF(I102=0,0,IF((ROUND(I102*(1+$H$28),0))&gt;$H$21,$H$21,IF((ROUND(I102*(1+$H$28),0))&lt;$H$8,$H$8,ROUND(I102*(1+$H$28),0))))</f>
        <v>233</v>
      </c>
      <c r="M102" s="43"/>
      <c r="N102" s="39">
        <f t="shared" si="104"/>
        <v>0</v>
      </c>
      <c r="O102" s="46">
        <f t="shared" si="87"/>
        <v>0</v>
      </c>
      <c r="P102" s="9">
        <f t="shared" ref="P102:P109" si="139">IF(OR(Q102=$H$6-1,Q102=0),"",Q102/B102)</f>
        <v>2.3665838362323985E-2</v>
      </c>
      <c r="Q102" s="216">
        <f t="shared" ref="Q102:Q109" si="140">IF(AND(IF((((B102-1-$H$11)*$H$23)/2)&gt;$H$20,$H$20,IF((((B102-1-$H$11)*$H$23)/2)&lt;$H$6-1,$H$6-1,((B102-1-$H$11)*$H$23)/2))&lt;=$H$6-1,B102-1&lt;$H$11),$H$6-1,IF((((B102-1-$H$11)*$H$23)/2)&gt;$H$20,$H$20,IF((((B102-1-$H$11)*$H$23)/2)&lt;$H$6-1,$H$6-1,((B102-1-$H$11)*$H$23)/2)))</f>
        <v>200</v>
      </c>
      <c r="R102" s="38"/>
      <c r="S102" s="17">
        <f t="shared" si="105"/>
        <v>0</v>
      </c>
      <c r="T102" s="13">
        <f t="shared" ref="T102:T109" si="141">IF(Q102=0,0,IF((ROUND(Q102*(1+$H$28),0))&gt;$H$21,$H$21,IF((ROUND(Q102*(1+$H$28),0))&lt;$H$7-1,$H$7-1,ROUND(Q102*(1+$H$28),0))))</f>
        <v>216</v>
      </c>
      <c r="U102" s="38"/>
      <c r="V102" s="45">
        <f t="shared" si="106"/>
        <v>0</v>
      </c>
      <c r="W102" s="14">
        <f t="shared" ref="W102:W109" si="142">IF(T102=0,0,IF((ROUND(T102*(1+$H$28),0))&gt;$H$21,$H$21,IF((ROUND(T102*(1+$H$28),0))&lt;$H$8-1,$H$8-1,ROUND(F102*(1+$H$28),0))))</f>
        <v>216</v>
      </c>
      <c r="X102" s="38"/>
      <c r="Y102" s="45">
        <f t="shared" si="107"/>
        <v>0</v>
      </c>
      <c r="Z102" s="32">
        <f t="shared" si="88"/>
        <v>0</v>
      </c>
      <c r="AA102" s="16">
        <f t="shared" ref="AA102:AA109" si="143">IF(OR(AB102=$H$6-2,AB102=0),"",AB102/B102)</f>
        <v>2.3665838362323985E-2</v>
      </c>
      <c r="AB102" s="18">
        <f t="shared" ref="AB102:AB109" si="144">IF(AND(IF((((B102-1-$H$12)*$H$23)/3)&gt;$H$20,$H$20,IF((((B102-1-$H$12)*$H$23)/3)&lt;$H$6-2,$H$6-2,((B102-1-$H$12)*$H$23)/3))&lt;=$H$6-2,B102-1&lt;$H$12),$H$6-2,IF((((B102-1-$H$12)*$H$23)/3)&gt;$H$20,$H$20,IF((((B102-1-$H$12)*$H$23)/3)&lt;$H$6-2,$H$6-2,((B102-1-$H$12)*$H$23)/3)))</f>
        <v>200</v>
      </c>
      <c r="AC102" s="38"/>
      <c r="AD102" s="17">
        <f t="shared" si="108"/>
        <v>0</v>
      </c>
      <c r="AE102" s="20">
        <f t="shared" ref="AE102:AE109" si="145">IF(AB102=0,0,IF((ROUND(AB102*(1+$H$28),0))&gt;$H$21,$H$21,IF((ROUND(AB102*(1+$H$28),0))&lt;$H$7-2,$H$7-2,ROUND(AB102*(1+$H$28),0))))</f>
        <v>216</v>
      </c>
      <c r="AF102" s="38"/>
      <c r="AG102" s="37">
        <f t="shared" si="109"/>
        <v>0</v>
      </c>
      <c r="AH102" s="21">
        <f t="shared" ref="AH102:AH109" si="146">IF(AE102=0,0,IF((ROUND(AE102*(1+$H$28),0))&gt;$H$21,$H$21,IF((ROUND(AE102*(1+$H$28),0))&lt;$H$8-2,$H$8-2,ROUND(AE102*(1+$H$28),0))))</f>
        <v>233</v>
      </c>
      <c r="AI102" s="41"/>
      <c r="AJ102" s="42">
        <f t="shared" si="110"/>
        <v>0</v>
      </c>
      <c r="AK102" s="47">
        <f t="shared" si="89"/>
        <v>0</v>
      </c>
      <c r="AL102" s="25">
        <f t="shared" ref="AL102:AL109" si="147">IF(OR(AM102=$H$6-3,AM102=0),"",AM102/B102)</f>
        <v>2.3606673766418177E-2</v>
      </c>
      <c r="AM102" s="22">
        <f t="shared" ref="AM102:AM109" si="148">IF(AND(IF((((B102-1-$H$13)*$H$23)/4)&gt;$H$20,$H$20,IF((((B102-1-$H$13)*$H$23)/4)&lt;$H$6-3,$H$6-3,((B102-1-$H$13)*$H$23)/4))&lt;=$H$6-3,B102-1&lt;$H$13),$H$6-3,IF((((B102-1-$H$13)*$H$23)/4)&gt;$H$20,$H$20,IF((((B102-1-$H$13)*$H$23)/4)&lt;$H$6-3,$H$6-3,((B102-1-$H$13)*$H$23)/4)))</f>
        <v>199.50000000000003</v>
      </c>
      <c r="AN102" s="38"/>
      <c r="AO102" s="17">
        <f t="shared" si="111"/>
        <v>0</v>
      </c>
      <c r="AP102" s="23">
        <f t="shared" ref="AP102:AP109" si="149">IF(AM102=0,0,IF((ROUND(AM102*(1+$H$28),0))&gt;$H$21,$H$21,IF((ROUND(AM102*(1+$H$28),0))&lt;$H$7-3,$H$7-3,ROUND(AM102*(1+$H$28),0))))</f>
        <v>215</v>
      </c>
      <c r="AQ102" s="38"/>
      <c r="AR102" s="37">
        <f t="shared" si="112"/>
        <v>0</v>
      </c>
      <c r="AS102" s="24">
        <f t="shared" ref="AS102:AS109" si="150">IF(AP102=0,0,IF((ROUND(AP102*(1+$H$28),0))&gt;$H$21,$H$21,IF((ROUND(AP102*(1+$H$28),0))&lt;$H$8-2,$H$8-3,ROUND(AP102*(1+$H$28),0))))</f>
        <v>232</v>
      </c>
      <c r="AT102" s="38"/>
      <c r="AU102" s="42">
        <f t="shared" si="113"/>
        <v>0</v>
      </c>
      <c r="AV102" s="47">
        <f t="shared" si="90"/>
        <v>0</v>
      </c>
      <c r="AW102" s="25">
        <f t="shared" si="114"/>
        <v>2.2474646787362444E-2</v>
      </c>
      <c r="AX102" s="22">
        <f t="shared" si="115"/>
        <v>189.93324000000001</v>
      </c>
      <c r="AY102" s="38"/>
      <c r="AZ102" s="17">
        <f t="shared" si="116"/>
        <v>0</v>
      </c>
      <c r="BA102" s="23">
        <f t="shared" si="91"/>
        <v>205</v>
      </c>
      <c r="BB102" s="38"/>
      <c r="BC102" s="37">
        <f t="shared" si="117"/>
        <v>0</v>
      </c>
      <c r="BD102" s="24">
        <f t="shared" si="92"/>
        <v>230</v>
      </c>
      <c r="BE102" s="38"/>
      <c r="BF102" s="42">
        <f t="shared" si="118"/>
        <v>0</v>
      </c>
      <c r="BG102" s="47">
        <f t="shared" si="119"/>
        <v>0</v>
      </c>
      <c r="BH102" s="25">
        <f t="shared" si="120"/>
        <v>1.8728872322802036E-2</v>
      </c>
      <c r="BI102" s="22">
        <f t="shared" si="121"/>
        <v>158.27770000000001</v>
      </c>
      <c r="BJ102" s="38"/>
      <c r="BK102" s="17">
        <f t="shared" si="122"/>
        <v>0</v>
      </c>
      <c r="BL102" s="23">
        <f t="shared" si="93"/>
        <v>171</v>
      </c>
      <c r="BM102" s="38"/>
      <c r="BN102" s="37">
        <f t="shared" si="123"/>
        <v>0</v>
      </c>
      <c r="BO102" s="24">
        <f t="shared" si="94"/>
        <v>192</v>
      </c>
      <c r="BP102" s="38"/>
      <c r="BQ102" s="42">
        <f t="shared" si="124"/>
        <v>0</v>
      </c>
      <c r="BR102" s="47">
        <f t="shared" si="125"/>
        <v>0</v>
      </c>
      <c r="BS102" s="25">
        <f t="shared" si="126"/>
        <v>1.6053319133830318E-2</v>
      </c>
      <c r="BT102" s="22">
        <f t="shared" si="127"/>
        <v>135.66660000000002</v>
      </c>
      <c r="BU102" s="38"/>
      <c r="BV102" s="17">
        <f t="shared" si="128"/>
        <v>0</v>
      </c>
      <c r="BW102" s="23">
        <f t="shared" si="95"/>
        <v>147</v>
      </c>
      <c r="BX102" s="38"/>
      <c r="BY102" s="37">
        <f t="shared" si="129"/>
        <v>0</v>
      </c>
      <c r="BZ102" s="24">
        <f t="shared" si="96"/>
        <v>165</v>
      </c>
      <c r="CA102" s="38"/>
      <c r="CB102" s="42">
        <f t="shared" si="130"/>
        <v>0</v>
      </c>
      <c r="CC102" s="47">
        <f t="shared" si="131"/>
        <v>0</v>
      </c>
      <c r="CD102" s="25">
        <f t="shared" si="132"/>
        <v>1.4046654242101528E-2</v>
      </c>
      <c r="CE102" s="22">
        <f t="shared" si="133"/>
        <v>118.70827500000001</v>
      </c>
      <c r="CF102" s="38"/>
      <c r="CG102" s="17">
        <f t="shared" si="134"/>
        <v>0</v>
      </c>
      <c r="CH102" s="23">
        <f t="shared" si="97"/>
        <v>128</v>
      </c>
      <c r="CI102" s="38"/>
      <c r="CJ102" s="37">
        <f t="shared" si="135"/>
        <v>0</v>
      </c>
      <c r="CK102" s="24">
        <f t="shared" si="98"/>
        <v>143</v>
      </c>
      <c r="CL102" s="38"/>
      <c r="CM102" s="42">
        <f t="shared" si="136"/>
        <v>0</v>
      </c>
      <c r="CN102" s="47">
        <f t="shared" si="137"/>
        <v>0</v>
      </c>
    </row>
    <row r="103" spans="1:92" ht="14.45" hidden="1" customHeight="1" x14ac:dyDescent="0.25">
      <c r="A103" s="92">
        <f t="shared" si="78"/>
        <v>101</v>
      </c>
      <c r="B103" s="64">
        <f t="shared" si="86"/>
        <v>8551</v>
      </c>
      <c r="C103" s="192" t="s">
        <v>11</v>
      </c>
      <c r="D103" s="194">
        <f t="shared" ref="D103:D108" si="151">D102+$H$18</f>
        <v>8650</v>
      </c>
      <c r="E103" s="6">
        <f t="shared" si="99"/>
        <v>2.3389077300900479E-2</v>
      </c>
      <c r="F103" s="7">
        <f t="shared" si="100"/>
        <v>200</v>
      </c>
      <c r="G103" s="34"/>
      <c r="H103" s="39">
        <f t="shared" si="101"/>
        <v>0</v>
      </c>
      <c r="I103" s="31">
        <f t="shared" si="102"/>
        <v>216</v>
      </c>
      <c r="J103" s="38"/>
      <c r="K103" s="39">
        <f t="shared" si="103"/>
        <v>0</v>
      </c>
      <c r="L103" s="63">
        <f t="shared" si="138"/>
        <v>233</v>
      </c>
      <c r="M103" s="43"/>
      <c r="N103" s="39">
        <f t="shared" si="104"/>
        <v>0</v>
      </c>
      <c r="O103" s="46">
        <f t="shared" si="87"/>
        <v>0</v>
      </c>
      <c r="P103" s="9">
        <f t="shared" si="139"/>
        <v>2.3389077300900479E-2</v>
      </c>
      <c r="Q103" s="216">
        <f t="shared" si="140"/>
        <v>200</v>
      </c>
      <c r="R103" s="38"/>
      <c r="S103" s="17">
        <f t="shared" si="105"/>
        <v>0</v>
      </c>
      <c r="T103" s="13">
        <f t="shared" si="141"/>
        <v>216</v>
      </c>
      <c r="U103" s="38"/>
      <c r="V103" s="45">
        <f t="shared" si="106"/>
        <v>0</v>
      </c>
      <c r="W103" s="14">
        <f t="shared" si="142"/>
        <v>216</v>
      </c>
      <c r="X103" s="38"/>
      <c r="Y103" s="45">
        <f t="shared" si="107"/>
        <v>0</v>
      </c>
      <c r="Z103" s="32">
        <f t="shared" si="88"/>
        <v>0</v>
      </c>
      <c r="AA103" s="16">
        <f t="shared" si="143"/>
        <v>2.3389077300900479E-2</v>
      </c>
      <c r="AB103" s="18">
        <f t="shared" si="144"/>
        <v>200</v>
      </c>
      <c r="AC103" s="38"/>
      <c r="AD103" s="17">
        <f t="shared" si="108"/>
        <v>0</v>
      </c>
      <c r="AE103" s="20">
        <f t="shared" si="145"/>
        <v>216</v>
      </c>
      <c r="AF103" s="38"/>
      <c r="AG103" s="37">
        <f t="shared" si="109"/>
        <v>0</v>
      </c>
      <c r="AH103" s="21">
        <f t="shared" si="146"/>
        <v>233</v>
      </c>
      <c r="AI103" s="41"/>
      <c r="AJ103" s="42">
        <f t="shared" si="110"/>
        <v>0</v>
      </c>
      <c r="AK103" s="47">
        <f t="shared" si="89"/>
        <v>0</v>
      </c>
      <c r="AL103" s="25">
        <f t="shared" si="147"/>
        <v>2.3389077300900479E-2</v>
      </c>
      <c r="AM103" s="22">
        <f t="shared" si="148"/>
        <v>200</v>
      </c>
      <c r="AN103" s="38"/>
      <c r="AO103" s="17">
        <f t="shared" si="111"/>
        <v>0</v>
      </c>
      <c r="AP103" s="23">
        <f t="shared" si="149"/>
        <v>216</v>
      </c>
      <c r="AQ103" s="38"/>
      <c r="AR103" s="37">
        <f t="shared" si="112"/>
        <v>0</v>
      </c>
      <c r="AS103" s="24">
        <f t="shared" si="150"/>
        <v>233</v>
      </c>
      <c r="AT103" s="38"/>
      <c r="AU103" s="42">
        <f t="shared" si="113"/>
        <v>0</v>
      </c>
      <c r="AV103" s="47">
        <f t="shared" si="90"/>
        <v>0</v>
      </c>
      <c r="AW103" s="25">
        <f t="shared" si="114"/>
        <v>2.2539263244065025E-2</v>
      </c>
      <c r="AX103" s="22">
        <f t="shared" si="115"/>
        <v>192.73324000000002</v>
      </c>
      <c r="AY103" s="38"/>
      <c r="AZ103" s="17">
        <f t="shared" si="116"/>
        <v>0</v>
      </c>
      <c r="BA103" s="23">
        <f t="shared" si="91"/>
        <v>208</v>
      </c>
      <c r="BB103" s="38"/>
      <c r="BC103" s="37">
        <f t="shared" si="117"/>
        <v>0</v>
      </c>
      <c r="BD103" s="24">
        <f t="shared" si="92"/>
        <v>233</v>
      </c>
      <c r="BE103" s="38"/>
      <c r="BF103" s="42">
        <f t="shared" si="118"/>
        <v>0</v>
      </c>
      <c r="BG103" s="47">
        <f t="shared" si="119"/>
        <v>0</v>
      </c>
      <c r="BH103" s="25">
        <f t="shared" si="120"/>
        <v>1.8782719370054188E-2</v>
      </c>
      <c r="BI103" s="22">
        <f t="shared" si="121"/>
        <v>160.61103333333335</v>
      </c>
      <c r="BJ103" s="38"/>
      <c r="BK103" s="17">
        <f t="shared" si="122"/>
        <v>0</v>
      </c>
      <c r="BL103" s="23">
        <f t="shared" si="93"/>
        <v>173</v>
      </c>
      <c r="BM103" s="38"/>
      <c r="BN103" s="37">
        <f t="shared" si="123"/>
        <v>0</v>
      </c>
      <c r="BO103" s="24">
        <f t="shared" si="94"/>
        <v>194</v>
      </c>
      <c r="BP103" s="38"/>
      <c r="BQ103" s="42">
        <f t="shared" si="124"/>
        <v>0</v>
      </c>
      <c r="BR103" s="47">
        <f t="shared" si="125"/>
        <v>0</v>
      </c>
      <c r="BS103" s="25">
        <f t="shared" si="126"/>
        <v>1.6099473745760731E-2</v>
      </c>
      <c r="BT103" s="22">
        <f t="shared" si="127"/>
        <v>137.66660000000002</v>
      </c>
      <c r="BU103" s="38"/>
      <c r="BV103" s="17">
        <f t="shared" si="128"/>
        <v>0</v>
      </c>
      <c r="BW103" s="23">
        <f t="shared" si="95"/>
        <v>149</v>
      </c>
      <c r="BX103" s="38"/>
      <c r="BY103" s="37">
        <f t="shared" si="129"/>
        <v>0</v>
      </c>
      <c r="BZ103" s="24">
        <f t="shared" si="96"/>
        <v>167</v>
      </c>
      <c r="CA103" s="38"/>
      <c r="CB103" s="42">
        <f t="shared" si="130"/>
        <v>0</v>
      </c>
      <c r="CC103" s="47">
        <f t="shared" si="131"/>
        <v>0</v>
      </c>
      <c r="CD103" s="25">
        <f t="shared" si="132"/>
        <v>1.408703952754064E-2</v>
      </c>
      <c r="CE103" s="22">
        <f t="shared" si="133"/>
        <v>120.45827500000001</v>
      </c>
      <c r="CF103" s="38"/>
      <c r="CG103" s="17">
        <f t="shared" si="134"/>
        <v>0</v>
      </c>
      <c r="CH103" s="23">
        <f t="shared" si="97"/>
        <v>130</v>
      </c>
      <c r="CI103" s="38"/>
      <c r="CJ103" s="37">
        <f t="shared" si="135"/>
        <v>0</v>
      </c>
      <c r="CK103" s="24">
        <f t="shared" si="98"/>
        <v>146</v>
      </c>
      <c r="CL103" s="38"/>
      <c r="CM103" s="42">
        <f t="shared" si="136"/>
        <v>0</v>
      </c>
      <c r="CN103" s="47">
        <f t="shared" si="137"/>
        <v>0</v>
      </c>
    </row>
    <row r="104" spans="1:92" ht="14.45" hidden="1" customHeight="1" x14ac:dyDescent="0.25">
      <c r="A104" s="92">
        <f t="shared" si="78"/>
        <v>102</v>
      </c>
      <c r="B104" s="64">
        <f t="shared" si="86"/>
        <v>8651</v>
      </c>
      <c r="C104" s="192" t="s">
        <v>11</v>
      </c>
      <c r="D104" s="194">
        <f t="shared" si="151"/>
        <v>8750</v>
      </c>
      <c r="E104" s="6">
        <f t="shared" si="99"/>
        <v>2.3118714599468269E-2</v>
      </c>
      <c r="F104" s="7">
        <f t="shared" si="100"/>
        <v>200</v>
      </c>
      <c r="G104" s="34"/>
      <c r="H104" s="39">
        <f t="shared" si="101"/>
        <v>0</v>
      </c>
      <c r="I104" s="31">
        <f t="shared" si="102"/>
        <v>216</v>
      </c>
      <c r="J104" s="38"/>
      <c r="K104" s="39">
        <f t="shared" si="103"/>
        <v>0</v>
      </c>
      <c r="L104" s="63">
        <f t="shared" si="138"/>
        <v>233</v>
      </c>
      <c r="M104" s="43"/>
      <c r="N104" s="39">
        <f t="shared" si="104"/>
        <v>0</v>
      </c>
      <c r="O104" s="46">
        <f t="shared" si="87"/>
        <v>0</v>
      </c>
      <c r="P104" s="9">
        <f t="shared" si="139"/>
        <v>2.3118714599468269E-2</v>
      </c>
      <c r="Q104" s="216">
        <f t="shared" si="140"/>
        <v>200</v>
      </c>
      <c r="R104" s="38"/>
      <c r="S104" s="17">
        <f t="shared" si="105"/>
        <v>0</v>
      </c>
      <c r="T104" s="13">
        <f t="shared" si="141"/>
        <v>216</v>
      </c>
      <c r="U104" s="38"/>
      <c r="V104" s="45">
        <f t="shared" si="106"/>
        <v>0</v>
      </c>
      <c r="W104" s="14">
        <f t="shared" si="142"/>
        <v>216</v>
      </c>
      <c r="X104" s="38"/>
      <c r="Y104" s="45">
        <f t="shared" si="107"/>
        <v>0</v>
      </c>
      <c r="Z104" s="32">
        <f t="shared" si="88"/>
        <v>0</v>
      </c>
      <c r="AA104" s="16">
        <f t="shared" si="143"/>
        <v>2.3118714599468269E-2</v>
      </c>
      <c r="AB104" s="18">
        <f t="shared" si="144"/>
        <v>200</v>
      </c>
      <c r="AC104" s="38"/>
      <c r="AD104" s="17">
        <f t="shared" si="108"/>
        <v>0</v>
      </c>
      <c r="AE104" s="20">
        <f t="shared" si="145"/>
        <v>216</v>
      </c>
      <c r="AF104" s="38"/>
      <c r="AG104" s="37">
        <f t="shared" si="109"/>
        <v>0</v>
      </c>
      <c r="AH104" s="21">
        <f t="shared" si="146"/>
        <v>233</v>
      </c>
      <c r="AI104" s="41"/>
      <c r="AJ104" s="42">
        <f t="shared" si="110"/>
        <v>0</v>
      </c>
      <c r="AK104" s="47">
        <f t="shared" si="89"/>
        <v>0</v>
      </c>
      <c r="AL104" s="25">
        <f t="shared" si="147"/>
        <v>2.3118714599468269E-2</v>
      </c>
      <c r="AM104" s="22">
        <f t="shared" si="148"/>
        <v>200</v>
      </c>
      <c r="AN104" s="38"/>
      <c r="AO104" s="17">
        <f t="shared" si="111"/>
        <v>0</v>
      </c>
      <c r="AP104" s="23">
        <f t="shared" si="149"/>
        <v>216</v>
      </c>
      <c r="AQ104" s="38"/>
      <c r="AR104" s="37">
        <f t="shared" si="112"/>
        <v>0</v>
      </c>
      <c r="AS104" s="24">
        <f t="shared" si="150"/>
        <v>233</v>
      </c>
      <c r="AT104" s="38"/>
      <c r="AU104" s="42">
        <f t="shared" si="113"/>
        <v>0</v>
      </c>
      <c r="AV104" s="47">
        <f t="shared" si="90"/>
        <v>0</v>
      </c>
      <c r="AW104" s="25">
        <f t="shared" si="114"/>
        <v>2.2602385851346669E-2</v>
      </c>
      <c r="AX104" s="22">
        <f t="shared" si="115"/>
        <v>195.53324000000003</v>
      </c>
      <c r="AY104" s="38"/>
      <c r="AZ104" s="17">
        <f t="shared" si="116"/>
        <v>0</v>
      </c>
      <c r="BA104" s="23">
        <f t="shared" si="91"/>
        <v>211</v>
      </c>
      <c r="BB104" s="38"/>
      <c r="BC104" s="37">
        <f t="shared" si="117"/>
        <v>0</v>
      </c>
      <c r="BD104" s="24">
        <f t="shared" si="92"/>
        <v>236</v>
      </c>
      <c r="BE104" s="38"/>
      <c r="BF104" s="42">
        <f t="shared" si="118"/>
        <v>0</v>
      </c>
      <c r="BG104" s="47">
        <f t="shared" si="119"/>
        <v>0</v>
      </c>
      <c r="BH104" s="25">
        <f t="shared" si="120"/>
        <v>1.8835321542788892E-2</v>
      </c>
      <c r="BI104" s="22">
        <f t="shared" si="121"/>
        <v>162.9443666666667</v>
      </c>
      <c r="BJ104" s="38"/>
      <c r="BK104" s="17">
        <f t="shared" si="122"/>
        <v>0</v>
      </c>
      <c r="BL104" s="23">
        <f t="shared" si="93"/>
        <v>176</v>
      </c>
      <c r="BM104" s="38"/>
      <c r="BN104" s="37">
        <f t="shared" si="123"/>
        <v>0</v>
      </c>
      <c r="BO104" s="24">
        <f t="shared" si="94"/>
        <v>197</v>
      </c>
      <c r="BP104" s="38"/>
      <c r="BQ104" s="42">
        <f t="shared" si="124"/>
        <v>0</v>
      </c>
      <c r="BR104" s="47">
        <f t="shared" si="125"/>
        <v>0</v>
      </c>
      <c r="BS104" s="25">
        <f t="shared" si="126"/>
        <v>1.6144561322390477E-2</v>
      </c>
      <c r="BT104" s="22">
        <f t="shared" si="127"/>
        <v>139.66660000000002</v>
      </c>
      <c r="BU104" s="38"/>
      <c r="BV104" s="17">
        <f t="shared" si="128"/>
        <v>0</v>
      </c>
      <c r="BW104" s="23">
        <f t="shared" si="95"/>
        <v>151</v>
      </c>
      <c r="BX104" s="38"/>
      <c r="BY104" s="37">
        <f t="shared" si="129"/>
        <v>0</v>
      </c>
      <c r="BZ104" s="24">
        <f t="shared" si="96"/>
        <v>169</v>
      </c>
      <c r="CA104" s="38"/>
      <c r="CB104" s="42">
        <f t="shared" si="130"/>
        <v>0</v>
      </c>
      <c r="CC104" s="47">
        <f t="shared" si="131"/>
        <v>0</v>
      </c>
      <c r="CD104" s="25">
        <f t="shared" si="132"/>
        <v>1.4126491157091667E-2</v>
      </c>
      <c r="CE104" s="22">
        <f t="shared" si="133"/>
        <v>122.20827500000001</v>
      </c>
      <c r="CF104" s="38"/>
      <c r="CG104" s="17">
        <f t="shared" si="134"/>
        <v>0</v>
      </c>
      <c r="CH104" s="23">
        <f t="shared" si="97"/>
        <v>132</v>
      </c>
      <c r="CI104" s="38"/>
      <c r="CJ104" s="37">
        <f t="shared" si="135"/>
        <v>0</v>
      </c>
      <c r="CK104" s="24">
        <f t="shared" si="98"/>
        <v>148</v>
      </c>
      <c r="CL104" s="38"/>
      <c r="CM104" s="42">
        <f t="shared" si="136"/>
        <v>0</v>
      </c>
      <c r="CN104" s="47">
        <f t="shared" si="137"/>
        <v>0</v>
      </c>
    </row>
    <row r="105" spans="1:92" ht="14.45" hidden="1" customHeight="1" x14ac:dyDescent="0.25">
      <c r="A105" s="92">
        <f t="shared" si="78"/>
        <v>103</v>
      </c>
      <c r="B105" s="64">
        <f t="shared" si="86"/>
        <v>8751</v>
      </c>
      <c r="C105" s="192" t="s">
        <v>11</v>
      </c>
      <c r="D105" s="194">
        <f t="shared" si="151"/>
        <v>8850</v>
      </c>
      <c r="E105" s="6">
        <f t="shared" si="99"/>
        <v>2.2854530910753058E-2</v>
      </c>
      <c r="F105" s="7">
        <f t="shared" si="100"/>
        <v>200</v>
      </c>
      <c r="G105" s="34"/>
      <c r="H105" s="39">
        <f t="shared" si="101"/>
        <v>0</v>
      </c>
      <c r="I105" s="31">
        <f t="shared" si="102"/>
        <v>216</v>
      </c>
      <c r="J105" s="38"/>
      <c r="K105" s="39">
        <f t="shared" si="103"/>
        <v>0</v>
      </c>
      <c r="L105" s="63">
        <f t="shared" si="138"/>
        <v>233</v>
      </c>
      <c r="M105" s="43"/>
      <c r="N105" s="39">
        <f t="shared" si="104"/>
        <v>0</v>
      </c>
      <c r="O105" s="46">
        <f t="shared" si="87"/>
        <v>0</v>
      </c>
      <c r="P105" s="9">
        <f t="shared" si="139"/>
        <v>2.2854530910753058E-2</v>
      </c>
      <c r="Q105" s="216">
        <f t="shared" si="140"/>
        <v>200</v>
      </c>
      <c r="R105" s="38"/>
      <c r="S105" s="17">
        <f t="shared" si="105"/>
        <v>0</v>
      </c>
      <c r="T105" s="13">
        <f t="shared" si="141"/>
        <v>216</v>
      </c>
      <c r="U105" s="38"/>
      <c r="V105" s="45">
        <f t="shared" si="106"/>
        <v>0</v>
      </c>
      <c r="W105" s="14">
        <f t="shared" si="142"/>
        <v>216</v>
      </c>
      <c r="X105" s="38"/>
      <c r="Y105" s="45">
        <f t="shared" si="107"/>
        <v>0</v>
      </c>
      <c r="Z105" s="32">
        <f t="shared" si="88"/>
        <v>0</v>
      </c>
      <c r="AA105" s="16">
        <f t="shared" si="143"/>
        <v>2.2854530910753058E-2</v>
      </c>
      <c r="AB105" s="18">
        <f t="shared" si="144"/>
        <v>200</v>
      </c>
      <c r="AC105" s="38"/>
      <c r="AD105" s="17">
        <f t="shared" si="108"/>
        <v>0</v>
      </c>
      <c r="AE105" s="20">
        <f t="shared" si="145"/>
        <v>216</v>
      </c>
      <c r="AF105" s="38"/>
      <c r="AG105" s="37">
        <f t="shared" si="109"/>
        <v>0</v>
      </c>
      <c r="AH105" s="21">
        <f t="shared" si="146"/>
        <v>233</v>
      </c>
      <c r="AI105" s="41"/>
      <c r="AJ105" s="42">
        <f t="shared" si="110"/>
        <v>0</v>
      </c>
      <c r="AK105" s="47">
        <f t="shared" si="89"/>
        <v>0</v>
      </c>
      <c r="AL105" s="25">
        <f t="shared" si="147"/>
        <v>2.2854530910753058E-2</v>
      </c>
      <c r="AM105" s="22">
        <f t="shared" si="148"/>
        <v>200</v>
      </c>
      <c r="AN105" s="38"/>
      <c r="AO105" s="17">
        <f t="shared" si="111"/>
        <v>0</v>
      </c>
      <c r="AP105" s="23">
        <f t="shared" si="149"/>
        <v>216</v>
      </c>
      <c r="AQ105" s="38"/>
      <c r="AR105" s="37">
        <f t="shared" si="112"/>
        <v>0</v>
      </c>
      <c r="AS105" s="24">
        <f t="shared" si="150"/>
        <v>233</v>
      </c>
      <c r="AT105" s="38"/>
      <c r="AU105" s="42">
        <f t="shared" si="113"/>
        <v>0</v>
      </c>
      <c r="AV105" s="47">
        <f t="shared" si="90"/>
        <v>0</v>
      </c>
      <c r="AW105" s="25">
        <f t="shared" si="114"/>
        <v>2.2664065821049025E-2</v>
      </c>
      <c r="AX105" s="22">
        <f t="shared" si="115"/>
        <v>198.33324000000002</v>
      </c>
      <c r="AY105" s="38"/>
      <c r="AZ105" s="17">
        <f t="shared" si="116"/>
        <v>0</v>
      </c>
      <c r="BA105" s="23">
        <f t="shared" si="91"/>
        <v>214</v>
      </c>
      <c r="BB105" s="38"/>
      <c r="BC105" s="37">
        <f t="shared" si="117"/>
        <v>0</v>
      </c>
      <c r="BD105" s="24">
        <f t="shared" si="92"/>
        <v>240</v>
      </c>
      <c r="BE105" s="38"/>
      <c r="BF105" s="42">
        <f t="shared" si="118"/>
        <v>0</v>
      </c>
      <c r="BG105" s="47">
        <f t="shared" si="119"/>
        <v>0</v>
      </c>
      <c r="BH105" s="25">
        <f t="shared" si="120"/>
        <v>1.8886721517540853E-2</v>
      </c>
      <c r="BI105" s="22">
        <f t="shared" si="121"/>
        <v>165.27770000000001</v>
      </c>
      <c r="BJ105" s="38"/>
      <c r="BK105" s="17">
        <f t="shared" si="122"/>
        <v>0</v>
      </c>
      <c r="BL105" s="23">
        <f t="shared" si="93"/>
        <v>178</v>
      </c>
      <c r="BM105" s="38"/>
      <c r="BN105" s="37">
        <f t="shared" si="123"/>
        <v>0</v>
      </c>
      <c r="BO105" s="24">
        <f t="shared" si="94"/>
        <v>199</v>
      </c>
      <c r="BP105" s="38"/>
      <c r="BQ105" s="42">
        <f t="shared" si="124"/>
        <v>0</v>
      </c>
      <c r="BR105" s="47">
        <f t="shared" si="125"/>
        <v>0</v>
      </c>
      <c r="BS105" s="25">
        <f t="shared" si="126"/>
        <v>1.6188618443606449E-2</v>
      </c>
      <c r="BT105" s="22">
        <f t="shared" si="127"/>
        <v>141.66660000000002</v>
      </c>
      <c r="BU105" s="38"/>
      <c r="BV105" s="17">
        <f t="shared" si="128"/>
        <v>0</v>
      </c>
      <c r="BW105" s="23">
        <f t="shared" si="95"/>
        <v>153</v>
      </c>
      <c r="BX105" s="38"/>
      <c r="BY105" s="37">
        <f t="shared" si="129"/>
        <v>0</v>
      </c>
      <c r="BZ105" s="24">
        <f t="shared" si="96"/>
        <v>171</v>
      </c>
      <c r="CA105" s="38"/>
      <c r="CB105" s="42">
        <f t="shared" si="130"/>
        <v>0</v>
      </c>
      <c r="CC105" s="47">
        <f t="shared" si="131"/>
        <v>0</v>
      </c>
      <c r="CD105" s="25">
        <f t="shared" si="132"/>
        <v>1.4165041138155641E-2</v>
      </c>
      <c r="CE105" s="22">
        <f t="shared" si="133"/>
        <v>123.95827500000001</v>
      </c>
      <c r="CF105" s="38"/>
      <c r="CG105" s="17">
        <f t="shared" si="134"/>
        <v>0</v>
      </c>
      <c r="CH105" s="23">
        <f t="shared" si="97"/>
        <v>134</v>
      </c>
      <c r="CI105" s="38"/>
      <c r="CJ105" s="37">
        <f t="shared" si="135"/>
        <v>0</v>
      </c>
      <c r="CK105" s="24">
        <f t="shared" si="98"/>
        <v>150</v>
      </c>
      <c r="CL105" s="38"/>
      <c r="CM105" s="42">
        <f t="shared" si="136"/>
        <v>0</v>
      </c>
      <c r="CN105" s="47">
        <f t="shared" si="137"/>
        <v>0</v>
      </c>
    </row>
    <row r="106" spans="1:92" ht="14.45" hidden="1" customHeight="1" x14ac:dyDescent="0.25">
      <c r="A106" s="92">
        <f t="shared" si="78"/>
        <v>104</v>
      </c>
      <c r="B106" s="64">
        <f t="shared" si="86"/>
        <v>8851</v>
      </c>
      <c r="C106" s="192" t="s">
        <v>11</v>
      </c>
      <c r="D106" s="194">
        <f t="shared" si="151"/>
        <v>8950</v>
      </c>
      <c r="E106" s="6">
        <f t="shared" si="99"/>
        <v>2.2596316800361543E-2</v>
      </c>
      <c r="F106" s="7">
        <f t="shared" si="100"/>
        <v>200</v>
      </c>
      <c r="G106" s="34"/>
      <c r="H106" s="39">
        <f t="shared" si="101"/>
        <v>0</v>
      </c>
      <c r="I106" s="31">
        <f t="shared" si="102"/>
        <v>216</v>
      </c>
      <c r="J106" s="38"/>
      <c r="K106" s="39">
        <f t="shared" si="103"/>
        <v>0</v>
      </c>
      <c r="L106" s="63">
        <f t="shared" si="138"/>
        <v>233</v>
      </c>
      <c r="M106" s="43"/>
      <c r="N106" s="39">
        <f t="shared" si="104"/>
        <v>0</v>
      </c>
      <c r="O106" s="46">
        <f t="shared" si="87"/>
        <v>0</v>
      </c>
      <c r="P106" s="9">
        <f t="shared" si="139"/>
        <v>2.2596316800361543E-2</v>
      </c>
      <c r="Q106" s="216">
        <f t="shared" si="140"/>
        <v>200</v>
      </c>
      <c r="R106" s="38"/>
      <c r="S106" s="17">
        <f t="shared" si="105"/>
        <v>0</v>
      </c>
      <c r="T106" s="13">
        <f t="shared" si="141"/>
        <v>216</v>
      </c>
      <c r="U106" s="38"/>
      <c r="V106" s="45">
        <f t="shared" si="106"/>
        <v>0</v>
      </c>
      <c r="W106" s="14">
        <f t="shared" si="142"/>
        <v>216</v>
      </c>
      <c r="X106" s="38"/>
      <c r="Y106" s="45">
        <f t="shared" si="107"/>
        <v>0</v>
      </c>
      <c r="Z106" s="32">
        <f t="shared" si="88"/>
        <v>0</v>
      </c>
      <c r="AA106" s="16">
        <f t="shared" si="143"/>
        <v>2.2596316800361543E-2</v>
      </c>
      <c r="AB106" s="18">
        <f t="shared" si="144"/>
        <v>200</v>
      </c>
      <c r="AC106" s="38"/>
      <c r="AD106" s="17">
        <f t="shared" si="108"/>
        <v>0</v>
      </c>
      <c r="AE106" s="20">
        <f t="shared" si="145"/>
        <v>216</v>
      </c>
      <c r="AF106" s="38"/>
      <c r="AG106" s="37">
        <f t="shared" si="109"/>
        <v>0</v>
      </c>
      <c r="AH106" s="21">
        <f t="shared" si="146"/>
        <v>233</v>
      </c>
      <c r="AI106" s="41"/>
      <c r="AJ106" s="42">
        <f t="shared" si="110"/>
        <v>0</v>
      </c>
      <c r="AK106" s="47">
        <f t="shared" si="89"/>
        <v>0</v>
      </c>
      <c r="AL106" s="25">
        <f t="shared" si="147"/>
        <v>2.2596316800361543E-2</v>
      </c>
      <c r="AM106" s="22">
        <f t="shared" si="148"/>
        <v>200</v>
      </c>
      <c r="AN106" s="38"/>
      <c r="AO106" s="17">
        <f t="shared" si="111"/>
        <v>0</v>
      </c>
      <c r="AP106" s="23">
        <f t="shared" si="149"/>
        <v>216</v>
      </c>
      <c r="AQ106" s="38"/>
      <c r="AR106" s="37">
        <f t="shared" si="112"/>
        <v>0</v>
      </c>
      <c r="AS106" s="24">
        <f t="shared" si="150"/>
        <v>233</v>
      </c>
      <c r="AT106" s="38"/>
      <c r="AU106" s="42">
        <f t="shared" si="113"/>
        <v>0</v>
      </c>
      <c r="AV106" s="47">
        <f t="shared" si="90"/>
        <v>0</v>
      </c>
      <c r="AW106" s="25">
        <f t="shared" si="114"/>
        <v>2.2596316800361543E-2</v>
      </c>
      <c r="AX106" s="22">
        <f t="shared" si="115"/>
        <v>200</v>
      </c>
      <c r="AY106" s="38"/>
      <c r="AZ106" s="17">
        <f t="shared" si="116"/>
        <v>0</v>
      </c>
      <c r="BA106" s="23">
        <f t="shared" si="91"/>
        <v>216</v>
      </c>
      <c r="BB106" s="38"/>
      <c r="BC106" s="37">
        <f t="shared" si="117"/>
        <v>0</v>
      </c>
      <c r="BD106" s="24">
        <f t="shared" si="92"/>
        <v>242</v>
      </c>
      <c r="BE106" s="38"/>
      <c r="BF106" s="42">
        <f t="shared" si="118"/>
        <v>0</v>
      </c>
      <c r="BG106" s="47">
        <f t="shared" si="119"/>
        <v>0</v>
      </c>
      <c r="BH106" s="25">
        <f t="shared" si="120"/>
        <v>1.8936960042179794E-2</v>
      </c>
      <c r="BI106" s="22">
        <f t="shared" si="121"/>
        <v>167.61103333333335</v>
      </c>
      <c r="BJ106" s="38"/>
      <c r="BK106" s="17">
        <f t="shared" si="122"/>
        <v>0</v>
      </c>
      <c r="BL106" s="23">
        <f t="shared" si="93"/>
        <v>181</v>
      </c>
      <c r="BM106" s="38"/>
      <c r="BN106" s="37">
        <f t="shared" si="123"/>
        <v>0</v>
      </c>
      <c r="BO106" s="24">
        <f t="shared" si="94"/>
        <v>203</v>
      </c>
      <c r="BP106" s="38"/>
      <c r="BQ106" s="42">
        <f t="shared" si="124"/>
        <v>0</v>
      </c>
      <c r="BR106" s="47">
        <f t="shared" si="125"/>
        <v>0</v>
      </c>
      <c r="BS106" s="25">
        <f t="shared" si="126"/>
        <v>1.6231680036154109E-2</v>
      </c>
      <c r="BT106" s="22">
        <f t="shared" si="127"/>
        <v>143.66660000000002</v>
      </c>
      <c r="BU106" s="38"/>
      <c r="BV106" s="17">
        <f t="shared" si="128"/>
        <v>0</v>
      </c>
      <c r="BW106" s="23">
        <f t="shared" si="95"/>
        <v>155</v>
      </c>
      <c r="BX106" s="38"/>
      <c r="BY106" s="37">
        <f t="shared" si="129"/>
        <v>0</v>
      </c>
      <c r="BZ106" s="24">
        <f t="shared" si="96"/>
        <v>174</v>
      </c>
      <c r="CA106" s="38"/>
      <c r="CB106" s="42">
        <f t="shared" si="130"/>
        <v>0</v>
      </c>
      <c r="CC106" s="47">
        <f t="shared" si="131"/>
        <v>0</v>
      </c>
      <c r="CD106" s="25">
        <f t="shared" si="132"/>
        <v>1.4202720031634844E-2</v>
      </c>
      <c r="CE106" s="22">
        <f t="shared" si="133"/>
        <v>125.70827500000001</v>
      </c>
      <c r="CF106" s="38"/>
      <c r="CG106" s="17">
        <f t="shared" si="134"/>
        <v>0</v>
      </c>
      <c r="CH106" s="23">
        <f t="shared" si="97"/>
        <v>136</v>
      </c>
      <c r="CI106" s="38"/>
      <c r="CJ106" s="37">
        <f t="shared" si="135"/>
        <v>0</v>
      </c>
      <c r="CK106" s="24">
        <f t="shared" si="98"/>
        <v>152</v>
      </c>
      <c r="CL106" s="38"/>
      <c r="CM106" s="42">
        <f t="shared" si="136"/>
        <v>0</v>
      </c>
      <c r="CN106" s="47">
        <f t="shared" si="137"/>
        <v>0</v>
      </c>
    </row>
    <row r="107" spans="1:92" ht="14.45" hidden="1" customHeight="1" x14ac:dyDescent="0.25">
      <c r="A107" s="92">
        <f t="shared" si="78"/>
        <v>105</v>
      </c>
      <c r="B107" s="64">
        <f t="shared" si="86"/>
        <v>8951</v>
      </c>
      <c r="C107" s="192" t="s">
        <v>11</v>
      </c>
      <c r="D107" s="194">
        <f t="shared" si="151"/>
        <v>9050</v>
      </c>
      <c r="E107" s="6">
        <f t="shared" si="99"/>
        <v>2.2343872193051055E-2</v>
      </c>
      <c r="F107" s="7">
        <f t="shared" si="100"/>
        <v>200</v>
      </c>
      <c r="G107" s="34"/>
      <c r="H107" s="39">
        <f t="shared" si="101"/>
        <v>0</v>
      </c>
      <c r="I107" s="31">
        <f t="shared" si="102"/>
        <v>216</v>
      </c>
      <c r="J107" s="38"/>
      <c r="K107" s="39">
        <f t="shared" si="103"/>
        <v>0</v>
      </c>
      <c r="L107" s="63">
        <f t="shared" si="138"/>
        <v>233</v>
      </c>
      <c r="M107" s="43"/>
      <c r="N107" s="39">
        <f t="shared" si="104"/>
        <v>0</v>
      </c>
      <c r="O107" s="46">
        <f t="shared" si="87"/>
        <v>0</v>
      </c>
      <c r="P107" s="9">
        <f t="shared" si="139"/>
        <v>2.2343872193051055E-2</v>
      </c>
      <c r="Q107" s="216">
        <f t="shared" si="140"/>
        <v>200</v>
      </c>
      <c r="R107" s="38"/>
      <c r="S107" s="17">
        <f t="shared" si="105"/>
        <v>0</v>
      </c>
      <c r="T107" s="13">
        <f t="shared" si="141"/>
        <v>216</v>
      </c>
      <c r="U107" s="38"/>
      <c r="V107" s="45">
        <f t="shared" si="106"/>
        <v>0</v>
      </c>
      <c r="W107" s="14">
        <f t="shared" si="142"/>
        <v>216</v>
      </c>
      <c r="X107" s="38"/>
      <c r="Y107" s="45">
        <f t="shared" si="107"/>
        <v>0</v>
      </c>
      <c r="Z107" s="32">
        <f t="shared" si="88"/>
        <v>0</v>
      </c>
      <c r="AA107" s="16">
        <f t="shared" si="143"/>
        <v>2.2343872193051055E-2</v>
      </c>
      <c r="AB107" s="18">
        <f t="shared" si="144"/>
        <v>200</v>
      </c>
      <c r="AC107" s="38"/>
      <c r="AD107" s="17">
        <f t="shared" si="108"/>
        <v>0</v>
      </c>
      <c r="AE107" s="20">
        <f t="shared" si="145"/>
        <v>216</v>
      </c>
      <c r="AF107" s="38"/>
      <c r="AG107" s="37">
        <f t="shared" si="109"/>
        <v>0</v>
      </c>
      <c r="AH107" s="21">
        <f t="shared" si="146"/>
        <v>233</v>
      </c>
      <c r="AI107" s="41"/>
      <c r="AJ107" s="42">
        <f t="shared" si="110"/>
        <v>0</v>
      </c>
      <c r="AK107" s="47">
        <f t="shared" si="89"/>
        <v>0</v>
      </c>
      <c r="AL107" s="25">
        <f t="shared" si="147"/>
        <v>2.2343872193051055E-2</v>
      </c>
      <c r="AM107" s="22">
        <f t="shared" si="148"/>
        <v>200</v>
      </c>
      <c r="AN107" s="38"/>
      <c r="AO107" s="17">
        <f t="shared" si="111"/>
        <v>0</v>
      </c>
      <c r="AP107" s="23">
        <f t="shared" si="149"/>
        <v>216</v>
      </c>
      <c r="AQ107" s="38"/>
      <c r="AR107" s="37">
        <f t="shared" si="112"/>
        <v>0</v>
      </c>
      <c r="AS107" s="24">
        <f t="shared" si="150"/>
        <v>233</v>
      </c>
      <c r="AT107" s="38"/>
      <c r="AU107" s="42">
        <f t="shared" si="113"/>
        <v>0</v>
      </c>
      <c r="AV107" s="47">
        <f t="shared" si="90"/>
        <v>0</v>
      </c>
      <c r="AW107" s="25">
        <f t="shared" si="114"/>
        <v>2.2343872193051055E-2</v>
      </c>
      <c r="AX107" s="22">
        <f t="shared" si="115"/>
        <v>200</v>
      </c>
      <c r="AY107" s="38"/>
      <c r="AZ107" s="17">
        <f t="shared" si="116"/>
        <v>0</v>
      </c>
      <c r="BA107" s="23">
        <f t="shared" si="91"/>
        <v>216</v>
      </c>
      <c r="BB107" s="38"/>
      <c r="BC107" s="37">
        <f t="shared" si="117"/>
        <v>0</v>
      </c>
      <c r="BD107" s="24">
        <f t="shared" si="92"/>
        <v>242</v>
      </c>
      <c r="BE107" s="38"/>
      <c r="BF107" s="42">
        <f t="shared" si="118"/>
        <v>0</v>
      </c>
      <c r="BG107" s="47">
        <f t="shared" si="119"/>
        <v>0</v>
      </c>
      <c r="BH107" s="25">
        <f t="shared" si="120"/>
        <v>1.8986076043645033E-2</v>
      </c>
      <c r="BI107" s="22">
        <f t="shared" si="121"/>
        <v>169.9443666666667</v>
      </c>
      <c r="BJ107" s="38"/>
      <c r="BK107" s="17">
        <f t="shared" si="122"/>
        <v>0</v>
      </c>
      <c r="BL107" s="23">
        <f t="shared" si="93"/>
        <v>184</v>
      </c>
      <c r="BM107" s="38"/>
      <c r="BN107" s="37">
        <f t="shared" si="123"/>
        <v>0</v>
      </c>
      <c r="BO107" s="24">
        <f t="shared" si="94"/>
        <v>206</v>
      </c>
      <c r="BP107" s="38"/>
      <c r="BQ107" s="42">
        <f t="shared" si="124"/>
        <v>0</v>
      </c>
      <c r="BR107" s="47">
        <f t="shared" si="125"/>
        <v>0</v>
      </c>
      <c r="BS107" s="25">
        <f t="shared" si="126"/>
        <v>1.6273779465981457E-2</v>
      </c>
      <c r="BT107" s="22">
        <f t="shared" si="127"/>
        <v>145.66660000000002</v>
      </c>
      <c r="BU107" s="38"/>
      <c r="BV107" s="17">
        <f t="shared" si="128"/>
        <v>0</v>
      </c>
      <c r="BW107" s="23">
        <f t="shared" si="95"/>
        <v>157</v>
      </c>
      <c r="BX107" s="38"/>
      <c r="BY107" s="37">
        <f t="shared" si="129"/>
        <v>0</v>
      </c>
      <c r="BZ107" s="24">
        <f t="shared" si="96"/>
        <v>176</v>
      </c>
      <c r="CA107" s="38"/>
      <c r="CB107" s="42">
        <f t="shared" si="130"/>
        <v>0</v>
      </c>
      <c r="CC107" s="47">
        <f t="shared" si="131"/>
        <v>0</v>
      </c>
      <c r="CD107" s="25">
        <f t="shared" si="132"/>
        <v>1.4239557032733774E-2</v>
      </c>
      <c r="CE107" s="22">
        <f t="shared" si="133"/>
        <v>127.45827500000001</v>
      </c>
      <c r="CF107" s="38"/>
      <c r="CG107" s="17">
        <f t="shared" si="134"/>
        <v>0</v>
      </c>
      <c r="CH107" s="23">
        <f t="shared" si="97"/>
        <v>138</v>
      </c>
      <c r="CI107" s="38"/>
      <c r="CJ107" s="37">
        <f t="shared" si="135"/>
        <v>0</v>
      </c>
      <c r="CK107" s="24">
        <f t="shared" si="98"/>
        <v>155</v>
      </c>
      <c r="CL107" s="38"/>
      <c r="CM107" s="42">
        <f t="shared" si="136"/>
        <v>0</v>
      </c>
      <c r="CN107" s="47">
        <f t="shared" si="137"/>
        <v>0</v>
      </c>
    </row>
    <row r="108" spans="1:92" ht="14.45" hidden="1" customHeight="1" x14ac:dyDescent="0.25">
      <c r="A108" s="92">
        <f t="shared" si="78"/>
        <v>106</v>
      </c>
      <c r="B108" s="64">
        <f t="shared" si="86"/>
        <v>9051</v>
      </c>
      <c r="C108" s="192" t="s">
        <v>11</v>
      </c>
      <c r="D108" s="194">
        <f t="shared" si="151"/>
        <v>9150</v>
      </c>
      <c r="E108" s="6">
        <f t="shared" si="99"/>
        <v>2.209700585570655E-2</v>
      </c>
      <c r="F108" s="7">
        <f t="shared" si="100"/>
        <v>200</v>
      </c>
      <c r="G108" s="34"/>
      <c r="H108" s="39">
        <f t="shared" si="101"/>
        <v>0</v>
      </c>
      <c r="I108" s="31">
        <f t="shared" si="102"/>
        <v>216</v>
      </c>
      <c r="J108" s="38"/>
      <c r="K108" s="39">
        <f t="shared" si="103"/>
        <v>0</v>
      </c>
      <c r="L108" s="63">
        <f t="shared" si="138"/>
        <v>233</v>
      </c>
      <c r="M108" s="43"/>
      <c r="N108" s="39">
        <f t="shared" si="104"/>
        <v>0</v>
      </c>
      <c r="O108" s="46">
        <f t="shared" si="87"/>
        <v>0</v>
      </c>
      <c r="P108" s="9">
        <f t="shared" si="139"/>
        <v>2.209700585570655E-2</v>
      </c>
      <c r="Q108" s="216">
        <f t="shared" si="140"/>
        <v>200</v>
      </c>
      <c r="R108" s="38"/>
      <c r="S108" s="17">
        <f t="shared" si="105"/>
        <v>0</v>
      </c>
      <c r="T108" s="13">
        <f t="shared" si="141"/>
        <v>216</v>
      </c>
      <c r="U108" s="38"/>
      <c r="V108" s="45">
        <f t="shared" si="106"/>
        <v>0</v>
      </c>
      <c r="W108" s="14">
        <f t="shared" si="142"/>
        <v>216</v>
      </c>
      <c r="X108" s="38"/>
      <c r="Y108" s="45">
        <f t="shared" si="107"/>
        <v>0</v>
      </c>
      <c r="Z108" s="32">
        <f t="shared" si="88"/>
        <v>0</v>
      </c>
      <c r="AA108" s="16">
        <f t="shared" si="143"/>
        <v>2.209700585570655E-2</v>
      </c>
      <c r="AB108" s="18">
        <f t="shared" si="144"/>
        <v>200</v>
      </c>
      <c r="AC108" s="38"/>
      <c r="AD108" s="17">
        <f t="shared" si="108"/>
        <v>0</v>
      </c>
      <c r="AE108" s="20">
        <f t="shared" si="145"/>
        <v>216</v>
      </c>
      <c r="AF108" s="38"/>
      <c r="AG108" s="37">
        <f t="shared" si="109"/>
        <v>0</v>
      </c>
      <c r="AH108" s="21">
        <f t="shared" si="146"/>
        <v>233</v>
      </c>
      <c r="AI108" s="41"/>
      <c r="AJ108" s="42">
        <f t="shared" si="110"/>
        <v>0</v>
      </c>
      <c r="AK108" s="47">
        <f t="shared" si="89"/>
        <v>0</v>
      </c>
      <c r="AL108" s="25">
        <f t="shared" si="147"/>
        <v>2.209700585570655E-2</v>
      </c>
      <c r="AM108" s="22">
        <f t="shared" si="148"/>
        <v>200</v>
      </c>
      <c r="AN108" s="38"/>
      <c r="AO108" s="17">
        <f t="shared" si="111"/>
        <v>0</v>
      </c>
      <c r="AP108" s="23">
        <f t="shared" si="149"/>
        <v>216</v>
      </c>
      <c r="AQ108" s="38"/>
      <c r="AR108" s="37">
        <f t="shared" si="112"/>
        <v>0</v>
      </c>
      <c r="AS108" s="24">
        <f t="shared" si="150"/>
        <v>233</v>
      </c>
      <c r="AT108" s="38"/>
      <c r="AU108" s="42">
        <f t="shared" si="113"/>
        <v>0</v>
      </c>
      <c r="AV108" s="47">
        <f t="shared" si="90"/>
        <v>0</v>
      </c>
      <c r="AW108" s="25">
        <f t="shared" si="114"/>
        <v>2.209700585570655E-2</v>
      </c>
      <c r="AX108" s="22">
        <f t="shared" si="115"/>
        <v>200</v>
      </c>
      <c r="AY108" s="38"/>
      <c r="AZ108" s="17">
        <f t="shared" si="116"/>
        <v>0</v>
      </c>
      <c r="BA108" s="23">
        <f t="shared" si="91"/>
        <v>216</v>
      </c>
      <c r="BB108" s="38"/>
      <c r="BC108" s="37">
        <f t="shared" si="117"/>
        <v>0</v>
      </c>
      <c r="BD108" s="24">
        <f t="shared" si="92"/>
        <v>242</v>
      </c>
      <c r="BE108" s="38"/>
      <c r="BF108" s="42">
        <f t="shared" si="118"/>
        <v>0</v>
      </c>
      <c r="BG108" s="47">
        <f t="shared" si="119"/>
        <v>0</v>
      </c>
      <c r="BH108" s="25">
        <f t="shared" si="120"/>
        <v>1.9034106728538284E-2</v>
      </c>
      <c r="BI108" s="22">
        <f t="shared" si="121"/>
        <v>172.27770000000001</v>
      </c>
      <c r="BJ108" s="38"/>
      <c r="BK108" s="17">
        <f t="shared" si="122"/>
        <v>0</v>
      </c>
      <c r="BL108" s="23">
        <f t="shared" si="93"/>
        <v>186</v>
      </c>
      <c r="BM108" s="38"/>
      <c r="BN108" s="37">
        <f t="shared" si="123"/>
        <v>0</v>
      </c>
      <c r="BO108" s="24">
        <f t="shared" si="94"/>
        <v>208</v>
      </c>
      <c r="BP108" s="38"/>
      <c r="BQ108" s="42">
        <f t="shared" si="124"/>
        <v>0</v>
      </c>
      <c r="BR108" s="47">
        <f t="shared" si="125"/>
        <v>0</v>
      </c>
      <c r="BS108" s="25">
        <f t="shared" si="126"/>
        <v>1.6314948624461388E-2</v>
      </c>
      <c r="BT108" s="22">
        <f t="shared" si="127"/>
        <v>147.66660000000002</v>
      </c>
      <c r="BU108" s="38"/>
      <c r="BV108" s="17">
        <f t="shared" si="128"/>
        <v>0</v>
      </c>
      <c r="BW108" s="23">
        <f t="shared" si="95"/>
        <v>159</v>
      </c>
      <c r="BX108" s="38"/>
      <c r="BY108" s="37">
        <f t="shared" si="129"/>
        <v>0</v>
      </c>
      <c r="BZ108" s="24">
        <f t="shared" si="96"/>
        <v>178</v>
      </c>
      <c r="CA108" s="38"/>
      <c r="CB108" s="42">
        <f t="shared" si="130"/>
        <v>0</v>
      </c>
      <c r="CC108" s="47">
        <f t="shared" si="131"/>
        <v>0</v>
      </c>
      <c r="CD108" s="25">
        <f t="shared" si="132"/>
        <v>1.4275580046403714E-2</v>
      </c>
      <c r="CE108" s="22">
        <f t="shared" si="133"/>
        <v>129.20827500000001</v>
      </c>
      <c r="CF108" s="38"/>
      <c r="CG108" s="17">
        <f t="shared" si="134"/>
        <v>0</v>
      </c>
      <c r="CH108" s="23">
        <f t="shared" si="97"/>
        <v>140</v>
      </c>
      <c r="CI108" s="38"/>
      <c r="CJ108" s="37">
        <f t="shared" si="135"/>
        <v>0</v>
      </c>
      <c r="CK108" s="24">
        <f t="shared" si="98"/>
        <v>157</v>
      </c>
      <c r="CL108" s="38"/>
      <c r="CM108" s="42">
        <f t="shared" si="136"/>
        <v>0</v>
      </c>
      <c r="CN108" s="47">
        <f t="shared" si="137"/>
        <v>0</v>
      </c>
    </row>
    <row r="109" spans="1:92" ht="29.45" customHeight="1" x14ac:dyDescent="0.25">
      <c r="A109" s="92">
        <f t="shared" si="78"/>
        <v>107</v>
      </c>
      <c r="B109" s="64">
        <v>8051</v>
      </c>
      <c r="C109" s="186" t="s">
        <v>12</v>
      </c>
      <c r="D109" s="15"/>
      <c r="E109" s="6">
        <f t="shared" si="99"/>
        <v>2.4841634579555336E-2</v>
      </c>
      <c r="F109" s="7">
        <f t="shared" si="100"/>
        <v>200</v>
      </c>
      <c r="G109" s="34"/>
      <c r="H109" s="39">
        <f t="shared" si="101"/>
        <v>0</v>
      </c>
      <c r="I109" s="31">
        <f t="shared" si="102"/>
        <v>216</v>
      </c>
      <c r="J109" s="38"/>
      <c r="K109" s="39">
        <f t="shared" si="103"/>
        <v>0</v>
      </c>
      <c r="L109" s="63">
        <f t="shared" si="138"/>
        <v>233</v>
      </c>
      <c r="M109" s="43"/>
      <c r="N109" s="39">
        <f t="shared" si="104"/>
        <v>0</v>
      </c>
      <c r="O109" s="46">
        <f t="shared" si="87"/>
        <v>0</v>
      </c>
      <c r="P109" s="9">
        <f t="shared" si="139"/>
        <v>2.4841634579555336E-2</v>
      </c>
      <c r="Q109" s="216">
        <f t="shared" si="140"/>
        <v>200</v>
      </c>
      <c r="R109" s="38"/>
      <c r="S109" s="17">
        <f t="shared" si="105"/>
        <v>0</v>
      </c>
      <c r="T109" s="13">
        <f t="shared" si="141"/>
        <v>216</v>
      </c>
      <c r="U109" s="38"/>
      <c r="V109" s="45">
        <f t="shared" si="106"/>
        <v>0</v>
      </c>
      <c r="W109" s="14">
        <f t="shared" si="142"/>
        <v>216</v>
      </c>
      <c r="X109" s="38"/>
      <c r="Y109" s="45">
        <f t="shared" si="107"/>
        <v>0</v>
      </c>
      <c r="Z109" s="32">
        <f t="shared" si="88"/>
        <v>0</v>
      </c>
      <c r="AA109" s="16">
        <f t="shared" si="143"/>
        <v>2.4841634579555336E-2</v>
      </c>
      <c r="AB109" s="18">
        <f t="shared" si="144"/>
        <v>200</v>
      </c>
      <c r="AC109" s="38"/>
      <c r="AD109" s="17">
        <f t="shared" si="108"/>
        <v>0</v>
      </c>
      <c r="AE109" s="20">
        <f t="shared" si="145"/>
        <v>216</v>
      </c>
      <c r="AF109" s="38"/>
      <c r="AG109" s="37">
        <f t="shared" si="109"/>
        <v>0</v>
      </c>
      <c r="AH109" s="21">
        <f t="shared" si="146"/>
        <v>233</v>
      </c>
      <c r="AI109" s="41"/>
      <c r="AJ109" s="42">
        <f t="shared" si="110"/>
        <v>0</v>
      </c>
      <c r="AK109" s="47">
        <f t="shared" si="89"/>
        <v>0</v>
      </c>
      <c r="AL109" s="25">
        <f t="shared" si="147"/>
        <v>2.3040616072537577E-2</v>
      </c>
      <c r="AM109" s="22">
        <f t="shared" si="148"/>
        <v>185.50000000000003</v>
      </c>
      <c r="AN109" s="38"/>
      <c r="AO109" s="17">
        <f t="shared" si="111"/>
        <v>0</v>
      </c>
      <c r="AP109" s="23">
        <f t="shared" si="149"/>
        <v>200</v>
      </c>
      <c r="AQ109" s="38"/>
      <c r="AR109" s="37">
        <f t="shared" si="112"/>
        <v>0</v>
      </c>
      <c r="AS109" s="24">
        <f t="shared" si="150"/>
        <v>216</v>
      </c>
      <c r="AT109" s="38"/>
      <c r="AU109" s="42">
        <f t="shared" si="113"/>
        <v>0</v>
      </c>
      <c r="AV109" s="47">
        <f t="shared" si="90"/>
        <v>0</v>
      </c>
      <c r="AW109" s="25">
        <f t="shared" si="114"/>
        <v>2.2200129176499817E-2</v>
      </c>
      <c r="AX109" s="22">
        <f t="shared" si="115"/>
        <v>178.73324000000002</v>
      </c>
      <c r="AY109" s="38"/>
      <c r="AZ109" s="17">
        <f t="shared" si="116"/>
        <v>0</v>
      </c>
      <c r="BA109" s="23">
        <f t="shared" si="91"/>
        <v>193</v>
      </c>
      <c r="BB109" s="38"/>
      <c r="BC109" s="37">
        <f t="shared" si="117"/>
        <v>0</v>
      </c>
      <c r="BD109" s="24">
        <f t="shared" si="92"/>
        <v>216</v>
      </c>
      <c r="BE109" s="38"/>
      <c r="BF109" s="42">
        <f t="shared" si="118"/>
        <v>0</v>
      </c>
      <c r="BG109" s="47">
        <f t="shared" si="119"/>
        <v>0</v>
      </c>
      <c r="BH109" s="25">
        <f t="shared" si="120"/>
        <v>1.850010764708318E-2</v>
      </c>
      <c r="BI109" s="22">
        <f t="shared" si="121"/>
        <v>148.9443666666667</v>
      </c>
      <c r="BJ109" s="38"/>
      <c r="BK109" s="17">
        <f t="shared" si="122"/>
        <v>0</v>
      </c>
      <c r="BL109" s="23">
        <f t="shared" si="93"/>
        <v>161</v>
      </c>
      <c r="BM109" s="38"/>
      <c r="BN109" s="37">
        <f t="shared" si="123"/>
        <v>0</v>
      </c>
      <c r="BO109" s="24">
        <f t="shared" si="94"/>
        <v>180</v>
      </c>
      <c r="BP109" s="38"/>
      <c r="BQ109" s="42">
        <f t="shared" si="124"/>
        <v>0</v>
      </c>
      <c r="BR109" s="47">
        <f t="shared" si="125"/>
        <v>0</v>
      </c>
      <c r="BS109" s="25">
        <f t="shared" si="126"/>
        <v>1.5857235126071297E-2</v>
      </c>
      <c r="BT109" s="22">
        <f t="shared" si="127"/>
        <v>127.66660000000002</v>
      </c>
      <c r="BU109" s="38"/>
      <c r="BV109" s="17">
        <f t="shared" si="128"/>
        <v>0</v>
      </c>
      <c r="BW109" s="23">
        <f t="shared" si="95"/>
        <v>138</v>
      </c>
      <c r="BX109" s="38"/>
      <c r="BY109" s="37">
        <f t="shared" si="129"/>
        <v>0</v>
      </c>
      <c r="BZ109" s="24">
        <f t="shared" si="96"/>
        <v>155</v>
      </c>
      <c r="CA109" s="38"/>
      <c r="CB109" s="42">
        <f t="shared" si="130"/>
        <v>0</v>
      </c>
      <c r="CC109" s="47">
        <f t="shared" si="131"/>
        <v>0</v>
      </c>
      <c r="CD109" s="25">
        <f t="shared" si="132"/>
        <v>1.3875080735312385E-2</v>
      </c>
      <c r="CE109" s="22">
        <f t="shared" si="133"/>
        <v>111.70827500000001</v>
      </c>
      <c r="CF109" s="38"/>
      <c r="CG109" s="17">
        <f t="shared" si="134"/>
        <v>0</v>
      </c>
      <c r="CH109" s="23">
        <f t="shared" si="97"/>
        <v>121</v>
      </c>
      <c r="CI109" s="38"/>
      <c r="CJ109" s="37">
        <f t="shared" si="135"/>
        <v>0</v>
      </c>
      <c r="CK109" s="24">
        <f t="shared" si="98"/>
        <v>136</v>
      </c>
      <c r="CL109" s="38"/>
      <c r="CM109" s="42">
        <f t="shared" si="136"/>
        <v>0</v>
      </c>
      <c r="CN109" s="47">
        <f t="shared" si="137"/>
        <v>0</v>
      </c>
    </row>
    <row r="110" spans="1:92" s="209" customFormat="1" x14ac:dyDescent="0.25">
      <c r="A110" s="92">
        <f t="shared" si="78"/>
        <v>108</v>
      </c>
      <c r="B110" s="339" t="s">
        <v>7</v>
      </c>
      <c r="C110" s="339"/>
      <c r="D110" s="340"/>
      <c r="E110" s="210"/>
      <c r="F110" s="31">
        <f>(F49)</f>
        <v>154.00000000000003</v>
      </c>
      <c r="G110" s="211"/>
      <c r="H110" s="39">
        <f t="shared" si="101"/>
        <v>0</v>
      </c>
      <c r="I110" s="31">
        <f>(I60)</f>
        <v>216</v>
      </c>
      <c r="J110" s="211"/>
      <c r="K110" s="39"/>
      <c r="L110" s="63">
        <f t="shared" si="138"/>
        <v>233</v>
      </c>
      <c r="M110" s="211"/>
      <c r="N110" s="39"/>
      <c r="O110" s="46"/>
      <c r="P110" s="181"/>
      <c r="Q110" s="181"/>
      <c r="R110" s="211"/>
      <c r="S110" s="17"/>
      <c r="T110" s="13"/>
      <c r="U110" s="211"/>
      <c r="V110" s="45"/>
      <c r="W110" s="13"/>
      <c r="X110" s="211"/>
      <c r="Y110" s="45"/>
      <c r="Z110" s="32"/>
      <c r="AA110" s="212"/>
      <c r="AB110" s="18"/>
      <c r="AC110" s="211"/>
      <c r="AD110" s="17"/>
      <c r="AE110" s="18"/>
      <c r="AF110" s="211"/>
      <c r="AG110" s="37"/>
      <c r="AH110" s="18"/>
      <c r="AI110" s="213"/>
      <c r="AJ110" s="42"/>
      <c r="AK110" s="47"/>
      <c r="AL110" s="214"/>
      <c r="AM110" s="22"/>
      <c r="AN110" s="211"/>
      <c r="AO110" s="17"/>
      <c r="AP110" s="22"/>
      <c r="AQ110" s="211"/>
      <c r="AR110" s="37"/>
      <c r="AS110" s="22"/>
      <c r="AT110" s="211"/>
      <c r="AU110" s="42"/>
      <c r="AV110" s="47"/>
      <c r="AW110" s="214"/>
      <c r="AX110" s="22"/>
      <c r="AY110" s="211"/>
      <c r="AZ110" s="17"/>
      <c r="BA110" s="22"/>
      <c r="BB110" s="211"/>
      <c r="BC110" s="37"/>
      <c r="BD110" s="22"/>
      <c r="BE110" s="211"/>
      <c r="BF110" s="42"/>
      <c r="BG110" s="47"/>
      <c r="BH110" s="214"/>
      <c r="BI110" s="22"/>
      <c r="BJ110" s="211"/>
      <c r="BK110" s="17"/>
      <c r="BL110" s="22"/>
      <c r="BM110" s="211"/>
      <c r="BN110" s="37"/>
      <c r="BO110" s="22"/>
      <c r="BP110" s="211"/>
      <c r="BQ110" s="42"/>
      <c r="BR110" s="47"/>
      <c r="BS110" s="214"/>
      <c r="BT110" s="22"/>
      <c r="BU110" s="211"/>
      <c r="BV110" s="17"/>
      <c r="BW110" s="22"/>
      <c r="BX110" s="211"/>
      <c r="BY110" s="37"/>
      <c r="BZ110" s="22"/>
      <c r="CA110" s="211"/>
      <c r="CB110" s="42"/>
      <c r="CC110" s="47"/>
      <c r="CD110" s="214"/>
      <c r="CE110" s="22"/>
      <c r="CF110" s="211"/>
      <c r="CG110" s="17"/>
      <c r="CH110" s="22"/>
      <c r="CI110" s="211"/>
      <c r="CJ110" s="37"/>
      <c r="CK110" s="22"/>
      <c r="CL110" s="211"/>
      <c r="CM110" s="42"/>
      <c r="CN110" s="47"/>
    </row>
    <row r="111" spans="1:92" ht="28.35" customHeight="1" x14ac:dyDescent="0.25">
      <c r="A111" s="92">
        <f t="shared" si="78"/>
        <v>109</v>
      </c>
      <c r="B111" s="290" t="s">
        <v>34</v>
      </c>
      <c r="C111" s="290"/>
      <c r="D111" s="290"/>
      <c r="E111" s="290"/>
      <c r="F111" s="290"/>
      <c r="G111" s="84">
        <f>SUM(G36:G109)</f>
        <v>0</v>
      </c>
      <c r="H111" s="202"/>
      <c r="I111" s="85"/>
      <c r="J111" s="86">
        <f>SUM(J36:J109)</f>
        <v>0</v>
      </c>
      <c r="K111" s="85"/>
      <c r="L111" s="85"/>
      <c r="M111" s="86">
        <f>SUM(M36:M109)</f>
        <v>0</v>
      </c>
      <c r="N111" s="202"/>
      <c r="O111" s="46">
        <f>ROUND(SUM(O36:O109),0)</f>
        <v>0</v>
      </c>
      <c r="P111" s="85"/>
      <c r="Q111" s="85"/>
      <c r="R111" s="86">
        <f>SUM(R36:R109)</f>
        <v>0</v>
      </c>
      <c r="S111" s="85"/>
      <c r="T111" s="87"/>
      <c r="U111" s="86">
        <f>SUM(U36:U109)</f>
        <v>0</v>
      </c>
      <c r="V111" s="87"/>
      <c r="W111" s="87"/>
      <c r="X111" s="86">
        <f>SUM(X36:X109)</f>
        <v>0</v>
      </c>
      <c r="Y111" s="87"/>
      <c r="Z111" s="46">
        <f>ROUND(SUM(Z36:Z109),0)</f>
        <v>0</v>
      </c>
      <c r="AA111" s="88"/>
      <c r="AB111" s="89"/>
      <c r="AC111" s="86">
        <f>SUM(AC36:AC109)</f>
        <v>0</v>
      </c>
      <c r="AD111" s="89"/>
      <c r="AE111" s="89"/>
      <c r="AF111" s="86">
        <f>SUM(AF36:AF109)</f>
        <v>0</v>
      </c>
      <c r="AG111" s="89"/>
      <c r="AH111" s="89"/>
      <c r="AI111" s="86">
        <f>SUM(AI36:AI109)</f>
        <v>0</v>
      </c>
      <c r="AJ111" s="90"/>
      <c r="AK111" s="91">
        <f>ROUND(SUM(AK36:AK109),0)</f>
        <v>0</v>
      </c>
      <c r="AL111" s="88"/>
      <c r="AM111" s="89"/>
      <c r="AN111" s="86">
        <f>SUM(AN36:AN109)</f>
        <v>0</v>
      </c>
      <c r="AO111" s="89"/>
      <c r="AP111" s="89"/>
      <c r="AQ111" s="86">
        <f>SUM(AQ36:AQ109)</f>
        <v>0</v>
      </c>
      <c r="AR111" s="89"/>
      <c r="AS111" s="89"/>
      <c r="AT111" s="86">
        <f>SUM(AT36:AT109)</f>
        <v>0</v>
      </c>
      <c r="AU111" s="90"/>
      <c r="AV111" s="91">
        <f>ROUND(SUM(AV36:AV109),0)</f>
        <v>0</v>
      </c>
      <c r="AW111" s="88"/>
      <c r="AX111" s="89"/>
      <c r="AY111" s="86">
        <f>SUM(AY36:AY109)</f>
        <v>0</v>
      </c>
      <c r="AZ111" s="89"/>
      <c r="BA111" s="89"/>
      <c r="BB111" s="86">
        <f>SUM(BB36:BB109)</f>
        <v>0</v>
      </c>
      <c r="BC111" s="89"/>
      <c r="BD111" s="89"/>
      <c r="BE111" s="86">
        <f>SUM(BE36:BE109)</f>
        <v>0</v>
      </c>
      <c r="BF111" s="90"/>
      <c r="BG111" s="91">
        <f>ROUND(SUM(BG36:BG109),0)</f>
        <v>0</v>
      </c>
      <c r="BH111" s="88"/>
      <c r="BI111" s="89"/>
      <c r="BJ111" s="86">
        <f>SUM(BJ36:BJ109)</f>
        <v>0</v>
      </c>
      <c r="BK111" s="89"/>
      <c r="BL111" s="89"/>
      <c r="BM111" s="86">
        <f>SUM(BM36:BM109)</f>
        <v>0</v>
      </c>
      <c r="BN111" s="89"/>
      <c r="BO111" s="89"/>
      <c r="BP111" s="86">
        <f>SUM(BP36:BP109)</f>
        <v>0</v>
      </c>
      <c r="BQ111" s="90"/>
      <c r="BR111" s="91">
        <f>ROUND(SUM(BR36:BR109),0)</f>
        <v>0</v>
      </c>
      <c r="BS111" s="88"/>
      <c r="BT111" s="89"/>
      <c r="BU111" s="86">
        <f>SUM(BU36:BU109)</f>
        <v>0</v>
      </c>
      <c r="BV111" s="89"/>
      <c r="BW111" s="89"/>
      <c r="BX111" s="86">
        <f>SUM(BX36:BX109)</f>
        <v>0</v>
      </c>
      <c r="BY111" s="89"/>
      <c r="BZ111" s="89"/>
      <c r="CA111" s="86">
        <f>SUM(CA36:CA109)</f>
        <v>0</v>
      </c>
      <c r="CB111" s="90"/>
      <c r="CC111" s="91">
        <f>ROUND(SUM(CC36:CC109),0)</f>
        <v>0</v>
      </c>
      <c r="CD111" s="88"/>
      <c r="CE111" s="89"/>
      <c r="CF111" s="86">
        <f>SUM(CF36:CF109)</f>
        <v>0</v>
      </c>
      <c r="CG111" s="89"/>
      <c r="CH111" s="89"/>
      <c r="CI111" s="86">
        <f>SUM(CI36:CI109)</f>
        <v>0</v>
      </c>
      <c r="CJ111" s="89"/>
      <c r="CK111" s="89"/>
      <c r="CL111" s="86">
        <f>SUM(CL36:CL109)</f>
        <v>0</v>
      </c>
      <c r="CM111" s="90"/>
      <c r="CN111" s="91">
        <f>ROUND(SUM(CN36:CN109),0)</f>
        <v>0</v>
      </c>
    </row>
    <row r="115" spans="1:92" ht="48" customHeight="1" thickBot="1" x14ac:dyDescent="0.3">
      <c r="A115" s="92">
        <f>A111+1</f>
        <v>110</v>
      </c>
      <c r="B115" s="259" t="s">
        <v>101</v>
      </c>
      <c r="C115" s="260"/>
      <c r="D115" s="260"/>
      <c r="E115" s="260"/>
      <c r="F115" s="260"/>
      <c r="G115" s="260"/>
      <c r="H115" s="261"/>
      <c r="I115" s="260"/>
      <c r="J115" s="85"/>
      <c r="K115" s="259" t="s">
        <v>121</v>
      </c>
      <c r="L115" s="266"/>
      <c r="M115" s="266"/>
      <c r="N115" s="267"/>
      <c r="O115" s="266"/>
      <c r="P115" s="268"/>
      <c r="Q115" s="266"/>
      <c r="R115" s="266"/>
      <c r="S115" s="266"/>
      <c r="T115" s="85"/>
      <c r="U115" s="85"/>
      <c r="V115" s="85"/>
      <c r="W115" s="85"/>
      <c r="X115" s="85"/>
      <c r="Y115" s="85"/>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row>
    <row r="116" spans="1:92" ht="30" customHeight="1" thickBot="1" x14ac:dyDescent="0.3">
      <c r="A116" s="92">
        <f t="shared" si="78"/>
        <v>111</v>
      </c>
      <c r="B116" s="338" t="s">
        <v>118</v>
      </c>
      <c r="C116" s="338"/>
      <c r="D116" s="338"/>
      <c r="E116" s="338"/>
      <c r="F116" s="338"/>
      <c r="G116" s="341"/>
      <c r="H116" s="342">
        <f>SUM(O111+Z111+AK111+AV111)</f>
        <v>0</v>
      </c>
      <c r="I116" s="343"/>
      <c r="J116" s="85"/>
      <c r="K116" s="269" t="s">
        <v>122</v>
      </c>
      <c r="L116" s="269"/>
      <c r="M116" s="269"/>
      <c r="N116" s="269"/>
      <c r="O116" s="269"/>
      <c r="P116" s="269"/>
      <c r="Q116" s="271"/>
      <c r="R116" s="336"/>
      <c r="S116" s="337"/>
      <c r="T116" s="85"/>
      <c r="U116" s="85"/>
      <c r="V116" s="85"/>
      <c r="W116" s="85"/>
      <c r="X116" s="85"/>
      <c r="Y116" s="85"/>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CG116" s="303" t="s">
        <v>14</v>
      </c>
      <c r="CH116" s="303"/>
      <c r="CI116" s="303"/>
      <c r="CJ116" s="303"/>
      <c r="CK116" s="303"/>
      <c r="CL116" s="303"/>
      <c r="CM116" s="328">
        <f>SUM(O111+Z111+AK111+AV111+BG111+BR111+CC111+CN111)</f>
        <v>0</v>
      </c>
      <c r="CN116" s="329"/>
    </row>
    <row r="117" spans="1:92" ht="30" customHeight="1" thickBot="1" x14ac:dyDescent="0.3">
      <c r="A117" s="92">
        <v>112</v>
      </c>
      <c r="B117" s="330" t="s">
        <v>119</v>
      </c>
      <c r="C117" s="330"/>
      <c r="D117" s="330"/>
      <c r="E117" s="330"/>
      <c r="F117" s="330"/>
      <c r="G117" s="331"/>
      <c r="H117" s="332"/>
      <c r="I117" s="333"/>
      <c r="J117" s="85"/>
      <c r="K117" s="338" t="s">
        <v>123</v>
      </c>
      <c r="L117" s="338"/>
      <c r="M117" s="338"/>
      <c r="N117" s="338"/>
      <c r="O117" s="338"/>
      <c r="P117" s="338"/>
      <c r="Q117" s="268"/>
      <c r="R117" s="336"/>
      <c r="S117" s="337"/>
      <c r="T117" s="85"/>
      <c r="U117" s="85"/>
      <c r="V117"/>
      <c r="W117" s="85"/>
      <c r="X117" s="85"/>
      <c r="Y117" s="85"/>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CG117" s="303" t="s">
        <v>98</v>
      </c>
      <c r="CH117" s="303"/>
      <c r="CI117" s="303"/>
      <c r="CJ117" s="303"/>
      <c r="CK117" s="303"/>
      <c r="CL117" s="303"/>
      <c r="CM117" s="326"/>
      <c r="CN117" s="327"/>
    </row>
    <row r="118" spans="1:92" ht="30" customHeight="1" thickBot="1" x14ac:dyDescent="0.3">
      <c r="A118" s="92">
        <v>113</v>
      </c>
      <c r="B118" s="330" t="s">
        <v>120</v>
      </c>
      <c r="C118" s="330"/>
      <c r="D118" s="330"/>
      <c r="E118" s="330"/>
      <c r="F118" s="330"/>
      <c r="G118" s="330"/>
      <c r="H118" s="334">
        <f>SUM(H116-H117)</f>
        <v>0</v>
      </c>
      <c r="I118" s="335"/>
      <c r="J118" s="85"/>
      <c r="K118" s="260"/>
      <c r="L118" s="260"/>
      <c r="M118" s="260"/>
      <c r="N118" s="261"/>
      <c r="O118" s="260"/>
      <c r="P118" s="270"/>
      <c r="Q118" s="260"/>
      <c r="R118" s="260"/>
      <c r="S118" s="266"/>
      <c r="T118" s="85"/>
      <c r="U118" s="85"/>
      <c r="V118" s="85"/>
      <c r="W118" s="85"/>
      <c r="X118" s="85"/>
      <c r="Y118" s="85"/>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CG118" s="303" t="s">
        <v>16</v>
      </c>
      <c r="CH118" s="303"/>
      <c r="CI118" s="303"/>
      <c r="CJ118" s="303"/>
      <c r="CK118" s="303"/>
      <c r="CL118" s="303"/>
      <c r="CM118" s="304">
        <f>SUM(CM116-CM117)</f>
        <v>0</v>
      </c>
      <c r="CN118" s="305"/>
    </row>
    <row r="119" spans="1:92" ht="30" customHeight="1" x14ac:dyDescent="0.25">
      <c r="A119" s="92"/>
      <c r="B119" s="320" t="s">
        <v>76</v>
      </c>
      <c r="C119" s="320"/>
      <c r="D119" s="320"/>
      <c r="E119" s="320"/>
      <c r="F119" s="320"/>
      <c r="G119" s="320"/>
      <c r="H119" s="321"/>
      <c r="I119" s="322"/>
      <c r="J119" s="55"/>
      <c r="K119" s="55"/>
      <c r="L119" s="55"/>
      <c r="M119" s="55"/>
      <c r="N119" s="208"/>
      <c r="O119" s="55"/>
      <c r="P119" s="54"/>
      <c r="Q119" s="55"/>
      <c r="R119" s="55"/>
      <c r="S119" s="54"/>
      <c r="T119" s="55"/>
      <c r="U119" s="55"/>
      <c r="V119" s="54"/>
      <c r="W119" s="55"/>
      <c r="X119" s="55"/>
      <c r="Y119" s="54"/>
      <c r="CG119" s="93" t="s">
        <v>76</v>
      </c>
    </row>
    <row r="121" spans="1:92" ht="15.75" customHeight="1" x14ac:dyDescent="0.25"/>
  </sheetData>
  <sheetProtection algorithmName="SHA-512" hashValue="Nwl0RORi9LHXixnJ3OZCpEPG0a6PRiG+o2+YWrQNSGTRI+d/evRq5OSenIJxACO8P+tPMhlZ8ltvbIScXeeqlg==" saltValue="5ngD3mW6dqZy7kc4+2GjTw==" spinCount="100000" sheet="1" objects="1" scenarios="1"/>
  <mergeCells count="69">
    <mergeCell ref="B9:G9"/>
    <mergeCell ref="J9:Y9"/>
    <mergeCell ref="H1:N1"/>
    <mergeCell ref="B2:M2"/>
    <mergeCell ref="B3:K3"/>
    <mergeCell ref="J5:L5"/>
    <mergeCell ref="B6:G6"/>
    <mergeCell ref="B7:G7"/>
    <mergeCell ref="V2:Y4"/>
    <mergeCell ref="B8:G8"/>
    <mergeCell ref="J6:Y8"/>
    <mergeCell ref="B35:D35"/>
    <mergeCell ref="B110:D110"/>
    <mergeCell ref="AA27:AF27"/>
    <mergeCell ref="B116:G116"/>
    <mergeCell ref="H116:I116"/>
    <mergeCell ref="CG117:CL117"/>
    <mergeCell ref="CM117:CN117"/>
    <mergeCell ref="CG118:CL118"/>
    <mergeCell ref="CM118:CN118"/>
    <mergeCell ref="B111:F111"/>
    <mergeCell ref="CM116:CN116"/>
    <mergeCell ref="CG116:CL116"/>
    <mergeCell ref="B117:G117"/>
    <mergeCell ref="H117:I117"/>
    <mergeCell ref="B118:G118"/>
    <mergeCell ref="H118:I118"/>
    <mergeCell ref="R116:S116"/>
    <mergeCell ref="K117:P117"/>
    <mergeCell ref="R117:S117"/>
    <mergeCell ref="J10:Y17"/>
    <mergeCell ref="B16:G16"/>
    <mergeCell ref="B17:G17"/>
    <mergeCell ref="B10:G10"/>
    <mergeCell ref="B11:G11"/>
    <mergeCell ref="B26:G26"/>
    <mergeCell ref="J26:Y26"/>
    <mergeCell ref="B34:D34"/>
    <mergeCell ref="B32:D32"/>
    <mergeCell ref="B33:D33"/>
    <mergeCell ref="B28:G28"/>
    <mergeCell ref="J28:Y29"/>
    <mergeCell ref="B29:G29"/>
    <mergeCell ref="B30:J30"/>
    <mergeCell ref="B31:D31"/>
    <mergeCell ref="J27:Y27"/>
    <mergeCell ref="B27:G27"/>
    <mergeCell ref="J19:Y19"/>
    <mergeCell ref="B20:G20"/>
    <mergeCell ref="B25:G25"/>
    <mergeCell ref="J25:Y25"/>
    <mergeCell ref="J20:Y21"/>
    <mergeCell ref="B21:G21"/>
    <mergeCell ref="B119:G119"/>
    <mergeCell ref="H119:I119"/>
    <mergeCell ref="Z7:AB7"/>
    <mergeCell ref="J22:Y22"/>
    <mergeCell ref="B23:G23"/>
    <mergeCell ref="J23:Y23"/>
    <mergeCell ref="B24:G24"/>
    <mergeCell ref="J24:Y24"/>
    <mergeCell ref="B14:G14"/>
    <mergeCell ref="B15:G15"/>
    <mergeCell ref="B12:G12"/>
    <mergeCell ref="B13:G13"/>
    <mergeCell ref="B18:G18"/>
    <mergeCell ref="B22:G22"/>
    <mergeCell ref="J18:Y18"/>
    <mergeCell ref="B19:G19"/>
  </mergeCells>
  <printOptions horizontalCentered="1"/>
  <pageMargins left="0.70866141732283472" right="0.70866141732283472" top="0.78740157480314965" bottom="0.78740157480314965" header="0.31496062992125984" footer="0.31496062992125984"/>
  <pageSetup paperSize="8" scale="44" orientation="landscape" r:id="rId1"/>
  <rowBreaks count="1" manualBreakCount="1">
    <brk id="30" max="16383" man="1"/>
  </rowBreaks>
  <colBreaks count="1" manualBreakCount="1">
    <brk id="4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V120"/>
  <sheetViews>
    <sheetView topLeftCell="B39" zoomScale="77" zoomScaleNormal="77" zoomScalePageLayoutView="25" workbookViewId="0">
      <selection activeCell="I40" sqref="I40"/>
    </sheetView>
  </sheetViews>
  <sheetFormatPr baseColWidth="10" defaultRowHeight="15" x14ac:dyDescent="0.25"/>
  <cols>
    <col min="1" max="1" width="4.42578125" hidden="1" customWidth="1"/>
    <col min="2" max="4" width="8.7109375" customWidth="1"/>
    <col min="5" max="5" width="10.7109375" customWidth="1"/>
    <col min="6" max="6" width="8.7109375" customWidth="1"/>
    <col min="7" max="7" width="11.7109375" customWidth="1"/>
    <col min="8" max="8" width="10.42578125" style="209" customWidth="1"/>
    <col min="9" max="9" width="11.140625" customWidth="1"/>
    <col min="10" max="10" width="8.28515625" customWidth="1"/>
    <col min="11" max="11" width="8.7109375" customWidth="1"/>
    <col min="12" max="12" width="9.28515625" customWidth="1"/>
    <col min="13" max="13" width="8.7109375" customWidth="1"/>
    <col min="14" max="14" width="8.7109375" style="209"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8.1406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x14ac:dyDescent="0.25">
      <c r="A1">
        <v>1</v>
      </c>
      <c r="B1" s="187" t="s">
        <v>89</v>
      </c>
      <c r="C1" s="187"/>
      <c r="D1" s="187"/>
      <c r="E1" s="187"/>
      <c r="F1" s="187"/>
      <c r="G1" s="187"/>
      <c r="H1" s="346"/>
      <c r="I1" s="346"/>
      <c r="J1" s="346"/>
      <c r="K1" s="346"/>
      <c r="L1" s="346"/>
      <c r="M1" s="346"/>
      <c r="N1" s="346"/>
    </row>
    <row r="2" spans="1:34" ht="30.75" customHeight="1" x14ac:dyDescent="0.25">
      <c r="A2" s="92">
        <f>A1+1</f>
        <v>2</v>
      </c>
      <c r="B2" s="292" t="s">
        <v>45</v>
      </c>
      <c r="C2" s="292"/>
      <c r="D2" s="292"/>
      <c r="E2" s="292"/>
      <c r="F2" s="292"/>
      <c r="G2" s="292"/>
      <c r="H2" s="292"/>
      <c r="I2" s="292"/>
      <c r="J2" s="292"/>
      <c r="K2" s="305"/>
      <c r="L2" s="305"/>
      <c r="M2" s="305"/>
      <c r="N2" s="215"/>
      <c r="O2" s="27"/>
      <c r="P2" s="28"/>
      <c r="Q2" s="28"/>
      <c r="R2" s="28"/>
      <c r="S2" s="28"/>
      <c r="T2" s="28"/>
      <c r="U2" s="28"/>
      <c r="V2" s="347" t="s">
        <v>124</v>
      </c>
      <c r="W2" s="347"/>
      <c r="X2" s="310"/>
      <c r="Y2" s="310"/>
      <c r="Z2" s="3"/>
      <c r="AE2" s="3"/>
      <c r="AF2" s="3"/>
      <c r="AG2" s="3"/>
      <c r="AH2" s="1"/>
    </row>
    <row r="3" spans="1:34" x14ac:dyDescent="0.25">
      <c r="A3" s="92">
        <f t="shared" ref="A3:A68" si="0">A2+1</f>
        <v>3</v>
      </c>
      <c r="B3" s="305" t="s">
        <v>75</v>
      </c>
      <c r="C3" s="319"/>
      <c r="D3" s="319"/>
      <c r="E3" s="318"/>
      <c r="F3" s="318"/>
      <c r="G3" s="318"/>
      <c r="H3" s="318"/>
      <c r="I3" s="318"/>
      <c r="J3" s="318"/>
      <c r="K3" s="318"/>
      <c r="L3" s="165"/>
      <c r="M3" s="165"/>
      <c r="N3" s="201"/>
      <c r="O3" s="27"/>
      <c r="P3" s="50"/>
      <c r="Q3" s="28"/>
      <c r="R3" s="28"/>
      <c r="S3" s="28"/>
      <c r="T3" s="28"/>
      <c r="U3" s="28"/>
      <c r="V3" s="310"/>
      <c r="W3" s="310"/>
      <c r="X3" s="310"/>
      <c r="Y3" s="310"/>
      <c r="Z3" s="3"/>
      <c r="AE3" s="3"/>
      <c r="AF3" s="3"/>
      <c r="AG3" s="3"/>
      <c r="AH3" s="1"/>
    </row>
    <row r="4" spans="1:34" ht="30" customHeight="1" x14ac:dyDescent="0.25">
      <c r="A4" s="92">
        <f t="shared" si="0"/>
        <v>4</v>
      </c>
      <c r="B4" s="164"/>
      <c r="C4" s="164"/>
      <c r="D4" s="165"/>
      <c r="E4" s="165"/>
      <c r="F4" s="165"/>
      <c r="G4" s="165"/>
      <c r="H4" s="201"/>
      <c r="I4" s="27"/>
      <c r="J4" s="27"/>
      <c r="K4" s="27"/>
      <c r="L4" s="27"/>
      <c r="M4" s="27"/>
      <c r="N4" s="201"/>
      <c r="O4" s="27"/>
      <c r="P4" s="28"/>
      <c r="Q4" s="28"/>
      <c r="R4" s="28"/>
      <c r="S4" s="28"/>
      <c r="T4" s="28"/>
      <c r="U4" s="28"/>
      <c r="V4" s="310"/>
      <c r="W4" s="310"/>
      <c r="X4" s="310"/>
      <c r="Y4" s="310"/>
      <c r="Z4" s="3"/>
      <c r="AE4" s="3"/>
      <c r="AF4" s="3"/>
      <c r="AG4" s="3"/>
      <c r="AH4" s="1"/>
    </row>
    <row r="5" spans="1:34" x14ac:dyDescent="0.25">
      <c r="A5" s="92">
        <f t="shared" si="0"/>
        <v>5</v>
      </c>
      <c r="B5" s="118"/>
      <c r="C5" s="118"/>
      <c r="D5" s="85"/>
      <c r="E5" s="85"/>
      <c r="F5" s="85"/>
      <c r="G5" s="85"/>
      <c r="H5" s="218"/>
      <c r="I5" s="54"/>
      <c r="J5" s="305" t="s">
        <v>32</v>
      </c>
      <c r="K5" s="305"/>
      <c r="L5" s="305"/>
      <c r="M5" s="85"/>
      <c r="N5" s="202"/>
      <c r="O5" s="85"/>
      <c r="P5" s="96"/>
      <c r="Q5" s="96"/>
      <c r="R5" s="96"/>
      <c r="S5" s="96"/>
      <c r="T5" s="96"/>
      <c r="U5" s="96"/>
      <c r="V5" s="96"/>
      <c r="W5" s="96"/>
      <c r="X5" s="85"/>
      <c r="Y5" s="97"/>
      <c r="Z5" s="3"/>
      <c r="AE5" s="3"/>
      <c r="AF5" s="3"/>
      <c r="AG5" s="3"/>
      <c r="AH5" s="1"/>
    </row>
    <row r="6" spans="1:34" ht="14.45" customHeight="1" x14ac:dyDescent="0.25">
      <c r="A6" s="92">
        <f t="shared" si="0"/>
        <v>6</v>
      </c>
      <c r="B6" s="283" t="s">
        <v>24</v>
      </c>
      <c r="C6" s="284"/>
      <c r="D6" s="284"/>
      <c r="E6" s="284"/>
      <c r="F6" s="284"/>
      <c r="G6" s="284"/>
      <c r="H6" s="249">
        <v>15</v>
      </c>
      <c r="I6" s="69"/>
      <c r="J6" s="282" t="s">
        <v>115</v>
      </c>
      <c r="K6" s="282"/>
      <c r="L6" s="282"/>
      <c r="M6" s="282"/>
      <c r="N6" s="282"/>
      <c r="O6" s="282"/>
      <c r="P6" s="282"/>
      <c r="Q6" s="282"/>
      <c r="R6" s="282"/>
      <c r="S6" s="282"/>
      <c r="T6" s="282"/>
      <c r="U6" s="282"/>
      <c r="V6" s="282"/>
      <c r="W6" s="282"/>
      <c r="X6" s="282"/>
      <c r="Y6" s="282"/>
      <c r="Z6" s="3"/>
      <c r="AE6" s="3"/>
      <c r="AF6" s="3"/>
      <c r="AG6" s="3"/>
      <c r="AH6" s="258"/>
    </row>
    <row r="7" spans="1:34" x14ac:dyDescent="0.25">
      <c r="A7" s="92">
        <f t="shared" si="0"/>
        <v>7</v>
      </c>
      <c r="B7" s="283" t="s">
        <v>25</v>
      </c>
      <c r="C7" s="351"/>
      <c r="D7" s="351"/>
      <c r="E7" s="351"/>
      <c r="F7" s="351"/>
      <c r="G7" s="351"/>
      <c r="H7" s="249">
        <v>22</v>
      </c>
      <c r="I7" s="69"/>
      <c r="J7" s="282"/>
      <c r="K7" s="282"/>
      <c r="L7" s="282"/>
      <c r="M7" s="282"/>
      <c r="N7" s="282"/>
      <c r="O7" s="282"/>
      <c r="P7" s="282"/>
      <c r="Q7" s="282"/>
      <c r="R7" s="282"/>
      <c r="S7" s="282"/>
      <c r="T7" s="282"/>
      <c r="U7" s="282"/>
      <c r="V7" s="282"/>
      <c r="W7" s="282"/>
      <c r="X7" s="282"/>
      <c r="Y7" s="282"/>
      <c r="Z7" s="323"/>
      <c r="AA7" s="323"/>
      <c r="AB7" s="323"/>
      <c r="AC7" s="197"/>
      <c r="AD7" s="197"/>
      <c r="AE7" s="197"/>
      <c r="AF7" s="3"/>
      <c r="AG7" s="3"/>
      <c r="AH7" s="1"/>
    </row>
    <row r="8" spans="1:34" ht="30.75" customHeight="1" x14ac:dyDescent="0.25">
      <c r="A8" s="92"/>
      <c r="B8" s="285" t="s">
        <v>112</v>
      </c>
      <c r="C8" s="286"/>
      <c r="D8" s="286"/>
      <c r="E8" s="286"/>
      <c r="F8" s="286"/>
      <c r="G8" s="286"/>
      <c r="H8" s="250">
        <v>29</v>
      </c>
      <c r="I8" s="71"/>
      <c r="J8" s="348"/>
      <c r="K8" s="348"/>
      <c r="L8" s="348"/>
      <c r="M8" s="348"/>
      <c r="N8" s="348"/>
      <c r="O8" s="348"/>
      <c r="P8" s="348"/>
      <c r="Q8" s="348"/>
      <c r="R8" s="348"/>
      <c r="S8" s="348"/>
      <c r="T8" s="348"/>
      <c r="U8" s="348"/>
      <c r="V8" s="348"/>
      <c r="W8" s="348"/>
      <c r="X8" s="348"/>
      <c r="Y8" s="348"/>
      <c r="Z8" s="253"/>
      <c r="AA8" s="253"/>
      <c r="AB8" s="253"/>
      <c r="AC8" s="197"/>
      <c r="AD8" s="197"/>
      <c r="AE8" s="197"/>
      <c r="AF8" s="3"/>
      <c r="AG8" s="3"/>
      <c r="AH8" s="1"/>
    </row>
    <row r="9" spans="1:34" x14ac:dyDescent="0.25">
      <c r="A9" s="92"/>
      <c r="B9" s="324" t="s">
        <v>102</v>
      </c>
      <c r="C9" s="344"/>
      <c r="D9" s="344"/>
      <c r="E9" s="344"/>
      <c r="F9" s="344"/>
      <c r="G9" s="344"/>
      <c r="H9" s="248">
        <v>1666.67</v>
      </c>
      <c r="I9" s="246"/>
      <c r="J9" s="287" t="s">
        <v>103</v>
      </c>
      <c r="K9" s="345"/>
      <c r="L9" s="345"/>
      <c r="M9" s="345"/>
      <c r="N9" s="345"/>
      <c r="O9" s="345"/>
      <c r="P9" s="345"/>
      <c r="Q9" s="345"/>
      <c r="R9" s="345"/>
      <c r="S9" s="345"/>
      <c r="T9" s="345"/>
      <c r="U9" s="345"/>
      <c r="V9" s="345"/>
      <c r="W9" s="345"/>
      <c r="X9" s="345"/>
      <c r="Y9" s="345"/>
      <c r="Z9" s="245"/>
      <c r="AA9" s="245"/>
      <c r="AB9" s="245"/>
      <c r="AC9" s="197"/>
      <c r="AD9" s="197"/>
      <c r="AE9" s="197"/>
      <c r="AF9" s="3"/>
      <c r="AG9" s="3"/>
      <c r="AH9" s="1"/>
    </row>
    <row r="10" spans="1:34" ht="15" customHeight="1" x14ac:dyDescent="0.25">
      <c r="A10" s="92">
        <f>A7+1</f>
        <v>8</v>
      </c>
      <c r="B10" s="288" t="s">
        <v>26</v>
      </c>
      <c r="C10" s="289"/>
      <c r="D10" s="289"/>
      <c r="E10" s="289"/>
      <c r="F10" s="289"/>
      <c r="G10" s="289"/>
      <c r="H10" s="249">
        <v>2050</v>
      </c>
      <c r="I10" s="69"/>
      <c r="J10" s="281" t="s">
        <v>117</v>
      </c>
      <c r="K10" s="281"/>
      <c r="L10" s="281"/>
      <c r="M10" s="281"/>
      <c r="N10" s="281"/>
      <c r="O10" s="281"/>
      <c r="P10" s="281"/>
      <c r="Q10" s="281"/>
      <c r="R10" s="281"/>
      <c r="S10" s="281"/>
      <c r="T10" s="281"/>
      <c r="U10" s="289"/>
      <c r="V10" s="289"/>
      <c r="W10" s="289"/>
      <c r="X10" s="289"/>
      <c r="Y10" s="289"/>
      <c r="Z10" s="197"/>
      <c r="AA10" s="198"/>
      <c r="AB10" s="197"/>
      <c r="AC10" s="199"/>
      <c r="AD10" s="200"/>
      <c r="AE10" s="200"/>
      <c r="AF10" s="3"/>
      <c r="AG10" s="3"/>
    </row>
    <row r="11" spans="1:34" x14ac:dyDescent="0.25">
      <c r="A11" s="92">
        <f t="shared" si="0"/>
        <v>9</v>
      </c>
      <c r="B11" s="283" t="s">
        <v>27</v>
      </c>
      <c r="C11" s="284"/>
      <c r="D11" s="284"/>
      <c r="E11" s="284"/>
      <c r="F11" s="284"/>
      <c r="G11" s="284"/>
      <c r="H11" s="249">
        <v>2250</v>
      </c>
      <c r="I11" s="69"/>
      <c r="J11" s="282"/>
      <c r="K11" s="282"/>
      <c r="L11" s="282"/>
      <c r="M11" s="282"/>
      <c r="N11" s="282"/>
      <c r="O11" s="282"/>
      <c r="P11" s="282"/>
      <c r="Q11" s="282"/>
      <c r="R11" s="282"/>
      <c r="S11" s="282"/>
      <c r="T11" s="282"/>
      <c r="U11" s="284"/>
      <c r="V11" s="284"/>
      <c r="W11" s="284"/>
      <c r="X11" s="284"/>
      <c r="Y11" s="284"/>
      <c r="Z11" s="197"/>
      <c r="AA11" s="198"/>
      <c r="AB11" s="197"/>
      <c r="AC11" s="199"/>
      <c r="AD11" s="200"/>
      <c r="AE11" s="200"/>
      <c r="AF11" s="3"/>
      <c r="AG11" s="3"/>
      <c r="AH11" s="1"/>
    </row>
    <row r="12" spans="1:34" x14ac:dyDescent="0.25">
      <c r="A12" s="92">
        <f t="shared" si="0"/>
        <v>10</v>
      </c>
      <c r="B12" s="283" t="s">
        <v>28</v>
      </c>
      <c r="C12" s="284"/>
      <c r="D12" s="284"/>
      <c r="E12" s="284"/>
      <c r="F12" s="284"/>
      <c r="G12" s="284"/>
      <c r="H12" s="249">
        <v>2550</v>
      </c>
      <c r="I12" s="69"/>
      <c r="J12" s="282"/>
      <c r="K12" s="282"/>
      <c r="L12" s="282"/>
      <c r="M12" s="282"/>
      <c r="N12" s="282"/>
      <c r="O12" s="282"/>
      <c r="P12" s="282"/>
      <c r="Q12" s="282"/>
      <c r="R12" s="282"/>
      <c r="S12" s="282"/>
      <c r="T12" s="282"/>
      <c r="U12" s="284"/>
      <c r="V12" s="284"/>
      <c r="W12" s="284"/>
      <c r="X12" s="284"/>
      <c r="Y12" s="284"/>
      <c r="Z12" s="197"/>
      <c r="AA12" s="198"/>
      <c r="AB12" s="197"/>
      <c r="AC12" s="199"/>
      <c r="AD12" s="200"/>
      <c r="AE12" s="200"/>
      <c r="AF12" s="3"/>
      <c r="AG12" s="3"/>
      <c r="AH12" s="1"/>
    </row>
    <row r="13" spans="1:34" x14ac:dyDescent="0.25">
      <c r="A13" s="92">
        <f t="shared" si="0"/>
        <v>11</v>
      </c>
      <c r="B13" s="283" t="s">
        <v>29</v>
      </c>
      <c r="C13" s="284"/>
      <c r="D13" s="284"/>
      <c r="E13" s="284"/>
      <c r="F13" s="284"/>
      <c r="G13" s="284"/>
      <c r="H13" s="249">
        <v>2750</v>
      </c>
      <c r="I13" s="69"/>
      <c r="J13" s="282"/>
      <c r="K13" s="282"/>
      <c r="L13" s="282"/>
      <c r="M13" s="282"/>
      <c r="N13" s="282"/>
      <c r="O13" s="282"/>
      <c r="P13" s="282"/>
      <c r="Q13" s="282"/>
      <c r="R13" s="282"/>
      <c r="S13" s="282"/>
      <c r="T13" s="282"/>
      <c r="U13" s="284"/>
      <c r="V13" s="284"/>
      <c r="W13" s="284"/>
      <c r="X13" s="284"/>
      <c r="Y13" s="284"/>
      <c r="Z13" s="197"/>
      <c r="AA13" s="198"/>
      <c r="AB13" s="197"/>
      <c r="AC13" s="199"/>
      <c r="AD13" s="200"/>
      <c r="AE13" s="200"/>
      <c r="AF13" s="3"/>
      <c r="AG13" s="3"/>
      <c r="AH13" s="1"/>
    </row>
    <row r="14" spans="1:34" hidden="1" x14ac:dyDescent="0.25">
      <c r="A14" s="92">
        <f t="shared" si="0"/>
        <v>12</v>
      </c>
      <c r="B14" s="283" t="s">
        <v>90</v>
      </c>
      <c r="C14" s="284"/>
      <c r="D14" s="284"/>
      <c r="E14" s="284"/>
      <c r="F14" s="284"/>
      <c r="G14" s="284"/>
      <c r="H14" s="232">
        <v>1666.67</v>
      </c>
      <c r="I14" s="69"/>
      <c r="J14" s="310"/>
      <c r="K14" s="310"/>
      <c r="L14" s="310"/>
      <c r="M14" s="310"/>
      <c r="N14" s="310"/>
      <c r="O14" s="310"/>
      <c r="P14" s="310"/>
      <c r="Q14" s="310"/>
      <c r="R14" s="310"/>
      <c r="S14" s="310"/>
      <c r="T14" s="310"/>
      <c r="U14" s="310"/>
      <c r="V14" s="310"/>
      <c r="W14" s="310"/>
      <c r="X14" s="310"/>
      <c r="Y14" s="310"/>
      <c r="Z14" s="197"/>
      <c r="AA14" s="198"/>
      <c r="AB14" s="197"/>
      <c r="AC14" s="199">
        <f t="shared" ref="AC14:AC17" si="1">INT(AD14/$H$18)*$H$18+1</f>
        <v>1601</v>
      </c>
      <c r="AD14" s="200">
        <f t="shared" ref="AD14:AD17" si="2">H14</f>
        <v>1666.67</v>
      </c>
      <c r="AE14" s="200">
        <f t="shared" ref="AE14:AE17" si="3">AC14+$H$18-1</f>
        <v>1700</v>
      </c>
      <c r="AF14" s="3"/>
      <c r="AG14" s="3"/>
      <c r="AH14" s="1"/>
    </row>
    <row r="15" spans="1:34" hidden="1" x14ac:dyDescent="0.25">
      <c r="A15" s="92">
        <f t="shared" si="0"/>
        <v>13</v>
      </c>
      <c r="B15" s="283" t="s">
        <v>91</v>
      </c>
      <c r="C15" s="284"/>
      <c r="D15" s="284"/>
      <c r="E15" s="284"/>
      <c r="F15" s="284"/>
      <c r="G15" s="284"/>
      <c r="H15" s="232">
        <v>1666.67</v>
      </c>
      <c r="I15" s="69"/>
      <c r="J15" s="310"/>
      <c r="K15" s="310"/>
      <c r="L15" s="310"/>
      <c r="M15" s="310"/>
      <c r="N15" s="310"/>
      <c r="O15" s="310"/>
      <c r="P15" s="310"/>
      <c r="Q15" s="310"/>
      <c r="R15" s="310"/>
      <c r="S15" s="310"/>
      <c r="T15" s="310"/>
      <c r="U15" s="310"/>
      <c r="V15" s="310"/>
      <c r="W15" s="310"/>
      <c r="X15" s="310"/>
      <c r="Y15" s="310"/>
      <c r="Z15" s="197"/>
      <c r="AA15" s="198"/>
      <c r="AB15" s="197"/>
      <c r="AC15" s="199">
        <f t="shared" si="1"/>
        <v>1601</v>
      </c>
      <c r="AD15" s="200">
        <f t="shared" si="2"/>
        <v>1666.67</v>
      </c>
      <c r="AE15" s="200">
        <f t="shared" si="3"/>
        <v>1700</v>
      </c>
      <c r="AF15" s="3"/>
      <c r="AG15" s="3"/>
      <c r="AH15" s="1"/>
    </row>
    <row r="16" spans="1:34" hidden="1" x14ac:dyDescent="0.25">
      <c r="A16" s="92">
        <f t="shared" si="0"/>
        <v>14</v>
      </c>
      <c r="B16" s="283" t="s">
        <v>92</v>
      </c>
      <c r="C16" s="284"/>
      <c r="D16" s="284"/>
      <c r="E16" s="284"/>
      <c r="F16" s="284"/>
      <c r="G16" s="284"/>
      <c r="H16" s="232">
        <v>1666.67</v>
      </c>
      <c r="I16" s="69"/>
      <c r="J16" s="310"/>
      <c r="K16" s="310"/>
      <c r="L16" s="310"/>
      <c r="M16" s="310"/>
      <c r="N16" s="310"/>
      <c r="O16" s="310"/>
      <c r="P16" s="310"/>
      <c r="Q16" s="310"/>
      <c r="R16" s="310"/>
      <c r="S16" s="310"/>
      <c r="T16" s="310"/>
      <c r="U16" s="310"/>
      <c r="V16" s="310"/>
      <c r="W16" s="310"/>
      <c r="X16" s="310"/>
      <c r="Y16" s="310"/>
      <c r="Z16" s="197"/>
      <c r="AA16" s="198"/>
      <c r="AB16" s="197"/>
      <c r="AC16" s="199">
        <f t="shared" si="1"/>
        <v>1601</v>
      </c>
      <c r="AD16" s="200">
        <f t="shared" si="2"/>
        <v>1666.67</v>
      </c>
      <c r="AE16" s="200">
        <f t="shared" si="3"/>
        <v>1700</v>
      </c>
      <c r="AF16" s="3"/>
      <c r="AG16" s="3"/>
      <c r="AH16" s="1"/>
    </row>
    <row r="17" spans="1:48" hidden="1" x14ac:dyDescent="0.25">
      <c r="A17" s="92">
        <f t="shared" si="0"/>
        <v>15</v>
      </c>
      <c r="B17" s="283" t="s">
        <v>93</v>
      </c>
      <c r="C17" s="284"/>
      <c r="D17" s="284"/>
      <c r="E17" s="284"/>
      <c r="F17" s="284"/>
      <c r="G17" s="284"/>
      <c r="H17" s="232">
        <v>1666.67</v>
      </c>
      <c r="I17" s="69"/>
      <c r="J17" s="325"/>
      <c r="K17" s="325"/>
      <c r="L17" s="325"/>
      <c r="M17" s="325"/>
      <c r="N17" s="325"/>
      <c r="O17" s="325"/>
      <c r="P17" s="325"/>
      <c r="Q17" s="325"/>
      <c r="R17" s="325"/>
      <c r="S17" s="325"/>
      <c r="T17" s="325"/>
      <c r="U17" s="325"/>
      <c r="V17" s="325"/>
      <c r="W17" s="325"/>
      <c r="X17" s="325"/>
      <c r="Y17" s="325"/>
      <c r="Z17" s="197"/>
      <c r="AA17" s="198"/>
      <c r="AB17" s="197"/>
      <c r="AC17" s="199">
        <f t="shared" si="1"/>
        <v>1601</v>
      </c>
      <c r="AD17" s="200">
        <f t="shared" si="2"/>
        <v>1666.67</v>
      </c>
      <c r="AE17" s="200">
        <f t="shared" si="3"/>
        <v>1700</v>
      </c>
      <c r="AF17" s="3"/>
      <c r="AG17" s="3"/>
      <c r="AH17" s="1"/>
    </row>
    <row r="18" spans="1:48" ht="57" customHeight="1" x14ac:dyDescent="0.25">
      <c r="A18" s="92">
        <f t="shared" si="0"/>
        <v>16</v>
      </c>
      <c r="B18" s="306" t="s">
        <v>33</v>
      </c>
      <c r="C18" s="307"/>
      <c r="D18" s="307"/>
      <c r="E18" s="307"/>
      <c r="F18" s="307"/>
      <c r="G18" s="307"/>
      <c r="H18" s="219">
        <v>100</v>
      </c>
      <c r="I18" s="71"/>
      <c r="J18" s="287" t="s">
        <v>49</v>
      </c>
      <c r="K18" s="287"/>
      <c r="L18" s="287"/>
      <c r="M18" s="287"/>
      <c r="N18" s="287"/>
      <c r="O18" s="287"/>
      <c r="P18" s="287"/>
      <c r="Q18" s="287"/>
      <c r="R18" s="287"/>
      <c r="S18" s="287"/>
      <c r="T18" s="287"/>
      <c r="U18" s="287"/>
      <c r="V18" s="287"/>
      <c r="W18" s="287"/>
      <c r="X18" s="287"/>
      <c r="Y18" s="287"/>
      <c r="Z18" s="3"/>
      <c r="AA18" s="3"/>
      <c r="AB18" s="3"/>
      <c r="AC18" s="3"/>
      <c r="AD18" s="3"/>
      <c r="AE18" s="3"/>
      <c r="AF18" s="3"/>
      <c r="AG18" s="3"/>
      <c r="AH18" s="1"/>
    </row>
    <row r="19" spans="1:48" ht="68.25" customHeight="1" x14ac:dyDescent="0.25">
      <c r="A19" s="92">
        <f t="shared" si="0"/>
        <v>17</v>
      </c>
      <c r="B19" s="306" t="s">
        <v>43</v>
      </c>
      <c r="C19" s="307"/>
      <c r="D19" s="307"/>
      <c r="E19" s="307"/>
      <c r="F19" s="307"/>
      <c r="G19" s="307"/>
      <c r="H19" s="219">
        <v>8051</v>
      </c>
      <c r="I19" s="71"/>
      <c r="J19" s="287" t="s">
        <v>85</v>
      </c>
      <c r="K19" s="287"/>
      <c r="L19" s="287"/>
      <c r="M19" s="287"/>
      <c r="N19" s="287"/>
      <c r="O19" s="287"/>
      <c r="P19" s="287"/>
      <c r="Q19" s="287"/>
      <c r="R19" s="287"/>
      <c r="S19" s="287"/>
      <c r="T19" s="287"/>
      <c r="U19" s="287"/>
      <c r="V19" s="287"/>
      <c r="W19" s="287"/>
      <c r="X19" s="287"/>
      <c r="Y19" s="287"/>
      <c r="Z19" s="3"/>
      <c r="AA19" s="3"/>
      <c r="AB19" s="3"/>
      <c r="AC19" s="3"/>
      <c r="AD19" s="3"/>
      <c r="AE19" s="3"/>
      <c r="AF19" s="3"/>
      <c r="AG19" s="3"/>
      <c r="AH19" s="1"/>
    </row>
    <row r="20" spans="1:48" ht="15" customHeight="1" x14ac:dyDescent="0.25">
      <c r="A20" s="92">
        <f t="shared" si="0"/>
        <v>18</v>
      </c>
      <c r="B20" s="285" t="s">
        <v>38</v>
      </c>
      <c r="C20" s="286"/>
      <c r="D20" s="286"/>
      <c r="E20" s="286"/>
      <c r="F20" s="286"/>
      <c r="G20" s="286"/>
      <c r="H20" s="220">
        <v>370</v>
      </c>
      <c r="I20" s="71"/>
      <c r="J20" s="281" t="s">
        <v>108</v>
      </c>
      <c r="K20" s="281"/>
      <c r="L20" s="281"/>
      <c r="M20" s="281"/>
      <c r="N20" s="281"/>
      <c r="O20" s="281"/>
      <c r="P20" s="281"/>
      <c r="Q20" s="281"/>
      <c r="R20" s="281"/>
      <c r="S20" s="281"/>
      <c r="T20" s="281"/>
      <c r="U20" s="281"/>
      <c r="V20" s="281"/>
      <c r="W20" s="281"/>
      <c r="X20" s="281"/>
      <c r="Y20" s="281"/>
      <c r="Z20" s="3"/>
      <c r="AA20" s="3"/>
      <c r="AB20" s="3"/>
      <c r="AC20" s="3"/>
      <c r="AD20" s="3"/>
      <c r="AE20" s="3"/>
      <c r="AF20" s="3"/>
      <c r="AG20" s="3"/>
      <c r="AH20" s="1"/>
    </row>
    <row r="21" spans="1:48" ht="29.25" customHeight="1" x14ac:dyDescent="0.25">
      <c r="A21" s="92">
        <f t="shared" si="0"/>
        <v>19</v>
      </c>
      <c r="B21" s="285" t="s">
        <v>39</v>
      </c>
      <c r="C21" s="286"/>
      <c r="D21" s="286"/>
      <c r="E21" s="286"/>
      <c r="F21" s="286"/>
      <c r="G21" s="286"/>
      <c r="H21" s="220">
        <v>500</v>
      </c>
      <c r="I21" s="71"/>
      <c r="J21" s="280"/>
      <c r="K21" s="280"/>
      <c r="L21" s="280"/>
      <c r="M21" s="280"/>
      <c r="N21" s="280"/>
      <c r="O21" s="280"/>
      <c r="P21" s="280"/>
      <c r="Q21" s="280"/>
      <c r="R21" s="280"/>
      <c r="S21" s="280"/>
      <c r="T21" s="280"/>
      <c r="U21" s="280"/>
      <c r="V21" s="280"/>
      <c r="W21" s="280"/>
      <c r="X21" s="280"/>
      <c r="Y21" s="280"/>
      <c r="Z21" s="3"/>
      <c r="AA21" s="3"/>
      <c r="AB21" s="3"/>
      <c r="AC21" s="3"/>
      <c r="AD21" s="3"/>
      <c r="AE21" s="3"/>
      <c r="AF21" s="3"/>
      <c r="AG21" s="3"/>
      <c r="AH21" s="1"/>
    </row>
    <row r="22" spans="1:48" ht="87" customHeight="1" x14ac:dyDescent="0.25">
      <c r="A22" s="92">
        <f t="shared" si="0"/>
        <v>20</v>
      </c>
      <c r="B22" s="285" t="s">
        <v>81</v>
      </c>
      <c r="C22" s="286"/>
      <c r="D22" s="286"/>
      <c r="E22" s="286"/>
      <c r="F22" s="286"/>
      <c r="G22" s="286"/>
      <c r="H22" s="223"/>
      <c r="I22" s="182"/>
      <c r="J22" s="308" t="s">
        <v>82</v>
      </c>
      <c r="K22" s="295"/>
      <c r="L22" s="295"/>
      <c r="M22" s="295"/>
      <c r="N22" s="295"/>
      <c r="O22" s="295"/>
      <c r="P22" s="295"/>
      <c r="Q22" s="295"/>
      <c r="R22" s="295"/>
      <c r="S22" s="295"/>
      <c r="T22" s="295"/>
      <c r="U22" s="295"/>
      <c r="V22" s="295"/>
      <c r="W22" s="295"/>
      <c r="X22" s="295"/>
      <c r="Y22" s="295"/>
      <c r="Z22" s="3"/>
      <c r="AA22" s="3"/>
      <c r="AB22" s="3"/>
      <c r="AC22" s="3"/>
      <c r="AD22" s="3"/>
      <c r="AE22" s="3"/>
      <c r="AF22" s="3"/>
      <c r="AG22" s="3"/>
      <c r="AH22" s="1"/>
    </row>
    <row r="23" spans="1:48" ht="70.7" customHeight="1" x14ac:dyDescent="0.25">
      <c r="A23" s="92">
        <f t="shared" si="0"/>
        <v>21</v>
      </c>
      <c r="B23" s="285" t="s">
        <v>44</v>
      </c>
      <c r="C23" s="285"/>
      <c r="D23" s="291"/>
      <c r="E23" s="291"/>
      <c r="F23" s="291"/>
      <c r="G23" s="291"/>
      <c r="H23" s="77">
        <v>0.14000000000000001</v>
      </c>
      <c r="I23" s="71"/>
      <c r="J23" s="295" t="s">
        <v>110</v>
      </c>
      <c r="K23" s="287"/>
      <c r="L23" s="287"/>
      <c r="M23" s="287"/>
      <c r="N23" s="287"/>
      <c r="O23" s="287"/>
      <c r="P23" s="287"/>
      <c r="Q23" s="287"/>
      <c r="R23" s="287"/>
      <c r="S23" s="287"/>
      <c r="T23" s="287"/>
      <c r="U23" s="287"/>
      <c r="V23" s="287"/>
      <c r="W23" s="287"/>
      <c r="X23" s="287"/>
      <c r="Y23" s="287"/>
      <c r="Z23" s="3"/>
      <c r="AA23" s="3"/>
      <c r="AB23" s="3"/>
      <c r="AC23" s="3"/>
      <c r="AD23" s="3"/>
      <c r="AE23" s="3"/>
      <c r="AF23" s="3"/>
      <c r="AG23" s="3"/>
      <c r="AH23" s="1"/>
    </row>
    <row r="24" spans="1:48" ht="68.099999999999994" customHeight="1" x14ac:dyDescent="0.25">
      <c r="A24" s="92">
        <f t="shared" si="0"/>
        <v>22</v>
      </c>
      <c r="B24" s="311" t="s">
        <v>41</v>
      </c>
      <c r="C24" s="311"/>
      <c r="D24" s="311"/>
      <c r="E24" s="311"/>
      <c r="F24" s="311"/>
      <c r="G24" s="311"/>
      <c r="H24" s="78">
        <v>0.1</v>
      </c>
      <c r="I24" s="71"/>
      <c r="J24" s="294" t="s">
        <v>111</v>
      </c>
      <c r="K24" s="294"/>
      <c r="L24" s="294"/>
      <c r="M24" s="294"/>
      <c r="N24" s="294"/>
      <c r="O24" s="294"/>
      <c r="P24" s="294"/>
      <c r="Q24" s="294"/>
      <c r="R24" s="294"/>
      <c r="S24" s="294"/>
      <c r="T24" s="294"/>
      <c r="U24" s="294"/>
      <c r="V24" s="294"/>
      <c r="W24" s="294"/>
      <c r="X24" s="294"/>
      <c r="Y24" s="294"/>
      <c r="Z24" s="3"/>
      <c r="AA24" s="3"/>
      <c r="AB24" s="3"/>
      <c r="AC24" s="3"/>
      <c r="AD24" s="3"/>
      <c r="AE24" s="3"/>
      <c r="AF24" s="3"/>
      <c r="AG24" s="3"/>
      <c r="AH24" s="1"/>
    </row>
    <row r="25" spans="1:48" ht="56.25" customHeight="1" x14ac:dyDescent="0.25">
      <c r="A25" s="92">
        <f t="shared" si="0"/>
        <v>23</v>
      </c>
      <c r="B25" s="285" t="s">
        <v>17</v>
      </c>
      <c r="C25" s="285"/>
      <c r="D25" s="286"/>
      <c r="E25" s="286"/>
      <c r="F25" s="286"/>
      <c r="G25" s="286"/>
      <c r="H25" s="236">
        <v>6</v>
      </c>
      <c r="I25" s="71"/>
      <c r="J25" s="287" t="s">
        <v>52</v>
      </c>
      <c r="K25" s="287"/>
      <c r="L25" s="287"/>
      <c r="M25" s="287"/>
      <c r="N25" s="287"/>
      <c r="O25" s="287"/>
      <c r="P25" s="287"/>
      <c r="Q25" s="287"/>
      <c r="R25" s="287"/>
      <c r="S25" s="287"/>
      <c r="T25" s="287"/>
      <c r="U25" s="287"/>
      <c r="V25" s="287"/>
      <c r="W25" s="287"/>
      <c r="X25" s="287"/>
      <c r="Y25" s="287"/>
      <c r="Z25" s="3"/>
      <c r="AA25" s="3"/>
      <c r="AB25" s="3"/>
      <c r="AC25" s="3"/>
      <c r="AD25" s="3"/>
      <c r="AE25" s="3"/>
      <c r="AF25" s="3"/>
      <c r="AG25" s="3"/>
      <c r="AH25" s="1"/>
    </row>
    <row r="26" spans="1:48" ht="54.75" customHeight="1" x14ac:dyDescent="0.25">
      <c r="A26" s="92">
        <f t="shared" si="0"/>
        <v>24</v>
      </c>
      <c r="B26" s="285" t="s">
        <v>18</v>
      </c>
      <c r="C26" s="285"/>
      <c r="D26" s="286"/>
      <c r="E26" s="286"/>
      <c r="F26" s="286"/>
      <c r="G26" s="286"/>
      <c r="H26" s="236">
        <v>9</v>
      </c>
      <c r="I26" s="71"/>
      <c r="J26" s="287" t="s">
        <v>78</v>
      </c>
      <c r="K26" s="287"/>
      <c r="L26" s="287"/>
      <c r="M26" s="287"/>
      <c r="N26" s="287"/>
      <c r="O26" s="287"/>
      <c r="P26" s="287"/>
      <c r="Q26" s="287"/>
      <c r="R26" s="287"/>
      <c r="S26" s="287"/>
      <c r="T26" s="287"/>
      <c r="U26" s="287"/>
      <c r="V26" s="287"/>
      <c r="W26" s="287"/>
      <c r="X26" s="287"/>
      <c r="Y26" s="287"/>
      <c r="Z26" s="3"/>
      <c r="AA26" s="3"/>
      <c r="AB26" s="3"/>
      <c r="AC26" s="3"/>
      <c r="AD26" s="3"/>
      <c r="AE26" s="3"/>
      <c r="AF26" s="3"/>
      <c r="AG26" s="3"/>
      <c r="AH26" s="1"/>
    </row>
    <row r="27" spans="1:48" ht="43.15" customHeight="1" x14ac:dyDescent="0.25">
      <c r="A27" s="92">
        <f t="shared" si="0"/>
        <v>25</v>
      </c>
      <c r="B27" s="285" t="s">
        <v>86</v>
      </c>
      <c r="C27" s="285"/>
      <c r="D27" s="286"/>
      <c r="E27" s="286"/>
      <c r="F27" s="286"/>
      <c r="G27" s="286"/>
      <c r="H27" s="237">
        <v>9</v>
      </c>
      <c r="I27" s="71"/>
      <c r="J27" s="279" t="s">
        <v>104</v>
      </c>
      <c r="K27" s="279"/>
      <c r="L27" s="279"/>
      <c r="M27" s="279"/>
      <c r="N27" s="279"/>
      <c r="O27" s="279"/>
      <c r="P27" s="279"/>
      <c r="Q27" s="279"/>
      <c r="R27" s="279"/>
      <c r="S27" s="279"/>
      <c r="T27" s="279"/>
      <c r="U27" s="279"/>
      <c r="V27" s="279"/>
      <c r="W27" s="279"/>
      <c r="X27" s="279"/>
      <c r="Y27" s="279"/>
      <c r="Z27" s="3"/>
      <c r="AA27" s="309"/>
      <c r="AB27" s="310"/>
      <c r="AC27" s="310"/>
      <c r="AD27" s="310"/>
      <c r="AE27" s="310"/>
      <c r="AF27" s="310"/>
      <c r="AG27" s="5"/>
      <c r="AH27" s="1"/>
    </row>
    <row r="28" spans="1:48" ht="27.4" customHeight="1" x14ac:dyDescent="0.25">
      <c r="A28" s="92">
        <f t="shared" si="0"/>
        <v>26</v>
      </c>
      <c r="B28" s="283" t="s">
        <v>53</v>
      </c>
      <c r="C28" s="284"/>
      <c r="D28" s="284"/>
      <c r="E28" s="284"/>
      <c r="F28" s="284"/>
      <c r="G28" s="284"/>
      <c r="H28" s="234">
        <v>0.15</v>
      </c>
      <c r="I28" s="69"/>
      <c r="J28" s="282" t="s">
        <v>113</v>
      </c>
      <c r="K28" s="282"/>
      <c r="L28" s="282"/>
      <c r="M28" s="282"/>
      <c r="N28" s="282"/>
      <c r="O28" s="282"/>
      <c r="P28" s="282"/>
      <c r="Q28" s="282"/>
      <c r="R28" s="282"/>
      <c r="S28" s="282"/>
      <c r="T28" s="282"/>
      <c r="U28" s="282"/>
      <c r="V28" s="282"/>
      <c r="W28" s="282"/>
      <c r="X28" s="282"/>
      <c r="Y28" s="282"/>
      <c r="Z28" s="3"/>
      <c r="AA28" s="3"/>
      <c r="AB28" s="3"/>
      <c r="AC28" s="3"/>
      <c r="AD28" s="3"/>
      <c r="AE28" s="3"/>
      <c r="AF28" s="3"/>
      <c r="AG28" s="3"/>
      <c r="AH28" s="1"/>
    </row>
    <row r="29" spans="1:48" ht="33" customHeight="1" x14ac:dyDescent="0.25">
      <c r="A29" s="92">
        <f t="shared" si="0"/>
        <v>27</v>
      </c>
      <c r="B29" s="285" t="s">
        <v>54</v>
      </c>
      <c r="C29" s="286"/>
      <c r="D29" s="286"/>
      <c r="E29" s="286"/>
      <c r="F29" s="286"/>
      <c r="G29" s="286"/>
      <c r="H29" s="235">
        <v>0.3</v>
      </c>
      <c r="I29" s="71"/>
      <c r="J29" s="279"/>
      <c r="K29" s="279"/>
      <c r="L29" s="279"/>
      <c r="M29" s="279"/>
      <c r="N29" s="279"/>
      <c r="O29" s="279"/>
      <c r="P29" s="279"/>
      <c r="Q29" s="279"/>
      <c r="R29" s="279"/>
      <c r="S29" s="279"/>
      <c r="T29" s="279"/>
      <c r="U29" s="279"/>
      <c r="V29" s="279"/>
      <c r="W29" s="279"/>
      <c r="X29" s="279"/>
      <c r="Y29" s="279"/>
      <c r="Z29" s="3"/>
      <c r="AA29" s="3"/>
      <c r="AB29" s="3"/>
      <c r="AC29" s="3"/>
      <c r="AD29" s="3"/>
      <c r="AE29" s="3"/>
      <c r="AF29" s="3"/>
      <c r="AG29" s="3"/>
      <c r="AH29" s="1"/>
    </row>
    <row r="30" spans="1:48" ht="15.75" x14ac:dyDescent="0.25">
      <c r="A30" s="92">
        <f t="shared" si="0"/>
        <v>28</v>
      </c>
      <c r="B30" s="292"/>
      <c r="C30" s="293"/>
      <c r="D30" s="293"/>
      <c r="E30" s="293"/>
      <c r="F30" s="293"/>
      <c r="G30" s="293"/>
      <c r="H30" s="293"/>
      <c r="I30" s="293"/>
      <c r="J30" s="293"/>
      <c r="K30" s="85"/>
      <c r="L30" s="85"/>
      <c r="M30" s="85"/>
      <c r="N30" s="202"/>
      <c r="O30" s="85"/>
      <c r="P30" s="96"/>
      <c r="Q30" s="96"/>
      <c r="R30" s="96"/>
      <c r="S30" s="96"/>
      <c r="T30" s="96"/>
      <c r="U30" s="96"/>
      <c r="V30" s="96"/>
      <c r="W30" s="96"/>
      <c r="X30" s="85"/>
      <c r="Y30" s="97"/>
      <c r="Z30" s="97"/>
      <c r="AA30" s="97"/>
      <c r="AB30" s="97"/>
      <c r="AC30" s="97"/>
      <c r="AD30" s="97"/>
      <c r="AE30" s="97"/>
      <c r="AF30" s="97"/>
      <c r="AG30" s="97"/>
      <c r="AH30" s="92"/>
      <c r="AI30" s="92"/>
      <c r="AJ30" s="92"/>
      <c r="AK30" s="92"/>
      <c r="AL30" s="92"/>
      <c r="AM30" s="92"/>
      <c r="AN30" s="92"/>
      <c r="AO30" s="92"/>
      <c r="AP30" s="92"/>
      <c r="AQ30" s="92"/>
      <c r="AR30" s="92"/>
      <c r="AS30" s="92"/>
      <c r="AT30" s="92"/>
      <c r="AU30" s="92"/>
      <c r="AV30" s="92"/>
    </row>
    <row r="31" spans="1:48" ht="30" x14ac:dyDescent="0.25">
      <c r="A31" s="92">
        <f t="shared" si="0"/>
        <v>29</v>
      </c>
      <c r="B31" s="306" t="s">
        <v>2</v>
      </c>
      <c r="C31" s="306"/>
      <c r="D31" s="307"/>
      <c r="E31" s="94" t="s">
        <v>3</v>
      </c>
      <c r="F31" s="85"/>
      <c r="G31" s="98"/>
      <c r="H31" s="203"/>
      <c r="I31" s="99"/>
      <c r="J31" s="99"/>
      <c r="K31" s="99"/>
      <c r="L31" s="99"/>
      <c r="M31" s="99"/>
      <c r="N31" s="203"/>
      <c r="O31" s="99"/>
      <c r="P31" s="94" t="s">
        <v>4</v>
      </c>
      <c r="Q31" s="85"/>
      <c r="R31" s="100"/>
      <c r="S31" s="100"/>
      <c r="T31" s="100"/>
      <c r="U31" s="100"/>
      <c r="V31" s="100"/>
      <c r="W31" s="100"/>
      <c r="X31" s="100"/>
      <c r="Y31" s="99"/>
      <c r="Z31" s="92"/>
      <c r="AA31" s="101" t="s">
        <v>5</v>
      </c>
      <c r="AB31" s="102"/>
      <c r="AC31" s="102"/>
      <c r="AD31" s="102"/>
      <c r="AE31" s="102"/>
      <c r="AF31" s="102"/>
      <c r="AG31" s="102"/>
      <c r="AH31" s="102"/>
      <c r="AI31" s="92"/>
      <c r="AJ31" s="92"/>
      <c r="AK31" s="92"/>
      <c r="AL31" s="101" t="s">
        <v>20</v>
      </c>
      <c r="AM31" s="92"/>
      <c r="AN31" s="92"/>
      <c r="AO31" s="92"/>
      <c r="AP31" s="92"/>
      <c r="AQ31" s="92"/>
      <c r="AR31" s="92"/>
      <c r="AS31" s="92"/>
      <c r="AT31" s="92"/>
      <c r="AU31" s="92"/>
      <c r="AV31" s="92"/>
    </row>
    <row r="32" spans="1:48" ht="149.65" customHeight="1" x14ac:dyDescent="0.25">
      <c r="A32" s="92">
        <f t="shared" si="0"/>
        <v>30</v>
      </c>
      <c r="B32" s="300"/>
      <c r="C32" s="301"/>
      <c r="D32" s="302"/>
      <c r="E32" s="103" t="s">
        <v>8</v>
      </c>
      <c r="F32" s="104">
        <v>1</v>
      </c>
      <c r="G32" s="105" t="s">
        <v>37</v>
      </c>
      <c r="H32" s="204" t="s">
        <v>9</v>
      </c>
      <c r="I32" s="56" t="s">
        <v>21</v>
      </c>
      <c r="J32" s="105" t="s">
        <v>37</v>
      </c>
      <c r="K32" s="106" t="s">
        <v>9</v>
      </c>
      <c r="L32" s="56" t="s">
        <v>22</v>
      </c>
      <c r="M32" s="105" t="s">
        <v>37</v>
      </c>
      <c r="N32" s="204" t="s">
        <v>9</v>
      </c>
      <c r="O32" s="107" t="s">
        <v>10</v>
      </c>
      <c r="P32" s="108" t="s">
        <v>8</v>
      </c>
      <c r="Q32" s="109">
        <v>1</v>
      </c>
      <c r="R32" s="105" t="s">
        <v>37</v>
      </c>
      <c r="S32" s="106" t="s">
        <v>9</v>
      </c>
      <c r="T32" s="57" t="s">
        <v>21</v>
      </c>
      <c r="U32" s="105" t="s">
        <v>37</v>
      </c>
      <c r="V32" s="106" t="s">
        <v>9</v>
      </c>
      <c r="W32" s="57" t="s">
        <v>22</v>
      </c>
      <c r="X32" s="105" t="s">
        <v>37</v>
      </c>
      <c r="Y32" s="106" t="s">
        <v>9</v>
      </c>
      <c r="Z32" s="107" t="s">
        <v>10</v>
      </c>
      <c r="AA32" s="110" t="s">
        <v>8</v>
      </c>
      <c r="AB32" s="111">
        <v>1</v>
      </c>
      <c r="AC32" s="105" t="s">
        <v>37</v>
      </c>
      <c r="AD32" s="112" t="s">
        <v>9</v>
      </c>
      <c r="AE32" s="113" t="s">
        <v>21</v>
      </c>
      <c r="AF32" s="105" t="s">
        <v>37</v>
      </c>
      <c r="AG32" s="112" t="s">
        <v>9</v>
      </c>
      <c r="AH32" s="113" t="s">
        <v>22</v>
      </c>
      <c r="AI32" s="105" t="s">
        <v>37</v>
      </c>
      <c r="AJ32" s="112" t="s">
        <v>9</v>
      </c>
      <c r="AK32" s="114" t="s">
        <v>10</v>
      </c>
      <c r="AL32" s="115" t="s">
        <v>8</v>
      </c>
      <c r="AM32" s="116">
        <v>1</v>
      </c>
      <c r="AN32" s="105" t="s">
        <v>37</v>
      </c>
      <c r="AO32" s="112" t="s">
        <v>9</v>
      </c>
      <c r="AP32" s="117" t="s">
        <v>21</v>
      </c>
      <c r="AQ32" s="105" t="s">
        <v>37</v>
      </c>
      <c r="AR32" s="112" t="s">
        <v>9</v>
      </c>
      <c r="AS32" s="117" t="s">
        <v>22</v>
      </c>
      <c r="AT32" s="105" t="s">
        <v>37</v>
      </c>
      <c r="AU32" s="112" t="s">
        <v>9</v>
      </c>
      <c r="AV32" s="114" t="s">
        <v>10</v>
      </c>
    </row>
    <row r="33" spans="1:48" ht="44.65" customHeight="1" x14ac:dyDescent="0.25">
      <c r="A33" s="92">
        <f t="shared" si="0"/>
        <v>31</v>
      </c>
      <c r="B33" s="312" t="s">
        <v>23</v>
      </c>
      <c r="C33" s="313"/>
      <c r="D33" s="314"/>
      <c r="E33" s="103"/>
      <c r="F33" s="104"/>
      <c r="G33" s="105"/>
      <c r="H33" s="204"/>
      <c r="I33" s="56">
        <f>H28</f>
        <v>0.15</v>
      </c>
      <c r="J33" s="105"/>
      <c r="K33" s="106"/>
      <c r="L33" s="56">
        <f>H29</f>
        <v>0.3</v>
      </c>
      <c r="M33" s="105"/>
      <c r="N33" s="205"/>
      <c r="O33" s="107"/>
      <c r="P33" s="120"/>
      <c r="Q33" s="109"/>
      <c r="R33" s="105"/>
      <c r="S33" s="106"/>
      <c r="T33" s="57">
        <f>H28</f>
        <v>0.15</v>
      </c>
      <c r="U33" s="105"/>
      <c r="V33" s="106"/>
      <c r="W33" s="57">
        <f>H29</f>
        <v>0.3</v>
      </c>
      <c r="X33" s="105"/>
      <c r="Y33" s="106"/>
      <c r="Z33" s="121"/>
      <c r="AA33" s="122"/>
      <c r="AB33" s="123"/>
      <c r="AC33" s="124"/>
      <c r="AD33" s="125"/>
      <c r="AE33" s="53">
        <f>H28</f>
        <v>0.15</v>
      </c>
      <c r="AF33" s="124"/>
      <c r="AG33" s="125"/>
      <c r="AH33" s="53">
        <f>H29</f>
        <v>0.3</v>
      </c>
      <c r="AI33" s="124"/>
      <c r="AJ33" s="125"/>
      <c r="AK33" s="126"/>
      <c r="AL33" s="127"/>
      <c r="AM33" s="128"/>
      <c r="AN33" s="124"/>
      <c r="AO33" s="125"/>
      <c r="AP33" s="52">
        <f>H28</f>
        <v>0.15</v>
      </c>
      <c r="AQ33" s="124"/>
      <c r="AR33" s="125"/>
      <c r="AS33" s="52">
        <f>H29</f>
        <v>0.3</v>
      </c>
      <c r="AT33" s="124"/>
      <c r="AU33" s="125"/>
      <c r="AV33" s="126"/>
    </row>
    <row r="34" spans="1:48" ht="49.15" customHeight="1" x14ac:dyDescent="0.25">
      <c r="A34" s="92">
        <f t="shared" si="0"/>
        <v>32</v>
      </c>
      <c r="B34" s="298" t="s">
        <v>35</v>
      </c>
      <c r="C34" s="298"/>
      <c r="D34" s="299"/>
      <c r="E34" s="129"/>
      <c r="F34" s="58" t="str">
        <f>"bis "&amp; $H$25 &amp;"h"</f>
        <v>bis 6h</v>
      </c>
      <c r="G34" s="130"/>
      <c r="H34" s="222"/>
      <c r="I34" s="59" t="str">
        <f>"bis "&amp; $H$26 &amp;"h"</f>
        <v>bis 9h</v>
      </c>
      <c r="J34" s="130"/>
      <c r="K34" s="130"/>
      <c r="L34" s="60" t="str">
        <f>"über "&amp; $H$27 &amp;"h"</f>
        <v>über 9h</v>
      </c>
      <c r="M34" s="130"/>
      <c r="N34" s="206"/>
      <c r="O34" s="132"/>
      <c r="P34" s="133"/>
      <c r="Q34" s="133" t="s">
        <v>0</v>
      </c>
      <c r="R34" s="130"/>
      <c r="S34" s="130"/>
      <c r="T34" s="134" t="str">
        <f>"bis "&amp; $H$26 &amp;"h"</f>
        <v>bis 9h</v>
      </c>
      <c r="U34" s="106"/>
      <c r="V34" s="130"/>
      <c r="W34" s="176" t="str">
        <f>"über "&amp; $H$27 &amp;"h"</f>
        <v>über 9h</v>
      </c>
      <c r="X34" s="136"/>
      <c r="Y34" s="130"/>
      <c r="Z34" s="137"/>
      <c r="AA34" s="138"/>
      <c r="AB34" s="139" t="s">
        <v>0</v>
      </c>
      <c r="AC34" s="140"/>
      <c r="AD34" s="140"/>
      <c r="AE34" s="139" t="str">
        <f>"bis "&amp; $H$26 &amp;"h"</f>
        <v>bis 9h</v>
      </c>
      <c r="AF34" s="140"/>
      <c r="AG34" s="140"/>
      <c r="AH34" s="183" t="str">
        <f>"über "&amp; $H$27 &amp;"h"</f>
        <v>über 9h</v>
      </c>
      <c r="AI34" s="142"/>
      <c r="AJ34" s="142"/>
      <c r="AK34" s="143"/>
      <c r="AL34" s="144"/>
      <c r="AM34" s="145" t="s">
        <v>0</v>
      </c>
      <c r="AN34" s="140"/>
      <c r="AO34" s="140"/>
      <c r="AP34" s="145" t="str">
        <f>"bis "&amp; $H$26 &amp;"h"</f>
        <v>bis 9h</v>
      </c>
      <c r="AQ34" s="140"/>
      <c r="AR34" s="140"/>
      <c r="AS34" s="178" t="str">
        <f>"über "&amp; $H$27 &amp;"h"</f>
        <v>über 9h</v>
      </c>
      <c r="AT34" s="142"/>
      <c r="AU34" s="142"/>
      <c r="AV34" s="143"/>
    </row>
    <row r="35" spans="1:48" x14ac:dyDescent="0.25">
      <c r="A35" s="92">
        <f t="shared" si="0"/>
        <v>33</v>
      </c>
      <c r="B35" s="300" t="s">
        <v>36</v>
      </c>
      <c r="C35" s="301"/>
      <c r="D35" s="302"/>
      <c r="E35" s="147"/>
      <c r="F35" s="148" t="s">
        <v>1</v>
      </c>
      <c r="G35" s="149"/>
      <c r="H35" s="207"/>
      <c r="I35" s="150" t="s">
        <v>1</v>
      </c>
      <c r="J35" s="149"/>
      <c r="K35" s="149"/>
      <c r="L35" s="150" t="s">
        <v>1</v>
      </c>
      <c r="M35" s="149"/>
      <c r="N35" s="207"/>
      <c r="O35" s="151"/>
      <c r="P35" s="152"/>
      <c r="Q35" s="153" t="s">
        <v>1</v>
      </c>
      <c r="R35" s="149"/>
      <c r="S35" s="149"/>
      <c r="T35" s="153" t="s">
        <v>1</v>
      </c>
      <c r="U35" s="131"/>
      <c r="V35" s="149"/>
      <c r="W35" s="153" t="s">
        <v>1</v>
      </c>
      <c r="X35" s="149"/>
      <c r="Y35" s="154"/>
      <c r="Z35" s="155"/>
      <c r="AA35" s="156"/>
      <c r="AB35" s="157" t="s">
        <v>1</v>
      </c>
      <c r="AC35" s="158"/>
      <c r="AD35" s="158"/>
      <c r="AE35" s="157" t="s">
        <v>1</v>
      </c>
      <c r="AF35" s="158"/>
      <c r="AG35" s="159"/>
      <c r="AH35" s="157" t="s">
        <v>1</v>
      </c>
      <c r="AI35" s="160"/>
      <c r="AJ35" s="160"/>
      <c r="AK35" s="161"/>
      <c r="AL35" s="162"/>
      <c r="AM35" s="163" t="s">
        <v>1</v>
      </c>
      <c r="AN35" s="158"/>
      <c r="AO35" s="158"/>
      <c r="AP35" s="163" t="s">
        <v>1</v>
      </c>
      <c r="AQ35" s="158"/>
      <c r="AR35" s="159"/>
      <c r="AS35" s="163" t="s">
        <v>1</v>
      </c>
      <c r="AT35" s="160"/>
      <c r="AU35" s="160"/>
      <c r="AV35" s="161"/>
    </row>
    <row r="36" spans="1:48" s="92" customFormat="1" x14ac:dyDescent="0.25">
      <c r="A36" s="92">
        <f t="shared" si="0"/>
        <v>34</v>
      </c>
      <c r="B36" s="240"/>
      <c r="C36" s="240" t="s">
        <v>11</v>
      </c>
      <c r="D36" s="238">
        <f>H9</f>
        <v>1666.67</v>
      </c>
      <c r="E36" s="6" t="str">
        <f>IF(OR(F36=$H$6,F36=0),"",F36/B36)</f>
        <v/>
      </c>
      <c r="F36" s="30"/>
      <c r="G36" s="241"/>
      <c r="H36" s="17"/>
      <c r="I36" s="31"/>
      <c r="J36" s="242"/>
      <c r="K36" s="62"/>
      <c r="L36" s="63"/>
      <c r="M36" s="243"/>
      <c r="N36" s="244"/>
      <c r="O36" s="46"/>
      <c r="P36" s="9" t="str">
        <f>IF(OR(Q36=$H$6,Q36=0),"",Q36/B36)</f>
        <v/>
      </c>
      <c r="Q36" s="10"/>
      <c r="R36" s="242"/>
      <c r="S36" s="17"/>
      <c r="T36" s="13"/>
      <c r="U36" s="242"/>
      <c r="V36" s="45"/>
      <c r="W36" s="14"/>
      <c r="X36" s="242"/>
      <c r="Y36" s="45"/>
      <c r="Z36" s="32"/>
      <c r="AA36" s="16"/>
      <c r="AB36" s="18"/>
      <c r="AC36" s="242"/>
      <c r="AD36" s="17"/>
      <c r="AE36" s="20"/>
      <c r="AF36" s="242"/>
      <c r="AG36" s="37"/>
      <c r="AH36" s="21"/>
      <c r="AI36" s="243"/>
      <c r="AJ36" s="244"/>
      <c r="AK36" s="91"/>
      <c r="AL36" s="25"/>
      <c r="AM36" s="22"/>
      <c r="AN36" s="242"/>
      <c r="AO36" s="17"/>
      <c r="AP36" s="23"/>
      <c r="AQ36" s="242"/>
      <c r="AR36" s="37"/>
      <c r="AS36" s="24"/>
      <c r="AT36" s="242"/>
      <c r="AU36" s="244"/>
      <c r="AV36" s="91"/>
    </row>
    <row r="37" spans="1:48" x14ac:dyDescent="0.25">
      <c r="A37" s="92">
        <f t="shared" si="0"/>
        <v>35</v>
      </c>
      <c r="B37" s="239">
        <f>SUM(D36+0.01)</f>
        <v>1666.68</v>
      </c>
      <c r="C37" s="190" t="s">
        <v>11</v>
      </c>
      <c r="D37" s="194">
        <f>H10</f>
        <v>2050</v>
      </c>
      <c r="E37" s="6" t="str">
        <f>IF(OR(F37=$H$6,F37=0),"",F37/B37)</f>
        <v/>
      </c>
      <c r="F37" s="30">
        <f t="shared" ref="F37:F68" si="4">IF(AND(IF((((B37-1-$H$10)*$H$23))&gt;$H$20,$H$20,IF((((B37-1-$H$10)*$H$23))&lt;$H$6,$H$6,((B37-1-$H$10)*$H$23)))&lt;=$H$6,B37-1&lt;$H$10),$H$6,IF((((B37-1-$H$10)*$H$23))&gt;$H$20,$H$20,IF((((B37-1-$H$10)*$H$23))&lt;$H$6,$H$6,((B37-1-$H$10)*$H$23))))</f>
        <v>15</v>
      </c>
      <c r="G37" s="48"/>
      <c r="H37" s="17">
        <f t="shared" ref="H37:H110" si="5">SUM(F37*G37)</f>
        <v>0</v>
      </c>
      <c r="I37" s="31">
        <f t="shared" ref="I37:I68" si="6">IF(F37=0,0,IF((ROUND(F37*(1+$H$28),0))&gt;$H$21,$H$21,IF((ROUND(F37*(1+$H$28),0))&lt;$H$7,$H$7,ROUND(F37*(1+$H$28),0))))</f>
        <v>22</v>
      </c>
      <c r="J37" s="33"/>
      <c r="K37" s="62">
        <f t="shared" ref="K37:K95" si="7">SUM(I37*J37)</f>
        <v>0</v>
      </c>
      <c r="L37" s="63">
        <f>IF(I37=0,0,IF((ROUND(I37*(1+$H$29),0))&gt;$H$21,$H$21,IF((ROUND(I37*(1+$H$29),0))&lt;$H$8,$H$8,ROUND(I37*(1+$H$29),0))))</f>
        <v>29</v>
      </c>
      <c r="M37" s="41"/>
      <c r="N37" s="42">
        <f t="shared" ref="N37:N95" si="8">SUM(L37*M37)</f>
        <v>0</v>
      </c>
      <c r="O37" s="46">
        <f>SUM(H37+K37+N37)</f>
        <v>0</v>
      </c>
      <c r="P37" s="9" t="str">
        <f>IF(OR(Q37=$H$6-1,Q37=0),"",Q37/B37)</f>
        <v/>
      </c>
      <c r="Q37" s="10">
        <f>IF(AND(IF((((B37-1-$H$11)*$H$23)/2)&gt;$H$20,$H$20,IF((((B37-1-$H$11)*$H$23)/2)&lt;$H$6-1,$H$6-1,((B37-1-$H$11)*$H$23)/2))&lt;=$H$6-1,B37-1&lt;$H$11),$H$6-1,IF((((B37-1-$H$11)*$H$23)/2)&gt;$H$20,$H$20,IF((((B37-1-$H$11)*$H$23)/2)&lt;$H$6-1,$H$6-1,((B37-1-$H$11)*$H$23)/2)))</f>
        <v>14</v>
      </c>
      <c r="R37" s="38"/>
      <c r="S37" s="17">
        <f t="shared" ref="S37:S95" si="9">Q37*R37</f>
        <v>0</v>
      </c>
      <c r="T37" s="13">
        <f>IF(Q37=0,0,IF((ROUND(Q37*(1+$H$28),0))&gt;$H$21,$H$21,IF((ROUND(Q37*(1+$H$28),0))&lt;$H$7-1,$H$7-1,ROUND(Q37*(1+$H$28),0))))</f>
        <v>21</v>
      </c>
      <c r="U37" s="38"/>
      <c r="V37" s="45">
        <f t="shared" ref="V37:V95" si="10">T37*U37</f>
        <v>0</v>
      </c>
      <c r="W37" s="14">
        <f>IF(T37=0,0,IF((ROUND(T37*(1+$H$29),0))&gt;$H$21,$H$21,IF((ROUND(T37*(1+$H$29),0))&lt;$H$8-1,$H$8-1,ROUND(T37*(1+$H$29),0))))</f>
        <v>28</v>
      </c>
      <c r="X37" s="38"/>
      <c r="Y37" s="45">
        <f t="shared" ref="Y37:Y95" si="11">W37*X37</f>
        <v>0</v>
      </c>
      <c r="Z37" s="32">
        <f t="shared" ref="Z37:Z95" si="12">S37+V37+Y37</f>
        <v>0</v>
      </c>
      <c r="AA37" s="16" t="str">
        <f>IF(OR(AB37=$H$6-2,AB37=0),"",AB37/B37)</f>
        <v/>
      </c>
      <c r="AB37" s="18">
        <f>IF(AND(IF((((B37-1-$H$12)*$H$23)/3)&gt;$H$20,$H$20,IF((((B37-1-$H$12)*$H$23)/3)&lt;$H$6-2,$H$6-2,((B37-1-$H$12)*$H$23)/3))&lt;=$H$6-2,B37-1&lt;$H$12),$H$6-2,IF((((B37-1-$H$12)*$H$23)/3)&gt;$H$20,$H$20,IF((((B37-1-$H$12)*$H$23)/3)&lt;$H$6-2,$H$6-2,((B37-1-$H$12)*$H$23)/3)))</f>
        <v>13</v>
      </c>
      <c r="AC37" s="38"/>
      <c r="AD37" s="17">
        <f t="shared" ref="AD37:AD95" si="13">AB37*AC37</f>
        <v>0</v>
      </c>
      <c r="AE37" s="20">
        <f>IF(AB37=0,0,IF((ROUND(AB37*(1+$H$28),0))&gt;$H$21,$H$21,IF((ROUND(AB37*(1+$H$28),0))&lt;$H$7-2,$H$7-2,ROUND(AB37*(1+$H$28),0))))</f>
        <v>20</v>
      </c>
      <c r="AF37" s="38"/>
      <c r="AG37" s="37">
        <f t="shared" ref="AG37:AG95" si="14">AE37*AF37</f>
        <v>0</v>
      </c>
      <c r="AH37" s="21">
        <f>IF(AE37=0,0,IF((ROUND(AE37*(1+$H$29),0))&gt;$H$21,$H$21,IF((ROUND(AE37*(1+$H$29),0))&lt;$H$8-2,$H$8-2,ROUND(AE37*(1+$H$29),0))))</f>
        <v>27</v>
      </c>
      <c r="AI37" s="41"/>
      <c r="AJ37" s="42">
        <f t="shared" ref="AJ37:AJ95" si="15">AH37*AI37</f>
        <v>0</v>
      </c>
      <c r="AK37" s="47">
        <f t="shared" ref="AK37:AK95" si="16">AD37+AG37+AJ37</f>
        <v>0</v>
      </c>
      <c r="AL37" s="25" t="str">
        <f>IF(OR(AM37=$H$6-3,AM37=0),"",AM37/B37)</f>
        <v/>
      </c>
      <c r="AM37" s="22">
        <f>IF(AND(IF((((B37-1-$H$13)*$H$23)/4)&gt;$H$20,$H$20,IF((((B37-1-$H$13)*$H$23)/4)&lt;$H$6-3,$H$6-3,((B37-1-$H$13)*$H$23)/4))&lt;=$H$6-3,B37-1&lt;$H$13),$H$6-3,IF((((B37-1-$H$13)*$H$23)/4)&gt;$H$20,$H$20,IF((((B37-1-$H$13)*$H$23)/4)&lt;$H$6-3,$H$6-3,((B37-1-$H$13)*$H$23)/4)))</f>
        <v>12</v>
      </c>
      <c r="AN37" s="38"/>
      <c r="AO37" s="17">
        <f t="shared" ref="AO37:AO95" si="17">AM37*AN37</f>
        <v>0</v>
      </c>
      <c r="AP37" s="23">
        <f>IF(AM37=0,0,IF((ROUND(AM37*(1+$H$28),0))&gt;$H$21,$H$21,IF((ROUND(AM37*(1+$H$28),0))&lt;$H$7-3,$H$7-3,ROUND(AM37*(1+$H$28),0))))</f>
        <v>19</v>
      </c>
      <c r="AQ37" s="38"/>
      <c r="AR37" s="37">
        <f t="shared" ref="AR37:AR95" si="18">AP37*AQ37</f>
        <v>0</v>
      </c>
      <c r="AS37" s="24">
        <f>IF(AP37=0,0,IF((ROUND(AP37*(1+$H$29),0))&gt;$H$21,$H$21,IF((ROUND(AP37*(1+$H$29),0))&lt;$H$8-3,$H$8-3,ROUND(AP37*(1+$H$29),0))))</f>
        <v>26</v>
      </c>
      <c r="AT37" s="38"/>
      <c r="AU37" s="42">
        <f t="shared" ref="AU37:AU95" si="19">AS37*AT37</f>
        <v>0</v>
      </c>
      <c r="AV37" s="47">
        <f t="shared" ref="AV37:AV95" si="20">AO37+AR37+AU37</f>
        <v>0</v>
      </c>
    </row>
    <row r="38" spans="1:48" x14ac:dyDescent="0.25">
      <c r="A38" s="92">
        <f t="shared" si="0"/>
        <v>36</v>
      </c>
      <c r="B38" s="195">
        <f t="shared" ref="B38:B101" si="21">SUM(D37+1)</f>
        <v>2051</v>
      </c>
      <c r="C38" s="190" t="s">
        <v>11</v>
      </c>
      <c r="D38" s="194">
        <f>D37+$H$18</f>
        <v>2150</v>
      </c>
      <c r="E38" s="6" t="str">
        <f t="shared" ref="E38:E100" si="22">IF(OR(F38=$H$6,F38=0),"",F38/B38)</f>
        <v/>
      </c>
      <c r="F38" s="30">
        <f t="shared" si="4"/>
        <v>15</v>
      </c>
      <c r="G38" s="49"/>
      <c r="H38" s="39">
        <f t="shared" si="5"/>
        <v>0</v>
      </c>
      <c r="I38" s="31">
        <f t="shared" si="6"/>
        <v>22</v>
      </c>
      <c r="J38" s="38"/>
      <c r="K38" s="39">
        <f t="shared" si="7"/>
        <v>0</v>
      </c>
      <c r="L38" s="63">
        <f t="shared" ref="L38:L101" si="23">IF(I38=0,0,IF((ROUND(I38*(1+$H$29),0))&gt;$H$21,$H$21,IF((ROUND(I38*(1+$H$29),0))&lt;$H$8,$H$8,ROUND(I38*(1+$H$29),0))))</f>
        <v>29</v>
      </c>
      <c r="M38" s="43"/>
      <c r="N38" s="39">
        <f t="shared" si="8"/>
        <v>0</v>
      </c>
      <c r="O38" s="46">
        <f t="shared" ref="O38:O95" si="24">SUM(H38+K38+N38)</f>
        <v>0</v>
      </c>
      <c r="P38" s="9" t="str">
        <f t="shared" ref="P38:P101" si="25">IF(OR(Q38=$H$6-1,Q38=0),"",Q38/B38)</f>
        <v/>
      </c>
      <c r="Q38" s="10">
        <f t="shared" ref="Q38:Q101" si="26">IF(AND(IF((((B38-1-$H$11)*$H$23)/2)&gt;$H$20,$H$20,IF((((B38-1-$H$11)*$H$23)/2)&lt;$H$6-1,$H$6-1,((B38-1-$H$11)*$H$23)/2))&lt;=$H$6-1,B38-1&lt;$H$11),$H$6-1,IF((((B38-1-$H$11)*$H$23)/2)&gt;$H$20,$H$20,IF((((B38-1-$H$11)*$H$23)/2)&lt;$H$6-1,$H$6-1,((B38-1-$H$11)*$H$23)/2)))</f>
        <v>14</v>
      </c>
      <c r="R38" s="38"/>
      <c r="S38" s="17">
        <f t="shared" si="9"/>
        <v>0</v>
      </c>
      <c r="T38" s="13">
        <f t="shared" ref="T38:T101" si="27">IF(Q38=0,0,IF((ROUND(Q38*(1+$H$28),0))&gt;$H$21,$H$21,IF((ROUND(Q38*(1+$H$28),0))&lt;$H$7-1,$H$7-1,ROUND(Q38*(1+$H$28),0))))</f>
        <v>21</v>
      </c>
      <c r="U38" s="38"/>
      <c r="V38" s="62">
        <f t="shared" si="10"/>
        <v>0</v>
      </c>
      <c r="W38" s="14">
        <f t="shared" ref="W38:W101" si="28">IF(T38=0,0,IF((ROUND(T38*(1+$H$29),0))&gt;$H$21,$H$21,IF((ROUND(T38*(1+$H$29),0))&lt;$H$8-1,$H$8-1,ROUND(T38*(1+$H$29),0))))</f>
        <v>28</v>
      </c>
      <c r="X38" s="38"/>
      <c r="Y38" s="42">
        <f t="shared" si="11"/>
        <v>0</v>
      </c>
      <c r="Z38" s="32">
        <f t="shared" si="12"/>
        <v>0</v>
      </c>
      <c r="AA38" s="16" t="str">
        <f t="shared" ref="AA38:AA101" si="29">IF(OR(AB38=$H$6-2,AB38=0),"",AB38/B38)</f>
        <v/>
      </c>
      <c r="AB38" s="18">
        <f t="shared" ref="AB38:AB101" si="30">IF(AND(IF((((B38-1-$H$12)*$H$23)/3)&gt;$H$20,$H$20,IF((((B38-1-$H$12)*$H$23)/3)&lt;$H$6-2,$H$6-2,((B38-1-$H$12)*$H$23)/3))&lt;=$H$6-2,B38-1&lt;$H$12),$H$6-2,IF((((B38-1-$H$12)*$H$23)/3)&gt;$H$20,$H$20,IF((((B38-1-$H$12)*$H$23)/3)&lt;$H$6-2,$H$6-2,((B38-1-$H$12)*$H$23)/3)))</f>
        <v>13</v>
      </c>
      <c r="AC38" s="38"/>
      <c r="AD38" s="17">
        <f t="shared" si="13"/>
        <v>0</v>
      </c>
      <c r="AE38" s="20">
        <f t="shared" ref="AE38:AE101" si="31">IF(AB38=0,0,IF((ROUND(AB38*(1+$H$28),0))&gt;$H$21,$H$21,IF((ROUND(AB38*(1+$H$28),0))&lt;$H$7-2,$H$7-2,ROUND(AB38*(1+$H$28),0))))</f>
        <v>20</v>
      </c>
      <c r="AF38" s="38"/>
      <c r="AG38" s="37">
        <f t="shared" si="14"/>
        <v>0</v>
      </c>
      <c r="AH38" s="21">
        <f t="shared" ref="AH38:AH101" si="32">IF(AE38=0,0,IF((ROUND(AE38*(1+$H$29),0))&gt;$H$21,$H$21,IF((ROUND(AE38*(1+$H$29),0))&lt;$H$8-2,$H$8-2,ROUND(AE38*(1+$H$29),0))))</f>
        <v>27</v>
      </c>
      <c r="AI38" s="41"/>
      <c r="AJ38" s="42">
        <f t="shared" si="15"/>
        <v>0</v>
      </c>
      <c r="AK38" s="47">
        <f t="shared" si="16"/>
        <v>0</v>
      </c>
      <c r="AL38" s="25" t="str">
        <f t="shared" ref="AL38:AL101" si="33">IF(OR(AM38=$H$6-3,AM38=0),"",AM38/B38)</f>
        <v/>
      </c>
      <c r="AM38" s="22">
        <f t="shared" ref="AM38:AM101" si="34">IF(AND(IF((((B38-1-$H$13)*$H$23)/4)&gt;$H$20,$H$20,IF((((B38-1-$H$13)*$H$23)/4)&lt;$H$6-3,$H$6-3,((B38-1-$H$13)*$H$23)/4))&lt;=$H$6-3,B38-1&lt;$H$13),$H$6-3,IF((((B38-1-$H$13)*$H$23)/4)&gt;$H$20,$H$20,IF((((B38-1-$H$13)*$H$23)/4)&lt;$H$6-3,$H$6-3,((B38-1-$H$13)*$H$23)/4)))</f>
        <v>12</v>
      </c>
      <c r="AN38" s="38"/>
      <c r="AO38" s="17">
        <f t="shared" si="17"/>
        <v>0</v>
      </c>
      <c r="AP38" s="23">
        <f t="shared" ref="AP38:AP101" si="35">IF(AM38=0,0,IF((ROUND(AM38*(1+$H$28),0))&gt;$H$21,$H$21,IF((ROUND(AM38*(1+$H$28),0))&lt;$H$7-3,$H$7-3,ROUND(AM38*(1+$H$28),0))))</f>
        <v>19</v>
      </c>
      <c r="AQ38" s="38"/>
      <c r="AR38" s="37">
        <f t="shared" si="18"/>
        <v>0</v>
      </c>
      <c r="AS38" s="24">
        <f t="shared" ref="AS38:AS101" si="36">IF(AP38=0,0,IF((ROUND(AP38*(1+$H$29),0))&gt;$H$21,$H$21,IF((ROUND(AP38*(1+$H$29),0))&lt;$H$8-3,$H$8-3,ROUND(AP38*(1+$H$29),0))))</f>
        <v>26</v>
      </c>
      <c r="AT38" s="38"/>
      <c r="AU38" s="42">
        <f t="shared" si="19"/>
        <v>0</v>
      </c>
      <c r="AV38" s="47">
        <f t="shared" si="20"/>
        <v>0</v>
      </c>
    </row>
    <row r="39" spans="1:48" x14ac:dyDescent="0.25">
      <c r="A39" s="92">
        <f t="shared" si="0"/>
        <v>37</v>
      </c>
      <c r="B39" s="195">
        <f t="shared" si="21"/>
        <v>2151</v>
      </c>
      <c r="C39" s="190" t="s">
        <v>11</v>
      </c>
      <c r="D39" s="194">
        <f t="shared" ref="D39:D102" si="37">D38+$H$18</f>
        <v>2250</v>
      </c>
      <c r="E39" s="6" t="str">
        <f t="shared" si="22"/>
        <v/>
      </c>
      <c r="F39" s="30">
        <f t="shared" si="4"/>
        <v>15</v>
      </c>
      <c r="G39" s="49"/>
      <c r="H39" s="39">
        <f>SUM(F39*G39)</f>
        <v>0</v>
      </c>
      <c r="I39" s="31">
        <f t="shared" si="6"/>
        <v>22</v>
      </c>
      <c r="J39" s="38"/>
      <c r="K39" s="39">
        <f>SUM(I39*J39)</f>
        <v>0</v>
      </c>
      <c r="L39" s="63">
        <f t="shared" si="23"/>
        <v>29</v>
      </c>
      <c r="M39" s="43"/>
      <c r="N39" s="39">
        <f t="shared" si="8"/>
        <v>0</v>
      </c>
      <c r="O39" s="46">
        <f t="shared" si="24"/>
        <v>0</v>
      </c>
      <c r="P39" s="9" t="str">
        <f t="shared" si="25"/>
        <v/>
      </c>
      <c r="Q39" s="10">
        <f t="shared" si="26"/>
        <v>14</v>
      </c>
      <c r="R39" s="38"/>
      <c r="S39" s="17">
        <f t="shared" si="9"/>
        <v>0</v>
      </c>
      <c r="T39" s="13">
        <f t="shared" si="27"/>
        <v>21</v>
      </c>
      <c r="U39" s="38"/>
      <c r="V39" s="62">
        <f t="shared" si="10"/>
        <v>0</v>
      </c>
      <c r="W39" s="14">
        <f t="shared" si="28"/>
        <v>28</v>
      </c>
      <c r="X39" s="38"/>
      <c r="Y39" s="42">
        <f t="shared" si="11"/>
        <v>0</v>
      </c>
      <c r="Z39" s="32">
        <f t="shared" si="12"/>
        <v>0</v>
      </c>
      <c r="AA39" s="16" t="str">
        <f t="shared" si="29"/>
        <v/>
      </c>
      <c r="AB39" s="18">
        <f t="shared" si="30"/>
        <v>13</v>
      </c>
      <c r="AC39" s="38"/>
      <c r="AD39" s="17">
        <f t="shared" si="13"/>
        <v>0</v>
      </c>
      <c r="AE39" s="20">
        <f t="shared" si="31"/>
        <v>20</v>
      </c>
      <c r="AF39" s="38"/>
      <c r="AG39" s="37">
        <f t="shared" si="14"/>
        <v>0</v>
      </c>
      <c r="AH39" s="21">
        <f t="shared" si="32"/>
        <v>27</v>
      </c>
      <c r="AI39" s="41"/>
      <c r="AJ39" s="42">
        <f t="shared" si="15"/>
        <v>0</v>
      </c>
      <c r="AK39" s="47">
        <f t="shared" si="16"/>
        <v>0</v>
      </c>
      <c r="AL39" s="25" t="str">
        <f t="shared" si="33"/>
        <v/>
      </c>
      <c r="AM39" s="22">
        <f t="shared" si="34"/>
        <v>12</v>
      </c>
      <c r="AN39" s="38"/>
      <c r="AO39" s="17">
        <f t="shared" si="17"/>
        <v>0</v>
      </c>
      <c r="AP39" s="23">
        <f t="shared" si="35"/>
        <v>19</v>
      </c>
      <c r="AQ39" s="38"/>
      <c r="AR39" s="37">
        <f t="shared" si="18"/>
        <v>0</v>
      </c>
      <c r="AS39" s="24">
        <f t="shared" si="36"/>
        <v>26</v>
      </c>
      <c r="AT39" s="38"/>
      <c r="AU39" s="42">
        <f t="shared" si="19"/>
        <v>0</v>
      </c>
      <c r="AV39" s="47">
        <f t="shared" si="20"/>
        <v>0</v>
      </c>
    </row>
    <row r="40" spans="1:48" x14ac:dyDescent="0.25">
      <c r="A40" s="92">
        <f t="shared" si="0"/>
        <v>38</v>
      </c>
      <c r="B40" s="195">
        <f t="shared" si="21"/>
        <v>2251</v>
      </c>
      <c r="C40" s="190" t="s">
        <v>11</v>
      </c>
      <c r="D40" s="194">
        <f t="shared" si="37"/>
        <v>2350</v>
      </c>
      <c r="E40" s="6">
        <f t="shared" si="22"/>
        <v>1.243891603731675E-2</v>
      </c>
      <c r="F40" s="30">
        <f t="shared" si="4"/>
        <v>28.000000000000004</v>
      </c>
      <c r="G40" s="49"/>
      <c r="H40" s="39">
        <f t="shared" si="5"/>
        <v>0</v>
      </c>
      <c r="I40" s="31">
        <f t="shared" si="6"/>
        <v>32</v>
      </c>
      <c r="J40" s="38"/>
      <c r="K40" s="39">
        <f t="shared" si="7"/>
        <v>0</v>
      </c>
      <c r="L40" s="63">
        <f t="shared" si="23"/>
        <v>42</v>
      </c>
      <c r="M40" s="43"/>
      <c r="N40" s="39">
        <f t="shared" si="8"/>
        <v>0</v>
      </c>
      <c r="O40" s="46">
        <f t="shared" si="24"/>
        <v>0</v>
      </c>
      <c r="P40" s="9" t="str">
        <f t="shared" si="25"/>
        <v/>
      </c>
      <c r="Q40" s="10">
        <f t="shared" si="26"/>
        <v>14</v>
      </c>
      <c r="R40" s="38"/>
      <c r="S40" s="17">
        <f t="shared" si="9"/>
        <v>0</v>
      </c>
      <c r="T40" s="13">
        <f t="shared" si="27"/>
        <v>21</v>
      </c>
      <c r="U40" s="38"/>
      <c r="V40" s="62">
        <f t="shared" si="10"/>
        <v>0</v>
      </c>
      <c r="W40" s="14">
        <f t="shared" si="28"/>
        <v>28</v>
      </c>
      <c r="X40" s="38"/>
      <c r="Y40" s="42">
        <f t="shared" si="11"/>
        <v>0</v>
      </c>
      <c r="Z40" s="32">
        <f t="shared" si="12"/>
        <v>0</v>
      </c>
      <c r="AA40" s="16" t="str">
        <f t="shared" si="29"/>
        <v/>
      </c>
      <c r="AB40" s="18">
        <f t="shared" si="30"/>
        <v>13</v>
      </c>
      <c r="AC40" s="38"/>
      <c r="AD40" s="17">
        <f t="shared" si="13"/>
        <v>0</v>
      </c>
      <c r="AE40" s="20">
        <f t="shared" si="31"/>
        <v>20</v>
      </c>
      <c r="AF40" s="38"/>
      <c r="AG40" s="37">
        <f t="shared" si="14"/>
        <v>0</v>
      </c>
      <c r="AH40" s="21">
        <f t="shared" si="32"/>
        <v>27</v>
      </c>
      <c r="AI40" s="41"/>
      <c r="AJ40" s="42">
        <f t="shared" si="15"/>
        <v>0</v>
      </c>
      <c r="AK40" s="47">
        <f t="shared" si="16"/>
        <v>0</v>
      </c>
      <c r="AL40" s="25" t="str">
        <f t="shared" si="33"/>
        <v/>
      </c>
      <c r="AM40" s="22">
        <f t="shared" si="34"/>
        <v>12</v>
      </c>
      <c r="AN40" s="38"/>
      <c r="AO40" s="17">
        <f t="shared" si="17"/>
        <v>0</v>
      </c>
      <c r="AP40" s="23">
        <f t="shared" si="35"/>
        <v>19</v>
      </c>
      <c r="AQ40" s="38"/>
      <c r="AR40" s="37">
        <f t="shared" si="18"/>
        <v>0</v>
      </c>
      <c r="AS40" s="24">
        <f t="shared" si="36"/>
        <v>26</v>
      </c>
      <c r="AT40" s="38"/>
      <c r="AU40" s="42">
        <f t="shared" si="19"/>
        <v>0</v>
      </c>
      <c r="AV40" s="47">
        <f t="shared" si="20"/>
        <v>0</v>
      </c>
    </row>
    <row r="41" spans="1:48" x14ac:dyDescent="0.25">
      <c r="A41" s="92">
        <f t="shared" si="0"/>
        <v>39</v>
      </c>
      <c r="B41" s="195">
        <f t="shared" si="21"/>
        <v>2351</v>
      </c>
      <c r="C41" s="190" t="s">
        <v>11</v>
      </c>
      <c r="D41" s="194">
        <f t="shared" si="37"/>
        <v>2450</v>
      </c>
      <c r="E41" s="6">
        <f t="shared" si="22"/>
        <v>1.7864738409187581E-2</v>
      </c>
      <c r="F41" s="30">
        <f t="shared" si="4"/>
        <v>42.000000000000007</v>
      </c>
      <c r="G41" s="49"/>
      <c r="H41" s="39">
        <f t="shared" si="5"/>
        <v>0</v>
      </c>
      <c r="I41" s="31">
        <f t="shared" si="6"/>
        <v>48</v>
      </c>
      <c r="J41" s="38"/>
      <c r="K41" s="39">
        <f t="shared" si="7"/>
        <v>0</v>
      </c>
      <c r="L41" s="63">
        <f t="shared" si="23"/>
        <v>62</v>
      </c>
      <c r="M41" s="43"/>
      <c r="N41" s="39">
        <f t="shared" si="8"/>
        <v>0</v>
      </c>
      <c r="O41" s="46">
        <f t="shared" si="24"/>
        <v>0</v>
      </c>
      <c r="P41" s="9" t="str">
        <f t="shared" si="25"/>
        <v/>
      </c>
      <c r="Q41" s="10">
        <f t="shared" si="26"/>
        <v>14</v>
      </c>
      <c r="R41" s="38"/>
      <c r="S41" s="17">
        <f t="shared" si="9"/>
        <v>0</v>
      </c>
      <c r="T41" s="13">
        <f t="shared" si="27"/>
        <v>21</v>
      </c>
      <c r="U41" s="38"/>
      <c r="V41" s="45">
        <f t="shared" si="10"/>
        <v>0</v>
      </c>
      <c r="W41" s="14">
        <f t="shared" si="28"/>
        <v>28</v>
      </c>
      <c r="X41" s="38"/>
      <c r="Y41" s="45">
        <f t="shared" si="11"/>
        <v>0</v>
      </c>
      <c r="Z41" s="32">
        <f t="shared" si="12"/>
        <v>0</v>
      </c>
      <c r="AA41" s="16" t="str">
        <f t="shared" si="29"/>
        <v/>
      </c>
      <c r="AB41" s="18">
        <f t="shared" si="30"/>
        <v>13</v>
      </c>
      <c r="AC41" s="38"/>
      <c r="AD41" s="17">
        <f t="shared" si="13"/>
        <v>0</v>
      </c>
      <c r="AE41" s="20">
        <f t="shared" si="31"/>
        <v>20</v>
      </c>
      <c r="AF41" s="38"/>
      <c r="AG41" s="37">
        <f t="shared" si="14"/>
        <v>0</v>
      </c>
      <c r="AH41" s="21">
        <f t="shared" si="32"/>
        <v>27</v>
      </c>
      <c r="AI41" s="41"/>
      <c r="AJ41" s="42">
        <f t="shared" si="15"/>
        <v>0</v>
      </c>
      <c r="AK41" s="47">
        <f t="shared" si="16"/>
        <v>0</v>
      </c>
      <c r="AL41" s="25" t="str">
        <f t="shared" si="33"/>
        <v/>
      </c>
      <c r="AM41" s="22">
        <f t="shared" si="34"/>
        <v>12</v>
      </c>
      <c r="AN41" s="38"/>
      <c r="AO41" s="17">
        <f t="shared" si="17"/>
        <v>0</v>
      </c>
      <c r="AP41" s="23">
        <f t="shared" si="35"/>
        <v>19</v>
      </c>
      <c r="AQ41" s="38"/>
      <c r="AR41" s="37">
        <f t="shared" si="18"/>
        <v>0</v>
      </c>
      <c r="AS41" s="24">
        <f t="shared" si="36"/>
        <v>26</v>
      </c>
      <c r="AT41" s="38"/>
      <c r="AU41" s="42">
        <f t="shared" si="19"/>
        <v>0</v>
      </c>
      <c r="AV41" s="47">
        <f t="shared" si="20"/>
        <v>0</v>
      </c>
    </row>
    <row r="42" spans="1:48" x14ac:dyDescent="0.25">
      <c r="A42" s="92">
        <f t="shared" si="0"/>
        <v>40</v>
      </c>
      <c r="B42" s="195">
        <f t="shared" si="21"/>
        <v>2451</v>
      </c>
      <c r="C42" s="190" t="s">
        <v>11</v>
      </c>
      <c r="D42" s="194">
        <f t="shared" si="37"/>
        <v>2550</v>
      </c>
      <c r="E42" s="6">
        <f t="shared" si="22"/>
        <v>2.2847817217462263E-2</v>
      </c>
      <c r="F42" s="30">
        <f t="shared" si="4"/>
        <v>56.000000000000007</v>
      </c>
      <c r="G42" s="49"/>
      <c r="H42" s="39">
        <f t="shared" si="5"/>
        <v>0</v>
      </c>
      <c r="I42" s="31">
        <f t="shared" si="6"/>
        <v>64</v>
      </c>
      <c r="J42" s="38"/>
      <c r="K42" s="39">
        <f t="shared" si="7"/>
        <v>0</v>
      </c>
      <c r="L42" s="63">
        <f t="shared" si="23"/>
        <v>83</v>
      </c>
      <c r="M42" s="43"/>
      <c r="N42" s="39">
        <f t="shared" si="8"/>
        <v>0</v>
      </c>
      <c r="O42" s="46">
        <f t="shared" si="24"/>
        <v>0</v>
      </c>
      <c r="P42" s="9" t="str">
        <f t="shared" si="25"/>
        <v/>
      </c>
      <c r="Q42" s="10">
        <f t="shared" si="26"/>
        <v>14.000000000000002</v>
      </c>
      <c r="R42" s="38"/>
      <c r="S42" s="17">
        <f t="shared" si="9"/>
        <v>0</v>
      </c>
      <c r="T42" s="13">
        <f t="shared" si="27"/>
        <v>21</v>
      </c>
      <c r="U42" s="38"/>
      <c r="V42" s="45">
        <f t="shared" si="10"/>
        <v>0</v>
      </c>
      <c r="W42" s="14">
        <f t="shared" si="28"/>
        <v>28</v>
      </c>
      <c r="X42" s="38"/>
      <c r="Y42" s="45">
        <f t="shared" si="11"/>
        <v>0</v>
      </c>
      <c r="Z42" s="32">
        <f t="shared" si="12"/>
        <v>0</v>
      </c>
      <c r="AA42" s="16" t="str">
        <f t="shared" si="29"/>
        <v/>
      </c>
      <c r="AB42" s="18">
        <f t="shared" si="30"/>
        <v>13</v>
      </c>
      <c r="AC42" s="38"/>
      <c r="AD42" s="17">
        <f t="shared" si="13"/>
        <v>0</v>
      </c>
      <c r="AE42" s="20">
        <f t="shared" si="31"/>
        <v>20</v>
      </c>
      <c r="AF42" s="38"/>
      <c r="AG42" s="37">
        <f t="shared" si="14"/>
        <v>0</v>
      </c>
      <c r="AH42" s="21">
        <f t="shared" si="32"/>
        <v>27</v>
      </c>
      <c r="AI42" s="41"/>
      <c r="AJ42" s="42">
        <f t="shared" si="15"/>
        <v>0</v>
      </c>
      <c r="AK42" s="47">
        <f t="shared" si="16"/>
        <v>0</v>
      </c>
      <c r="AL42" s="25" t="str">
        <f t="shared" si="33"/>
        <v/>
      </c>
      <c r="AM42" s="22">
        <f t="shared" si="34"/>
        <v>12</v>
      </c>
      <c r="AN42" s="38"/>
      <c r="AO42" s="17">
        <f t="shared" si="17"/>
        <v>0</v>
      </c>
      <c r="AP42" s="23">
        <f t="shared" si="35"/>
        <v>19</v>
      </c>
      <c r="AQ42" s="38"/>
      <c r="AR42" s="37">
        <f t="shared" si="18"/>
        <v>0</v>
      </c>
      <c r="AS42" s="24">
        <f t="shared" si="36"/>
        <v>26</v>
      </c>
      <c r="AT42" s="38"/>
      <c r="AU42" s="42">
        <f t="shared" si="19"/>
        <v>0</v>
      </c>
      <c r="AV42" s="189">
        <f t="shared" si="20"/>
        <v>0</v>
      </c>
    </row>
    <row r="43" spans="1:48" x14ac:dyDescent="0.25">
      <c r="A43" s="92">
        <f t="shared" si="0"/>
        <v>41</v>
      </c>
      <c r="B43" s="195">
        <f t="shared" si="21"/>
        <v>2551</v>
      </c>
      <c r="C43" s="190" t="s">
        <v>11</v>
      </c>
      <c r="D43" s="194">
        <f t="shared" si="37"/>
        <v>2650</v>
      </c>
      <c r="E43" s="6">
        <f t="shared" si="22"/>
        <v>2.7440219521756175E-2</v>
      </c>
      <c r="F43" s="30">
        <f t="shared" si="4"/>
        <v>70</v>
      </c>
      <c r="G43" s="49"/>
      <c r="H43" s="39">
        <f t="shared" si="5"/>
        <v>0</v>
      </c>
      <c r="I43" s="31">
        <f t="shared" si="6"/>
        <v>81</v>
      </c>
      <c r="J43" s="38"/>
      <c r="K43" s="39">
        <f t="shared" si="7"/>
        <v>0</v>
      </c>
      <c r="L43" s="63">
        <f t="shared" si="23"/>
        <v>105</v>
      </c>
      <c r="M43" s="43"/>
      <c r="N43" s="39">
        <f t="shared" si="8"/>
        <v>0</v>
      </c>
      <c r="O43" s="46">
        <f t="shared" si="24"/>
        <v>0</v>
      </c>
      <c r="P43" s="9">
        <f t="shared" si="25"/>
        <v>8.2320658565268531E-3</v>
      </c>
      <c r="Q43" s="10">
        <f t="shared" si="26"/>
        <v>21.000000000000004</v>
      </c>
      <c r="R43" s="38"/>
      <c r="S43" s="17">
        <f t="shared" si="9"/>
        <v>0</v>
      </c>
      <c r="T43" s="13">
        <f t="shared" si="27"/>
        <v>24</v>
      </c>
      <c r="U43" s="38"/>
      <c r="V43" s="45">
        <f t="shared" si="10"/>
        <v>0</v>
      </c>
      <c r="W43" s="14">
        <f t="shared" si="28"/>
        <v>31</v>
      </c>
      <c r="X43" s="38"/>
      <c r="Y43" s="45">
        <f t="shared" si="11"/>
        <v>0</v>
      </c>
      <c r="Z43" s="32">
        <f t="shared" si="12"/>
        <v>0</v>
      </c>
      <c r="AA43" s="16" t="str">
        <f t="shared" si="29"/>
        <v/>
      </c>
      <c r="AB43" s="18">
        <f t="shared" si="30"/>
        <v>13</v>
      </c>
      <c r="AC43" s="38"/>
      <c r="AD43" s="17">
        <f t="shared" si="13"/>
        <v>0</v>
      </c>
      <c r="AE43" s="20">
        <f t="shared" si="31"/>
        <v>20</v>
      </c>
      <c r="AF43" s="38"/>
      <c r="AG43" s="37">
        <f t="shared" si="14"/>
        <v>0</v>
      </c>
      <c r="AH43" s="21">
        <f t="shared" si="32"/>
        <v>27</v>
      </c>
      <c r="AI43" s="41"/>
      <c r="AJ43" s="42">
        <f t="shared" si="15"/>
        <v>0</v>
      </c>
      <c r="AK43" s="47">
        <f t="shared" si="16"/>
        <v>0</v>
      </c>
      <c r="AL43" s="25" t="str">
        <f t="shared" si="33"/>
        <v/>
      </c>
      <c r="AM43" s="22">
        <f t="shared" si="34"/>
        <v>12</v>
      </c>
      <c r="AN43" s="38"/>
      <c r="AO43" s="17">
        <f t="shared" si="17"/>
        <v>0</v>
      </c>
      <c r="AP43" s="23">
        <f t="shared" si="35"/>
        <v>19</v>
      </c>
      <c r="AQ43" s="38"/>
      <c r="AR43" s="37">
        <f t="shared" si="18"/>
        <v>0</v>
      </c>
      <c r="AS43" s="24">
        <f t="shared" si="36"/>
        <v>26</v>
      </c>
      <c r="AT43" s="38"/>
      <c r="AU43" s="42">
        <f t="shared" si="19"/>
        <v>0</v>
      </c>
      <c r="AV43" s="47">
        <f t="shared" si="20"/>
        <v>0</v>
      </c>
    </row>
    <row r="44" spans="1:48" x14ac:dyDescent="0.25">
      <c r="A44" s="92">
        <f t="shared" si="0"/>
        <v>42</v>
      </c>
      <c r="B44" s="195">
        <f t="shared" si="21"/>
        <v>2651</v>
      </c>
      <c r="C44" s="190" t="s">
        <v>11</v>
      </c>
      <c r="D44" s="194">
        <f t="shared" si="37"/>
        <v>2750</v>
      </c>
      <c r="E44" s="6">
        <f t="shared" si="22"/>
        <v>3.1686156167483971E-2</v>
      </c>
      <c r="F44" s="30">
        <f t="shared" si="4"/>
        <v>84.000000000000014</v>
      </c>
      <c r="G44" s="49"/>
      <c r="H44" s="39">
        <f t="shared" si="5"/>
        <v>0</v>
      </c>
      <c r="I44" s="31">
        <f t="shared" si="6"/>
        <v>97</v>
      </c>
      <c r="J44" s="38"/>
      <c r="K44" s="39">
        <f t="shared" si="7"/>
        <v>0</v>
      </c>
      <c r="L44" s="63">
        <f t="shared" si="23"/>
        <v>126</v>
      </c>
      <c r="M44" s="43"/>
      <c r="N44" s="39">
        <f t="shared" si="8"/>
        <v>0</v>
      </c>
      <c r="O44" s="46">
        <f t="shared" si="24"/>
        <v>0</v>
      </c>
      <c r="P44" s="9">
        <f t="shared" si="25"/>
        <v>1.056205205582799E-2</v>
      </c>
      <c r="Q44" s="10">
        <f t="shared" si="26"/>
        <v>28.000000000000004</v>
      </c>
      <c r="R44" s="38"/>
      <c r="S44" s="17">
        <f t="shared" si="9"/>
        <v>0</v>
      </c>
      <c r="T44" s="13">
        <f t="shared" si="27"/>
        <v>32</v>
      </c>
      <c r="U44" s="38"/>
      <c r="V44" s="45">
        <f t="shared" si="10"/>
        <v>0</v>
      </c>
      <c r="W44" s="14">
        <f t="shared" si="28"/>
        <v>42</v>
      </c>
      <c r="X44" s="38"/>
      <c r="Y44" s="45">
        <f t="shared" si="11"/>
        <v>0</v>
      </c>
      <c r="Z44" s="32">
        <f t="shared" si="12"/>
        <v>0</v>
      </c>
      <c r="AA44" s="16" t="str">
        <f t="shared" si="29"/>
        <v/>
      </c>
      <c r="AB44" s="18">
        <f t="shared" si="30"/>
        <v>13</v>
      </c>
      <c r="AC44" s="38"/>
      <c r="AD44" s="17">
        <f t="shared" si="13"/>
        <v>0</v>
      </c>
      <c r="AE44" s="20">
        <f t="shared" si="31"/>
        <v>20</v>
      </c>
      <c r="AF44" s="38"/>
      <c r="AG44" s="37">
        <f t="shared" si="14"/>
        <v>0</v>
      </c>
      <c r="AH44" s="21">
        <f t="shared" si="32"/>
        <v>27</v>
      </c>
      <c r="AI44" s="41"/>
      <c r="AJ44" s="42">
        <f t="shared" si="15"/>
        <v>0</v>
      </c>
      <c r="AK44" s="47">
        <f t="shared" si="16"/>
        <v>0</v>
      </c>
      <c r="AL44" s="25" t="str">
        <f t="shared" si="33"/>
        <v/>
      </c>
      <c r="AM44" s="22">
        <f t="shared" si="34"/>
        <v>12</v>
      </c>
      <c r="AN44" s="38"/>
      <c r="AO44" s="17">
        <f t="shared" si="17"/>
        <v>0</v>
      </c>
      <c r="AP44" s="23">
        <f t="shared" si="35"/>
        <v>19</v>
      </c>
      <c r="AQ44" s="38"/>
      <c r="AR44" s="37">
        <f t="shared" si="18"/>
        <v>0</v>
      </c>
      <c r="AS44" s="24">
        <f t="shared" si="36"/>
        <v>26</v>
      </c>
      <c r="AT44" s="38"/>
      <c r="AU44" s="42">
        <f t="shared" si="19"/>
        <v>0</v>
      </c>
      <c r="AV44" s="47">
        <f t="shared" si="20"/>
        <v>0</v>
      </c>
    </row>
    <row r="45" spans="1:48" x14ac:dyDescent="0.25">
      <c r="A45" s="92">
        <f t="shared" si="0"/>
        <v>43</v>
      </c>
      <c r="B45" s="195">
        <f t="shared" si="21"/>
        <v>2751</v>
      </c>
      <c r="C45" s="190" t="s">
        <v>11</v>
      </c>
      <c r="D45" s="194">
        <f t="shared" si="37"/>
        <v>2850</v>
      </c>
      <c r="E45" s="6">
        <f t="shared" si="22"/>
        <v>3.5623409669211202E-2</v>
      </c>
      <c r="F45" s="30">
        <f t="shared" si="4"/>
        <v>98.000000000000014</v>
      </c>
      <c r="G45" s="49"/>
      <c r="H45" s="39">
        <f t="shared" si="5"/>
        <v>0</v>
      </c>
      <c r="I45" s="31">
        <f t="shared" si="6"/>
        <v>113</v>
      </c>
      <c r="J45" s="38"/>
      <c r="K45" s="39">
        <f t="shared" si="7"/>
        <v>0</v>
      </c>
      <c r="L45" s="63">
        <f t="shared" si="23"/>
        <v>147</v>
      </c>
      <c r="M45" s="43"/>
      <c r="N45" s="39">
        <f t="shared" si="8"/>
        <v>0</v>
      </c>
      <c r="O45" s="46">
        <f t="shared" si="24"/>
        <v>0</v>
      </c>
      <c r="P45" s="9">
        <f t="shared" si="25"/>
        <v>1.2722646310432569E-2</v>
      </c>
      <c r="Q45" s="10">
        <f t="shared" si="26"/>
        <v>35</v>
      </c>
      <c r="R45" s="38"/>
      <c r="S45" s="17">
        <f t="shared" si="9"/>
        <v>0</v>
      </c>
      <c r="T45" s="13">
        <f t="shared" si="27"/>
        <v>40</v>
      </c>
      <c r="U45" s="38"/>
      <c r="V45" s="45">
        <f t="shared" si="10"/>
        <v>0</v>
      </c>
      <c r="W45" s="14">
        <f t="shared" si="28"/>
        <v>52</v>
      </c>
      <c r="X45" s="38"/>
      <c r="Y45" s="45">
        <f t="shared" si="11"/>
        <v>0</v>
      </c>
      <c r="Z45" s="32">
        <f t="shared" si="12"/>
        <v>0</v>
      </c>
      <c r="AA45" s="16" t="str">
        <f t="shared" si="29"/>
        <v/>
      </c>
      <c r="AB45" s="18">
        <f t="shared" si="30"/>
        <v>13</v>
      </c>
      <c r="AC45" s="38"/>
      <c r="AD45" s="17">
        <f t="shared" si="13"/>
        <v>0</v>
      </c>
      <c r="AE45" s="20">
        <f t="shared" si="31"/>
        <v>20</v>
      </c>
      <c r="AF45" s="38"/>
      <c r="AG45" s="37">
        <f t="shared" si="14"/>
        <v>0</v>
      </c>
      <c r="AH45" s="21">
        <f t="shared" si="32"/>
        <v>27</v>
      </c>
      <c r="AI45" s="41"/>
      <c r="AJ45" s="42">
        <f t="shared" si="15"/>
        <v>0</v>
      </c>
      <c r="AK45" s="47">
        <f t="shared" si="16"/>
        <v>0</v>
      </c>
      <c r="AL45" s="25" t="str">
        <f t="shared" si="33"/>
        <v/>
      </c>
      <c r="AM45" s="22">
        <f t="shared" si="34"/>
        <v>12</v>
      </c>
      <c r="AN45" s="38"/>
      <c r="AO45" s="17">
        <f t="shared" si="17"/>
        <v>0</v>
      </c>
      <c r="AP45" s="23">
        <f t="shared" si="35"/>
        <v>19</v>
      </c>
      <c r="AQ45" s="38"/>
      <c r="AR45" s="37">
        <f t="shared" si="18"/>
        <v>0</v>
      </c>
      <c r="AS45" s="24">
        <f t="shared" si="36"/>
        <v>26</v>
      </c>
      <c r="AT45" s="38"/>
      <c r="AU45" s="42">
        <f t="shared" si="19"/>
        <v>0</v>
      </c>
      <c r="AV45" s="47">
        <f t="shared" si="20"/>
        <v>0</v>
      </c>
    </row>
    <row r="46" spans="1:48" x14ac:dyDescent="0.25">
      <c r="A46" s="92">
        <f t="shared" si="0"/>
        <v>44</v>
      </c>
      <c r="B46" s="195">
        <f t="shared" si="21"/>
        <v>2851</v>
      </c>
      <c r="C46" s="190" t="s">
        <v>11</v>
      </c>
      <c r="D46" s="194">
        <f t="shared" si="37"/>
        <v>2950</v>
      </c>
      <c r="E46" s="6">
        <f t="shared" si="22"/>
        <v>3.9284461592423714E-2</v>
      </c>
      <c r="F46" s="30">
        <f t="shared" si="4"/>
        <v>112.00000000000001</v>
      </c>
      <c r="G46" s="34"/>
      <c r="H46" s="39">
        <f t="shared" si="5"/>
        <v>0</v>
      </c>
      <c r="I46" s="31">
        <f t="shared" si="6"/>
        <v>129</v>
      </c>
      <c r="J46" s="38"/>
      <c r="K46" s="39">
        <f t="shared" si="7"/>
        <v>0</v>
      </c>
      <c r="L46" s="63">
        <f t="shared" si="23"/>
        <v>168</v>
      </c>
      <c r="M46" s="43"/>
      <c r="N46" s="39">
        <f t="shared" si="8"/>
        <v>0</v>
      </c>
      <c r="O46" s="46">
        <f t="shared" si="24"/>
        <v>0</v>
      </c>
      <c r="P46" s="9">
        <f t="shared" si="25"/>
        <v>1.4731673097158894E-2</v>
      </c>
      <c r="Q46" s="10">
        <f t="shared" si="26"/>
        <v>42.000000000000007</v>
      </c>
      <c r="R46" s="38"/>
      <c r="S46" s="17">
        <f t="shared" si="9"/>
        <v>0</v>
      </c>
      <c r="T46" s="13">
        <f t="shared" si="27"/>
        <v>48</v>
      </c>
      <c r="U46" s="38"/>
      <c r="V46" s="45">
        <f t="shared" si="10"/>
        <v>0</v>
      </c>
      <c r="W46" s="14">
        <f t="shared" si="28"/>
        <v>62</v>
      </c>
      <c r="X46" s="38"/>
      <c r="Y46" s="45">
        <f t="shared" si="11"/>
        <v>0</v>
      </c>
      <c r="Z46" s="32">
        <f t="shared" si="12"/>
        <v>0</v>
      </c>
      <c r="AA46" s="16">
        <f t="shared" si="29"/>
        <v>4.9105576990529642E-3</v>
      </c>
      <c r="AB46" s="18">
        <f t="shared" si="30"/>
        <v>14.000000000000002</v>
      </c>
      <c r="AC46" s="38"/>
      <c r="AD46" s="17">
        <f t="shared" si="13"/>
        <v>0</v>
      </c>
      <c r="AE46" s="20">
        <f t="shared" si="31"/>
        <v>20</v>
      </c>
      <c r="AF46" s="38"/>
      <c r="AG46" s="37">
        <f t="shared" si="14"/>
        <v>0</v>
      </c>
      <c r="AH46" s="21">
        <f t="shared" si="32"/>
        <v>27</v>
      </c>
      <c r="AI46" s="41"/>
      <c r="AJ46" s="42">
        <f t="shared" si="15"/>
        <v>0</v>
      </c>
      <c r="AK46" s="47">
        <f t="shared" si="16"/>
        <v>0</v>
      </c>
      <c r="AL46" s="25" t="str">
        <f t="shared" si="33"/>
        <v/>
      </c>
      <c r="AM46" s="22">
        <f t="shared" si="34"/>
        <v>12</v>
      </c>
      <c r="AN46" s="38"/>
      <c r="AO46" s="17">
        <f t="shared" si="17"/>
        <v>0</v>
      </c>
      <c r="AP46" s="23">
        <f t="shared" si="35"/>
        <v>19</v>
      </c>
      <c r="AQ46" s="38"/>
      <c r="AR46" s="37">
        <f t="shared" si="18"/>
        <v>0</v>
      </c>
      <c r="AS46" s="24">
        <f t="shared" si="36"/>
        <v>26</v>
      </c>
      <c r="AT46" s="38"/>
      <c r="AU46" s="42">
        <f t="shared" si="19"/>
        <v>0</v>
      </c>
      <c r="AV46" s="47">
        <f t="shared" si="20"/>
        <v>0</v>
      </c>
    </row>
    <row r="47" spans="1:48" x14ac:dyDescent="0.25">
      <c r="A47" s="92">
        <f t="shared" si="0"/>
        <v>45</v>
      </c>
      <c r="B47" s="195">
        <f t="shared" si="21"/>
        <v>2951</v>
      </c>
      <c r="C47" s="190" t="s">
        <v>11</v>
      </c>
      <c r="D47" s="194">
        <f t="shared" si="37"/>
        <v>3050</v>
      </c>
      <c r="E47" s="6">
        <f t="shared" si="22"/>
        <v>4.2697390715011864E-2</v>
      </c>
      <c r="F47" s="30">
        <f t="shared" si="4"/>
        <v>126.00000000000001</v>
      </c>
      <c r="G47" s="34"/>
      <c r="H47" s="39">
        <f t="shared" si="5"/>
        <v>0</v>
      </c>
      <c r="I47" s="31">
        <f t="shared" si="6"/>
        <v>145</v>
      </c>
      <c r="J47" s="38"/>
      <c r="K47" s="39">
        <f t="shared" si="7"/>
        <v>0</v>
      </c>
      <c r="L47" s="63">
        <f t="shared" si="23"/>
        <v>189</v>
      </c>
      <c r="M47" s="43"/>
      <c r="N47" s="39">
        <f t="shared" si="8"/>
        <v>0</v>
      </c>
      <c r="O47" s="46">
        <f t="shared" si="24"/>
        <v>0</v>
      </c>
      <c r="P47" s="9">
        <f t="shared" si="25"/>
        <v>1.6604540833615726E-2</v>
      </c>
      <c r="Q47" s="10">
        <f t="shared" si="26"/>
        <v>49.000000000000007</v>
      </c>
      <c r="R47" s="38"/>
      <c r="S47" s="17">
        <f t="shared" si="9"/>
        <v>0</v>
      </c>
      <c r="T47" s="13">
        <f t="shared" si="27"/>
        <v>56</v>
      </c>
      <c r="U47" s="38"/>
      <c r="V47" s="45">
        <f t="shared" si="10"/>
        <v>0</v>
      </c>
      <c r="W47" s="14">
        <f t="shared" si="28"/>
        <v>73</v>
      </c>
      <c r="X47" s="38"/>
      <c r="Y47" s="45">
        <f t="shared" si="11"/>
        <v>0</v>
      </c>
      <c r="Z47" s="32">
        <f t="shared" si="12"/>
        <v>0</v>
      </c>
      <c r="AA47" s="16">
        <f t="shared" si="29"/>
        <v>6.325539365186943E-3</v>
      </c>
      <c r="AB47" s="18">
        <f t="shared" si="30"/>
        <v>18.666666666666668</v>
      </c>
      <c r="AC47" s="38"/>
      <c r="AD47" s="17">
        <f t="shared" si="13"/>
        <v>0</v>
      </c>
      <c r="AE47" s="20">
        <f t="shared" si="31"/>
        <v>21</v>
      </c>
      <c r="AF47" s="38"/>
      <c r="AG47" s="37">
        <f t="shared" si="14"/>
        <v>0</v>
      </c>
      <c r="AH47" s="21">
        <f t="shared" si="32"/>
        <v>27</v>
      </c>
      <c r="AI47" s="41"/>
      <c r="AJ47" s="42">
        <f t="shared" si="15"/>
        <v>0</v>
      </c>
      <c r="AK47" s="47">
        <f t="shared" si="16"/>
        <v>0</v>
      </c>
      <c r="AL47" s="25" t="str">
        <f t="shared" si="33"/>
        <v/>
      </c>
      <c r="AM47" s="22">
        <f t="shared" si="34"/>
        <v>12</v>
      </c>
      <c r="AN47" s="38"/>
      <c r="AO47" s="17">
        <f t="shared" si="17"/>
        <v>0</v>
      </c>
      <c r="AP47" s="23">
        <f t="shared" si="35"/>
        <v>19</v>
      </c>
      <c r="AQ47" s="38"/>
      <c r="AR47" s="37">
        <f t="shared" si="18"/>
        <v>0</v>
      </c>
      <c r="AS47" s="24">
        <f t="shared" si="36"/>
        <v>26</v>
      </c>
      <c r="AT47" s="38"/>
      <c r="AU47" s="42">
        <f t="shared" si="19"/>
        <v>0</v>
      </c>
      <c r="AV47" s="47">
        <f t="shared" si="20"/>
        <v>0</v>
      </c>
    </row>
    <row r="48" spans="1:48" x14ac:dyDescent="0.25">
      <c r="A48" s="92">
        <f t="shared" si="0"/>
        <v>46</v>
      </c>
      <c r="B48" s="195">
        <f t="shared" si="21"/>
        <v>3051</v>
      </c>
      <c r="C48" s="190" t="s">
        <v>11</v>
      </c>
      <c r="D48" s="194">
        <f t="shared" si="37"/>
        <v>3150</v>
      </c>
      <c r="E48" s="6">
        <f t="shared" si="22"/>
        <v>4.5886594559160929E-2</v>
      </c>
      <c r="F48" s="30">
        <f t="shared" si="4"/>
        <v>140</v>
      </c>
      <c r="G48" s="34"/>
      <c r="H48" s="39">
        <f t="shared" si="5"/>
        <v>0</v>
      </c>
      <c r="I48" s="31">
        <f t="shared" si="6"/>
        <v>161</v>
      </c>
      <c r="J48" s="38"/>
      <c r="K48" s="39">
        <f t="shared" si="7"/>
        <v>0</v>
      </c>
      <c r="L48" s="63">
        <f t="shared" si="23"/>
        <v>209</v>
      </c>
      <c r="M48" s="43"/>
      <c r="N48" s="39">
        <f t="shared" si="8"/>
        <v>0</v>
      </c>
      <c r="O48" s="46">
        <f t="shared" si="24"/>
        <v>0</v>
      </c>
      <c r="P48" s="9">
        <f t="shared" si="25"/>
        <v>1.8354637823664376E-2</v>
      </c>
      <c r="Q48" s="10">
        <f t="shared" si="26"/>
        <v>56.000000000000007</v>
      </c>
      <c r="R48" s="38"/>
      <c r="S48" s="17">
        <f t="shared" si="9"/>
        <v>0</v>
      </c>
      <c r="T48" s="13">
        <f t="shared" si="27"/>
        <v>64</v>
      </c>
      <c r="U48" s="38"/>
      <c r="V48" s="45">
        <f t="shared" si="10"/>
        <v>0</v>
      </c>
      <c r="W48" s="14">
        <f t="shared" si="28"/>
        <v>83</v>
      </c>
      <c r="X48" s="38"/>
      <c r="Y48" s="45">
        <f t="shared" si="11"/>
        <v>0</v>
      </c>
      <c r="Z48" s="32">
        <f t="shared" si="12"/>
        <v>0</v>
      </c>
      <c r="AA48" s="16">
        <f t="shared" si="29"/>
        <v>7.6477657598601548E-3</v>
      </c>
      <c r="AB48" s="18">
        <f t="shared" si="30"/>
        <v>23.333333333333332</v>
      </c>
      <c r="AC48" s="38"/>
      <c r="AD48" s="17">
        <f t="shared" si="13"/>
        <v>0</v>
      </c>
      <c r="AE48" s="20">
        <f t="shared" si="31"/>
        <v>27</v>
      </c>
      <c r="AF48" s="38"/>
      <c r="AG48" s="37">
        <f t="shared" si="14"/>
        <v>0</v>
      </c>
      <c r="AH48" s="21">
        <f t="shared" si="32"/>
        <v>35</v>
      </c>
      <c r="AI48" s="41"/>
      <c r="AJ48" s="42">
        <f t="shared" si="15"/>
        <v>0</v>
      </c>
      <c r="AK48" s="47">
        <f t="shared" si="16"/>
        <v>0</v>
      </c>
      <c r="AL48" s="25" t="str">
        <f t="shared" si="33"/>
        <v/>
      </c>
      <c r="AM48" s="22">
        <f t="shared" si="34"/>
        <v>12</v>
      </c>
      <c r="AN48" s="38"/>
      <c r="AO48" s="17">
        <f t="shared" si="17"/>
        <v>0</v>
      </c>
      <c r="AP48" s="23">
        <f t="shared" si="35"/>
        <v>19</v>
      </c>
      <c r="AQ48" s="38"/>
      <c r="AR48" s="37">
        <f t="shared" si="18"/>
        <v>0</v>
      </c>
      <c r="AS48" s="24">
        <f t="shared" si="36"/>
        <v>26</v>
      </c>
      <c r="AT48" s="38"/>
      <c r="AU48" s="42">
        <f t="shared" si="19"/>
        <v>0</v>
      </c>
      <c r="AV48" s="47">
        <f t="shared" si="20"/>
        <v>0</v>
      </c>
    </row>
    <row r="49" spans="1:48" x14ac:dyDescent="0.25">
      <c r="A49" s="92">
        <f t="shared" si="0"/>
        <v>47</v>
      </c>
      <c r="B49" s="195">
        <f t="shared" si="21"/>
        <v>3151</v>
      </c>
      <c r="C49" s="190" t="s">
        <v>11</v>
      </c>
      <c r="D49" s="194">
        <f t="shared" si="37"/>
        <v>3250</v>
      </c>
      <c r="E49" s="6">
        <f t="shared" si="22"/>
        <v>4.8873373532212008E-2</v>
      </c>
      <c r="F49" s="30">
        <f t="shared" si="4"/>
        <v>154.00000000000003</v>
      </c>
      <c r="G49" s="34"/>
      <c r="H49" s="39">
        <f t="shared" si="5"/>
        <v>0</v>
      </c>
      <c r="I49" s="31">
        <f t="shared" si="6"/>
        <v>177</v>
      </c>
      <c r="J49" s="38"/>
      <c r="K49" s="39">
        <f t="shared" si="7"/>
        <v>0</v>
      </c>
      <c r="L49" s="63">
        <f t="shared" si="23"/>
        <v>230</v>
      </c>
      <c r="M49" s="43"/>
      <c r="N49" s="39">
        <f t="shared" si="8"/>
        <v>0</v>
      </c>
      <c r="O49" s="46">
        <f t="shared" si="24"/>
        <v>0</v>
      </c>
      <c r="P49" s="9">
        <f t="shared" si="25"/>
        <v>1.9993652808632183E-2</v>
      </c>
      <c r="Q49" s="10">
        <f t="shared" si="26"/>
        <v>63.000000000000007</v>
      </c>
      <c r="R49" s="38"/>
      <c r="S49" s="17">
        <f t="shared" si="9"/>
        <v>0</v>
      </c>
      <c r="T49" s="13">
        <f t="shared" si="27"/>
        <v>72</v>
      </c>
      <c r="U49" s="38"/>
      <c r="V49" s="45">
        <f t="shared" si="10"/>
        <v>0</v>
      </c>
      <c r="W49" s="14">
        <f t="shared" si="28"/>
        <v>94</v>
      </c>
      <c r="X49" s="38"/>
      <c r="Y49" s="45">
        <f t="shared" si="11"/>
        <v>0</v>
      </c>
      <c r="Z49" s="32">
        <f t="shared" si="12"/>
        <v>0</v>
      </c>
      <c r="AA49" s="16">
        <f t="shared" si="29"/>
        <v>8.886067914947636E-3</v>
      </c>
      <c r="AB49" s="18">
        <f t="shared" si="30"/>
        <v>28.000000000000004</v>
      </c>
      <c r="AC49" s="38"/>
      <c r="AD49" s="17">
        <f t="shared" si="13"/>
        <v>0</v>
      </c>
      <c r="AE49" s="20">
        <f t="shared" si="31"/>
        <v>32</v>
      </c>
      <c r="AF49" s="38"/>
      <c r="AG49" s="37">
        <f t="shared" si="14"/>
        <v>0</v>
      </c>
      <c r="AH49" s="21">
        <f t="shared" si="32"/>
        <v>42</v>
      </c>
      <c r="AI49" s="41"/>
      <c r="AJ49" s="42">
        <f t="shared" si="15"/>
        <v>0</v>
      </c>
      <c r="AK49" s="47">
        <f t="shared" si="16"/>
        <v>0</v>
      </c>
      <c r="AL49" s="25">
        <f t="shared" si="33"/>
        <v>4.443033957473818E-3</v>
      </c>
      <c r="AM49" s="22">
        <f t="shared" si="34"/>
        <v>14.000000000000002</v>
      </c>
      <c r="AN49" s="38"/>
      <c r="AO49" s="17">
        <f t="shared" si="17"/>
        <v>0</v>
      </c>
      <c r="AP49" s="23">
        <f t="shared" si="35"/>
        <v>19</v>
      </c>
      <c r="AQ49" s="38"/>
      <c r="AR49" s="37">
        <f t="shared" si="18"/>
        <v>0</v>
      </c>
      <c r="AS49" s="24">
        <f t="shared" si="36"/>
        <v>26</v>
      </c>
      <c r="AT49" s="38"/>
      <c r="AU49" s="42">
        <f t="shared" si="19"/>
        <v>0</v>
      </c>
      <c r="AV49" s="47">
        <f t="shared" si="20"/>
        <v>0</v>
      </c>
    </row>
    <row r="50" spans="1:48" x14ac:dyDescent="0.25">
      <c r="A50" s="92">
        <f t="shared" si="0"/>
        <v>48</v>
      </c>
      <c r="B50" s="195">
        <f t="shared" si="21"/>
        <v>3251</v>
      </c>
      <c r="C50" s="190" t="s">
        <v>11</v>
      </c>
      <c r="D50" s="194">
        <f t="shared" si="37"/>
        <v>3350</v>
      </c>
      <c r="E50" s="6">
        <f t="shared" si="22"/>
        <v>5.1676407259304835E-2</v>
      </c>
      <c r="F50" s="30">
        <f t="shared" si="4"/>
        <v>168.00000000000003</v>
      </c>
      <c r="G50" s="34"/>
      <c r="H50" s="39">
        <f t="shared" si="5"/>
        <v>0</v>
      </c>
      <c r="I50" s="31">
        <f t="shared" si="6"/>
        <v>193</v>
      </c>
      <c r="J50" s="38"/>
      <c r="K50" s="39">
        <f t="shared" si="7"/>
        <v>0</v>
      </c>
      <c r="L50" s="63">
        <f t="shared" si="23"/>
        <v>251</v>
      </c>
      <c r="M50" s="43"/>
      <c r="N50" s="39">
        <f t="shared" si="8"/>
        <v>0</v>
      </c>
      <c r="O50" s="46">
        <f t="shared" si="24"/>
        <v>0</v>
      </c>
      <c r="P50" s="9">
        <f t="shared" si="25"/>
        <v>2.153183635804368E-2</v>
      </c>
      <c r="Q50" s="10">
        <f t="shared" si="26"/>
        <v>70</v>
      </c>
      <c r="R50" s="38"/>
      <c r="S50" s="17">
        <f t="shared" si="9"/>
        <v>0</v>
      </c>
      <c r="T50" s="13">
        <f t="shared" si="27"/>
        <v>81</v>
      </c>
      <c r="U50" s="38"/>
      <c r="V50" s="45">
        <f t="shared" si="10"/>
        <v>0</v>
      </c>
      <c r="W50" s="14">
        <f t="shared" si="28"/>
        <v>105</v>
      </c>
      <c r="X50" s="38"/>
      <c r="Y50" s="45">
        <f t="shared" si="11"/>
        <v>0</v>
      </c>
      <c r="Z50" s="32">
        <f t="shared" si="12"/>
        <v>0</v>
      </c>
      <c r="AA50" s="16">
        <f t="shared" si="29"/>
        <v>1.0048190300420385E-2</v>
      </c>
      <c r="AB50" s="18">
        <f t="shared" si="30"/>
        <v>32.666666666666671</v>
      </c>
      <c r="AC50" s="38"/>
      <c r="AD50" s="17">
        <f t="shared" si="13"/>
        <v>0</v>
      </c>
      <c r="AE50" s="20">
        <f t="shared" si="31"/>
        <v>38</v>
      </c>
      <c r="AF50" s="38"/>
      <c r="AG50" s="37">
        <f t="shared" si="14"/>
        <v>0</v>
      </c>
      <c r="AH50" s="21">
        <f t="shared" si="32"/>
        <v>49</v>
      </c>
      <c r="AI50" s="41"/>
      <c r="AJ50" s="42">
        <f t="shared" si="15"/>
        <v>0</v>
      </c>
      <c r="AK50" s="47">
        <f t="shared" si="16"/>
        <v>0</v>
      </c>
      <c r="AL50" s="25">
        <f t="shared" si="33"/>
        <v>5.38295908951092E-3</v>
      </c>
      <c r="AM50" s="22">
        <f t="shared" si="34"/>
        <v>17.5</v>
      </c>
      <c r="AN50" s="38"/>
      <c r="AO50" s="17">
        <f t="shared" si="17"/>
        <v>0</v>
      </c>
      <c r="AP50" s="23">
        <f t="shared" si="35"/>
        <v>20</v>
      </c>
      <c r="AQ50" s="38"/>
      <c r="AR50" s="37">
        <f t="shared" si="18"/>
        <v>0</v>
      </c>
      <c r="AS50" s="24">
        <f t="shared" si="36"/>
        <v>26</v>
      </c>
      <c r="AT50" s="38"/>
      <c r="AU50" s="42">
        <f t="shared" si="19"/>
        <v>0</v>
      </c>
      <c r="AV50" s="47">
        <f t="shared" si="20"/>
        <v>0</v>
      </c>
    </row>
    <row r="51" spans="1:48" x14ac:dyDescent="0.25">
      <c r="A51" s="92">
        <f t="shared" si="0"/>
        <v>49</v>
      </c>
      <c r="B51" s="195">
        <f t="shared" si="21"/>
        <v>3351</v>
      </c>
      <c r="C51" s="190" t="s">
        <v>11</v>
      </c>
      <c r="D51" s="194">
        <f t="shared" si="37"/>
        <v>3450</v>
      </c>
      <c r="E51" s="6">
        <f t="shared" si="22"/>
        <v>5.4312145628170702E-2</v>
      </c>
      <c r="F51" s="30">
        <f t="shared" si="4"/>
        <v>182.00000000000003</v>
      </c>
      <c r="G51" s="34"/>
      <c r="H51" s="39">
        <f t="shared" si="5"/>
        <v>0</v>
      </c>
      <c r="I51" s="31">
        <f t="shared" si="6"/>
        <v>209</v>
      </c>
      <c r="J51" s="38"/>
      <c r="K51" s="39">
        <f t="shared" si="7"/>
        <v>0</v>
      </c>
      <c r="L51" s="63">
        <f t="shared" si="23"/>
        <v>272</v>
      </c>
      <c r="M51" s="43"/>
      <c r="N51" s="39">
        <f t="shared" si="8"/>
        <v>0</v>
      </c>
      <c r="O51" s="46">
        <f t="shared" si="24"/>
        <v>0</v>
      </c>
      <c r="P51" s="9">
        <f t="shared" si="25"/>
        <v>2.2978215458072222E-2</v>
      </c>
      <c r="Q51" s="10">
        <f t="shared" si="26"/>
        <v>77.000000000000014</v>
      </c>
      <c r="R51" s="38"/>
      <c r="S51" s="17">
        <f t="shared" si="9"/>
        <v>0</v>
      </c>
      <c r="T51" s="13">
        <f t="shared" si="27"/>
        <v>89</v>
      </c>
      <c r="U51" s="38"/>
      <c r="V51" s="45">
        <f t="shared" si="10"/>
        <v>0</v>
      </c>
      <c r="W51" s="14">
        <f t="shared" si="28"/>
        <v>116</v>
      </c>
      <c r="X51" s="38"/>
      <c r="Y51" s="45">
        <f t="shared" si="11"/>
        <v>0</v>
      </c>
      <c r="Z51" s="32">
        <f t="shared" si="12"/>
        <v>0</v>
      </c>
      <c r="AA51" s="16">
        <f t="shared" si="29"/>
        <v>1.1140952949368349E-2</v>
      </c>
      <c r="AB51" s="18">
        <f t="shared" si="30"/>
        <v>37.333333333333336</v>
      </c>
      <c r="AC51" s="38"/>
      <c r="AD51" s="17">
        <f t="shared" si="13"/>
        <v>0</v>
      </c>
      <c r="AE51" s="20">
        <f t="shared" si="31"/>
        <v>43</v>
      </c>
      <c r="AF51" s="38"/>
      <c r="AG51" s="37">
        <f t="shared" si="14"/>
        <v>0</v>
      </c>
      <c r="AH51" s="21">
        <f t="shared" si="32"/>
        <v>56</v>
      </c>
      <c r="AI51" s="41"/>
      <c r="AJ51" s="42">
        <f t="shared" si="15"/>
        <v>0</v>
      </c>
      <c r="AK51" s="47">
        <f t="shared" si="16"/>
        <v>0</v>
      </c>
      <c r="AL51" s="25">
        <f t="shared" si="33"/>
        <v>6.2667860340196967E-3</v>
      </c>
      <c r="AM51" s="22">
        <f t="shared" si="34"/>
        <v>21.000000000000004</v>
      </c>
      <c r="AN51" s="38"/>
      <c r="AO51" s="17">
        <f t="shared" si="17"/>
        <v>0</v>
      </c>
      <c r="AP51" s="23">
        <f t="shared" si="35"/>
        <v>24</v>
      </c>
      <c r="AQ51" s="38"/>
      <c r="AR51" s="37">
        <f t="shared" si="18"/>
        <v>0</v>
      </c>
      <c r="AS51" s="24">
        <f t="shared" si="36"/>
        <v>31</v>
      </c>
      <c r="AT51" s="38"/>
      <c r="AU51" s="42">
        <f t="shared" si="19"/>
        <v>0</v>
      </c>
      <c r="AV51" s="47">
        <f t="shared" si="20"/>
        <v>0</v>
      </c>
    </row>
    <row r="52" spans="1:48" x14ac:dyDescent="0.25">
      <c r="A52" s="92">
        <f t="shared" si="0"/>
        <v>50</v>
      </c>
      <c r="B52" s="195">
        <f t="shared" si="21"/>
        <v>3451</v>
      </c>
      <c r="C52" s="190" t="s">
        <v>11</v>
      </c>
      <c r="D52" s="194">
        <f t="shared" si="37"/>
        <v>3550</v>
      </c>
      <c r="E52" s="6">
        <f t="shared" si="22"/>
        <v>5.6795131845841791E-2</v>
      </c>
      <c r="F52" s="30">
        <f t="shared" si="4"/>
        <v>196.00000000000003</v>
      </c>
      <c r="G52" s="34"/>
      <c r="H52" s="39">
        <f t="shared" si="5"/>
        <v>0</v>
      </c>
      <c r="I52" s="31">
        <f t="shared" si="6"/>
        <v>225</v>
      </c>
      <c r="J52" s="38"/>
      <c r="K52" s="39">
        <f t="shared" si="7"/>
        <v>0</v>
      </c>
      <c r="L52" s="63">
        <f t="shared" si="23"/>
        <v>293</v>
      </c>
      <c r="M52" s="43"/>
      <c r="N52" s="39">
        <f t="shared" si="8"/>
        <v>0</v>
      </c>
      <c r="O52" s="46">
        <f t="shared" si="24"/>
        <v>0</v>
      </c>
      <c r="P52" s="9">
        <f t="shared" si="25"/>
        <v>2.4340770791075054E-2</v>
      </c>
      <c r="Q52" s="10">
        <f t="shared" si="26"/>
        <v>84.000000000000014</v>
      </c>
      <c r="R52" s="38"/>
      <c r="S52" s="17">
        <f t="shared" si="9"/>
        <v>0</v>
      </c>
      <c r="T52" s="13">
        <f t="shared" si="27"/>
        <v>97</v>
      </c>
      <c r="U52" s="38"/>
      <c r="V52" s="45">
        <f t="shared" si="10"/>
        <v>0</v>
      </c>
      <c r="W52" s="14">
        <f t="shared" si="28"/>
        <v>126</v>
      </c>
      <c r="X52" s="38"/>
      <c r="Y52" s="45">
        <f t="shared" si="11"/>
        <v>0</v>
      </c>
      <c r="Z52" s="32">
        <f t="shared" si="12"/>
        <v>0</v>
      </c>
      <c r="AA52" s="16">
        <f t="shared" si="29"/>
        <v>1.2170385395537527E-2</v>
      </c>
      <c r="AB52" s="18">
        <f t="shared" si="30"/>
        <v>42.000000000000007</v>
      </c>
      <c r="AC52" s="38"/>
      <c r="AD52" s="17">
        <f t="shared" si="13"/>
        <v>0</v>
      </c>
      <c r="AE52" s="20">
        <f t="shared" si="31"/>
        <v>48</v>
      </c>
      <c r="AF52" s="38"/>
      <c r="AG52" s="37">
        <f t="shared" si="14"/>
        <v>0</v>
      </c>
      <c r="AH52" s="21">
        <f t="shared" si="32"/>
        <v>62</v>
      </c>
      <c r="AI52" s="41"/>
      <c r="AJ52" s="42">
        <f t="shared" si="15"/>
        <v>0</v>
      </c>
      <c r="AK52" s="47">
        <f t="shared" si="16"/>
        <v>0</v>
      </c>
      <c r="AL52" s="25">
        <f t="shared" si="33"/>
        <v>7.0993914807302239E-3</v>
      </c>
      <c r="AM52" s="22">
        <f t="shared" si="34"/>
        <v>24.500000000000004</v>
      </c>
      <c r="AN52" s="38"/>
      <c r="AO52" s="17">
        <f t="shared" si="17"/>
        <v>0</v>
      </c>
      <c r="AP52" s="23">
        <f t="shared" si="35"/>
        <v>28</v>
      </c>
      <c r="AQ52" s="38"/>
      <c r="AR52" s="37">
        <f t="shared" si="18"/>
        <v>0</v>
      </c>
      <c r="AS52" s="24">
        <f t="shared" si="36"/>
        <v>36</v>
      </c>
      <c r="AT52" s="38"/>
      <c r="AU52" s="42">
        <f t="shared" si="19"/>
        <v>0</v>
      </c>
      <c r="AV52" s="47">
        <f t="shared" si="20"/>
        <v>0</v>
      </c>
    </row>
    <row r="53" spans="1:48" x14ac:dyDescent="0.25">
      <c r="A53" s="92">
        <f t="shared" si="0"/>
        <v>51</v>
      </c>
      <c r="B53" s="195">
        <f t="shared" si="21"/>
        <v>3551</v>
      </c>
      <c r="C53" s="190" t="s">
        <v>11</v>
      </c>
      <c r="D53" s="194">
        <f t="shared" si="37"/>
        <v>3650</v>
      </c>
      <c r="E53" s="6">
        <f t="shared" si="22"/>
        <v>5.9138270909602934E-2</v>
      </c>
      <c r="F53" s="30">
        <f t="shared" si="4"/>
        <v>210.00000000000003</v>
      </c>
      <c r="G53" s="34"/>
      <c r="H53" s="39">
        <f t="shared" si="5"/>
        <v>0</v>
      </c>
      <c r="I53" s="31">
        <f t="shared" si="6"/>
        <v>242</v>
      </c>
      <c r="J53" s="38"/>
      <c r="K53" s="39">
        <f t="shared" si="7"/>
        <v>0</v>
      </c>
      <c r="L53" s="63">
        <f t="shared" si="23"/>
        <v>315</v>
      </c>
      <c r="M53" s="43"/>
      <c r="N53" s="39">
        <f t="shared" si="8"/>
        <v>0</v>
      </c>
      <c r="O53" s="46">
        <f t="shared" si="24"/>
        <v>0</v>
      </c>
      <c r="P53" s="9">
        <f t="shared" si="25"/>
        <v>2.5626584060827941E-2</v>
      </c>
      <c r="Q53" s="10">
        <f t="shared" si="26"/>
        <v>91.000000000000014</v>
      </c>
      <c r="R53" s="38"/>
      <c r="S53" s="17">
        <f t="shared" si="9"/>
        <v>0</v>
      </c>
      <c r="T53" s="13">
        <f t="shared" si="27"/>
        <v>105</v>
      </c>
      <c r="U53" s="38"/>
      <c r="V53" s="45">
        <f t="shared" si="10"/>
        <v>0</v>
      </c>
      <c r="W53" s="14">
        <f t="shared" si="28"/>
        <v>137</v>
      </c>
      <c r="X53" s="38"/>
      <c r="Y53" s="45">
        <f t="shared" si="11"/>
        <v>0</v>
      </c>
      <c r="Z53" s="32">
        <f t="shared" si="12"/>
        <v>0</v>
      </c>
      <c r="AA53" s="16">
        <f t="shared" si="29"/>
        <v>1.3141837979911761E-2</v>
      </c>
      <c r="AB53" s="18">
        <f t="shared" si="30"/>
        <v>46.666666666666664</v>
      </c>
      <c r="AC53" s="38"/>
      <c r="AD53" s="17">
        <f t="shared" si="13"/>
        <v>0</v>
      </c>
      <c r="AE53" s="20">
        <f t="shared" si="31"/>
        <v>54</v>
      </c>
      <c r="AF53" s="38"/>
      <c r="AG53" s="37">
        <f t="shared" si="14"/>
        <v>0</v>
      </c>
      <c r="AH53" s="21">
        <f t="shared" si="32"/>
        <v>70</v>
      </c>
      <c r="AI53" s="41"/>
      <c r="AJ53" s="42">
        <f t="shared" si="15"/>
        <v>0</v>
      </c>
      <c r="AK53" s="47">
        <f t="shared" si="16"/>
        <v>0</v>
      </c>
      <c r="AL53" s="25">
        <f t="shared" si="33"/>
        <v>7.885102787947058E-3</v>
      </c>
      <c r="AM53" s="22">
        <f t="shared" si="34"/>
        <v>28.000000000000004</v>
      </c>
      <c r="AN53" s="38"/>
      <c r="AO53" s="17">
        <f t="shared" si="17"/>
        <v>0</v>
      </c>
      <c r="AP53" s="23">
        <f t="shared" si="35"/>
        <v>32</v>
      </c>
      <c r="AQ53" s="38"/>
      <c r="AR53" s="37">
        <f t="shared" si="18"/>
        <v>0</v>
      </c>
      <c r="AS53" s="24">
        <f t="shared" si="36"/>
        <v>42</v>
      </c>
      <c r="AT53" s="38"/>
      <c r="AU53" s="42">
        <f t="shared" si="19"/>
        <v>0</v>
      </c>
      <c r="AV53" s="47">
        <f t="shared" si="20"/>
        <v>0</v>
      </c>
    </row>
    <row r="54" spans="1:48" x14ac:dyDescent="0.25">
      <c r="A54" s="92">
        <f t="shared" si="0"/>
        <v>52</v>
      </c>
      <c r="B54" s="195">
        <f t="shared" si="21"/>
        <v>3651</v>
      </c>
      <c r="C54" s="190" t="s">
        <v>11</v>
      </c>
      <c r="D54" s="194">
        <f t="shared" si="37"/>
        <v>3750</v>
      </c>
      <c r="E54" s="6">
        <f t="shared" si="22"/>
        <v>6.1353053957819786E-2</v>
      </c>
      <c r="F54" s="30">
        <f t="shared" si="4"/>
        <v>224.00000000000003</v>
      </c>
      <c r="G54" s="34"/>
      <c r="H54" s="39">
        <f t="shared" si="5"/>
        <v>0</v>
      </c>
      <c r="I54" s="31">
        <f t="shared" si="6"/>
        <v>258</v>
      </c>
      <c r="J54" s="38"/>
      <c r="K54" s="39">
        <f t="shared" si="7"/>
        <v>0</v>
      </c>
      <c r="L54" s="63">
        <f t="shared" si="23"/>
        <v>335</v>
      </c>
      <c r="M54" s="43"/>
      <c r="N54" s="39">
        <f t="shared" si="8"/>
        <v>0</v>
      </c>
      <c r="O54" s="46">
        <f t="shared" si="24"/>
        <v>0</v>
      </c>
      <c r="P54" s="9">
        <f t="shared" si="25"/>
        <v>2.6841961106546155E-2</v>
      </c>
      <c r="Q54" s="10">
        <f t="shared" si="26"/>
        <v>98.000000000000014</v>
      </c>
      <c r="R54" s="38"/>
      <c r="S54" s="17">
        <f t="shared" si="9"/>
        <v>0</v>
      </c>
      <c r="T54" s="13">
        <f t="shared" si="27"/>
        <v>113</v>
      </c>
      <c r="U54" s="38"/>
      <c r="V54" s="45">
        <f t="shared" si="10"/>
        <v>0</v>
      </c>
      <c r="W54" s="14">
        <f t="shared" si="28"/>
        <v>147</v>
      </c>
      <c r="X54" s="38"/>
      <c r="Y54" s="45">
        <f t="shared" si="11"/>
        <v>0</v>
      </c>
      <c r="Z54" s="32">
        <f t="shared" si="12"/>
        <v>0</v>
      </c>
      <c r="AA54" s="16">
        <f t="shared" si="29"/>
        <v>1.4060074865333701E-2</v>
      </c>
      <c r="AB54" s="18">
        <f t="shared" si="30"/>
        <v>51.333333333333343</v>
      </c>
      <c r="AC54" s="38"/>
      <c r="AD54" s="17">
        <f t="shared" si="13"/>
        <v>0</v>
      </c>
      <c r="AE54" s="20">
        <f t="shared" si="31"/>
        <v>59</v>
      </c>
      <c r="AF54" s="38"/>
      <c r="AG54" s="37">
        <f t="shared" si="14"/>
        <v>0</v>
      </c>
      <c r="AH54" s="21">
        <f t="shared" si="32"/>
        <v>77</v>
      </c>
      <c r="AI54" s="41"/>
      <c r="AJ54" s="42">
        <f t="shared" si="15"/>
        <v>0</v>
      </c>
      <c r="AK54" s="47">
        <f t="shared" si="16"/>
        <v>0</v>
      </c>
      <c r="AL54" s="25">
        <f t="shared" si="33"/>
        <v>8.627773212818407E-3</v>
      </c>
      <c r="AM54" s="22">
        <f t="shared" si="34"/>
        <v>31.500000000000004</v>
      </c>
      <c r="AN54" s="38"/>
      <c r="AO54" s="17">
        <f t="shared" si="17"/>
        <v>0</v>
      </c>
      <c r="AP54" s="23">
        <f t="shared" si="35"/>
        <v>36</v>
      </c>
      <c r="AQ54" s="38"/>
      <c r="AR54" s="37">
        <f t="shared" si="18"/>
        <v>0</v>
      </c>
      <c r="AS54" s="24">
        <f t="shared" si="36"/>
        <v>47</v>
      </c>
      <c r="AT54" s="38"/>
      <c r="AU54" s="42">
        <f t="shared" si="19"/>
        <v>0</v>
      </c>
      <c r="AV54" s="47">
        <f t="shared" si="20"/>
        <v>0</v>
      </c>
    </row>
    <row r="55" spans="1:48" x14ac:dyDescent="0.25">
      <c r="A55" s="92">
        <f t="shared" si="0"/>
        <v>53</v>
      </c>
      <c r="B55" s="195">
        <f t="shared" si="21"/>
        <v>3751</v>
      </c>
      <c r="C55" s="190" t="s">
        <v>11</v>
      </c>
      <c r="D55" s="194">
        <f t="shared" si="37"/>
        <v>3850</v>
      </c>
      <c r="E55" s="6">
        <f t="shared" si="22"/>
        <v>6.3449746734204227E-2</v>
      </c>
      <c r="F55" s="30">
        <f t="shared" si="4"/>
        <v>238.00000000000003</v>
      </c>
      <c r="G55" s="34"/>
      <c r="H55" s="39">
        <f t="shared" si="5"/>
        <v>0</v>
      </c>
      <c r="I55" s="31">
        <f t="shared" si="6"/>
        <v>274</v>
      </c>
      <c r="J55" s="38"/>
      <c r="K55" s="39">
        <f t="shared" si="7"/>
        <v>0</v>
      </c>
      <c r="L55" s="63">
        <f t="shared" si="23"/>
        <v>356</v>
      </c>
      <c r="M55" s="43"/>
      <c r="N55" s="39">
        <f t="shared" si="8"/>
        <v>0</v>
      </c>
      <c r="O55" s="46">
        <f t="shared" si="24"/>
        <v>0</v>
      </c>
      <c r="P55" s="9">
        <f t="shared" si="25"/>
        <v>2.7992535323913628E-2</v>
      </c>
      <c r="Q55" s="10">
        <f t="shared" si="26"/>
        <v>105.00000000000001</v>
      </c>
      <c r="R55" s="38"/>
      <c r="S55" s="17">
        <f t="shared" si="9"/>
        <v>0</v>
      </c>
      <c r="T55" s="13">
        <f t="shared" si="27"/>
        <v>121</v>
      </c>
      <c r="U55" s="38"/>
      <c r="V55" s="45">
        <f t="shared" si="10"/>
        <v>0</v>
      </c>
      <c r="W55" s="14">
        <f t="shared" si="28"/>
        <v>157</v>
      </c>
      <c r="X55" s="38"/>
      <c r="Y55" s="45">
        <f t="shared" si="11"/>
        <v>0</v>
      </c>
      <c r="Z55" s="32">
        <f t="shared" si="12"/>
        <v>0</v>
      </c>
      <c r="AA55" s="16">
        <f t="shared" si="29"/>
        <v>1.4929352172753934E-2</v>
      </c>
      <c r="AB55" s="18">
        <f t="shared" si="30"/>
        <v>56.000000000000007</v>
      </c>
      <c r="AC55" s="38"/>
      <c r="AD55" s="17">
        <f t="shared" si="13"/>
        <v>0</v>
      </c>
      <c r="AE55" s="20">
        <f t="shared" si="31"/>
        <v>64</v>
      </c>
      <c r="AF55" s="38"/>
      <c r="AG55" s="37">
        <f t="shared" si="14"/>
        <v>0</v>
      </c>
      <c r="AH55" s="21">
        <f t="shared" si="32"/>
        <v>83</v>
      </c>
      <c r="AI55" s="41"/>
      <c r="AJ55" s="42">
        <f t="shared" si="15"/>
        <v>0</v>
      </c>
      <c r="AK55" s="47">
        <f t="shared" si="16"/>
        <v>0</v>
      </c>
      <c r="AL55" s="25">
        <f t="shared" si="33"/>
        <v>9.3308451079712074E-3</v>
      </c>
      <c r="AM55" s="22">
        <f t="shared" si="34"/>
        <v>35</v>
      </c>
      <c r="AN55" s="38"/>
      <c r="AO55" s="17">
        <f t="shared" si="17"/>
        <v>0</v>
      </c>
      <c r="AP55" s="23">
        <f t="shared" si="35"/>
        <v>40</v>
      </c>
      <c r="AQ55" s="38"/>
      <c r="AR55" s="37">
        <f t="shared" si="18"/>
        <v>0</v>
      </c>
      <c r="AS55" s="24">
        <f t="shared" si="36"/>
        <v>52</v>
      </c>
      <c r="AT55" s="38"/>
      <c r="AU55" s="42">
        <f t="shared" si="19"/>
        <v>0</v>
      </c>
      <c r="AV55" s="47">
        <f t="shared" si="20"/>
        <v>0</v>
      </c>
    </row>
    <row r="56" spans="1:48" x14ac:dyDescent="0.25">
      <c r="A56" s="92">
        <f t="shared" si="0"/>
        <v>54</v>
      </c>
      <c r="B56" s="195">
        <f t="shared" si="21"/>
        <v>3851</v>
      </c>
      <c r="C56" s="190" t="s">
        <v>11</v>
      </c>
      <c r="D56" s="194">
        <f t="shared" si="37"/>
        <v>3950</v>
      </c>
      <c r="E56" s="6">
        <f t="shared" si="22"/>
        <v>6.54375486886523E-2</v>
      </c>
      <c r="F56" s="30">
        <f t="shared" si="4"/>
        <v>252.00000000000003</v>
      </c>
      <c r="G56" s="34"/>
      <c r="H56" s="39">
        <f t="shared" si="5"/>
        <v>0</v>
      </c>
      <c r="I56" s="31">
        <f t="shared" si="6"/>
        <v>290</v>
      </c>
      <c r="J56" s="38"/>
      <c r="K56" s="39">
        <f t="shared" si="7"/>
        <v>0</v>
      </c>
      <c r="L56" s="63">
        <f t="shared" si="23"/>
        <v>377</v>
      </c>
      <c r="M56" s="43"/>
      <c r="N56" s="39">
        <f t="shared" si="8"/>
        <v>0</v>
      </c>
      <c r="O56" s="46">
        <f t="shared" si="24"/>
        <v>0</v>
      </c>
      <c r="P56" s="9">
        <f t="shared" si="25"/>
        <v>2.9083354972734357E-2</v>
      </c>
      <c r="Q56" s="10">
        <f t="shared" si="26"/>
        <v>112.00000000000001</v>
      </c>
      <c r="R56" s="38"/>
      <c r="S56" s="17">
        <f t="shared" si="9"/>
        <v>0</v>
      </c>
      <c r="T56" s="13">
        <f t="shared" si="27"/>
        <v>129</v>
      </c>
      <c r="U56" s="38"/>
      <c r="V56" s="45">
        <f t="shared" si="10"/>
        <v>0</v>
      </c>
      <c r="W56" s="14">
        <f t="shared" si="28"/>
        <v>168</v>
      </c>
      <c r="X56" s="38"/>
      <c r="Y56" s="45">
        <f t="shared" si="11"/>
        <v>0</v>
      </c>
      <c r="Z56" s="32">
        <f t="shared" si="12"/>
        <v>0</v>
      </c>
      <c r="AA56" s="16">
        <f t="shared" si="29"/>
        <v>1.5753483943564444E-2</v>
      </c>
      <c r="AB56" s="18">
        <f t="shared" si="30"/>
        <v>60.666666666666679</v>
      </c>
      <c r="AC56" s="38"/>
      <c r="AD56" s="17">
        <f t="shared" si="13"/>
        <v>0</v>
      </c>
      <c r="AE56" s="20">
        <f t="shared" si="31"/>
        <v>70</v>
      </c>
      <c r="AF56" s="38"/>
      <c r="AG56" s="37">
        <f t="shared" si="14"/>
        <v>0</v>
      </c>
      <c r="AH56" s="21">
        <f t="shared" si="32"/>
        <v>91</v>
      </c>
      <c r="AI56" s="41"/>
      <c r="AJ56" s="42">
        <f t="shared" si="15"/>
        <v>0</v>
      </c>
      <c r="AK56" s="47">
        <f t="shared" si="16"/>
        <v>0</v>
      </c>
      <c r="AL56" s="25">
        <f t="shared" si="33"/>
        <v>9.9974032718774357E-3</v>
      </c>
      <c r="AM56" s="22">
        <f t="shared" si="34"/>
        <v>38.500000000000007</v>
      </c>
      <c r="AN56" s="38"/>
      <c r="AO56" s="17">
        <f t="shared" si="17"/>
        <v>0</v>
      </c>
      <c r="AP56" s="23">
        <f t="shared" si="35"/>
        <v>44</v>
      </c>
      <c r="AQ56" s="38"/>
      <c r="AR56" s="37">
        <f t="shared" si="18"/>
        <v>0</v>
      </c>
      <c r="AS56" s="24">
        <f t="shared" si="36"/>
        <v>57</v>
      </c>
      <c r="AT56" s="38"/>
      <c r="AU56" s="42">
        <f t="shared" si="19"/>
        <v>0</v>
      </c>
      <c r="AV56" s="47">
        <f t="shared" si="20"/>
        <v>0</v>
      </c>
    </row>
    <row r="57" spans="1:48" x14ac:dyDescent="0.25">
      <c r="A57" s="92">
        <f t="shared" si="0"/>
        <v>55</v>
      </c>
      <c r="B57" s="195">
        <f t="shared" si="21"/>
        <v>3951</v>
      </c>
      <c r="C57" s="190" t="s">
        <v>11</v>
      </c>
      <c r="D57" s="194">
        <f t="shared" si="37"/>
        <v>4050</v>
      </c>
      <c r="E57" s="6">
        <f t="shared" si="22"/>
        <v>6.7324727916983046E-2</v>
      </c>
      <c r="F57" s="30">
        <f t="shared" si="4"/>
        <v>266</v>
      </c>
      <c r="G57" s="34"/>
      <c r="H57" s="39">
        <f t="shared" si="5"/>
        <v>0</v>
      </c>
      <c r="I57" s="31">
        <f t="shared" si="6"/>
        <v>306</v>
      </c>
      <c r="J57" s="38"/>
      <c r="K57" s="39">
        <f t="shared" si="7"/>
        <v>0</v>
      </c>
      <c r="L57" s="63">
        <f t="shared" si="23"/>
        <v>398</v>
      </c>
      <c r="M57" s="43"/>
      <c r="N57" s="39">
        <f t="shared" si="8"/>
        <v>0</v>
      </c>
      <c r="O57" s="46">
        <f t="shared" si="24"/>
        <v>0</v>
      </c>
      <c r="P57" s="9">
        <f t="shared" si="25"/>
        <v>3.0118957226018733E-2</v>
      </c>
      <c r="Q57" s="10">
        <f t="shared" si="26"/>
        <v>119.00000000000001</v>
      </c>
      <c r="R57" s="38"/>
      <c r="S57" s="17">
        <f t="shared" si="9"/>
        <v>0</v>
      </c>
      <c r="T57" s="13">
        <f t="shared" si="27"/>
        <v>137</v>
      </c>
      <c r="U57" s="38"/>
      <c r="V57" s="45">
        <f t="shared" si="10"/>
        <v>0</v>
      </c>
      <c r="W57" s="14">
        <f t="shared" si="28"/>
        <v>178</v>
      </c>
      <c r="X57" s="38"/>
      <c r="Y57" s="45">
        <f t="shared" si="11"/>
        <v>0</v>
      </c>
      <c r="Z57" s="32">
        <f t="shared" si="12"/>
        <v>0</v>
      </c>
      <c r="AA57" s="16">
        <f t="shared" si="29"/>
        <v>1.6535898084873029E-2</v>
      </c>
      <c r="AB57" s="18">
        <f t="shared" si="30"/>
        <v>65.333333333333343</v>
      </c>
      <c r="AC57" s="38"/>
      <c r="AD57" s="17">
        <f t="shared" si="13"/>
        <v>0</v>
      </c>
      <c r="AE57" s="20">
        <f t="shared" si="31"/>
        <v>75</v>
      </c>
      <c r="AF57" s="38"/>
      <c r="AG57" s="37">
        <f t="shared" si="14"/>
        <v>0</v>
      </c>
      <c r="AH57" s="21">
        <f t="shared" si="32"/>
        <v>98</v>
      </c>
      <c r="AI57" s="41"/>
      <c r="AJ57" s="42">
        <f t="shared" si="15"/>
        <v>0</v>
      </c>
      <c r="AK57" s="47">
        <f t="shared" si="16"/>
        <v>0</v>
      </c>
      <c r="AL57" s="25">
        <f t="shared" si="33"/>
        <v>1.0630220197418376E-2</v>
      </c>
      <c r="AM57" s="22">
        <f t="shared" si="34"/>
        <v>42.000000000000007</v>
      </c>
      <c r="AN57" s="38"/>
      <c r="AO57" s="17">
        <f t="shared" si="17"/>
        <v>0</v>
      </c>
      <c r="AP57" s="23">
        <f t="shared" si="35"/>
        <v>48</v>
      </c>
      <c r="AQ57" s="38"/>
      <c r="AR57" s="37">
        <f t="shared" si="18"/>
        <v>0</v>
      </c>
      <c r="AS57" s="24">
        <f t="shared" si="36"/>
        <v>62</v>
      </c>
      <c r="AT57" s="38"/>
      <c r="AU57" s="42">
        <f t="shared" si="19"/>
        <v>0</v>
      </c>
      <c r="AV57" s="47">
        <f t="shared" si="20"/>
        <v>0</v>
      </c>
    </row>
    <row r="58" spans="1:48" x14ac:dyDescent="0.25">
      <c r="A58" s="92">
        <f t="shared" si="0"/>
        <v>56</v>
      </c>
      <c r="B58" s="195">
        <f t="shared" si="21"/>
        <v>4051</v>
      </c>
      <c r="C58" s="190" t="s">
        <v>11</v>
      </c>
      <c r="D58" s="194">
        <f t="shared" si="37"/>
        <v>4150</v>
      </c>
      <c r="E58" s="6">
        <f t="shared" si="22"/>
        <v>6.9118736114539614E-2</v>
      </c>
      <c r="F58" s="30">
        <f t="shared" si="4"/>
        <v>280</v>
      </c>
      <c r="G58" s="34"/>
      <c r="H58" s="39">
        <f t="shared" si="5"/>
        <v>0</v>
      </c>
      <c r="I58" s="31">
        <f t="shared" si="6"/>
        <v>322</v>
      </c>
      <c r="J58" s="38"/>
      <c r="K58" s="39">
        <f t="shared" si="7"/>
        <v>0</v>
      </c>
      <c r="L58" s="63">
        <f t="shared" si="23"/>
        <v>419</v>
      </c>
      <c r="M58" s="43"/>
      <c r="N58" s="39">
        <f t="shared" si="8"/>
        <v>0</v>
      </c>
      <c r="O58" s="46">
        <f t="shared" si="24"/>
        <v>0</v>
      </c>
      <c r="P58" s="9">
        <f t="shared" si="25"/>
        <v>3.1103431251542833E-2</v>
      </c>
      <c r="Q58" s="10">
        <f t="shared" si="26"/>
        <v>126.00000000000001</v>
      </c>
      <c r="R58" s="38"/>
      <c r="S58" s="17">
        <f t="shared" si="9"/>
        <v>0</v>
      </c>
      <c r="T58" s="13">
        <f t="shared" si="27"/>
        <v>145</v>
      </c>
      <c r="U58" s="38"/>
      <c r="V58" s="45">
        <f t="shared" si="10"/>
        <v>0</v>
      </c>
      <c r="W58" s="14">
        <f t="shared" si="28"/>
        <v>189</v>
      </c>
      <c r="X58" s="38"/>
      <c r="Y58" s="45">
        <f t="shared" si="11"/>
        <v>0</v>
      </c>
      <c r="Z58" s="32">
        <f t="shared" si="12"/>
        <v>0</v>
      </c>
      <c r="AA58" s="16">
        <f t="shared" si="29"/>
        <v>1.7279684028634907E-2</v>
      </c>
      <c r="AB58" s="18">
        <f t="shared" si="30"/>
        <v>70.000000000000014</v>
      </c>
      <c r="AC58" s="38"/>
      <c r="AD58" s="17">
        <f t="shared" si="13"/>
        <v>0</v>
      </c>
      <c r="AE58" s="20">
        <f t="shared" si="31"/>
        <v>81</v>
      </c>
      <c r="AF58" s="38"/>
      <c r="AG58" s="37">
        <f t="shared" si="14"/>
        <v>0</v>
      </c>
      <c r="AH58" s="21">
        <f t="shared" si="32"/>
        <v>105</v>
      </c>
      <c r="AI58" s="41"/>
      <c r="AJ58" s="42">
        <f t="shared" si="15"/>
        <v>0</v>
      </c>
      <c r="AK58" s="47">
        <f t="shared" si="16"/>
        <v>0</v>
      </c>
      <c r="AL58" s="25">
        <f t="shared" si="33"/>
        <v>1.123179461861269E-2</v>
      </c>
      <c r="AM58" s="22">
        <f t="shared" si="34"/>
        <v>45.500000000000007</v>
      </c>
      <c r="AN58" s="38"/>
      <c r="AO58" s="17">
        <f t="shared" si="17"/>
        <v>0</v>
      </c>
      <c r="AP58" s="23">
        <f t="shared" si="35"/>
        <v>52</v>
      </c>
      <c r="AQ58" s="38"/>
      <c r="AR58" s="37">
        <f t="shared" si="18"/>
        <v>0</v>
      </c>
      <c r="AS58" s="24">
        <f t="shared" si="36"/>
        <v>68</v>
      </c>
      <c r="AT58" s="38"/>
      <c r="AU58" s="42">
        <f t="shared" si="19"/>
        <v>0</v>
      </c>
      <c r="AV58" s="47">
        <f t="shared" si="20"/>
        <v>0</v>
      </c>
    </row>
    <row r="59" spans="1:48" x14ac:dyDescent="0.25">
      <c r="A59" s="92">
        <f t="shared" si="0"/>
        <v>57</v>
      </c>
      <c r="B59" s="195">
        <f t="shared" si="21"/>
        <v>4151</v>
      </c>
      <c r="C59" s="190" t="s">
        <v>11</v>
      </c>
      <c r="D59" s="194">
        <f t="shared" si="37"/>
        <v>4250</v>
      </c>
      <c r="E59" s="6">
        <f t="shared" si="22"/>
        <v>7.0826306913996634E-2</v>
      </c>
      <c r="F59" s="30">
        <f t="shared" si="4"/>
        <v>294</v>
      </c>
      <c r="G59" s="34"/>
      <c r="H59" s="39">
        <f t="shared" si="5"/>
        <v>0</v>
      </c>
      <c r="I59" s="31">
        <f t="shared" si="6"/>
        <v>338</v>
      </c>
      <c r="J59" s="38"/>
      <c r="K59" s="39">
        <f t="shared" si="7"/>
        <v>0</v>
      </c>
      <c r="L59" s="63">
        <f t="shared" si="23"/>
        <v>439</v>
      </c>
      <c r="M59" s="43"/>
      <c r="N59" s="39">
        <f t="shared" si="8"/>
        <v>0</v>
      </c>
      <c r="O59" s="46">
        <f t="shared" si="24"/>
        <v>0</v>
      </c>
      <c r="P59" s="9">
        <f t="shared" si="25"/>
        <v>3.2040472175379427E-2</v>
      </c>
      <c r="Q59" s="10">
        <f t="shared" si="26"/>
        <v>133</v>
      </c>
      <c r="R59" s="38"/>
      <c r="S59" s="17">
        <f t="shared" si="9"/>
        <v>0</v>
      </c>
      <c r="T59" s="13">
        <f t="shared" si="27"/>
        <v>153</v>
      </c>
      <c r="U59" s="38"/>
      <c r="V59" s="45">
        <f t="shared" si="10"/>
        <v>0</v>
      </c>
      <c r="W59" s="14">
        <f t="shared" si="28"/>
        <v>199</v>
      </c>
      <c r="X59" s="38"/>
      <c r="Y59" s="45">
        <f t="shared" si="11"/>
        <v>0</v>
      </c>
      <c r="Z59" s="32">
        <f t="shared" si="12"/>
        <v>0</v>
      </c>
      <c r="AA59" s="16">
        <f t="shared" si="29"/>
        <v>1.7987633501967398E-2</v>
      </c>
      <c r="AB59" s="18">
        <f t="shared" si="30"/>
        <v>74.666666666666671</v>
      </c>
      <c r="AC59" s="38"/>
      <c r="AD59" s="17">
        <f t="shared" si="13"/>
        <v>0</v>
      </c>
      <c r="AE59" s="20">
        <f t="shared" si="31"/>
        <v>86</v>
      </c>
      <c r="AF59" s="38"/>
      <c r="AG59" s="37">
        <f t="shared" si="14"/>
        <v>0</v>
      </c>
      <c r="AH59" s="21">
        <f t="shared" si="32"/>
        <v>112</v>
      </c>
      <c r="AI59" s="41"/>
      <c r="AJ59" s="42">
        <f t="shared" si="15"/>
        <v>0</v>
      </c>
      <c r="AK59" s="47">
        <f t="shared" si="16"/>
        <v>0</v>
      </c>
      <c r="AL59" s="25">
        <f t="shared" si="33"/>
        <v>1.1804384485666106E-2</v>
      </c>
      <c r="AM59" s="22">
        <f t="shared" si="34"/>
        <v>49.000000000000007</v>
      </c>
      <c r="AN59" s="38"/>
      <c r="AO59" s="17">
        <f t="shared" si="17"/>
        <v>0</v>
      </c>
      <c r="AP59" s="23">
        <f t="shared" si="35"/>
        <v>56</v>
      </c>
      <c r="AQ59" s="38"/>
      <c r="AR59" s="37">
        <f t="shared" si="18"/>
        <v>0</v>
      </c>
      <c r="AS59" s="24">
        <f t="shared" si="36"/>
        <v>73</v>
      </c>
      <c r="AT59" s="38"/>
      <c r="AU59" s="42">
        <f t="shared" si="19"/>
        <v>0</v>
      </c>
      <c r="AV59" s="47">
        <f t="shared" si="20"/>
        <v>0</v>
      </c>
    </row>
    <row r="60" spans="1:48" x14ac:dyDescent="0.25">
      <c r="A60" s="92">
        <f t="shared" si="0"/>
        <v>58</v>
      </c>
      <c r="B60" s="195">
        <f t="shared" si="21"/>
        <v>4251</v>
      </c>
      <c r="C60" s="190" t="s">
        <v>11</v>
      </c>
      <c r="D60" s="194">
        <f t="shared" si="37"/>
        <v>4350</v>
      </c>
      <c r="E60" s="6">
        <f t="shared" si="22"/>
        <v>7.2453540343448614E-2</v>
      </c>
      <c r="F60" s="30">
        <f t="shared" si="4"/>
        <v>308.00000000000006</v>
      </c>
      <c r="G60" s="34"/>
      <c r="H60" s="39">
        <f t="shared" si="5"/>
        <v>0</v>
      </c>
      <c r="I60" s="31">
        <f t="shared" si="6"/>
        <v>354</v>
      </c>
      <c r="J60" s="38"/>
      <c r="K60" s="39">
        <f t="shared" si="7"/>
        <v>0</v>
      </c>
      <c r="L60" s="63">
        <f t="shared" si="23"/>
        <v>460</v>
      </c>
      <c r="M60" s="43"/>
      <c r="N60" s="39">
        <f t="shared" si="8"/>
        <v>0</v>
      </c>
      <c r="O60" s="46">
        <f t="shared" si="24"/>
        <v>0</v>
      </c>
      <c r="P60" s="9">
        <f t="shared" si="25"/>
        <v>3.293342742884027E-2</v>
      </c>
      <c r="Q60" s="10">
        <f t="shared" si="26"/>
        <v>140</v>
      </c>
      <c r="R60" s="38"/>
      <c r="S60" s="17">
        <f t="shared" si="9"/>
        <v>0</v>
      </c>
      <c r="T60" s="13">
        <f t="shared" si="27"/>
        <v>161</v>
      </c>
      <c r="U60" s="38"/>
      <c r="V60" s="45">
        <f t="shared" si="10"/>
        <v>0</v>
      </c>
      <c r="W60" s="14">
        <f t="shared" si="28"/>
        <v>209</v>
      </c>
      <c r="X60" s="38"/>
      <c r="Y60" s="45">
        <f t="shared" si="11"/>
        <v>0</v>
      </c>
      <c r="Z60" s="32">
        <f t="shared" si="12"/>
        <v>0</v>
      </c>
      <c r="AA60" s="16">
        <f t="shared" si="29"/>
        <v>1.8662275543009491E-2</v>
      </c>
      <c r="AB60" s="18">
        <f t="shared" si="30"/>
        <v>79.333333333333343</v>
      </c>
      <c r="AC60" s="38"/>
      <c r="AD60" s="17">
        <f t="shared" si="13"/>
        <v>0</v>
      </c>
      <c r="AE60" s="20">
        <f t="shared" si="31"/>
        <v>91</v>
      </c>
      <c r="AF60" s="38"/>
      <c r="AG60" s="37">
        <f t="shared" si="14"/>
        <v>0</v>
      </c>
      <c r="AH60" s="21">
        <f t="shared" si="32"/>
        <v>118</v>
      </c>
      <c r="AI60" s="41"/>
      <c r="AJ60" s="42">
        <f t="shared" si="15"/>
        <v>0</v>
      </c>
      <c r="AK60" s="47">
        <f t="shared" si="16"/>
        <v>0</v>
      </c>
      <c r="AL60" s="25">
        <f t="shared" si="33"/>
        <v>1.2350035285815105E-2</v>
      </c>
      <c r="AM60" s="22">
        <f t="shared" si="34"/>
        <v>52.500000000000007</v>
      </c>
      <c r="AN60" s="38"/>
      <c r="AO60" s="17">
        <f t="shared" si="17"/>
        <v>0</v>
      </c>
      <c r="AP60" s="23">
        <f t="shared" si="35"/>
        <v>60</v>
      </c>
      <c r="AQ60" s="38"/>
      <c r="AR60" s="37">
        <f t="shared" si="18"/>
        <v>0</v>
      </c>
      <c r="AS60" s="24">
        <f t="shared" si="36"/>
        <v>78</v>
      </c>
      <c r="AT60" s="38"/>
      <c r="AU60" s="42">
        <f t="shared" si="19"/>
        <v>0</v>
      </c>
      <c r="AV60" s="47">
        <f t="shared" si="20"/>
        <v>0</v>
      </c>
    </row>
    <row r="61" spans="1:48" x14ac:dyDescent="0.25">
      <c r="A61" s="92">
        <f t="shared" si="0"/>
        <v>59</v>
      </c>
      <c r="B61" s="195">
        <f t="shared" si="21"/>
        <v>4351</v>
      </c>
      <c r="C61" s="190" t="s">
        <v>11</v>
      </c>
      <c r="D61" s="194">
        <f t="shared" si="37"/>
        <v>4450</v>
      </c>
      <c r="E61" s="6">
        <f t="shared" si="22"/>
        <v>7.4005975637784424E-2</v>
      </c>
      <c r="F61" s="30">
        <f t="shared" si="4"/>
        <v>322.00000000000006</v>
      </c>
      <c r="G61" s="34"/>
      <c r="H61" s="39">
        <f t="shared" si="5"/>
        <v>0</v>
      </c>
      <c r="I61" s="31">
        <f t="shared" si="6"/>
        <v>370</v>
      </c>
      <c r="J61" s="38"/>
      <c r="K61" s="39">
        <f t="shared" si="7"/>
        <v>0</v>
      </c>
      <c r="L61" s="63">
        <f t="shared" si="23"/>
        <v>481</v>
      </c>
      <c r="M61" s="43"/>
      <c r="N61" s="39">
        <f t="shared" si="8"/>
        <v>0</v>
      </c>
      <c r="O61" s="46">
        <f t="shared" si="24"/>
        <v>0</v>
      </c>
      <c r="P61" s="9">
        <f t="shared" si="25"/>
        <v>3.3785336704205929E-2</v>
      </c>
      <c r="Q61" s="10">
        <f t="shared" si="26"/>
        <v>147</v>
      </c>
      <c r="R61" s="38"/>
      <c r="S61" s="17">
        <f t="shared" si="9"/>
        <v>0</v>
      </c>
      <c r="T61" s="13">
        <f t="shared" si="27"/>
        <v>169</v>
      </c>
      <c r="U61" s="38"/>
      <c r="V61" s="45">
        <f t="shared" si="10"/>
        <v>0</v>
      </c>
      <c r="W61" s="14">
        <f t="shared" si="28"/>
        <v>220</v>
      </c>
      <c r="X61" s="38"/>
      <c r="Y61" s="45">
        <f t="shared" si="11"/>
        <v>0</v>
      </c>
      <c r="Z61" s="32">
        <f t="shared" si="12"/>
        <v>0</v>
      </c>
      <c r="AA61" s="16">
        <f t="shared" si="29"/>
        <v>1.9305906688117679E-2</v>
      </c>
      <c r="AB61" s="18">
        <f t="shared" si="30"/>
        <v>84.000000000000014</v>
      </c>
      <c r="AC61" s="38"/>
      <c r="AD61" s="17">
        <f t="shared" si="13"/>
        <v>0</v>
      </c>
      <c r="AE61" s="20">
        <f t="shared" si="31"/>
        <v>97</v>
      </c>
      <c r="AF61" s="38"/>
      <c r="AG61" s="37">
        <f t="shared" si="14"/>
        <v>0</v>
      </c>
      <c r="AH61" s="21">
        <f t="shared" si="32"/>
        <v>126</v>
      </c>
      <c r="AI61" s="41"/>
      <c r="AJ61" s="42">
        <f t="shared" si="15"/>
        <v>0</v>
      </c>
      <c r="AK61" s="47">
        <f t="shared" si="16"/>
        <v>0</v>
      </c>
      <c r="AL61" s="25">
        <f t="shared" si="33"/>
        <v>1.2870604458745117E-2</v>
      </c>
      <c r="AM61" s="22">
        <f t="shared" si="34"/>
        <v>56.000000000000007</v>
      </c>
      <c r="AN61" s="38"/>
      <c r="AO61" s="17">
        <f t="shared" si="17"/>
        <v>0</v>
      </c>
      <c r="AP61" s="23">
        <f t="shared" si="35"/>
        <v>64</v>
      </c>
      <c r="AQ61" s="38"/>
      <c r="AR61" s="37">
        <f t="shared" si="18"/>
        <v>0</v>
      </c>
      <c r="AS61" s="24">
        <f t="shared" si="36"/>
        <v>83</v>
      </c>
      <c r="AT61" s="38"/>
      <c r="AU61" s="42">
        <f t="shared" si="19"/>
        <v>0</v>
      </c>
      <c r="AV61" s="47">
        <f t="shared" si="20"/>
        <v>0</v>
      </c>
    </row>
    <row r="62" spans="1:48" x14ac:dyDescent="0.25">
      <c r="A62" s="92">
        <f t="shared" si="0"/>
        <v>60</v>
      </c>
      <c r="B62" s="195">
        <f t="shared" si="21"/>
        <v>4451</v>
      </c>
      <c r="C62" s="190" t="s">
        <v>11</v>
      </c>
      <c r="D62" s="194">
        <f t="shared" si="37"/>
        <v>4550</v>
      </c>
      <c r="E62" s="6">
        <f t="shared" si="22"/>
        <v>7.548865423500338E-2</v>
      </c>
      <c r="F62" s="30">
        <f t="shared" si="4"/>
        <v>336.00000000000006</v>
      </c>
      <c r="G62" s="34"/>
      <c r="H62" s="39">
        <f t="shared" si="5"/>
        <v>0</v>
      </c>
      <c r="I62" s="31">
        <f t="shared" si="6"/>
        <v>386</v>
      </c>
      <c r="J62" s="38"/>
      <c r="K62" s="39">
        <f t="shared" si="7"/>
        <v>0</v>
      </c>
      <c r="L62" s="63">
        <f t="shared" si="23"/>
        <v>500</v>
      </c>
      <c r="M62" s="43"/>
      <c r="N62" s="39">
        <f t="shared" si="8"/>
        <v>0</v>
      </c>
      <c r="O62" s="46">
        <f t="shared" si="24"/>
        <v>0</v>
      </c>
      <c r="P62" s="9">
        <f t="shared" si="25"/>
        <v>3.4598966524376551E-2</v>
      </c>
      <c r="Q62" s="10">
        <f t="shared" si="26"/>
        <v>154.00000000000003</v>
      </c>
      <c r="R62" s="38"/>
      <c r="S62" s="17">
        <f t="shared" si="9"/>
        <v>0</v>
      </c>
      <c r="T62" s="13">
        <f t="shared" si="27"/>
        <v>177</v>
      </c>
      <c r="U62" s="38"/>
      <c r="V62" s="45">
        <f t="shared" si="10"/>
        <v>0</v>
      </c>
      <c r="W62" s="14">
        <f t="shared" si="28"/>
        <v>230</v>
      </c>
      <c r="X62" s="38"/>
      <c r="Y62" s="45">
        <f t="shared" si="11"/>
        <v>0</v>
      </c>
      <c r="Z62" s="32">
        <f t="shared" si="12"/>
        <v>0</v>
      </c>
      <c r="AA62" s="16">
        <f t="shared" si="29"/>
        <v>1.9920617089792557E-2</v>
      </c>
      <c r="AB62" s="18">
        <f t="shared" si="30"/>
        <v>88.666666666666671</v>
      </c>
      <c r="AC62" s="38"/>
      <c r="AD62" s="17">
        <f t="shared" si="13"/>
        <v>0</v>
      </c>
      <c r="AE62" s="20">
        <f t="shared" si="31"/>
        <v>102</v>
      </c>
      <c r="AF62" s="38"/>
      <c r="AG62" s="37">
        <f t="shared" si="14"/>
        <v>0</v>
      </c>
      <c r="AH62" s="21">
        <f t="shared" si="32"/>
        <v>133</v>
      </c>
      <c r="AI62" s="41"/>
      <c r="AJ62" s="42">
        <f t="shared" si="15"/>
        <v>0</v>
      </c>
      <c r="AK62" s="47">
        <f t="shared" si="16"/>
        <v>0</v>
      </c>
      <c r="AL62" s="25">
        <f t="shared" si="33"/>
        <v>1.3367782520781848E-2</v>
      </c>
      <c r="AM62" s="22">
        <f t="shared" si="34"/>
        <v>59.500000000000007</v>
      </c>
      <c r="AN62" s="38"/>
      <c r="AO62" s="17">
        <f t="shared" si="17"/>
        <v>0</v>
      </c>
      <c r="AP62" s="23">
        <f t="shared" si="35"/>
        <v>68</v>
      </c>
      <c r="AQ62" s="38"/>
      <c r="AR62" s="37">
        <f t="shared" si="18"/>
        <v>0</v>
      </c>
      <c r="AS62" s="24">
        <f t="shared" si="36"/>
        <v>88</v>
      </c>
      <c r="AT62" s="38"/>
      <c r="AU62" s="42">
        <f t="shared" si="19"/>
        <v>0</v>
      </c>
      <c r="AV62" s="47">
        <f t="shared" si="20"/>
        <v>0</v>
      </c>
    </row>
    <row r="63" spans="1:48" x14ac:dyDescent="0.25">
      <c r="A63" s="92">
        <f t="shared" si="0"/>
        <v>61</v>
      </c>
      <c r="B63" s="64">
        <f t="shared" si="21"/>
        <v>4551</v>
      </c>
      <c r="C63" s="61" t="s">
        <v>11</v>
      </c>
      <c r="D63" s="194">
        <f t="shared" si="37"/>
        <v>4650</v>
      </c>
      <c r="E63" s="6">
        <f t="shared" si="22"/>
        <v>7.690617446715009E-2</v>
      </c>
      <c r="F63" s="30">
        <f t="shared" si="4"/>
        <v>350.00000000000006</v>
      </c>
      <c r="G63" s="34"/>
      <c r="H63" s="39">
        <f t="shared" si="5"/>
        <v>0</v>
      </c>
      <c r="I63" s="31">
        <f t="shared" si="6"/>
        <v>403</v>
      </c>
      <c r="J63" s="38"/>
      <c r="K63" s="39">
        <f t="shared" si="7"/>
        <v>0</v>
      </c>
      <c r="L63" s="63">
        <f t="shared" si="23"/>
        <v>500</v>
      </c>
      <c r="M63" s="43"/>
      <c r="N63" s="39">
        <f t="shared" si="8"/>
        <v>0</v>
      </c>
      <c r="O63" s="46">
        <f t="shared" si="24"/>
        <v>0</v>
      </c>
      <c r="P63" s="9">
        <f t="shared" si="25"/>
        <v>3.537684025488904E-2</v>
      </c>
      <c r="Q63" s="10">
        <f t="shared" si="26"/>
        <v>161.00000000000003</v>
      </c>
      <c r="R63" s="38"/>
      <c r="S63" s="17">
        <f t="shared" si="9"/>
        <v>0</v>
      </c>
      <c r="T63" s="13">
        <f t="shared" si="27"/>
        <v>185</v>
      </c>
      <c r="U63" s="38"/>
      <c r="V63" s="45">
        <f t="shared" si="10"/>
        <v>0</v>
      </c>
      <c r="W63" s="14">
        <f t="shared" si="28"/>
        <v>241</v>
      </c>
      <c r="X63" s="38"/>
      <c r="Y63" s="45">
        <f t="shared" si="11"/>
        <v>0</v>
      </c>
      <c r="Z63" s="32">
        <f t="shared" si="12"/>
        <v>0</v>
      </c>
      <c r="AA63" s="16">
        <f t="shared" si="29"/>
        <v>2.0508313191240021E-2</v>
      </c>
      <c r="AB63" s="18">
        <f t="shared" si="30"/>
        <v>93.333333333333329</v>
      </c>
      <c r="AC63" s="38"/>
      <c r="AD63" s="17">
        <f t="shared" si="13"/>
        <v>0</v>
      </c>
      <c r="AE63" s="20">
        <f t="shared" si="31"/>
        <v>107</v>
      </c>
      <c r="AF63" s="38"/>
      <c r="AG63" s="37">
        <f t="shared" si="14"/>
        <v>0</v>
      </c>
      <c r="AH63" s="21">
        <f t="shared" si="32"/>
        <v>139</v>
      </c>
      <c r="AI63" s="41"/>
      <c r="AJ63" s="42">
        <f t="shared" si="15"/>
        <v>0</v>
      </c>
      <c r="AK63" s="47">
        <f t="shared" si="16"/>
        <v>0</v>
      </c>
      <c r="AL63" s="25">
        <f t="shared" si="33"/>
        <v>1.3843111404087016E-2</v>
      </c>
      <c r="AM63" s="22">
        <f t="shared" si="34"/>
        <v>63.000000000000007</v>
      </c>
      <c r="AN63" s="38"/>
      <c r="AO63" s="17">
        <f t="shared" si="17"/>
        <v>0</v>
      </c>
      <c r="AP63" s="23">
        <f t="shared" si="35"/>
        <v>72</v>
      </c>
      <c r="AQ63" s="38"/>
      <c r="AR63" s="37">
        <f t="shared" si="18"/>
        <v>0</v>
      </c>
      <c r="AS63" s="24">
        <f t="shared" si="36"/>
        <v>94</v>
      </c>
      <c r="AT63" s="38"/>
      <c r="AU63" s="42">
        <f t="shared" si="19"/>
        <v>0</v>
      </c>
      <c r="AV63" s="47">
        <f t="shared" si="20"/>
        <v>0</v>
      </c>
    </row>
    <row r="64" spans="1:48" x14ac:dyDescent="0.25">
      <c r="A64" s="92">
        <f t="shared" si="0"/>
        <v>62</v>
      </c>
      <c r="B64" s="64">
        <f t="shared" si="21"/>
        <v>4651</v>
      </c>
      <c r="C64" s="61" t="s">
        <v>11</v>
      </c>
      <c r="D64" s="194">
        <f t="shared" si="37"/>
        <v>4750</v>
      </c>
      <c r="E64" s="6">
        <f t="shared" si="22"/>
        <v>7.8262739195871872E-2</v>
      </c>
      <c r="F64" s="30">
        <f t="shared" si="4"/>
        <v>364.00000000000006</v>
      </c>
      <c r="G64" s="34"/>
      <c r="H64" s="39">
        <f t="shared" si="5"/>
        <v>0</v>
      </c>
      <c r="I64" s="31">
        <f t="shared" si="6"/>
        <v>419</v>
      </c>
      <c r="J64" s="38"/>
      <c r="K64" s="39">
        <f t="shared" si="7"/>
        <v>0</v>
      </c>
      <c r="L64" s="63">
        <f t="shared" si="23"/>
        <v>500</v>
      </c>
      <c r="M64" s="43"/>
      <c r="N64" s="39">
        <f t="shared" si="8"/>
        <v>0</v>
      </c>
      <c r="O64" s="46">
        <f t="shared" si="24"/>
        <v>0</v>
      </c>
      <c r="P64" s="9">
        <f t="shared" si="25"/>
        <v>3.6121264244248552E-2</v>
      </c>
      <c r="Q64" s="10">
        <f t="shared" si="26"/>
        <v>168.00000000000003</v>
      </c>
      <c r="R64" s="38"/>
      <c r="S64" s="17">
        <f t="shared" si="9"/>
        <v>0</v>
      </c>
      <c r="T64" s="13">
        <f t="shared" si="27"/>
        <v>193</v>
      </c>
      <c r="U64" s="38"/>
      <c r="V64" s="45">
        <f t="shared" si="10"/>
        <v>0</v>
      </c>
      <c r="W64" s="14">
        <f t="shared" si="28"/>
        <v>251</v>
      </c>
      <c r="X64" s="38"/>
      <c r="Y64" s="45">
        <f t="shared" si="11"/>
        <v>0</v>
      </c>
      <c r="Z64" s="32">
        <f t="shared" si="12"/>
        <v>0</v>
      </c>
      <c r="AA64" s="16">
        <f t="shared" si="29"/>
        <v>2.1070737475811653E-2</v>
      </c>
      <c r="AB64" s="18">
        <f t="shared" si="30"/>
        <v>98</v>
      </c>
      <c r="AC64" s="38"/>
      <c r="AD64" s="17">
        <f t="shared" si="13"/>
        <v>0</v>
      </c>
      <c r="AE64" s="20">
        <f t="shared" si="31"/>
        <v>113</v>
      </c>
      <c r="AF64" s="38"/>
      <c r="AG64" s="37">
        <f t="shared" si="14"/>
        <v>0</v>
      </c>
      <c r="AH64" s="21">
        <f t="shared" si="32"/>
        <v>147</v>
      </c>
      <c r="AI64" s="41"/>
      <c r="AJ64" s="42">
        <f t="shared" si="15"/>
        <v>0</v>
      </c>
      <c r="AK64" s="47">
        <f t="shared" si="16"/>
        <v>0</v>
      </c>
      <c r="AL64" s="25">
        <f t="shared" si="33"/>
        <v>1.4298000430015051E-2</v>
      </c>
      <c r="AM64" s="22">
        <f t="shared" si="34"/>
        <v>66.5</v>
      </c>
      <c r="AN64" s="38"/>
      <c r="AO64" s="17">
        <f t="shared" si="17"/>
        <v>0</v>
      </c>
      <c r="AP64" s="23">
        <f t="shared" si="35"/>
        <v>76</v>
      </c>
      <c r="AQ64" s="38"/>
      <c r="AR64" s="37">
        <f t="shared" si="18"/>
        <v>0</v>
      </c>
      <c r="AS64" s="24">
        <f t="shared" si="36"/>
        <v>99</v>
      </c>
      <c r="AT64" s="38"/>
      <c r="AU64" s="42">
        <f t="shared" si="19"/>
        <v>0</v>
      </c>
      <c r="AV64" s="47">
        <f t="shared" si="20"/>
        <v>0</v>
      </c>
    </row>
    <row r="65" spans="1:48" x14ac:dyDescent="0.25">
      <c r="A65" s="92">
        <f t="shared" si="0"/>
        <v>63</v>
      </c>
      <c r="B65" s="64">
        <f t="shared" si="21"/>
        <v>4751</v>
      </c>
      <c r="C65" s="61" t="s">
        <v>11</v>
      </c>
      <c r="D65" s="194">
        <f t="shared" si="37"/>
        <v>4850</v>
      </c>
      <c r="E65" s="6">
        <f t="shared" si="22"/>
        <v>7.7878341401810144E-2</v>
      </c>
      <c r="F65" s="30">
        <f t="shared" si="4"/>
        <v>370</v>
      </c>
      <c r="G65" s="34"/>
      <c r="H65" s="39">
        <f t="shared" si="5"/>
        <v>0</v>
      </c>
      <c r="I65" s="31">
        <f t="shared" si="6"/>
        <v>426</v>
      </c>
      <c r="J65" s="38"/>
      <c r="K65" s="39">
        <f t="shared" si="7"/>
        <v>0</v>
      </c>
      <c r="L65" s="63">
        <f t="shared" si="23"/>
        <v>500</v>
      </c>
      <c r="M65" s="43"/>
      <c r="N65" s="39">
        <f t="shared" si="8"/>
        <v>0</v>
      </c>
      <c r="O65" s="46">
        <f t="shared" si="24"/>
        <v>0</v>
      </c>
      <c r="P65" s="9">
        <f t="shared" si="25"/>
        <v>3.6834350663018316E-2</v>
      </c>
      <c r="Q65" s="10">
        <f t="shared" si="26"/>
        <v>175.00000000000003</v>
      </c>
      <c r="R65" s="38"/>
      <c r="S65" s="17">
        <f t="shared" si="9"/>
        <v>0</v>
      </c>
      <c r="T65" s="13">
        <f t="shared" si="27"/>
        <v>201</v>
      </c>
      <c r="U65" s="38"/>
      <c r="V65" s="45">
        <f t="shared" si="10"/>
        <v>0</v>
      </c>
      <c r="W65" s="14">
        <f t="shared" si="28"/>
        <v>261</v>
      </c>
      <c r="X65" s="38"/>
      <c r="Y65" s="45">
        <f t="shared" si="11"/>
        <v>0</v>
      </c>
      <c r="Z65" s="32">
        <f t="shared" si="12"/>
        <v>0</v>
      </c>
      <c r="AA65" s="16">
        <f t="shared" si="29"/>
        <v>2.1609485722304079E-2</v>
      </c>
      <c r="AB65" s="18">
        <f t="shared" si="30"/>
        <v>102.66666666666669</v>
      </c>
      <c r="AC65" s="38"/>
      <c r="AD65" s="17">
        <f t="shared" si="13"/>
        <v>0</v>
      </c>
      <c r="AE65" s="20">
        <f t="shared" si="31"/>
        <v>118</v>
      </c>
      <c r="AF65" s="38"/>
      <c r="AG65" s="37">
        <f t="shared" si="14"/>
        <v>0</v>
      </c>
      <c r="AH65" s="21">
        <f t="shared" si="32"/>
        <v>153</v>
      </c>
      <c r="AI65" s="41"/>
      <c r="AJ65" s="42">
        <f t="shared" si="15"/>
        <v>0</v>
      </c>
      <c r="AK65" s="47">
        <f t="shared" si="16"/>
        <v>0</v>
      </c>
      <c r="AL65" s="25">
        <f t="shared" si="33"/>
        <v>1.4733740265207325E-2</v>
      </c>
      <c r="AM65" s="22">
        <f t="shared" si="34"/>
        <v>70</v>
      </c>
      <c r="AN65" s="38"/>
      <c r="AO65" s="17">
        <f t="shared" si="17"/>
        <v>0</v>
      </c>
      <c r="AP65" s="23">
        <f t="shared" si="35"/>
        <v>81</v>
      </c>
      <c r="AQ65" s="38"/>
      <c r="AR65" s="37">
        <f t="shared" si="18"/>
        <v>0</v>
      </c>
      <c r="AS65" s="24">
        <f t="shared" si="36"/>
        <v>105</v>
      </c>
      <c r="AT65" s="38"/>
      <c r="AU65" s="42">
        <f t="shared" si="19"/>
        <v>0</v>
      </c>
      <c r="AV65" s="47">
        <f t="shared" si="20"/>
        <v>0</v>
      </c>
    </row>
    <row r="66" spans="1:48" x14ac:dyDescent="0.25">
      <c r="A66" s="92">
        <f t="shared" si="0"/>
        <v>64</v>
      </c>
      <c r="B66" s="64">
        <f t="shared" si="21"/>
        <v>4851</v>
      </c>
      <c r="C66" s="61" t="s">
        <v>11</v>
      </c>
      <c r="D66" s="194">
        <f t="shared" si="37"/>
        <v>4950</v>
      </c>
      <c r="E66" s="6">
        <f t="shared" si="22"/>
        <v>7.6272933415790556E-2</v>
      </c>
      <c r="F66" s="30">
        <f t="shared" si="4"/>
        <v>370</v>
      </c>
      <c r="G66" s="34"/>
      <c r="H66" s="39">
        <f t="shared" si="5"/>
        <v>0</v>
      </c>
      <c r="I66" s="31">
        <f t="shared" si="6"/>
        <v>426</v>
      </c>
      <c r="J66" s="38"/>
      <c r="K66" s="39">
        <f t="shared" si="7"/>
        <v>0</v>
      </c>
      <c r="L66" s="63">
        <f t="shared" si="23"/>
        <v>500</v>
      </c>
      <c r="M66" s="43"/>
      <c r="N66" s="39">
        <f t="shared" si="8"/>
        <v>0</v>
      </c>
      <c r="O66" s="46">
        <f t="shared" si="24"/>
        <v>0</v>
      </c>
      <c r="P66" s="9">
        <f t="shared" si="25"/>
        <v>3.7518037518037527E-2</v>
      </c>
      <c r="Q66" s="10">
        <f t="shared" si="26"/>
        <v>182.00000000000003</v>
      </c>
      <c r="R66" s="38"/>
      <c r="S66" s="17">
        <f t="shared" si="9"/>
        <v>0</v>
      </c>
      <c r="T66" s="13">
        <f t="shared" si="27"/>
        <v>209</v>
      </c>
      <c r="U66" s="38"/>
      <c r="V66" s="45">
        <f t="shared" si="10"/>
        <v>0</v>
      </c>
      <c r="W66" s="14">
        <f t="shared" si="28"/>
        <v>272</v>
      </c>
      <c r="X66" s="38"/>
      <c r="Y66" s="45">
        <f t="shared" si="11"/>
        <v>0</v>
      </c>
      <c r="Z66" s="32">
        <f t="shared" si="12"/>
        <v>0</v>
      </c>
      <c r="AA66" s="16">
        <f t="shared" si="29"/>
        <v>2.2126022126022132E-2</v>
      </c>
      <c r="AB66" s="18">
        <f t="shared" si="30"/>
        <v>107.33333333333336</v>
      </c>
      <c r="AC66" s="38"/>
      <c r="AD66" s="17">
        <f t="shared" si="13"/>
        <v>0</v>
      </c>
      <c r="AE66" s="20">
        <f t="shared" si="31"/>
        <v>123</v>
      </c>
      <c r="AF66" s="38"/>
      <c r="AG66" s="37">
        <f t="shared" si="14"/>
        <v>0</v>
      </c>
      <c r="AH66" s="21">
        <f t="shared" si="32"/>
        <v>160</v>
      </c>
      <c r="AI66" s="41"/>
      <c r="AJ66" s="42">
        <f t="shared" si="15"/>
        <v>0</v>
      </c>
      <c r="AK66" s="47">
        <f t="shared" si="16"/>
        <v>0</v>
      </c>
      <c r="AL66" s="25">
        <f t="shared" si="33"/>
        <v>1.5151515151515152E-2</v>
      </c>
      <c r="AM66" s="22">
        <f t="shared" si="34"/>
        <v>73.5</v>
      </c>
      <c r="AN66" s="38"/>
      <c r="AO66" s="17">
        <f t="shared" si="17"/>
        <v>0</v>
      </c>
      <c r="AP66" s="23">
        <f t="shared" si="35"/>
        <v>85</v>
      </c>
      <c r="AQ66" s="38"/>
      <c r="AR66" s="37">
        <f t="shared" si="18"/>
        <v>0</v>
      </c>
      <c r="AS66" s="24">
        <f t="shared" si="36"/>
        <v>111</v>
      </c>
      <c r="AT66" s="38"/>
      <c r="AU66" s="42">
        <f t="shared" si="19"/>
        <v>0</v>
      </c>
      <c r="AV66" s="47">
        <f t="shared" si="20"/>
        <v>0</v>
      </c>
    </row>
    <row r="67" spans="1:48" x14ac:dyDescent="0.25">
      <c r="A67" s="92">
        <f t="shared" si="0"/>
        <v>65</v>
      </c>
      <c r="B67" s="64">
        <f t="shared" si="21"/>
        <v>4951</v>
      </c>
      <c r="C67" s="61" t="s">
        <v>11</v>
      </c>
      <c r="D67" s="194">
        <f t="shared" si="37"/>
        <v>5050</v>
      </c>
      <c r="E67" s="6">
        <f t="shared" si="22"/>
        <v>7.4732377297515654E-2</v>
      </c>
      <c r="F67" s="30">
        <f t="shared" si="4"/>
        <v>370</v>
      </c>
      <c r="G67" s="34"/>
      <c r="H67" s="39">
        <f t="shared" si="5"/>
        <v>0</v>
      </c>
      <c r="I67" s="31">
        <f t="shared" si="6"/>
        <v>426</v>
      </c>
      <c r="J67" s="38"/>
      <c r="K67" s="39">
        <f t="shared" si="7"/>
        <v>0</v>
      </c>
      <c r="L67" s="63">
        <f t="shared" si="23"/>
        <v>500</v>
      </c>
      <c r="M67" s="43"/>
      <c r="N67" s="39">
        <f t="shared" si="8"/>
        <v>0</v>
      </c>
      <c r="O67" s="46">
        <f t="shared" si="24"/>
        <v>0</v>
      </c>
      <c r="P67" s="9">
        <f t="shared" si="25"/>
        <v>3.8174106241163408E-2</v>
      </c>
      <c r="Q67" s="10">
        <f t="shared" si="26"/>
        <v>189.00000000000003</v>
      </c>
      <c r="R67" s="38"/>
      <c r="S67" s="17">
        <f t="shared" si="9"/>
        <v>0</v>
      </c>
      <c r="T67" s="13">
        <f t="shared" si="27"/>
        <v>217</v>
      </c>
      <c r="U67" s="38"/>
      <c r="V67" s="45">
        <f t="shared" si="10"/>
        <v>0</v>
      </c>
      <c r="W67" s="14">
        <f t="shared" si="28"/>
        <v>282</v>
      </c>
      <c r="X67" s="38"/>
      <c r="Y67" s="45">
        <f t="shared" si="11"/>
        <v>0</v>
      </c>
      <c r="Z67" s="32">
        <f t="shared" si="12"/>
        <v>0</v>
      </c>
      <c r="AA67" s="16">
        <f t="shared" si="29"/>
        <v>2.2621692587356093E-2</v>
      </c>
      <c r="AB67" s="18">
        <f t="shared" si="30"/>
        <v>112.00000000000001</v>
      </c>
      <c r="AC67" s="38"/>
      <c r="AD67" s="17">
        <f t="shared" si="13"/>
        <v>0</v>
      </c>
      <c r="AE67" s="20">
        <f t="shared" si="31"/>
        <v>129</v>
      </c>
      <c r="AF67" s="38"/>
      <c r="AG67" s="37">
        <f t="shared" si="14"/>
        <v>0</v>
      </c>
      <c r="AH67" s="21">
        <f t="shared" si="32"/>
        <v>168</v>
      </c>
      <c r="AI67" s="41"/>
      <c r="AJ67" s="42">
        <f t="shared" si="15"/>
        <v>0</v>
      </c>
      <c r="AK67" s="47">
        <f t="shared" si="16"/>
        <v>0</v>
      </c>
      <c r="AL67" s="25">
        <f t="shared" si="33"/>
        <v>1.5552413653807315E-2</v>
      </c>
      <c r="AM67" s="22">
        <f t="shared" si="34"/>
        <v>77.000000000000014</v>
      </c>
      <c r="AN67" s="38"/>
      <c r="AO67" s="17">
        <f t="shared" si="17"/>
        <v>0</v>
      </c>
      <c r="AP67" s="23">
        <f t="shared" si="35"/>
        <v>89</v>
      </c>
      <c r="AQ67" s="38"/>
      <c r="AR67" s="37">
        <f t="shared" si="18"/>
        <v>0</v>
      </c>
      <c r="AS67" s="24">
        <f t="shared" si="36"/>
        <v>116</v>
      </c>
      <c r="AT67" s="38"/>
      <c r="AU67" s="42">
        <f t="shared" si="19"/>
        <v>0</v>
      </c>
      <c r="AV67" s="47">
        <f t="shared" si="20"/>
        <v>0</v>
      </c>
    </row>
    <row r="68" spans="1:48" x14ac:dyDescent="0.25">
      <c r="A68" s="92">
        <f t="shared" si="0"/>
        <v>66</v>
      </c>
      <c r="B68" s="64">
        <f t="shared" si="21"/>
        <v>5051</v>
      </c>
      <c r="C68" s="61" t="s">
        <v>11</v>
      </c>
      <c r="D68" s="194">
        <f t="shared" si="37"/>
        <v>5150</v>
      </c>
      <c r="E68" s="6">
        <f t="shared" si="22"/>
        <v>7.3252821223520101E-2</v>
      </c>
      <c r="F68" s="30">
        <f t="shared" si="4"/>
        <v>370</v>
      </c>
      <c r="G68" s="34"/>
      <c r="H68" s="39">
        <f t="shared" si="5"/>
        <v>0</v>
      </c>
      <c r="I68" s="31">
        <f t="shared" si="6"/>
        <v>426</v>
      </c>
      <c r="J68" s="38"/>
      <c r="K68" s="39">
        <f t="shared" si="7"/>
        <v>0</v>
      </c>
      <c r="L68" s="63">
        <f t="shared" si="23"/>
        <v>500</v>
      </c>
      <c r="M68" s="43"/>
      <c r="N68" s="39">
        <f t="shared" si="8"/>
        <v>0</v>
      </c>
      <c r="O68" s="46">
        <f t="shared" si="24"/>
        <v>0</v>
      </c>
      <c r="P68" s="9">
        <f t="shared" si="25"/>
        <v>3.8804197188675518E-2</v>
      </c>
      <c r="Q68" s="10">
        <f t="shared" si="26"/>
        <v>196.00000000000003</v>
      </c>
      <c r="R68" s="38"/>
      <c r="S68" s="17">
        <f t="shared" si="9"/>
        <v>0</v>
      </c>
      <c r="T68" s="13">
        <f t="shared" si="27"/>
        <v>225</v>
      </c>
      <c r="U68" s="38"/>
      <c r="V68" s="45">
        <f t="shared" si="10"/>
        <v>0</v>
      </c>
      <c r="W68" s="14">
        <f t="shared" si="28"/>
        <v>293</v>
      </c>
      <c r="X68" s="38"/>
      <c r="Y68" s="45">
        <f t="shared" si="11"/>
        <v>0</v>
      </c>
      <c r="Z68" s="32">
        <f t="shared" si="12"/>
        <v>0</v>
      </c>
      <c r="AA68" s="16">
        <f t="shared" si="29"/>
        <v>2.3097736421830665E-2</v>
      </c>
      <c r="AB68" s="18">
        <f t="shared" si="30"/>
        <v>116.66666666666669</v>
      </c>
      <c r="AC68" s="38"/>
      <c r="AD68" s="17">
        <f t="shared" si="13"/>
        <v>0</v>
      </c>
      <c r="AE68" s="20">
        <f t="shared" si="31"/>
        <v>134</v>
      </c>
      <c r="AF68" s="38"/>
      <c r="AG68" s="37">
        <f t="shared" si="14"/>
        <v>0</v>
      </c>
      <c r="AH68" s="21">
        <f t="shared" si="32"/>
        <v>174</v>
      </c>
      <c r="AI68" s="41"/>
      <c r="AJ68" s="42">
        <f t="shared" si="15"/>
        <v>0</v>
      </c>
      <c r="AK68" s="47">
        <f t="shared" si="16"/>
        <v>0</v>
      </c>
      <c r="AL68" s="25">
        <f t="shared" si="33"/>
        <v>1.5937438131063159E-2</v>
      </c>
      <c r="AM68" s="22">
        <f t="shared" si="34"/>
        <v>80.500000000000014</v>
      </c>
      <c r="AN68" s="38"/>
      <c r="AO68" s="17">
        <f t="shared" si="17"/>
        <v>0</v>
      </c>
      <c r="AP68" s="23">
        <f t="shared" si="35"/>
        <v>93</v>
      </c>
      <c r="AQ68" s="38"/>
      <c r="AR68" s="37">
        <f t="shared" si="18"/>
        <v>0</v>
      </c>
      <c r="AS68" s="24">
        <f t="shared" si="36"/>
        <v>121</v>
      </c>
      <c r="AT68" s="38"/>
      <c r="AU68" s="42">
        <f t="shared" si="19"/>
        <v>0</v>
      </c>
      <c r="AV68" s="47">
        <f t="shared" si="20"/>
        <v>0</v>
      </c>
    </row>
    <row r="69" spans="1:48" x14ac:dyDescent="0.25">
      <c r="A69" s="92">
        <f t="shared" ref="A69:A116" si="38">A68+1</f>
        <v>67</v>
      </c>
      <c r="B69" s="64">
        <f>SUM(D68+1)</f>
        <v>5151</v>
      </c>
      <c r="C69" s="61" t="s">
        <v>11</v>
      </c>
      <c r="D69" s="194">
        <f t="shared" si="37"/>
        <v>5250</v>
      </c>
      <c r="E69" s="6">
        <f t="shared" si="22"/>
        <v>7.1830712483013009E-2</v>
      </c>
      <c r="F69" s="30">
        <f t="shared" ref="F69:F100" si="39">IF(AND(IF((((B69-1-$H$10)*$H$23))&gt;$H$20,$H$20,IF((((B69-1-$H$10)*$H$23))&lt;$H$6,$H$6,((B69-1-$H$10)*$H$23)))&lt;=$H$6,B69-1&lt;$H$10),$H$6,IF((((B69-1-$H$10)*$H$23))&gt;$H$20,$H$20,IF((((B69-1-$H$10)*$H$23))&lt;$H$6,$H$6,((B69-1-$H$10)*$H$23))))</f>
        <v>370</v>
      </c>
      <c r="G69" s="34"/>
      <c r="H69" s="39">
        <f t="shared" si="5"/>
        <v>0</v>
      </c>
      <c r="I69" s="31">
        <f t="shared" ref="I69:I100" si="40">IF(F69=0,0,IF((ROUND(F69*(1+$H$28),0))&gt;$H$21,$H$21,IF((ROUND(F69*(1+$H$28),0))&lt;$H$7,$H$7,ROUND(F69*(1+$H$28),0))))</f>
        <v>426</v>
      </c>
      <c r="J69" s="38"/>
      <c r="K69" s="39">
        <f t="shared" si="7"/>
        <v>0</v>
      </c>
      <c r="L69" s="63">
        <f t="shared" si="23"/>
        <v>500</v>
      </c>
      <c r="M69" s="43"/>
      <c r="N69" s="39">
        <f t="shared" si="8"/>
        <v>0</v>
      </c>
      <c r="O69" s="46">
        <f t="shared" si="24"/>
        <v>0</v>
      </c>
      <c r="P69" s="9">
        <f t="shared" si="25"/>
        <v>3.9409823335274707E-2</v>
      </c>
      <c r="Q69" s="10">
        <f t="shared" si="26"/>
        <v>203.00000000000003</v>
      </c>
      <c r="R69" s="38"/>
      <c r="S69" s="17">
        <f t="shared" si="9"/>
        <v>0</v>
      </c>
      <c r="T69" s="13">
        <f t="shared" si="27"/>
        <v>233</v>
      </c>
      <c r="U69" s="38"/>
      <c r="V69" s="45">
        <f t="shared" si="10"/>
        <v>0</v>
      </c>
      <c r="W69" s="14">
        <f t="shared" si="28"/>
        <v>303</v>
      </c>
      <c r="X69" s="38"/>
      <c r="Y69" s="45">
        <f t="shared" si="11"/>
        <v>0</v>
      </c>
      <c r="Z69" s="32">
        <f t="shared" si="12"/>
        <v>0</v>
      </c>
      <c r="AA69" s="16">
        <f t="shared" si="29"/>
        <v>2.3555296706141208E-2</v>
      </c>
      <c r="AB69" s="18">
        <f t="shared" si="30"/>
        <v>121.33333333333336</v>
      </c>
      <c r="AC69" s="38"/>
      <c r="AD69" s="17">
        <f t="shared" si="13"/>
        <v>0</v>
      </c>
      <c r="AE69" s="20">
        <f t="shared" si="31"/>
        <v>140</v>
      </c>
      <c r="AF69" s="38"/>
      <c r="AG69" s="37">
        <f t="shared" si="14"/>
        <v>0</v>
      </c>
      <c r="AH69" s="21">
        <f t="shared" si="32"/>
        <v>182</v>
      </c>
      <c r="AI69" s="41"/>
      <c r="AJ69" s="42">
        <f t="shared" si="15"/>
        <v>0</v>
      </c>
      <c r="AK69" s="47">
        <f t="shared" si="16"/>
        <v>0</v>
      </c>
      <c r="AL69" s="25">
        <f t="shared" si="33"/>
        <v>1.6307513104251603E-2</v>
      </c>
      <c r="AM69" s="22">
        <f t="shared" si="34"/>
        <v>84.000000000000014</v>
      </c>
      <c r="AN69" s="38"/>
      <c r="AO69" s="17">
        <f t="shared" si="17"/>
        <v>0</v>
      </c>
      <c r="AP69" s="23">
        <f t="shared" si="35"/>
        <v>97</v>
      </c>
      <c r="AQ69" s="38"/>
      <c r="AR69" s="37">
        <f t="shared" si="18"/>
        <v>0</v>
      </c>
      <c r="AS69" s="24">
        <f t="shared" si="36"/>
        <v>126</v>
      </c>
      <c r="AT69" s="38"/>
      <c r="AU69" s="42">
        <f t="shared" si="19"/>
        <v>0</v>
      </c>
      <c r="AV69" s="47">
        <f t="shared" si="20"/>
        <v>0</v>
      </c>
    </row>
    <row r="70" spans="1:48" x14ac:dyDescent="0.25">
      <c r="A70" s="92">
        <f t="shared" si="38"/>
        <v>68</v>
      </c>
      <c r="B70" s="64">
        <f t="shared" si="21"/>
        <v>5251</v>
      </c>
      <c r="C70" s="61" t="s">
        <v>11</v>
      </c>
      <c r="D70" s="194">
        <f t="shared" si="37"/>
        <v>5350</v>
      </c>
      <c r="E70" s="6">
        <f t="shared" si="22"/>
        <v>7.0462768996381639E-2</v>
      </c>
      <c r="F70" s="30">
        <f t="shared" si="39"/>
        <v>370</v>
      </c>
      <c r="G70" s="34"/>
      <c r="H70" s="39">
        <f t="shared" si="5"/>
        <v>0</v>
      </c>
      <c r="I70" s="31">
        <f t="shared" si="40"/>
        <v>426</v>
      </c>
      <c r="J70" s="38"/>
      <c r="K70" s="39">
        <f t="shared" si="7"/>
        <v>0</v>
      </c>
      <c r="L70" s="63">
        <f t="shared" si="23"/>
        <v>500</v>
      </c>
      <c r="M70" s="43"/>
      <c r="N70" s="39">
        <f t="shared" si="8"/>
        <v>0</v>
      </c>
      <c r="O70" s="46">
        <f t="shared" si="24"/>
        <v>0</v>
      </c>
      <c r="P70" s="9">
        <f t="shared" si="25"/>
        <v>3.9992382403351748E-2</v>
      </c>
      <c r="Q70" s="10">
        <f t="shared" si="26"/>
        <v>210.00000000000003</v>
      </c>
      <c r="R70" s="38"/>
      <c r="S70" s="17">
        <f t="shared" si="9"/>
        <v>0</v>
      </c>
      <c r="T70" s="13">
        <f t="shared" si="27"/>
        <v>242</v>
      </c>
      <c r="U70" s="38"/>
      <c r="V70" s="45">
        <f t="shared" si="10"/>
        <v>0</v>
      </c>
      <c r="W70" s="14">
        <f t="shared" si="28"/>
        <v>315</v>
      </c>
      <c r="X70" s="38"/>
      <c r="Y70" s="45">
        <f t="shared" si="11"/>
        <v>0</v>
      </c>
      <c r="Z70" s="32">
        <f t="shared" si="12"/>
        <v>0</v>
      </c>
      <c r="AA70" s="16">
        <f t="shared" si="29"/>
        <v>2.3995429442011048E-2</v>
      </c>
      <c r="AB70" s="18">
        <f t="shared" si="30"/>
        <v>126.00000000000001</v>
      </c>
      <c r="AC70" s="38"/>
      <c r="AD70" s="17">
        <f t="shared" si="13"/>
        <v>0</v>
      </c>
      <c r="AE70" s="20">
        <f t="shared" si="31"/>
        <v>145</v>
      </c>
      <c r="AF70" s="38"/>
      <c r="AG70" s="37">
        <f t="shared" si="14"/>
        <v>0</v>
      </c>
      <c r="AH70" s="21">
        <f t="shared" si="32"/>
        <v>189</v>
      </c>
      <c r="AI70" s="41"/>
      <c r="AJ70" s="42">
        <f t="shared" si="15"/>
        <v>0</v>
      </c>
      <c r="AK70" s="47">
        <f t="shared" si="16"/>
        <v>0</v>
      </c>
      <c r="AL70" s="25">
        <f t="shared" si="33"/>
        <v>1.6663492668063228E-2</v>
      </c>
      <c r="AM70" s="22">
        <f t="shared" si="34"/>
        <v>87.500000000000014</v>
      </c>
      <c r="AN70" s="38"/>
      <c r="AO70" s="17">
        <f t="shared" si="17"/>
        <v>0</v>
      </c>
      <c r="AP70" s="23">
        <f t="shared" si="35"/>
        <v>101</v>
      </c>
      <c r="AQ70" s="38"/>
      <c r="AR70" s="37">
        <f t="shared" si="18"/>
        <v>0</v>
      </c>
      <c r="AS70" s="24">
        <f t="shared" si="36"/>
        <v>131</v>
      </c>
      <c r="AT70" s="38"/>
      <c r="AU70" s="42">
        <f t="shared" si="19"/>
        <v>0</v>
      </c>
      <c r="AV70" s="47">
        <f t="shared" si="20"/>
        <v>0</v>
      </c>
    </row>
    <row r="71" spans="1:48" x14ac:dyDescent="0.25">
      <c r="A71" s="92">
        <f t="shared" si="38"/>
        <v>69</v>
      </c>
      <c r="B71" s="64">
        <f t="shared" si="21"/>
        <v>5351</v>
      </c>
      <c r="C71" s="61" t="s">
        <v>11</v>
      </c>
      <c r="D71" s="194">
        <f t="shared" si="37"/>
        <v>5450</v>
      </c>
      <c r="E71" s="6">
        <f t="shared" si="22"/>
        <v>6.9145954027284615E-2</v>
      </c>
      <c r="F71" s="30">
        <f t="shared" si="39"/>
        <v>370</v>
      </c>
      <c r="G71" s="34"/>
      <c r="H71" s="39">
        <f t="shared" si="5"/>
        <v>0</v>
      </c>
      <c r="I71" s="31">
        <f t="shared" si="40"/>
        <v>426</v>
      </c>
      <c r="J71" s="38"/>
      <c r="K71" s="39">
        <f t="shared" si="7"/>
        <v>0</v>
      </c>
      <c r="L71" s="63">
        <f t="shared" si="23"/>
        <v>500</v>
      </c>
      <c r="M71" s="43"/>
      <c r="N71" s="39">
        <f t="shared" si="8"/>
        <v>0</v>
      </c>
      <c r="O71" s="46">
        <f t="shared" si="24"/>
        <v>0</v>
      </c>
      <c r="P71" s="9">
        <f t="shared" si="25"/>
        <v>4.0553167632218279E-2</v>
      </c>
      <c r="Q71" s="10">
        <f t="shared" si="26"/>
        <v>217.00000000000003</v>
      </c>
      <c r="R71" s="38"/>
      <c r="S71" s="17">
        <f t="shared" si="9"/>
        <v>0</v>
      </c>
      <c r="T71" s="13">
        <f t="shared" si="27"/>
        <v>250</v>
      </c>
      <c r="U71" s="38"/>
      <c r="V71" s="45">
        <f t="shared" si="10"/>
        <v>0</v>
      </c>
      <c r="W71" s="14">
        <f t="shared" si="28"/>
        <v>325</v>
      </c>
      <c r="X71" s="38"/>
      <c r="Y71" s="45">
        <f t="shared" si="11"/>
        <v>0</v>
      </c>
      <c r="Z71" s="32">
        <f t="shared" si="12"/>
        <v>0</v>
      </c>
      <c r="AA71" s="16">
        <f t="shared" si="29"/>
        <v>2.4419111692518536E-2</v>
      </c>
      <c r="AB71" s="18">
        <f t="shared" si="30"/>
        <v>130.66666666666669</v>
      </c>
      <c r="AC71" s="38"/>
      <c r="AD71" s="17">
        <f t="shared" si="13"/>
        <v>0</v>
      </c>
      <c r="AE71" s="20">
        <f t="shared" si="31"/>
        <v>150</v>
      </c>
      <c r="AF71" s="38"/>
      <c r="AG71" s="37">
        <f t="shared" si="14"/>
        <v>0</v>
      </c>
      <c r="AH71" s="21">
        <f t="shared" si="32"/>
        <v>195</v>
      </c>
      <c r="AI71" s="41"/>
      <c r="AJ71" s="42">
        <f t="shared" si="15"/>
        <v>0</v>
      </c>
      <c r="AK71" s="47">
        <f t="shared" si="16"/>
        <v>0</v>
      </c>
      <c r="AL71" s="25">
        <f t="shared" si="33"/>
        <v>1.7006167071575408E-2</v>
      </c>
      <c r="AM71" s="22">
        <f t="shared" si="34"/>
        <v>91.000000000000014</v>
      </c>
      <c r="AN71" s="38"/>
      <c r="AO71" s="17">
        <f t="shared" si="17"/>
        <v>0</v>
      </c>
      <c r="AP71" s="23">
        <f t="shared" si="35"/>
        <v>105</v>
      </c>
      <c r="AQ71" s="38"/>
      <c r="AR71" s="37">
        <f t="shared" si="18"/>
        <v>0</v>
      </c>
      <c r="AS71" s="24">
        <f t="shared" si="36"/>
        <v>137</v>
      </c>
      <c r="AT71" s="38"/>
      <c r="AU71" s="42">
        <f t="shared" si="19"/>
        <v>0</v>
      </c>
      <c r="AV71" s="47">
        <f t="shared" si="20"/>
        <v>0</v>
      </c>
    </row>
    <row r="72" spans="1:48" x14ac:dyDescent="0.25">
      <c r="A72" s="92">
        <f t="shared" si="38"/>
        <v>70</v>
      </c>
      <c r="B72" s="64">
        <f t="shared" si="21"/>
        <v>5451</v>
      </c>
      <c r="C72" s="61" t="s">
        <v>11</v>
      </c>
      <c r="D72" s="194">
        <f t="shared" si="37"/>
        <v>5550</v>
      </c>
      <c r="E72" s="6">
        <f t="shared" si="22"/>
        <v>6.7877453678224176E-2</v>
      </c>
      <c r="F72" s="30">
        <f t="shared" si="39"/>
        <v>370</v>
      </c>
      <c r="G72" s="34"/>
      <c r="H72" s="39">
        <f t="shared" si="5"/>
        <v>0</v>
      </c>
      <c r="I72" s="31">
        <f t="shared" si="40"/>
        <v>426</v>
      </c>
      <c r="J72" s="38"/>
      <c r="K72" s="39">
        <f t="shared" si="7"/>
        <v>0</v>
      </c>
      <c r="L72" s="63">
        <f t="shared" si="23"/>
        <v>500</v>
      </c>
      <c r="M72" s="43"/>
      <c r="N72" s="39">
        <f t="shared" si="8"/>
        <v>0</v>
      </c>
      <c r="O72" s="46">
        <f t="shared" si="24"/>
        <v>0</v>
      </c>
      <c r="P72" s="9">
        <f t="shared" si="25"/>
        <v>4.1093377361951941E-2</v>
      </c>
      <c r="Q72" s="10">
        <f t="shared" si="26"/>
        <v>224.00000000000003</v>
      </c>
      <c r="R72" s="38"/>
      <c r="S72" s="17">
        <f t="shared" si="9"/>
        <v>0</v>
      </c>
      <c r="T72" s="13">
        <f t="shared" si="27"/>
        <v>258</v>
      </c>
      <c r="U72" s="38"/>
      <c r="V72" s="45">
        <f t="shared" si="10"/>
        <v>0</v>
      </c>
      <c r="W72" s="14">
        <f t="shared" si="28"/>
        <v>335</v>
      </c>
      <c r="X72" s="38"/>
      <c r="Y72" s="45">
        <f t="shared" si="11"/>
        <v>0</v>
      </c>
      <c r="Z72" s="32">
        <f t="shared" si="12"/>
        <v>0</v>
      </c>
      <c r="AA72" s="16">
        <f t="shared" si="29"/>
        <v>2.4827248822845961E-2</v>
      </c>
      <c r="AB72" s="18">
        <f t="shared" si="30"/>
        <v>135.33333333333334</v>
      </c>
      <c r="AC72" s="38"/>
      <c r="AD72" s="17">
        <f t="shared" si="13"/>
        <v>0</v>
      </c>
      <c r="AE72" s="20">
        <f t="shared" si="31"/>
        <v>156</v>
      </c>
      <c r="AF72" s="38"/>
      <c r="AG72" s="37">
        <f t="shared" si="14"/>
        <v>0</v>
      </c>
      <c r="AH72" s="21">
        <f t="shared" si="32"/>
        <v>203</v>
      </c>
      <c r="AI72" s="41"/>
      <c r="AJ72" s="42">
        <f t="shared" si="15"/>
        <v>0</v>
      </c>
      <c r="AK72" s="47">
        <f t="shared" si="16"/>
        <v>0</v>
      </c>
      <c r="AL72" s="25">
        <f t="shared" si="33"/>
        <v>1.7336268574573474E-2</v>
      </c>
      <c r="AM72" s="22">
        <f t="shared" si="34"/>
        <v>94.500000000000014</v>
      </c>
      <c r="AN72" s="38"/>
      <c r="AO72" s="17">
        <f t="shared" si="17"/>
        <v>0</v>
      </c>
      <c r="AP72" s="23">
        <f t="shared" si="35"/>
        <v>109</v>
      </c>
      <c r="AQ72" s="38"/>
      <c r="AR72" s="37">
        <f t="shared" si="18"/>
        <v>0</v>
      </c>
      <c r="AS72" s="24">
        <f t="shared" si="36"/>
        <v>142</v>
      </c>
      <c r="AT72" s="38"/>
      <c r="AU72" s="42">
        <f t="shared" si="19"/>
        <v>0</v>
      </c>
      <c r="AV72" s="47">
        <f t="shared" si="20"/>
        <v>0</v>
      </c>
    </row>
    <row r="73" spans="1:48" x14ac:dyDescent="0.25">
      <c r="A73" s="92">
        <f t="shared" si="38"/>
        <v>71</v>
      </c>
      <c r="B73" s="64">
        <f t="shared" si="21"/>
        <v>5551</v>
      </c>
      <c r="C73" s="61" t="s">
        <v>11</v>
      </c>
      <c r="D73" s="194">
        <f t="shared" si="37"/>
        <v>5650</v>
      </c>
      <c r="E73" s="6">
        <f t="shared" si="22"/>
        <v>6.6654656818591243E-2</v>
      </c>
      <c r="F73" s="30">
        <f t="shared" si="39"/>
        <v>370</v>
      </c>
      <c r="G73" s="34"/>
      <c r="H73" s="39">
        <f t="shared" si="5"/>
        <v>0</v>
      </c>
      <c r="I73" s="31">
        <f t="shared" si="40"/>
        <v>426</v>
      </c>
      <c r="J73" s="38"/>
      <c r="K73" s="39">
        <f t="shared" si="7"/>
        <v>0</v>
      </c>
      <c r="L73" s="63">
        <f t="shared" si="23"/>
        <v>500</v>
      </c>
      <c r="M73" s="43"/>
      <c r="N73" s="39">
        <f t="shared" si="8"/>
        <v>0</v>
      </c>
      <c r="O73" s="46">
        <f t="shared" si="24"/>
        <v>0</v>
      </c>
      <c r="P73" s="9">
        <f t="shared" si="25"/>
        <v>4.1614123581336704E-2</v>
      </c>
      <c r="Q73" s="10">
        <f t="shared" si="26"/>
        <v>231.00000000000003</v>
      </c>
      <c r="R73" s="38"/>
      <c r="S73" s="17">
        <f t="shared" si="9"/>
        <v>0</v>
      </c>
      <c r="T73" s="13">
        <f t="shared" si="27"/>
        <v>266</v>
      </c>
      <c r="U73" s="38"/>
      <c r="V73" s="45">
        <f t="shared" si="10"/>
        <v>0</v>
      </c>
      <c r="W73" s="14">
        <f t="shared" si="28"/>
        <v>346</v>
      </c>
      <c r="X73" s="38"/>
      <c r="Y73" s="45">
        <f t="shared" si="11"/>
        <v>0</v>
      </c>
      <c r="Z73" s="32">
        <f t="shared" si="12"/>
        <v>0</v>
      </c>
      <c r="AA73" s="16">
        <f t="shared" si="29"/>
        <v>2.522068095838588E-2</v>
      </c>
      <c r="AB73" s="18">
        <f t="shared" si="30"/>
        <v>140.00000000000003</v>
      </c>
      <c r="AC73" s="38"/>
      <c r="AD73" s="17">
        <f t="shared" si="13"/>
        <v>0</v>
      </c>
      <c r="AE73" s="20">
        <f t="shared" si="31"/>
        <v>161</v>
      </c>
      <c r="AF73" s="38"/>
      <c r="AG73" s="37">
        <f t="shared" si="14"/>
        <v>0</v>
      </c>
      <c r="AH73" s="21">
        <f t="shared" si="32"/>
        <v>209</v>
      </c>
      <c r="AI73" s="41"/>
      <c r="AJ73" s="42">
        <f t="shared" si="15"/>
        <v>0</v>
      </c>
      <c r="AK73" s="47">
        <f t="shared" si="16"/>
        <v>0</v>
      </c>
      <c r="AL73" s="25">
        <f t="shared" si="33"/>
        <v>1.7654476670870115E-2</v>
      </c>
      <c r="AM73" s="22">
        <f t="shared" si="34"/>
        <v>98.000000000000014</v>
      </c>
      <c r="AN73" s="38"/>
      <c r="AO73" s="17">
        <f t="shared" si="17"/>
        <v>0</v>
      </c>
      <c r="AP73" s="23">
        <f t="shared" si="35"/>
        <v>113</v>
      </c>
      <c r="AQ73" s="38"/>
      <c r="AR73" s="37">
        <f t="shared" si="18"/>
        <v>0</v>
      </c>
      <c r="AS73" s="24">
        <f t="shared" si="36"/>
        <v>147</v>
      </c>
      <c r="AT73" s="38"/>
      <c r="AU73" s="42">
        <f t="shared" si="19"/>
        <v>0</v>
      </c>
      <c r="AV73" s="47">
        <f t="shared" si="20"/>
        <v>0</v>
      </c>
    </row>
    <row r="74" spans="1:48" x14ac:dyDescent="0.25">
      <c r="A74" s="92">
        <f t="shared" si="38"/>
        <v>72</v>
      </c>
      <c r="B74" s="64">
        <f t="shared" si="21"/>
        <v>5651</v>
      </c>
      <c r="C74" s="61" t="s">
        <v>11</v>
      </c>
      <c r="D74" s="194">
        <f t="shared" si="37"/>
        <v>5750</v>
      </c>
      <c r="E74" s="6">
        <f t="shared" si="22"/>
        <v>6.5475137143868337E-2</v>
      </c>
      <c r="F74" s="30">
        <f t="shared" si="39"/>
        <v>370</v>
      </c>
      <c r="G74" s="34"/>
      <c r="H74" s="39">
        <f t="shared" si="5"/>
        <v>0</v>
      </c>
      <c r="I74" s="31">
        <f t="shared" si="40"/>
        <v>426</v>
      </c>
      <c r="J74" s="38"/>
      <c r="K74" s="39">
        <f t="shared" si="7"/>
        <v>0</v>
      </c>
      <c r="L74" s="63">
        <f t="shared" si="23"/>
        <v>500</v>
      </c>
      <c r="M74" s="43"/>
      <c r="N74" s="39">
        <f t="shared" si="8"/>
        <v>0</v>
      </c>
      <c r="O74" s="46">
        <f t="shared" si="24"/>
        <v>0</v>
      </c>
      <c r="P74" s="9">
        <f t="shared" si="25"/>
        <v>4.211643956821802E-2</v>
      </c>
      <c r="Q74" s="10">
        <f t="shared" si="26"/>
        <v>238.00000000000003</v>
      </c>
      <c r="R74" s="38"/>
      <c r="S74" s="17">
        <f t="shared" si="9"/>
        <v>0</v>
      </c>
      <c r="T74" s="13">
        <f t="shared" si="27"/>
        <v>274</v>
      </c>
      <c r="U74" s="38"/>
      <c r="V74" s="45">
        <f t="shared" si="10"/>
        <v>0</v>
      </c>
      <c r="W74" s="14">
        <f t="shared" si="28"/>
        <v>356</v>
      </c>
      <c r="X74" s="38"/>
      <c r="Y74" s="45">
        <f t="shared" si="11"/>
        <v>0</v>
      </c>
      <c r="Z74" s="32">
        <f t="shared" si="12"/>
        <v>0</v>
      </c>
      <c r="AA74" s="16">
        <f t="shared" si="29"/>
        <v>2.5600188757152129E-2</v>
      </c>
      <c r="AB74" s="18">
        <f t="shared" si="30"/>
        <v>144.66666666666669</v>
      </c>
      <c r="AC74" s="38"/>
      <c r="AD74" s="17">
        <f t="shared" si="13"/>
        <v>0</v>
      </c>
      <c r="AE74" s="20">
        <f t="shared" si="31"/>
        <v>166</v>
      </c>
      <c r="AF74" s="38"/>
      <c r="AG74" s="37">
        <f t="shared" si="14"/>
        <v>0</v>
      </c>
      <c r="AH74" s="21">
        <f t="shared" si="32"/>
        <v>216</v>
      </c>
      <c r="AI74" s="41"/>
      <c r="AJ74" s="42">
        <f t="shared" si="15"/>
        <v>0</v>
      </c>
      <c r="AK74" s="47">
        <f t="shared" si="16"/>
        <v>0</v>
      </c>
      <c r="AL74" s="25">
        <f t="shared" si="33"/>
        <v>1.7961422757034155E-2</v>
      </c>
      <c r="AM74" s="22">
        <f t="shared" si="34"/>
        <v>101.50000000000001</v>
      </c>
      <c r="AN74" s="38"/>
      <c r="AO74" s="17">
        <f t="shared" si="17"/>
        <v>0</v>
      </c>
      <c r="AP74" s="23">
        <f t="shared" si="35"/>
        <v>117</v>
      </c>
      <c r="AQ74" s="38"/>
      <c r="AR74" s="37">
        <f t="shared" si="18"/>
        <v>0</v>
      </c>
      <c r="AS74" s="24">
        <f t="shared" si="36"/>
        <v>152</v>
      </c>
      <c r="AT74" s="38"/>
      <c r="AU74" s="42">
        <f t="shared" si="19"/>
        <v>0</v>
      </c>
      <c r="AV74" s="47">
        <f t="shared" si="20"/>
        <v>0</v>
      </c>
    </row>
    <row r="75" spans="1:48" x14ac:dyDescent="0.25">
      <c r="A75" s="92">
        <f t="shared" si="38"/>
        <v>73</v>
      </c>
      <c r="B75" s="64">
        <f t="shared" si="21"/>
        <v>5751</v>
      </c>
      <c r="C75" s="61" t="s">
        <v>11</v>
      </c>
      <c r="D75" s="194">
        <f t="shared" si="37"/>
        <v>5850</v>
      </c>
      <c r="E75" s="6">
        <f t="shared" si="22"/>
        <v>6.4336637106590155E-2</v>
      </c>
      <c r="F75" s="30">
        <f t="shared" si="39"/>
        <v>370</v>
      </c>
      <c r="G75" s="34"/>
      <c r="H75" s="39">
        <f t="shared" si="5"/>
        <v>0</v>
      </c>
      <c r="I75" s="31">
        <f t="shared" si="40"/>
        <v>426</v>
      </c>
      <c r="J75" s="38"/>
      <c r="K75" s="39">
        <f t="shared" si="7"/>
        <v>0</v>
      </c>
      <c r="L75" s="63">
        <f t="shared" si="23"/>
        <v>500</v>
      </c>
      <c r="M75" s="43"/>
      <c r="N75" s="39">
        <f t="shared" si="8"/>
        <v>0</v>
      </c>
      <c r="O75" s="46">
        <f t="shared" si="24"/>
        <v>0</v>
      </c>
      <c r="P75" s="9">
        <f t="shared" si="25"/>
        <v>4.260128673274214E-2</v>
      </c>
      <c r="Q75" s="10">
        <f t="shared" si="26"/>
        <v>245.00000000000003</v>
      </c>
      <c r="R75" s="38"/>
      <c r="S75" s="17">
        <f t="shared" si="9"/>
        <v>0</v>
      </c>
      <c r="T75" s="13">
        <f t="shared" si="27"/>
        <v>282</v>
      </c>
      <c r="U75" s="38"/>
      <c r="V75" s="45">
        <f t="shared" si="10"/>
        <v>0</v>
      </c>
      <c r="W75" s="14">
        <f t="shared" si="28"/>
        <v>367</v>
      </c>
      <c r="X75" s="38"/>
      <c r="Y75" s="45">
        <f t="shared" si="11"/>
        <v>0</v>
      </c>
      <c r="Z75" s="32">
        <f t="shared" si="12"/>
        <v>0</v>
      </c>
      <c r="AA75" s="16">
        <f t="shared" si="29"/>
        <v>2.5966498579957111E-2</v>
      </c>
      <c r="AB75" s="18">
        <f t="shared" si="30"/>
        <v>149.33333333333334</v>
      </c>
      <c r="AC75" s="38"/>
      <c r="AD75" s="17">
        <f t="shared" si="13"/>
        <v>0</v>
      </c>
      <c r="AE75" s="20">
        <f t="shared" si="31"/>
        <v>172</v>
      </c>
      <c r="AF75" s="38"/>
      <c r="AG75" s="37">
        <f t="shared" si="14"/>
        <v>0</v>
      </c>
      <c r="AH75" s="21">
        <f t="shared" si="32"/>
        <v>224</v>
      </c>
      <c r="AI75" s="41"/>
      <c r="AJ75" s="42">
        <f t="shared" si="15"/>
        <v>0</v>
      </c>
      <c r="AK75" s="47">
        <f t="shared" si="16"/>
        <v>0</v>
      </c>
      <c r="AL75" s="25">
        <f t="shared" si="33"/>
        <v>1.8257694314032343E-2</v>
      </c>
      <c r="AM75" s="22">
        <f t="shared" si="34"/>
        <v>105.00000000000001</v>
      </c>
      <c r="AN75" s="38"/>
      <c r="AO75" s="17">
        <f t="shared" si="17"/>
        <v>0</v>
      </c>
      <c r="AP75" s="23">
        <f t="shared" si="35"/>
        <v>121</v>
      </c>
      <c r="AQ75" s="38"/>
      <c r="AR75" s="37">
        <f t="shared" si="18"/>
        <v>0</v>
      </c>
      <c r="AS75" s="24">
        <f t="shared" si="36"/>
        <v>157</v>
      </c>
      <c r="AT75" s="38"/>
      <c r="AU75" s="42">
        <f t="shared" si="19"/>
        <v>0</v>
      </c>
      <c r="AV75" s="47">
        <f t="shared" si="20"/>
        <v>0</v>
      </c>
    </row>
    <row r="76" spans="1:48" x14ac:dyDescent="0.25">
      <c r="A76" s="92">
        <f t="shared" si="38"/>
        <v>74</v>
      </c>
      <c r="B76" s="64">
        <f t="shared" si="21"/>
        <v>5851</v>
      </c>
      <c r="C76" s="61" t="s">
        <v>11</v>
      </c>
      <c r="D76" s="194">
        <f t="shared" si="37"/>
        <v>5950</v>
      </c>
      <c r="E76" s="6">
        <f t="shared" si="22"/>
        <v>6.3237053495129036E-2</v>
      </c>
      <c r="F76" s="30">
        <f t="shared" si="39"/>
        <v>370</v>
      </c>
      <c r="G76" s="34"/>
      <c r="H76" s="39">
        <f t="shared" si="5"/>
        <v>0</v>
      </c>
      <c r="I76" s="31">
        <f t="shared" si="40"/>
        <v>426</v>
      </c>
      <c r="J76" s="38"/>
      <c r="K76" s="39">
        <f t="shared" si="7"/>
        <v>0</v>
      </c>
      <c r="L76" s="63">
        <f t="shared" si="23"/>
        <v>500</v>
      </c>
      <c r="M76" s="43"/>
      <c r="N76" s="39">
        <f t="shared" si="8"/>
        <v>0</v>
      </c>
      <c r="O76" s="46">
        <f t="shared" si="24"/>
        <v>0</v>
      </c>
      <c r="P76" s="9">
        <f t="shared" si="25"/>
        <v>4.3069560758844647E-2</v>
      </c>
      <c r="Q76" s="10">
        <f t="shared" si="26"/>
        <v>252.00000000000003</v>
      </c>
      <c r="R76" s="38"/>
      <c r="S76" s="17">
        <f t="shared" si="9"/>
        <v>0</v>
      </c>
      <c r="T76" s="13">
        <f t="shared" si="27"/>
        <v>290</v>
      </c>
      <c r="U76" s="38"/>
      <c r="V76" s="45">
        <f t="shared" si="10"/>
        <v>0</v>
      </c>
      <c r="W76" s="14">
        <f t="shared" si="28"/>
        <v>377</v>
      </c>
      <c r="X76" s="38"/>
      <c r="Y76" s="45">
        <f t="shared" si="11"/>
        <v>0</v>
      </c>
      <c r="Z76" s="32">
        <f t="shared" si="12"/>
        <v>0</v>
      </c>
      <c r="AA76" s="16">
        <f t="shared" si="29"/>
        <v>2.6320287130405063E-2</v>
      </c>
      <c r="AB76" s="18">
        <f t="shared" si="30"/>
        <v>154.00000000000003</v>
      </c>
      <c r="AC76" s="38"/>
      <c r="AD76" s="17">
        <f t="shared" si="13"/>
        <v>0</v>
      </c>
      <c r="AE76" s="20">
        <f t="shared" si="31"/>
        <v>177</v>
      </c>
      <c r="AF76" s="38"/>
      <c r="AG76" s="37">
        <f t="shared" si="14"/>
        <v>0</v>
      </c>
      <c r="AH76" s="21">
        <f t="shared" si="32"/>
        <v>230</v>
      </c>
      <c r="AI76" s="41"/>
      <c r="AJ76" s="42">
        <f t="shared" si="15"/>
        <v>0</v>
      </c>
      <c r="AK76" s="47">
        <f t="shared" si="16"/>
        <v>0</v>
      </c>
      <c r="AL76" s="25">
        <f t="shared" si="33"/>
        <v>1.8543838660058112E-2</v>
      </c>
      <c r="AM76" s="22">
        <f t="shared" si="34"/>
        <v>108.50000000000001</v>
      </c>
      <c r="AN76" s="38"/>
      <c r="AO76" s="17">
        <f t="shared" si="17"/>
        <v>0</v>
      </c>
      <c r="AP76" s="23">
        <f t="shared" si="35"/>
        <v>125</v>
      </c>
      <c r="AQ76" s="38"/>
      <c r="AR76" s="37">
        <f t="shared" si="18"/>
        <v>0</v>
      </c>
      <c r="AS76" s="24">
        <f t="shared" si="36"/>
        <v>163</v>
      </c>
      <c r="AT76" s="38"/>
      <c r="AU76" s="42">
        <f t="shared" si="19"/>
        <v>0</v>
      </c>
      <c r="AV76" s="47">
        <f t="shared" si="20"/>
        <v>0</v>
      </c>
    </row>
    <row r="77" spans="1:48" x14ac:dyDescent="0.25">
      <c r="A77" s="92">
        <f t="shared" si="38"/>
        <v>75</v>
      </c>
      <c r="B77" s="64">
        <f t="shared" si="21"/>
        <v>5951</v>
      </c>
      <c r="C77" s="61" t="s">
        <v>11</v>
      </c>
      <c r="D77" s="194">
        <f t="shared" si="37"/>
        <v>6050</v>
      </c>
      <c r="E77" s="6">
        <f t="shared" si="22"/>
        <v>6.2174424466476225E-2</v>
      </c>
      <c r="F77" s="30">
        <f t="shared" si="39"/>
        <v>370</v>
      </c>
      <c r="G77" s="34"/>
      <c r="H77" s="39">
        <f t="shared" si="5"/>
        <v>0</v>
      </c>
      <c r="I77" s="31">
        <f t="shared" si="40"/>
        <v>426</v>
      </c>
      <c r="J77" s="38"/>
      <c r="K77" s="39">
        <f t="shared" si="7"/>
        <v>0</v>
      </c>
      <c r="L77" s="63">
        <f t="shared" si="23"/>
        <v>500</v>
      </c>
      <c r="M77" s="43"/>
      <c r="N77" s="39">
        <f t="shared" si="8"/>
        <v>0</v>
      </c>
      <c r="O77" s="46">
        <f t="shared" si="24"/>
        <v>0</v>
      </c>
      <c r="P77" s="9">
        <f t="shared" si="25"/>
        <v>4.3522097126533356E-2</v>
      </c>
      <c r="Q77" s="10">
        <f t="shared" si="26"/>
        <v>259</v>
      </c>
      <c r="R77" s="38"/>
      <c r="S77" s="17">
        <f t="shared" si="9"/>
        <v>0</v>
      </c>
      <c r="T77" s="13">
        <f t="shared" si="27"/>
        <v>298</v>
      </c>
      <c r="U77" s="38"/>
      <c r="V77" s="45">
        <f t="shared" si="10"/>
        <v>0</v>
      </c>
      <c r="W77" s="14">
        <f t="shared" si="28"/>
        <v>387</v>
      </c>
      <c r="X77" s="38"/>
      <c r="Y77" s="45">
        <f t="shared" si="11"/>
        <v>0</v>
      </c>
      <c r="Z77" s="32">
        <f t="shared" si="12"/>
        <v>0</v>
      </c>
      <c r="AA77" s="16">
        <f t="shared" si="29"/>
        <v>2.6662185627065481E-2</v>
      </c>
      <c r="AB77" s="18">
        <f t="shared" si="30"/>
        <v>158.66666666666669</v>
      </c>
      <c r="AC77" s="38"/>
      <c r="AD77" s="17">
        <f t="shared" si="13"/>
        <v>0</v>
      </c>
      <c r="AE77" s="20">
        <f t="shared" si="31"/>
        <v>182</v>
      </c>
      <c r="AF77" s="38"/>
      <c r="AG77" s="37">
        <f t="shared" si="14"/>
        <v>0</v>
      </c>
      <c r="AH77" s="21">
        <f t="shared" si="32"/>
        <v>237</v>
      </c>
      <c r="AI77" s="41"/>
      <c r="AJ77" s="42">
        <f t="shared" si="15"/>
        <v>0</v>
      </c>
      <c r="AK77" s="47">
        <f t="shared" si="16"/>
        <v>0</v>
      </c>
      <c r="AL77" s="25">
        <f t="shared" si="33"/>
        <v>1.88203663249874E-2</v>
      </c>
      <c r="AM77" s="22">
        <f t="shared" si="34"/>
        <v>112.00000000000001</v>
      </c>
      <c r="AN77" s="38"/>
      <c r="AO77" s="17">
        <f t="shared" si="17"/>
        <v>0</v>
      </c>
      <c r="AP77" s="23">
        <f t="shared" si="35"/>
        <v>129</v>
      </c>
      <c r="AQ77" s="38"/>
      <c r="AR77" s="37">
        <f t="shared" si="18"/>
        <v>0</v>
      </c>
      <c r="AS77" s="24">
        <f t="shared" si="36"/>
        <v>168</v>
      </c>
      <c r="AT77" s="38"/>
      <c r="AU77" s="42">
        <f t="shared" si="19"/>
        <v>0</v>
      </c>
      <c r="AV77" s="47">
        <f t="shared" si="20"/>
        <v>0</v>
      </c>
    </row>
    <row r="78" spans="1:48" x14ac:dyDescent="0.25">
      <c r="A78" s="92">
        <f t="shared" si="38"/>
        <v>76</v>
      </c>
      <c r="B78" s="64">
        <f t="shared" si="21"/>
        <v>6051</v>
      </c>
      <c r="C78" s="61" t="s">
        <v>11</v>
      </c>
      <c r="D78" s="194">
        <f t="shared" si="37"/>
        <v>6150</v>
      </c>
      <c r="E78" s="6">
        <f t="shared" si="22"/>
        <v>6.1146917864815735E-2</v>
      </c>
      <c r="F78" s="30">
        <f t="shared" si="39"/>
        <v>370</v>
      </c>
      <c r="G78" s="34"/>
      <c r="H78" s="39">
        <f t="shared" si="5"/>
        <v>0</v>
      </c>
      <c r="I78" s="31">
        <f t="shared" si="40"/>
        <v>426</v>
      </c>
      <c r="J78" s="38"/>
      <c r="K78" s="39">
        <f t="shared" si="7"/>
        <v>0</v>
      </c>
      <c r="L78" s="63">
        <f t="shared" si="23"/>
        <v>500</v>
      </c>
      <c r="M78" s="43"/>
      <c r="N78" s="39">
        <f t="shared" si="8"/>
        <v>0</v>
      </c>
      <c r="O78" s="46">
        <f t="shared" si="24"/>
        <v>0</v>
      </c>
      <c r="P78" s="9">
        <f t="shared" si="25"/>
        <v>4.3959676086597253E-2</v>
      </c>
      <c r="Q78" s="10">
        <f t="shared" si="26"/>
        <v>266</v>
      </c>
      <c r="R78" s="38"/>
      <c r="S78" s="17">
        <f t="shared" si="9"/>
        <v>0</v>
      </c>
      <c r="T78" s="13">
        <f t="shared" si="27"/>
        <v>306</v>
      </c>
      <c r="U78" s="38"/>
      <c r="V78" s="45">
        <f t="shared" si="10"/>
        <v>0</v>
      </c>
      <c r="W78" s="14">
        <f t="shared" si="28"/>
        <v>398</v>
      </c>
      <c r="X78" s="38"/>
      <c r="Y78" s="45">
        <f t="shared" si="11"/>
        <v>0</v>
      </c>
      <c r="Z78" s="32">
        <f t="shared" si="12"/>
        <v>0</v>
      </c>
      <c r="AA78" s="16">
        <f t="shared" si="29"/>
        <v>2.6992783561945684E-2</v>
      </c>
      <c r="AB78" s="18">
        <f t="shared" si="30"/>
        <v>163.33333333333334</v>
      </c>
      <c r="AC78" s="38"/>
      <c r="AD78" s="17">
        <f t="shared" si="13"/>
        <v>0</v>
      </c>
      <c r="AE78" s="20">
        <f t="shared" si="31"/>
        <v>188</v>
      </c>
      <c r="AF78" s="38"/>
      <c r="AG78" s="37">
        <f t="shared" si="14"/>
        <v>0</v>
      </c>
      <c r="AH78" s="21">
        <f t="shared" si="32"/>
        <v>244</v>
      </c>
      <c r="AI78" s="41"/>
      <c r="AJ78" s="42">
        <f t="shared" si="15"/>
        <v>0</v>
      </c>
      <c r="AK78" s="47">
        <f t="shared" si="16"/>
        <v>0</v>
      </c>
      <c r="AL78" s="25">
        <f t="shared" si="33"/>
        <v>1.9087754090233021E-2</v>
      </c>
      <c r="AM78" s="22">
        <f t="shared" si="34"/>
        <v>115.50000000000001</v>
      </c>
      <c r="AN78" s="38"/>
      <c r="AO78" s="17">
        <f t="shared" si="17"/>
        <v>0</v>
      </c>
      <c r="AP78" s="23">
        <f t="shared" si="35"/>
        <v>133</v>
      </c>
      <c r="AQ78" s="38"/>
      <c r="AR78" s="37">
        <f t="shared" si="18"/>
        <v>0</v>
      </c>
      <c r="AS78" s="24">
        <f t="shared" si="36"/>
        <v>173</v>
      </c>
      <c r="AT78" s="38"/>
      <c r="AU78" s="42">
        <f t="shared" si="19"/>
        <v>0</v>
      </c>
      <c r="AV78" s="47">
        <f t="shared" si="20"/>
        <v>0</v>
      </c>
    </row>
    <row r="79" spans="1:48" x14ac:dyDescent="0.25">
      <c r="A79" s="92">
        <f t="shared" si="38"/>
        <v>77</v>
      </c>
      <c r="B79" s="64">
        <f t="shared" si="21"/>
        <v>6151</v>
      </c>
      <c r="C79" s="83" t="s">
        <v>11</v>
      </c>
      <c r="D79" s="194">
        <f t="shared" si="37"/>
        <v>6250</v>
      </c>
      <c r="E79" s="6">
        <f t="shared" si="22"/>
        <v>6.0152820679564296E-2</v>
      </c>
      <c r="F79" s="30">
        <f t="shared" si="39"/>
        <v>370</v>
      </c>
      <c r="G79" s="34"/>
      <c r="H79" s="39">
        <f t="shared" si="5"/>
        <v>0</v>
      </c>
      <c r="I79" s="31">
        <f t="shared" si="40"/>
        <v>426</v>
      </c>
      <c r="J79" s="38"/>
      <c r="K79" s="39">
        <f t="shared" si="7"/>
        <v>0</v>
      </c>
      <c r="L79" s="63">
        <f t="shared" si="23"/>
        <v>500</v>
      </c>
      <c r="M79" s="43"/>
      <c r="N79" s="39">
        <f t="shared" si="8"/>
        <v>0</v>
      </c>
      <c r="O79" s="46">
        <f t="shared" si="24"/>
        <v>0</v>
      </c>
      <c r="P79" s="9">
        <f t="shared" si="25"/>
        <v>4.4383027150056903E-2</v>
      </c>
      <c r="Q79" s="10">
        <f t="shared" si="26"/>
        <v>273</v>
      </c>
      <c r="R79" s="38"/>
      <c r="S79" s="17">
        <f t="shared" si="9"/>
        <v>0</v>
      </c>
      <c r="T79" s="13">
        <f t="shared" si="27"/>
        <v>314</v>
      </c>
      <c r="U79" s="38"/>
      <c r="V79" s="45">
        <f t="shared" si="10"/>
        <v>0</v>
      </c>
      <c r="W79" s="14">
        <f t="shared" si="28"/>
        <v>408</v>
      </c>
      <c r="X79" s="38"/>
      <c r="Y79" s="45">
        <f t="shared" si="11"/>
        <v>0</v>
      </c>
      <c r="Z79" s="32">
        <f t="shared" si="12"/>
        <v>0</v>
      </c>
      <c r="AA79" s="16">
        <f t="shared" si="29"/>
        <v>2.7312632092342713E-2</v>
      </c>
      <c r="AB79" s="18">
        <f t="shared" si="30"/>
        <v>168.00000000000003</v>
      </c>
      <c r="AC79" s="38"/>
      <c r="AD79" s="17">
        <f t="shared" si="13"/>
        <v>0</v>
      </c>
      <c r="AE79" s="20">
        <f t="shared" si="31"/>
        <v>193</v>
      </c>
      <c r="AF79" s="38"/>
      <c r="AG79" s="37">
        <f t="shared" si="14"/>
        <v>0</v>
      </c>
      <c r="AH79" s="21">
        <f t="shared" si="32"/>
        <v>251</v>
      </c>
      <c r="AI79" s="41"/>
      <c r="AJ79" s="42">
        <f t="shared" si="15"/>
        <v>0</v>
      </c>
      <c r="AK79" s="47">
        <f t="shared" si="16"/>
        <v>0</v>
      </c>
      <c r="AL79" s="25">
        <f t="shared" si="33"/>
        <v>1.9346447732076087E-2</v>
      </c>
      <c r="AM79" s="22">
        <f t="shared" si="34"/>
        <v>119.00000000000001</v>
      </c>
      <c r="AN79" s="38"/>
      <c r="AO79" s="17">
        <f t="shared" si="17"/>
        <v>0</v>
      </c>
      <c r="AP79" s="23">
        <f t="shared" si="35"/>
        <v>137</v>
      </c>
      <c r="AQ79" s="38"/>
      <c r="AR79" s="37">
        <f t="shared" si="18"/>
        <v>0</v>
      </c>
      <c r="AS79" s="24">
        <f t="shared" si="36"/>
        <v>178</v>
      </c>
      <c r="AT79" s="38"/>
      <c r="AU79" s="42">
        <f t="shared" si="19"/>
        <v>0</v>
      </c>
      <c r="AV79" s="47">
        <f t="shared" si="20"/>
        <v>0</v>
      </c>
    </row>
    <row r="80" spans="1:48" x14ac:dyDescent="0.25">
      <c r="A80" s="92">
        <f t="shared" si="38"/>
        <v>78</v>
      </c>
      <c r="B80" s="64">
        <f t="shared" si="21"/>
        <v>6251</v>
      </c>
      <c r="C80" s="185" t="s">
        <v>11</v>
      </c>
      <c r="D80" s="194">
        <f t="shared" si="37"/>
        <v>6350</v>
      </c>
      <c r="E80" s="6">
        <f t="shared" si="22"/>
        <v>5.9190529515277555E-2</v>
      </c>
      <c r="F80" s="30">
        <f t="shared" si="39"/>
        <v>370</v>
      </c>
      <c r="G80" s="34"/>
      <c r="H80" s="39">
        <f t="shared" si="5"/>
        <v>0</v>
      </c>
      <c r="I80" s="31">
        <f t="shared" si="40"/>
        <v>426</v>
      </c>
      <c r="J80" s="38"/>
      <c r="K80" s="39">
        <f t="shared" si="7"/>
        <v>0</v>
      </c>
      <c r="L80" s="63">
        <f t="shared" si="23"/>
        <v>500</v>
      </c>
      <c r="M80" s="43"/>
      <c r="N80" s="39">
        <f t="shared" si="8"/>
        <v>0</v>
      </c>
      <c r="O80" s="46">
        <f t="shared" si="24"/>
        <v>0</v>
      </c>
      <c r="P80" s="9">
        <f t="shared" si="25"/>
        <v>4.4792833146696527E-2</v>
      </c>
      <c r="Q80" s="10">
        <f t="shared" si="26"/>
        <v>280</v>
      </c>
      <c r="R80" s="38"/>
      <c r="S80" s="17">
        <f t="shared" si="9"/>
        <v>0</v>
      </c>
      <c r="T80" s="13">
        <f t="shared" si="27"/>
        <v>322</v>
      </c>
      <c r="U80" s="38"/>
      <c r="V80" s="45">
        <f t="shared" si="10"/>
        <v>0</v>
      </c>
      <c r="W80" s="14">
        <f t="shared" si="28"/>
        <v>419</v>
      </c>
      <c r="X80" s="38"/>
      <c r="Y80" s="45">
        <f t="shared" si="11"/>
        <v>0</v>
      </c>
      <c r="Z80" s="32">
        <f t="shared" si="12"/>
        <v>0</v>
      </c>
      <c r="AA80" s="16">
        <f t="shared" si="29"/>
        <v>2.7622247107129523E-2</v>
      </c>
      <c r="AB80" s="18">
        <f t="shared" si="30"/>
        <v>172.66666666666666</v>
      </c>
      <c r="AC80" s="38"/>
      <c r="AD80" s="17">
        <f t="shared" si="13"/>
        <v>0</v>
      </c>
      <c r="AE80" s="20">
        <f t="shared" si="31"/>
        <v>199</v>
      </c>
      <c r="AF80" s="38"/>
      <c r="AG80" s="37">
        <f t="shared" si="14"/>
        <v>0</v>
      </c>
      <c r="AH80" s="21">
        <f t="shared" si="32"/>
        <v>259</v>
      </c>
      <c r="AI80" s="41"/>
      <c r="AJ80" s="42">
        <f t="shared" si="15"/>
        <v>0</v>
      </c>
      <c r="AK80" s="47">
        <f t="shared" si="16"/>
        <v>0</v>
      </c>
      <c r="AL80" s="25">
        <f t="shared" si="33"/>
        <v>1.9596864501679735E-2</v>
      </c>
      <c r="AM80" s="22">
        <f t="shared" si="34"/>
        <v>122.50000000000001</v>
      </c>
      <c r="AN80" s="38"/>
      <c r="AO80" s="17">
        <f t="shared" si="17"/>
        <v>0</v>
      </c>
      <c r="AP80" s="23">
        <f t="shared" si="35"/>
        <v>141</v>
      </c>
      <c r="AQ80" s="38"/>
      <c r="AR80" s="37">
        <f t="shared" si="18"/>
        <v>0</v>
      </c>
      <c r="AS80" s="24">
        <f t="shared" si="36"/>
        <v>183</v>
      </c>
      <c r="AT80" s="38"/>
      <c r="AU80" s="42">
        <f t="shared" si="19"/>
        <v>0</v>
      </c>
      <c r="AV80" s="47">
        <f t="shared" si="20"/>
        <v>0</v>
      </c>
    </row>
    <row r="81" spans="1:48" x14ac:dyDescent="0.25">
      <c r="A81" s="92">
        <f t="shared" si="38"/>
        <v>79</v>
      </c>
      <c r="B81" s="64">
        <f t="shared" si="21"/>
        <v>6351</v>
      </c>
      <c r="C81" s="185" t="s">
        <v>11</v>
      </c>
      <c r="D81" s="194">
        <f t="shared" si="37"/>
        <v>6450</v>
      </c>
      <c r="E81" s="6">
        <f t="shared" si="22"/>
        <v>5.8258541961895761E-2</v>
      </c>
      <c r="F81" s="30">
        <f t="shared" si="39"/>
        <v>370</v>
      </c>
      <c r="G81" s="34"/>
      <c r="H81" s="39">
        <f t="shared" si="5"/>
        <v>0</v>
      </c>
      <c r="I81" s="31">
        <f t="shared" si="40"/>
        <v>426</v>
      </c>
      <c r="J81" s="38"/>
      <c r="K81" s="39">
        <f t="shared" si="7"/>
        <v>0</v>
      </c>
      <c r="L81" s="63">
        <f t="shared" si="23"/>
        <v>500</v>
      </c>
      <c r="M81" s="43"/>
      <c r="N81" s="39">
        <f t="shared" si="8"/>
        <v>0</v>
      </c>
      <c r="O81" s="46">
        <f t="shared" si="24"/>
        <v>0</v>
      </c>
      <c r="P81" s="9">
        <f t="shared" si="25"/>
        <v>4.5189733900173203E-2</v>
      </c>
      <c r="Q81" s="10">
        <f t="shared" si="26"/>
        <v>287</v>
      </c>
      <c r="R81" s="38"/>
      <c r="S81" s="17">
        <f t="shared" si="9"/>
        <v>0</v>
      </c>
      <c r="T81" s="13">
        <f t="shared" si="27"/>
        <v>330</v>
      </c>
      <c r="U81" s="38"/>
      <c r="V81" s="45">
        <f t="shared" si="10"/>
        <v>0</v>
      </c>
      <c r="W81" s="14">
        <f t="shared" si="28"/>
        <v>429</v>
      </c>
      <c r="X81" s="38"/>
      <c r="Y81" s="45">
        <f t="shared" si="11"/>
        <v>0</v>
      </c>
      <c r="Z81" s="32">
        <f t="shared" si="12"/>
        <v>0</v>
      </c>
      <c r="AA81" s="16">
        <f t="shared" si="29"/>
        <v>2.7922112003359052E-2</v>
      </c>
      <c r="AB81" s="18">
        <f t="shared" si="30"/>
        <v>177.33333333333334</v>
      </c>
      <c r="AC81" s="38"/>
      <c r="AD81" s="17">
        <f t="shared" si="13"/>
        <v>0</v>
      </c>
      <c r="AE81" s="20">
        <f t="shared" si="31"/>
        <v>204</v>
      </c>
      <c r="AF81" s="38"/>
      <c r="AG81" s="37">
        <f t="shared" si="14"/>
        <v>0</v>
      </c>
      <c r="AH81" s="21">
        <f t="shared" si="32"/>
        <v>265</v>
      </c>
      <c r="AI81" s="41"/>
      <c r="AJ81" s="42">
        <f t="shared" si="15"/>
        <v>0</v>
      </c>
      <c r="AK81" s="47">
        <f t="shared" si="16"/>
        <v>0</v>
      </c>
      <c r="AL81" s="25">
        <f t="shared" si="33"/>
        <v>1.9839395370807748E-2</v>
      </c>
      <c r="AM81" s="22">
        <f t="shared" si="34"/>
        <v>126.00000000000001</v>
      </c>
      <c r="AN81" s="38"/>
      <c r="AO81" s="17">
        <f t="shared" si="17"/>
        <v>0</v>
      </c>
      <c r="AP81" s="23">
        <f t="shared" si="35"/>
        <v>145</v>
      </c>
      <c r="AQ81" s="38"/>
      <c r="AR81" s="37">
        <f t="shared" si="18"/>
        <v>0</v>
      </c>
      <c r="AS81" s="24">
        <f t="shared" si="36"/>
        <v>189</v>
      </c>
      <c r="AT81" s="38"/>
      <c r="AU81" s="42">
        <f t="shared" si="19"/>
        <v>0</v>
      </c>
      <c r="AV81" s="47">
        <f t="shared" si="20"/>
        <v>0</v>
      </c>
    </row>
    <row r="82" spans="1:48" x14ac:dyDescent="0.25">
      <c r="A82" s="92">
        <f t="shared" si="38"/>
        <v>80</v>
      </c>
      <c r="B82" s="64">
        <f t="shared" si="21"/>
        <v>6451</v>
      </c>
      <c r="C82" s="185" t="s">
        <v>11</v>
      </c>
      <c r="D82" s="194">
        <f t="shared" si="37"/>
        <v>6550</v>
      </c>
      <c r="E82" s="6">
        <f t="shared" si="22"/>
        <v>5.7355448767632926E-2</v>
      </c>
      <c r="F82" s="30">
        <f t="shared" si="39"/>
        <v>370</v>
      </c>
      <c r="G82" s="34"/>
      <c r="H82" s="39">
        <f t="shared" si="5"/>
        <v>0</v>
      </c>
      <c r="I82" s="31">
        <f t="shared" si="40"/>
        <v>426</v>
      </c>
      <c r="J82" s="38"/>
      <c r="K82" s="39">
        <f t="shared" si="7"/>
        <v>0</v>
      </c>
      <c r="L82" s="63">
        <f t="shared" si="23"/>
        <v>500</v>
      </c>
      <c r="M82" s="43"/>
      <c r="N82" s="39">
        <f t="shared" si="8"/>
        <v>0</v>
      </c>
      <c r="O82" s="46">
        <f t="shared" si="24"/>
        <v>0</v>
      </c>
      <c r="P82" s="9">
        <f t="shared" si="25"/>
        <v>4.5574329561308323E-2</v>
      </c>
      <c r="Q82" s="10">
        <f t="shared" si="26"/>
        <v>294</v>
      </c>
      <c r="R82" s="38"/>
      <c r="S82" s="17">
        <f t="shared" si="9"/>
        <v>0</v>
      </c>
      <c r="T82" s="13">
        <f t="shared" si="27"/>
        <v>338</v>
      </c>
      <c r="U82" s="38"/>
      <c r="V82" s="45">
        <f t="shared" si="10"/>
        <v>0</v>
      </c>
      <c r="W82" s="14">
        <f t="shared" si="28"/>
        <v>439</v>
      </c>
      <c r="X82" s="38"/>
      <c r="Y82" s="45">
        <f t="shared" si="11"/>
        <v>0</v>
      </c>
      <c r="Z82" s="32">
        <f t="shared" si="12"/>
        <v>0</v>
      </c>
      <c r="AA82" s="16">
        <f t="shared" si="29"/>
        <v>2.821268020461944E-2</v>
      </c>
      <c r="AB82" s="18">
        <f t="shared" si="30"/>
        <v>182</v>
      </c>
      <c r="AC82" s="38"/>
      <c r="AD82" s="17">
        <f t="shared" si="13"/>
        <v>0</v>
      </c>
      <c r="AE82" s="20">
        <f t="shared" si="31"/>
        <v>209</v>
      </c>
      <c r="AF82" s="38"/>
      <c r="AG82" s="37">
        <f t="shared" si="14"/>
        <v>0</v>
      </c>
      <c r="AH82" s="21">
        <f t="shared" si="32"/>
        <v>272</v>
      </c>
      <c r="AI82" s="41"/>
      <c r="AJ82" s="42">
        <f t="shared" si="15"/>
        <v>0</v>
      </c>
      <c r="AK82" s="47">
        <f t="shared" si="16"/>
        <v>0</v>
      </c>
      <c r="AL82" s="25">
        <f t="shared" si="33"/>
        <v>2.0074407068671522E-2</v>
      </c>
      <c r="AM82" s="22">
        <f t="shared" si="34"/>
        <v>129.5</v>
      </c>
      <c r="AN82" s="38"/>
      <c r="AO82" s="17">
        <f t="shared" si="17"/>
        <v>0</v>
      </c>
      <c r="AP82" s="23">
        <f t="shared" si="35"/>
        <v>149</v>
      </c>
      <c r="AQ82" s="38"/>
      <c r="AR82" s="37">
        <f t="shared" si="18"/>
        <v>0</v>
      </c>
      <c r="AS82" s="24">
        <f t="shared" si="36"/>
        <v>194</v>
      </c>
      <c r="AT82" s="38"/>
      <c r="AU82" s="42">
        <f t="shared" si="19"/>
        <v>0</v>
      </c>
      <c r="AV82" s="47">
        <f t="shared" si="20"/>
        <v>0</v>
      </c>
    </row>
    <row r="83" spans="1:48" x14ac:dyDescent="0.25">
      <c r="A83" s="92">
        <f t="shared" si="38"/>
        <v>81</v>
      </c>
      <c r="B83" s="64">
        <f t="shared" si="21"/>
        <v>6551</v>
      </c>
      <c r="C83" s="185" t="s">
        <v>11</v>
      </c>
      <c r="D83" s="194">
        <f t="shared" si="37"/>
        <v>6650</v>
      </c>
      <c r="E83" s="6">
        <f t="shared" si="22"/>
        <v>5.6479926728743704E-2</v>
      </c>
      <c r="F83" s="30">
        <f t="shared" si="39"/>
        <v>370</v>
      </c>
      <c r="G83" s="34"/>
      <c r="H83" s="39">
        <f t="shared" si="5"/>
        <v>0</v>
      </c>
      <c r="I83" s="31">
        <f t="shared" si="40"/>
        <v>426</v>
      </c>
      <c r="J83" s="38"/>
      <c r="K83" s="39">
        <f t="shared" si="7"/>
        <v>0</v>
      </c>
      <c r="L83" s="63">
        <f t="shared" si="23"/>
        <v>500</v>
      </c>
      <c r="M83" s="43"/>
      <c r="N83" s="39">
        <f t="shared" si="8"/>
        <v>0</v>
      </c>
      <c r="O83" s="46">
        <f t="shared" si="24"/>
        <v>0</v>
      </c>
      <c r="P83" s="9">
        <f t="shared" si="25"/>
        <v>4.5947183636086103E-2</v>
      </c>
      <c r="Q83" s="10">
        <f t="shared" si="26"/>
        <v>301.00000000000006</v>
      </c>
      <c r="R83" s="38"/>
      <c r="S83" s="17">
        <f t="shared" si="9"/>
        <v>0</v>
      </c>
      <c r="T83" s="13">
        <f t="shared" si="27"/>
        <v>346</v>
      </c>
      <c r="U83" s="38"/>
      <c r="V83" s="45">
        <f t="shared" si="10"/>
        <v>0</v>
      </c>
      <c r="W83" s="14">
        <f t="shared" si="28"/>
        <v>450</v>
      </c>
      <c r="X83" s="38"/>
      <c r="Y83" s="45">
        <f t="shared" si="11"/>
        <v>0</v>
      </c>
      <c r="Z83" s="32">
        <f t="shared" si="12"/>
        <v>0</v>
      </c>
      <c r="AA83" s="16">
        <f t="shared" si="29"/>
        <v>2.849437744873556E-2</v>
      </c>
      <c r="AB83" s="18">
        <f t="shared" si="30"/>
        <v>186.66666666666666</v>
      </c>
      <c r="AC83" s="38"/>
      <c r="AD83" s="17">
        <f t="shared" si="13"/>
        <v>0</v>
      </c>
      <c r="AE83" s="20">
        <f t="shared" si="31"/>
        <v>215</v>
      </c>
      <c r="AF83" s="38"/>
      <c r="AG83" s="37">
        <f t="shared" si="14"/>
        <v>0</v>
      </c>
      <c r="AH83" s="21">
        <f t="shared" si="32"/>
        <v>280</v>
      </c>
      <c r="AI83" s="41"/>
      <c r="AJ83" s="42">
        <f t="shared" si="15"/>
        <v>0</v>
      </c>
      <c r="AK83" s="47">
        <f t="shared" si="16"/>
        <v>0</v>
      </c>
      <c r="AL83" s="25">
        <f t="shared" si="33"/>
        <v>2.0302243932224087E-2</v>
      </c>
      <c r="AM83" s="22">
        <f t="shared" si="34"/>
        <v>133</v>
      </c>
      <c r="AN83" s="38"/>
      <c r="AO83" s="17">
        <f t="shared" si="17"/>
        <v>0</v>
      </c>
      <c r="AP83" s="23">
        <f t="shared" si="35"/>
        <v>153</v>
      </c>
      <c r="AQ83" s="38"/>
      <c r="AR83" s="37">
        <f t="shared" si="18"/>
        <v>0</v>
      </c>
      <c r="AS83" s="24">
        <f t="shared" si="36"/>
        <v>199</v>
      </c>
      <c r="AT83" s="38"/>
      <c r="AU83" s="42">
        <f t="shared" si="19"/>
        <v>0</v>
      </c>
      <c r="AV83" s="47">
        <f t="shared" si="20"/>
        <v>0</v>
      </c>
    </row>
    <row r="84" spans="1:48" x14ac:dyDescent="0.25">
      <c r="A84" s="92">
        <f t="shared" si="38"/>
        <v>82</v>
      </c>
      <c r="B84" s="64">
        <f t="shared" si="21"/>
        <v>6651</v>
      </c>
      <c r="C84" s="185" t="s">
        <v>11</v>
      </c>
      <c r="D84" s="194">
        <f t="shared" si="37"/>
        <v>6750</v>
      </c>
      <c r="E84" s="6">
        <f t="shared" si="22"/>
        <v>5.5630732220718689E-2</v>
      </c>
      <c r="F84" s="30">
        <f t="shared" si="39"/>
        <v>370</v>
      </c>
      <c r="G84" s="34"/>
      <c r="H84" s="39">
        <f t="shared" si="5"/>
        <v>0</v>
      </c>
      <c r="I84" s="31">
        <f t="shared" si="40"/>
        <v>426</v>
      </c>
      <c r="J84" s="38"/>
      <c r="K84" s="39">
        <f t="shared" si="7"/>
        <v>0</v>
      </c>
      <c r="L84" s="63">
        <f t="shared" si="23"/>
        <v>500</v>
      </c>
      <c r="M84" s="43"/>
      <c r="N84" s="39">
        <f t="shared" si="8"/>
        <v>0</v>
      </c>
      <c r="O84" s="46">
        <f t="shared" si="24"/>
        <v>0</v>
      </c>
      <c r="P84" s="9">
        <f t="shared" si="25"/>
        <v>4.630882574049016E-2</v>
      </c>
      <c r="Q84" s="10">
        <f t="shared" si="26"/>
        <v>308.00000000000006</v>
      </c>
      <c r="R84" s="38"/>
      <c r="S84" s="17">
        <f t="shared" si="9"/>
        <v>0</v>
      </c>
      <c r="T84" s="13">
        <f t="shared" si="27"/>
        <v>354</v>
      </c>
      <c r="U84" s="38"/>
      <c r="V84" s="45">
        <f t="shared" si="10"/>
        <v>0</v>
      </c>
      <c r="W84" s="14">
        <f t="shared" si="28"/>
        <v>460</v>
      </c>
      <c r="X84" s="38"/>
      <c r="Y84" s="45">
        <f t="shared" si="11"/>
        <v>0</v>
      </c>
      <c r="Z84" s="32">
        <f t="shared" si="12"/>
        <v>0</v>
      </c>
      <c r="AA84" s="16">
        <f t="shared" si="29"/>
        <v>2.876760386909237E-2</v>
      </c>
      <c r="AB84" s="18">
        <f t="shared" si="30"/>
        <v>191.33333333333334</v>
      </c>
      <c r="AC84" s="38"/>
      <c r="AD84" s="17">
        <f t="shared" si="13"/>
        <v>0</v>
      </c>
      <c r="AE84" s="20">
        <f t="shared" si="31"/>
        <v>220</v>
      </c>
      <c r="AF84" s="38"/>
      <c r="AG84" s="37">
        <f t="shared" si="14"/>
        <v>0</v>
      </c>
      <c r="AH84" s="21">
        <f t="shared" si="32"/>
        <v>286</v>
      </c>
      <c r="AI84" s="41"/>
      <c r="AJ84" s="42">
        <f t="shared" si="15"/>
        <v>0</v>
      </c>
      <c r="AK84" s="47">
        <f t="shared" si="16"/>
        <v>0</v>
      </c>
      <c r="AL84" s="25">
        <f t="shared" si="33"/>
        <v>2.0523229589535407E-2</v>
      </c>
      <c r="AM84" s="22">
        <f t="shared" si="34"/>
        <v>136.5</v>
      </c>
      <c r="AN84" s="38"/>
      <c r="AO84" s="17">
        <f t="shared" si="17"/>
        <v>0</v>
      </c>
      <c r="AP84" s="23">
        <f t="shared" si="35"/>
        <v>157</v>
      </c>
      <c r="AQ84" s="38"/>
      <c r="AR84" s="37">
        <f t="shared" si="18"/>
        <v>0</v>
      </c>
      <c r="AS84" s="24">
        <f t="shared" si="36"/>
        <v>204</v>
      </c>
      <c r="AT84" s="38"/>
      <c r="AU84" s="42">
        <f t="shared" si="19"/>
        <v>0</v>
      </c>
      <c r="AV84" s="47">
        <f t="shared" si="20"/>
        <v>0</v>
      </c>
    </row>
    <row r="85" spans="1:48" x14ac:dyDescent="0.25">
      <c r="A85" s="92">
        <f t="shared" si="38"/>
        <v>83</v>
      </c>
      <c r="B85" s="64">
        <f t="shared" si="21"/>
        <v>6751</v>
      </c>
      <c r="C85" s="185" t="s">
        <v>11</v>
      </c>
      <c r="D85" s="194">
        <f t="shared" si="37"/>
        <v>6850</v>
      </c>
      <c r="E85" s="6">
        <f t="shared" si="22"/>
        <v>5.4806695304399349E-2</v>
      </c>
      <c r="F85" s="30">
        <f t="shared" si="39"/>
        <v>370</v>
      </c>
      <c r="G85" s="34"/>
      <c r="H85" s="39">
        <f t="shared" si="5"/>
        <v>0</v>
      </c>
      <c r="I85" s="31">
        <f t="shared" si="40"/>
        <v>426</v>
      </c>
      <c r="J85" s="38"/>
      <c r="K85" s="39">
        <f t="shared" si="7"/>
        <v>0</v>
      </c>
      <c r="L85" s="63">
        <f t="shared" si="23"/>
        <v>500</v>
      </c>
      <c r="M85" s="43"/>
      <c r="N85" s="39">
        <f t="shared" si="8"/>
        <v>0</v>
      </c>
      <c r="O85" s="46">
        <f t="shared" si="24"/>
        <v>0</v>
      </c>
      <c r="P85" s="9">
        <f t="shared" si="25"/>
        <v>4.6659754110502154E-2</v>
      </c>
      <c r="Q85" s="10">
        <f t="shared" si="26"/>
        <v>315.00000000000006</v>
      </c>
      <c r="R85" s="38"/>
      <c r="S85" s="17">
        <f t="shared" si="9"/>
        <v>0</v>
      </c>
      <c r="T85" s="13">
        <f t="shared" si="27"/>
        <v>362</v>
      </c>
      <c r="U85" s="38"/>
      <c r="V85" s="45">
        <f t="shared" si="10"/>
        <v>0</v>
      </c>
      <c r="W85" s="14">
        <f t="shared" si="28"/>
        <v>471</v>
      </c>
      <c r="X85" s="38"/>
      <c r="Y85" s="45">
        <f t="shared" si="11"/>
        <v>0</v>
      </c>
      <c r="Z85" s="32">
        <f t="shared" si="12"/>
        <v>0</v>
      </c>
      <c r="AA85" s="16">
        <f t="shared" si="29"/>
        <v>2.9032735890979114E-2</v>
      </c>
      <c r="AB85" s="18">
        <f t="shared" si="30"/>
        <v>196</v>
      </c>
      <c r="AC85" s="38"/>
      <c r="AD85" s="17">
        <f t="shared" si="13"/>
        <v>0</v>
      </c>
      <c r="AE85" s="20">
        <f t="shared" si="31"/>
        <v>225</v>
      </c>
      <c r="AF85" s="38"/>
      <c r="AG85" s="37">
        <f t="shared" si="14"/>
        <v>0</v>
      </c>
      <c r="AH85" s="21">
        <f t="shared" si="32"/>
        <v>293</v>
      </c>
      <c r="AI85" s="41"/>
      <c r="AJ85" s="42">
        <f t="shared" si="15"/>
        <v>0</v>
      </c>
      <c r="AK85" s="47">
        <f t="shared" si="16"/>
        <v>0</v>
      </c>
      <c r="AL85" s="25">
        <f t="shared" si="33"/>
        <v>2.0737668493556509E-2</v>
      </c>
      <c r="AM85" s="22">
        <f t="shared" si="34"/>
        <v>140</v>
      </c>
      <c r="AN85" s="38"/>
      <c r="AO85" s="17">
        <f t="shared" si="17"/>
        <v>0</v>
      </c>
      <c r="AP85" s="23">
        <f t="shared" si="35"/>
        <v>161</v>
      </c>
      <c r="AQ85" s="38"/>
      <c r="AR85" s="37">
        <f t="shared" si="18"/>
        <v>0</v>
      </c>
      <c r="AS85" s="24">
        <f t="shared" si="36"/>
        <v>209</v>
      </c>
      <c r="AT85" s="38"/>
      <c r="AU85" s="42">
        <f t="shared" si="19"/>
        <v>0</v>
      </c>
      <c r="AV85" s="47">
        <f t="shared" si="20"/>
        <v>0</v>
      </c>
    </row>
    <row r="86" spans="1:48" x14ac:dyDescent="0.25">
      <c r="A86" s="92">
        <f t="shared" si="38"/>
        <v>84</v>
      </c>
      <c r="B86" s="64">
        <f t="shared" si="21"/>
        <v>6851</v>
      </c>
      <c r="C86" s="185" t="s">
        <v>11</v>
      </c>
      <c r="D86" s="194">
        <f t="shared" si="37"/>
        <v>6950</v>
      </c>
      <c r="E86" s="6">
        <f t="shared" si="22"/>
        <v>5.4006714348270327E-2</v>
      </c>
      <c r="F86" s="30">
        <f t="shared" si="39"/>
        <v>370</v>
      </c>
      <c r="G86" s="34"/>
      <c r="H86" s="39">
        <f t="shared" si="5"/>
        <v>0</v>
      </c>
      <c r="I86" s="31">
        <f t="shared" si="40"/>
        <v>426</v>
      </c>
      <c r="J86" s="38"/>
      <c r="K86" s="39">
        <f t="shared" si="7"/>
        <v>0</v>
      </c>
      <c r="L86" s="63">
        <f t="shared" si="23"/>
        <v>500</v>
      </c>
      <c r="M86" s="43"/>
      <c r="N86" s="39">
        <f t="shared" si="8"/>
        <v>0</v>
      </c>
      <c r="O86" s="46">
        <f t="shared" si="24"/>
        <v>0</v>
      </c>
      <c r="P86" s="9">
        <f t="shared" si="25"/>
        <v>4.7000437892278507E-2</v>
      </c>
      <c r="Q86" s="10">
        <f t="shared" si="26"/>
        <v>322.00000000000006</v>
      </c>
      <c r="R86" s="38"/>
      <c r="S86" s="17">
        <f t="shared" si="9"/>
        <v>0</v>
      </c>
      <c r="T86" s="13">
        <f t="shared" si="27"/>
        <v>370</v>
      </c>
      <c r="U86" s="38"/>
      <c r="V86" s="45">
        <f t="shared" si="10"/>
        <v>0</v>
      </c>
      <c r="W86" s="14">
        <f t="shared" si="28"/>
        <v>481</v>
      </c>
      <c r="X86" s="38"/>
      <c r="Y86" s="45">
        <f t="shared" si="11"/>
        <v>0</v>
      </c>
      <c r="Z86" s="32">
        <f t="shared" si="12"/>
        <v>0</v>
      </c>
      <c r="AA86" s="16">
        <f t="shared" si="29"/>
        <v>2.9290127961854723E-2</v>
      </c>
      <c r="AB86" s="18">
        <f t="shared" si="30"/>
        <v>200.66666666666671</v>
      </c>
      <c r="AC86" s="38"/>
      <c r="AD86" s="17">
        <f t="shared" si="13"/>
        <v>0</v>
      </c>
      <c r="AE86" s="20">
        <f t="shared" si="31"/>
        <v>231</v>
      </c>
      <c r="AF86" s="38"/>
      <c r="AG86" s="37">
        <f t="shared" si="14"/>
        <v>0</v>
      </c>
      <c r="AH86" s="21">
        <f t="shared" si="32"/>
        <v>300</v>
      </c>
      <c r="AI86" s="41"/>
      <c r="AJ86" s="42">
        <f t="shared" si="15"/>
        <v>0</v>
      </c>
      <c r="AK86" s="47">
        <f t="shared" si="16"/>
        <v>0</v>
      </c>
      <c r="AL86" s="25">
        <f t="shared" si="33"/>
        <v>2.0945847321558898E-2</v>
      </c>
      <c r="AM86" s="22">
        <f t="shared" si="34"/>
        <v>143.5</v>
      </c>
      <c r="AN86" s="38"/>
      <c r="AO86" s="17">
        <f t="shared" si="17"/>
        <v>0</v>
      </c>
      <c r="AP86" s="23">
        <f t="shared" si="35"/>
        <v>165</v>
      </c>
      <c r="AQ86" s="38"/>
      <c r="AR86" s="37">
        <f t="shared" si="18"/>
        <v>0</v>
      </c>
      <c r="AS86" s="24">
        <f t="shared" si="36"/>
        <v>215</v>
      </c>
      <c r="AT86" s="38"/>
      <c r="AU86" s="42">
        <f t="shared" si="19"/>
        <v>0</v>
      </c>
      <c r="AV86" s="47">
        <f t="shared" si="20"/>
        <v>0</v>
      </c>
    </row>
    <row r="87" spans="1:48" x14ac:dyDescent="0.25">
      <c r="A87" s="92">
        <f t="shared" si="38"/>
        <v>85</v>
      </c>
      <c r="B87" s="64">
        <f t="shared" si="21"/>
        <v>6951</v>
      </c>
      <c r="C87" s="185" t="s">
        <v>11</v>
      </c>
      <c r="D87" s="194">
        <f t="shared" si="37"/>
        <v>7050</v>
      </c>
      <c r="E87" s="6">
        <f t="shared" si="22"/>
        <v>5.3229751114947488E-2</v>
      </c>
      <c r="F87" s="30">
        <f t="shared" si="39"/>
        <v>370</v>
      </c>
      <c r="G87" s="34"/>
      <c r="H87" s="39">
        <f t="shared" si="5"/>
        <v>0</v>
      </c>
      <c r="I87" s="31">
        <f t="shared" si="40"/>
        <v>426</v>
      </c>
      <c r="J87" s="38"/>
      <c r="K87" s="39">
        <f t="shared" si="7"/>
        <v>0</v>
      </c>
      <c r="L87" s="63">
        <f t="shared" si="23"/>
        <v>500</v>
      </c>
      <c r="M87" s="43"/>
      <c r="N87" s="39">
        <f t="shared" si="8"/>
        <v>0</v>
      </c>
      <c r="O87" s="46">
        <f t="shared" si="24"/>
        <v>0</v>
      </c>
      <c r="P87" s="9">
        <f t="shared" si="25"/>
        <v>4.7331319234642504E-2</v>
      </c>
      <c r="Q87" s="10">
        <f t="shared" si="26"/>
        <v>329.00000000000006</v>
      </c>
      <c r="R87" s="38"/>
      <c r="S87" s="17">
        <f t="shared" si="9"/>
        <v>0</v>
      </c>
      <c r="T87" s="13">
        <f t="shared" si="27"/>
        <v>378</v>
      </c>
      <c r="U87" s="38"/>
      <c r="V87" s="45">
        <f t="shared" si="10"/>
        <v>0</v>
      </c>
      <c r="W87" s="14">
        <f t="shared" si="28"/>
        <v>491</v>
      </c>
      <c r="X87" s="38"/>
      <c r="Y87" s="45">
        <f t="shared" si="11"/>
        <v>0</v>
      </c>
      <c r="Z87" s="32">
        <f t="shared" si="12"/>
        <v>0</v>
      </c>
      <c r="AA87" s="16">
        <f t="shared" si="29"/>
        <v>2.9540114132259154E-2</v>
      </c>
      <c r="AB87" s="18">
        <f t="shared" si="30"/>
        <v>205.33333333333337</v>
      </c>
      <c r="AC87" s="38"/>
      <c r="AD87" s="17">
        <f t="shared" si="13"/>
        <v>0</v>
      </c>
      <c r="AE87" s="20">
        <f t="shared" si="31"/>
        <v>236</v>
      </c>
      <c r="AF87" s="38"/>
      <c r="AG87" s="37">
        <f t="shared" si="14"/>
        <v>0</v>
      </c>
      <c r="AH87" s="21">
        <f t="shared" si="32"/>
        <v>307</v>
      </c>
      <c r="AI87" s="41"/>
      <c r="AJ87" s="42">
        <f t="shared" si="15"/>
        <v>0</v>
      </c>
      <c r="AK87" s="47">
        <f t="shared" si="16"/>
        <v>0</v>
      </c>
      <c r="AL87" s="25">
        <f t="shared" si="33"/>
        <v>2.1148036253776436E-2</v>
      </c>
      <c r="AM87" s="22">
        <f t="shared" si="34"/>
        <v>147</v>
      </c>
      <c r="AN87" s="38"/>
      <c r="AO87" s="17">
        <f t="shared" si="17"/>
        <v>0</v>
      </c>
      <c r="AP87" s="23">
        <f t="shared" si="35"/>
        <v>169</v>
      </c>
      <c r="AQ87" s="38"/>
      <c r="AR87" s="37">
        <f t="shared" si="18"/>
        <v>0</v>
      </c>
      <c r="AS87" s="24">
        <f t="shared" si="36"/>
        <v>220</v>
      </c>
      <c r="AT87" s="38"/>
      <c r="AU87" s="42">
        <f t="shared" si="19"/>
        <v>0</v>
      </c>
      <c r="AV87" s="47">
        <f t="shared" si="20"/>
        <v>0</v>
      </c>
    </row>
    <row r="88" spans="1:48" x14ac:dyDescent="0.25">
      <c r="A88" s="92">
        <f t="shared" si="38"/>
        <v>86</v>
      </c>
      <c r="B88" s="64">
        <f t="shared" si="21"/>
        <v>7051</v>
      </c>
      <c r="C88" s="185" t="s">
        <v>11</v>
      </c>
      <c r="D88" s="194">
        <f t="shared" si="37"/>
        <v>7150</v>
      </c>
      <c r="E88" s="6">
        <f t="shared" si="22"/>
        <v>5.2474826265777902E-2</v>
      </c>
      <c r="F88" s="30">
        <f t="shared" si="39"/>
        <v>370</v>
      </c>
      <c r="G88" s="34"/>
      <c r="H88" s="39">
        <f t="shared" si="5"/>
        <v>0</v>
      </c>
      <c r="I88" s="31">
        <f t="shared" si="40"/>
        <v>426</v>
      </c>
      <c r="J88" s="38"/>
      <c r="K88" s="39">
        <f t="shared" si="7"/>
        <v>0</v>
      </c>
      <c r="L88" s="63">
        <f t="shared" si="23"/>
        <v>500</v>
      </c>
      <c r="M88" s="43"/>
      <c r="N88" s="39">
        <f t="shared" si="8"/>
        <v>0</v>
      </c>
      <c r="O88" s="46">
        <f t="shared" si="24"/>
        <v>0</v>
      </c>
      <c r="P88" s="9">
        <f t="shared" si="25"/>
        <v>4.7652815203517239E-2</v>
      </c>
      <c r="Q88" s="10">
        <f t="shared" si="26"/>
        <v>336.00000000000006</v>
      </c>
      <c r="R88" s="38"/>
      <c r="S88" s="17">
        <f t="shared" si="9"/>
        <v>0</v>
      </c>
      <c r="T88" s="13">
        <f t="shared" si="27"/>
        <v>386</v>
      </c>
      <c r="U88" s="38"/>
      <c r="V88" s="45">
        <f t="shared" si="10"/>
        <v>0</v>
      </c>
      <c r="W88" s="14">
        <f t="shared" si="28"/>
        <v>500</v>
      </c>
      <c r="X88" s="38"/>
      <c r="Y88" s="45">
        <f t="shared" si="11"/>
        <v>0</v>
      </c>
      <c r="Z88" s="32">
        <f t="shared" si="12"/>
        <v>0</v>
      </c>
      <c r="AA88" s="16">
        <f t="shared" si="29"/>
        <v>2.9783009502198275E-2</v>
      </c>
      <c r="AB88" s="18">
        <f t="shared" si="30"/>
        <v>210.00000000000003</v>
      </c>
      <c r="AC88" s="38"/>
      <c r="AD88" s="17">
        <f t="shared" si="13"/>
        <v>0</v>
      </c>
      <c r="AE88" s="20">
        <f t="shared" si="31"/>
        <v>242</v>
      </c>
      <c r="AF88" s="38"/>
      <c r="AG88" s="37">
        <f t="shared" si="14"/>
        <v>0</v>
      </c>
      <c r="AH88" s="21">
        <f t="shared" si="32"/>
        <v>315</v>
      </c>
      <c r="AI88" s="41"/>
      <c r="AJ88" s="42">
        <f t="shared" si="15"/>
        <v>0</v>
      </c>
      <c r="AK88" s="47">
        <f t="shared" si="16"/>
        <v>0</v>
      </c>
      <c r="AL88" s="25">
        <f t="shared" si="33"/>
        <v>2.1344490143242096E-2</v>
      </c>
      <c r="AM88" s="22">
        <f t="shared" si="34"/>
        <v>150.50000000000003</v>
      </c>
      <c r="AN88" s="38"/>
      <c r="AO88" s="17">
        <f t="shared" si="17"/>
        <v>0</v>
      </c>
      <c r="AP88" s="23">
        <f t="shared" si="35"/>
        <v>173</v>
      </c>
      <c r="AQ88" s="38"/>
      <c r="AR88" s="37">
        <f t="shared" si="18"/>
        <v>0</v>
      </c>
      <c r="AS88" s="24">
        <f t="shared" si="36"/>
        <v>225</v>
      </c>
      <c r="AT88" s="38"/>
      <c r="AU88" s="42">
        <f t="shared" si="19"/>
        <v>0</v>
      </c>
      <c r="AV88" s="47">
        <f t="shared" si="20"/>
        <v>0</v>
      </c>
    </row>
    <row r="89" spans="1:48" x14ac:dyDescent="0.25">
      <c r="A89" s="92">
        <f t="shared" si="38"/>
        <v>87</v>
      </c>
      <c r="B89" s="64">
        <f t="shared" si="21"/>
        <v>7151</v>
      </c>
      <c r="C89" s="185" t="s">
        <v>11</v>
      </c>
      <c r="D89" s="194">
        <f t="shared" si="37"/>
        <v>7250</v>
      </c>
      <c r="E89" s="6">
        <f t="shared" si="22"/>
        <v>5.1741015242623409E-2</v>
      </c>
      <c r="F89" s="30">
        <f t="shared" si="39"/>
        <v>370</v>
      </c>
      <c r="G89" s="34"/>
      <c r="H89" s="39">
        <f t="shared" si="5"/>
        <v>0</v>
      </c>
      <c r="I89" s="31">
        <f t="shared" si="40"/>
        <v>426</v>
      </c>
      <c r="J89" s="38"/>
      <c r="K89" s="39">
        <f t="shared" si="7"/>
        <v>0</v>
      </c>
      <c r="L89" s="63">
        <f t="shared" si="23"/>
        <v>500</v>
      </c>
      <c r="M89" s="43"/>
      <c r="N89" s="39">
        <f t="shared" si="8"/>
        <v>0</v>
      </c>
      <c r="O89" s="46">
        <f t="shared" si="24"/>
        <v>0</v>
      </c>
      <c r="P89" s="9">
        <f t="shared" si="25"/>
        <v>4.796531953572928E-2</v>
      </c>
      <c r="Q89" s="10">
        <f t="shared" si="26"/>
        <v>343.00000000000006</v>
      </c>
      <c r="R89" s="38"/>
      <c r="S89" s="17">
        <f t="shared" si="9"/>
        <v>0</v>
      </c>
      <c r="T89" s="13">
        <f t="shared" si="27"/>
        <v>394</v>
      </c>
      <c r="U89" s="38"/>
      <c r="V89" s="45">
        <f t="shared" si="10"/>
        <v>0</v>
      </c>
      <c r="W89" s="14">
        <f t="shared" si="28"/>
        <v>500</v>
      </c>
      <c r="X89" s="38"/>
      <c r="Y89" s="45">
        <f t="shared" si="11"/>
        <v>0</v>
      </c>
      <c r="Z89" s="32">
        <f t="shared" si="12"/>
        <v>0</v>
      </c>
      <c r="AA89" s="16">
        <f t="shared" si="29"/>
        <v>3.0019111546170707E-2</v>
      </c>
      <c r="AB89" s="18">
        <f t="shared" si="30"/>
        <v>214.66666666666671</v>
      </c>
      <c r="AC89" s="38"/>
      <c r="AD89" s="17">
        <f t="shared" si="13"/>
        <v>0</v>
      </c>
      <c r="AE89" s="20">
        <f t="shared" si="31"/>
        <v>247</v>
      </c>
      <c r="AF89" s="38"/>
      <c r="AG89" s="37">
        <f t="shared" si="14"/>
        <v>0</v>
      </c>
      <c r="AH89" s="21">
        <f t="shared" si="32"/>
        <v>321</v>
      </c>
      <c r="AI89" s="41"/>
      <c r="AJ89" s="42">
        <f t="shared" si="15"/>
        <v>0</v>
      </c>
      <c r="AK89" s="47">
        <f t="shared" si="16"/>
        <v>0</v>
      </c>
      <c r="AL89" s="25">
        <f t="shared" si="33"/>
        <v>2.1535449587470289E-2</v>
      </c>
      <c r="AM89" s="22">
        <f t="shared" si="34"/>
        <v>154.00000000000003</v>
      </c>
      <c r="AN89" s="38"/>
      <c r="AO89" s="17">
        <f t="shared" si="17"/>
        <v>0</v>
      </c>
      <c r="AP89" s="23">
        <f t="shared" si="35"/>
        <v>177</v>
      </c>
      <c r="AQ89" s="38"/>
      <c r="AR89" s="37">
        <f t="shared" si="18"/>
        <v>0</v>
      </c>
      <c r="AS89" s="24">
        <f t="shared" si="36"/>
        <v>230</v>
      </c>
      <c r="AT89" s="38"/>
      <c r="AU89" s="42">
        <f t="shared" si="19"/>
        <v>0</v>
      </c>
      <c r="AV89" s="47">
        <f t="shared" si="20"/>
        <v>0</v>
      </c>
    </row>
    <row r="90" spans="1:48" x14ac:dyDescent="0.25">
      <c r="A90" s="92">
        <f t="shared" si="38"/>
        <v>88</v>
      </c>
      <c r="B90" s="64">
        <f t="shared" si="21"/>
        <v>7251</v>
      </c>
      <c r="C90" s="185" t="s">
        <v>11</v>
      </c>
      <c r="D90" s="194">
        <f t="shared" si="37"/>
        <v>7350</v>
      </c>
      <c r="E90" s="6">
        <f t="shared" si="22"/>
        <v>5.1027444490415116E-2</v>
      </c>
      <c r="F90" s="30">
        <f t="shared" si="39"/>
        <v>370</v>
      </c>
      <c r="G90" s="34"/>
      <c r="H90" s="39">
        <f t="shared" si="5"/>
        <v>0</v>
      </c>
      <c r="I90" s="31">
        <f t="shared" si="40"/>
        <v>426</v>
      </c>
      <c r="J90" s="38"/>
      <c r="K90" s="39">
        <f t="shared" si="7"/>
        <v>0</v>
      </c>
      <c r="L90" s="63">
        <f t="shared" si="23"/>
        <v>500</v>
      </c>
      <c r="M90" s="43"/>
      <c r="N90" s="39">
        <f t="shared" si="8"/>
        <v>0</v>
      </c>
      <c r="O90" s="46">
        <f t="shared" si="24"/>
        <v>0</v>
      </c>
      <c r="P90" s="9">
        <f t="shared" si="25"/>
        <v>4.8269204247689983E-2</v>
      </c>
      <c r="Q90" s="10">
        <f t="shared" si="26"/>
        <v>350.00000000000006</v>
      </c>
      <c r="R90" s="38"/>
      <c r="S90" s="17">
        <f t="shared" si="9"/>
        <v>0</v>
      </c>
      <c r="T90" s="13">
        <f t="shared" si="27"/>
        <v>403</v>
      </c>
      <c r="U90" s="38"/>
      <c r="V90" s="45">
        <f t="shared" si="10"/>
        <v>0</v>
      </c>
      <c r="W90" s="14">
        <f t="shared" si="28"/>
        <v>500</v>
      </c>
      <c r="X90" s="38"/>
      <c r="Y90" s="45">
        <f t="shared" si="11"/>
        <v>0</v>
      </c>
      <c r="Z90" s="32">
        <f t="shared" si="12"/>
        <v>0</v>
      </c>
      <c r="AA90" s="16">
        <f t="shared" si="29"/>
        <v>3.024870132855239E-2</v>
      </c>
      <c r="AB90" s="18">
        <f t="shared" si="30"/>
        <v>219.33333333333337</v>
      </c>
      <c r="AC90" s="38"/>
      <c r="AD90" s="17">
        <f t="shared" si="13"/>
        <v>0</v>
      </c>
      <c r="AE90" s="20">
        <f t="shared" si="31"/>
        <v>252</v>
      </c>
      <c r="AF90" s="38"/>
      <c r="AG90" s="37">
        <f t="shared" si="14"/>
        <v>0</v>
      </c>
      <c r="AH90" s="21">
        <f t="shared" si="32"/>
        <v>328</v>
      </c>
      <c r="AI90" s="41"/>
      <c r="AJ90" s="42">
        <f t="shared" si="15"/>
        <v>0</v>
      </c>
      <c r="AK90" s="47">
        <f t="shared" si="16"/>
        <v>0</v>
      </c>
      <c r="AL90" s="25">
        <f t="shared" si="33"/>
        <v>2.1721141911460493E-2</v>
      </c>
      <c r="AM90" s="22">
        <f t="shared" si="34"/>
        <v>157.50000000000003</v>
      </c>
      <c r="AN90" s="38"/>
      <c r="AO90" s="17">
        <f t="shared" si="17"/>
        <v>0</v>
      </c>
      <c r="AP90" s="23">
        <f t="shared" si="35"/>
        <v>181</v>
      </c>
      <c r="AQ90" s="38"/>
      <c r="AR90" s="37">
        <f t="shared" si="18"/>
        <v>0</v>
      </c>
      <c r="AS90" s="24">
        <f t="shared" si="36"/>
        <v>235</v>
      </c>
      <c r="AT90" s="38"/>
      <c r="AU90" s="42">
        <f t="shared" si="19"/>
        <v>0</v>
      </c>
      <c r="AV90" s="47">
        <f t="shared" si="20"/>
        <v>0</v>
      </c>
    </row>
    <row r="91" spans="1:48" x14ac:dyDescent="0.25">
      <c r="A91" s="92">
        <f t="shared" si="38"/>
        <v>89</v>
      </c>
      <c r="B91" s="64">
        <f t="shared" si="21"/>
        <v>7351</v>
      </c>
      <c r="C91" s="185" t="s">
        <v>11</v>
      </c>
      <c r="D91" s="194">
        <f t="shared" si="37"/>
        <v>7450</v>
      </c>
      <c r="E91" s="6">
        <f t="shared" si="22"/>
        <v>5.0333287988028837E-2</v>
      </c>
      <c r="F91" s="30">
        <f t="shared" si="39"/>
        <v>370</v>
      </c>
      <c r="G91" s="34"/>
      <c r="H91" s="39">
        <f t="shared" si="5"/>
        <v>0</v>
      </c>
      <c r="I91" s="31">
        <f t="shared" si="40"/>
        <v>426</v>
      </c>
      <c r="J91" s="38"/>
      <c r="K91" s="39">
        <f t="shared" si="7"/>
        <v>0</v>
      </c>
      <c r="L91" s="63">
        <f t="shared" si="23"/>
        <v>500</v>
      </c>
      <c r="M91" s="43"/>
      <c r="N91" s="39">
        <f t="shared" si="8"/>
        <v>0</v>
      </c>
      <c r="O91" s="46">
        <f t="shared" si="24"/>
        <v>0</v>
      </c>
      <c r="P91" s="9">
        <f t="shared" si="25"/>
        <v>4.8564821112773778E-2</v>
      </c>
      <c r="Q91" s="10">
        <f t="shared" si="26"/>
        <v>357.00000000000006</v>
      </c>
      <c r="R91" s="38"/>
      <c r="S91" s="17">
        <f t="shared" si="9"/>
        <v>0</v>
      </c>
      <c r="T91" s="13">
        <f t="shared" si="27"/>
        <v>411</v>
      </c>
      <c r="U91" s="38"/>
      <c r="V91" s="45">
        <f t="shared" si="10"/>
        <v>0</v>
      </c>
      <c r="W91" s="14">
        <f t="shared" si="28"/>
        <v>500</v>
      </c>
      <c r="X91" s="38"/>
      <c r="Y91" s="45">
        <f t="shared" si="11"/>
        <v>0</v>
      </c>
      <c r="Z91" s="32">
        <f t="shared" si="12"/>
        <v>0</v>
      </c>
      <c r="AA91" s="16">
        <f t="shared" si="29"/>
        <v>3.0472044619779627E-2</v>
      </c>
      <c r="AB91" s="18">
        <f t="shared" si="30"/>
        <v>224.00000000000003</v>
      </c>
      <c r="AC91" s="38"/>
      <c r="AD91" s="17">
        <f t="shared" si="13"/>
        <v>0</v>
      </c>
      <c r="AE91" s="20">
        <f t="shared" si="31"/>
        <v>258</v>
      </c>
      <c r="AF91" s="38"/>
      <c r="AG91" s="37">
        <f t="shared" si="14"/>
        <v>0</v>
      </c>
      <c r="AH91" s="21">
        <f t="shared" si="32"/>
        <v>335</v>
      </c>
      <c r="AI91" s="41"/>
      <c r="AJ91" s="42">
        <f t="shared" si="15"/>
        <v>0</v>
      </c>
      <c r="AK91" s="47">
        <f t="shared" si="16"/>
        <v>0</v>
      </c>
      <c r="AL91" s="25">
        <f t="shared" si="33"/>
        <v>2.1901782070466606E-2</v>
      </c>
      <c r="AM91" s="22">
        <f t="shared" si="34"/>
        <v>161.00000000000003</v>
      </c>
      <c r="AN91" s="38"/>
      <c r="AO91" s="17">
        <f t="shared" si="17"/>
        <v>0</v>
      </c>
      <c r="AP91" s="23">
        <f t="shared" si="35"/>
        <v>185</v>
      </c>
      <c r="AQ91" s="38"/>
      <c r="AR91" s="37">
        <f t="shared" si="18"/>
        <v>0</v>
      </c>
      <c r="AS91" s="24">
        <f t="shared" si="36"/>
        <v>241</v>
      </c>
      <c r="AT91" s="38"/>
      <c r="AU91" s="42">
        <f t="shared" si="19"/>
        <v>0</v>
      </c>
      <c r="AV91" s="47">
        <f t="shared" si="20"/>
        <v>0</v>
      </c>
    </row>
    <row r="92" spans="1:48" x14ac:dyDescent="0.25">
      <c r="A92" s="92">
        <f t="shared" si="38"/>
        <v>90</v>
      </c>
      <c r="B92" s="64">
        <f t="shared" si="21"/>
        <v>7451</v>
      </c>
      <c r="C92" s="185" t="s">
        <v>11</v>
      </c>
      <c r="D92" s="194">
        <f t="shared" si="37"/>
        <v>7550</v>
      </c>
      <c r="E92" s="6">
        <f t="shared" si="22"/>
        <v>4.9657764058515637E-2</v>
      </c>
      <c r="F92" s="30">
        <f t="shared" si="39"/>
        <v>370</v>
      </c>
      <c r="G92" s="34"/>
      <c r="H92" s="39">
        <f t="shared" si="5"/>
        <v>0</v>
      </c>
      <c r="I92" s="31">
        <f t="shared" si="40"/>
        <v>426</v>
      </c>
      <c r="J92" s="38"/>
      <c r="K92" s="39">
        <f t="shared" si="7"/>
        <v>0</v>
      </c>
      <c r="L92" s="63">
        <f t="shared" si="23"/>
        <v>500</v>
      </c>
      <c r="M92" s="43"/>
      <c r="N92" s="39">
        <f t="shared" si="8"/>
        <v>0</v>
      </c>
      <c r="O92" s="46">
        <f t="shared" si="24"/>
        <v>0</v>
      </c>
      <c r="P92" s="9">
        <f t="shared" si="25"/>
        <v>4.8852503019728905E-2</v>
      </c>
      <c r="Q92" s="10">
        <f t="shared" si="26"/>
        <v>364.00000000000006</v>
      </c>
      <c r="R92" s="38"/>
      <c r="S92" s="17">
        <f t="shared" si="9"/>
        <v>0</v>
      </c>
      <c r="T92" s="13">
        <f t="shared" si="27"/>
        <v>419</v>
      </c>
      <c r="U92" s="38"/>
      <c r="V92" s="45">
        <f t="shared" si="10"/>
        <v>0</v>
      </c>
      <c r="W92" s="14">
        <f t="shared" si="28"/>
        <v>500</v>
      </c>
      <c r="X92" s="38"/>
      <c r="Y92" s="45">
        <f t="shared" si="11"/>
        <v>0</v>
      </c>
      <c r="Z92" s="32">
        <f t="shared" si="12"/>
        <v>0</v>
      </c>
      <c r="AA92" s="16">
        <f t="shared" si="29"/>
        <v>3.0689392922650209E-2</v>
      </c>
      <c r="AB92" s="18">
        <f t="shared" si="30"/>
        <v>228.66666666666671</v>
      </c>
      <c r="AC92" s="38"/>
      <c r="AD92" s="17">
        <f t="shared" si="13"/>
        <v>0</v>
      </c>
      <c r="AE92" s="20">
        <f t="shared" si="31"/>
        <v>263</v>
      </c>
      <c r="AF92" s="38"/>
      <c r="AG92" s="37">
        <f t="shared" si="14"/>
        <v>0</v>
      </c>
      <c r="AH92" s="21">
        <f t="shared" si="32"/>
        <v>342</v>
      </c>
      <c r="AI92" s="41"/>
      <c r="AJ92" s="42">
        <f t="shared" si="15"/>
        <v>0</v>
      </c>
      <c r="AK92" s="47">
        <f t="shared" si="16"/>
        <v>0</v>
      </c>
      <c r="AL92" s="25">
        <f t="shared" si="33"/>
        <v>2.2077573480069793E-2</v>
      </c>
      <c r="AM92" s="22">
        <f t="shared" si="34"/>
        <v>164.50000000000003</v>
      </c>
      <c r="AN92" s="38"/>
      <c r="AO92" s="17">
        <f t="shared" si="17"/>
        <v>0</v>
      </c>
      <c r="AP92" s="23">
        <f t="shared" si="35"/>
        <v>189</v>
      </c>
      <c r="AQ92" s="38"/>
      <c r="AR92" s="37">
        <f t="shared" si="18"/>
        <v>0</v>
      </c>
      <c r="AS92" s="24">
        <f t="shared" si="36"/>
        <v>246</v>
      </c>
      <c r="AT92" s="38"/>
      <c r="AU92" s="42">
        <f t="shared" si="19"/>
        <v>0</v>
      </c>
      <c r="AV92" s="47">
        <f t="shared" si="20"/>
        <v>0</v>
      </c>
    </row>
    <row r="93" spans="1:48" x14ac:dyDescent="0.25">
      <c r="A93" s="92">
        <f t="shared" si="38"/>
        <v>91</v>
      </c>
      <c r="B93" s="64">
        <f t="shared" si="21"/>
        <v>7551</v>
      </c>
      <c r="C93" s="185" t="s">
        <v>11</v>
      </c>
      <c r="D93" s="194">
        <f t="shared" si="37"/>
        <v>7650</v>
      </c>
      <c r="E93" s="6">
        <f t="shared" si="22"/>
        <v>4.9000132432790361E-2</v>
      </c>
      <c r="F93" s="30">
        <f t="shared" si="39"/>
        <v>370</v>
      </c>
      <c r="G93" s="34"/>
      <c r="H93" s="39">
        <f t="shared" si="5"/>
        <v>0</v>
      </c>
      <c r="I93" s="31">
        <f t="shared" si="40"/>
        <v>426</v>
      </c>
      <c r="J93" s="38"/>
      <c r="K93" s="39">
        <f t="shared" si="7"/>
        <v>0</v>
      </c>
      <c r="L93" s="63">
        <f t="shared" si="23"/>
        <v>500</v>
      </c>
      <c r="M93" s="43"/>
      <c r="N93" s="39">
        <f t="shared" si="8"/>
        <v>0</v>
      </c>
      <c r="O93" s="46">
        <f t="shared" si="24"/>
        <v>0</v>
      </c>
      <c r="P93" s="9">
        <f t="shared" si="25"/>
        <v>4.9000132432790361E-2</v>
      </c>
      <c r="Q93" s="10">
        <f t="shared" si="26"/>
        <v>370</v>
      </c>
      <c r="R93" s="38"/>
      <c r="S93" s="17">
        <f t="shared" si="9"/>
        <v>0</v>
      </c>
      <c r="T93" s="13">
        <f t="shared" si="27"/>
        <v>426</v>
      </c>
      <c r="U93" s="38"/>
      <c r="V93" s="45">
        <f t="shared" si="10"/>
        <v>0</v>
      </c>
      <c r="W93" s="14">
        <f t="shared" si="28"/>
        <v>500</v>
      </c>
      <c r="X93" s="38"/>
      <c r="Y93" s="45">
        <f t="shared" si="11"/>
        <v>0</v>
      </c>
      <c r="Z93" s="32">
        <f t="shared" si="12"/>
        <v>0</v>
      </c>
      <c r="AA93" s="16">
        <f t="shared" si="29"/>
        <v>3.0900984417075006E-2</v>
      </c>
      <c r="AB93" s="18">
        <f t="shared" si="30"/>
        <v>233.33333333333337</v>
      </c>
      <c r="AC93" s="38"/>
      <c r="AD93" s="17">
        <f t="shared" si="13"/>
        <v>0</v>
      </c>
      <c r="AE93" s="20">
        <f t="shared" si="31"/>
        <v>268</v>
      </c>
      <c r="AF93" s="38"/>
      <c r="AG93" s="37">
        <f t="shared" si="14"/>
        <v>0</v>
      </c>
      <c r="AH93" s="21">
        <f t="shared" si="32"/>
        <v>348</v>
      </c>
      <c r="AI93" s="41"/>
      <c r="AJ93" s="42">
        <f t="shared" si="15"/>
        <v>0</v>
      </c>
      <c r="AK93" s="47">
        <f t="shared" si="16"/>
        <v>0</v>
      </c>
      <c r="AL93" s="25">
        <f t="shared" si="33"/>
        <v>2.2248708780294005E-2</v>
      </c>
      <c r="AM93" s="22">
        <f t="shared" si="34"/>
        <v>168.00000000000003</v>
      </c>
      <c r="AN93" s="38"/>
      <c r="AO93" s="17">
        <f t="shared" si="17"/>
        <v>0</v>
      </c>
      <c r="AP93" s="23">
        <f t="shared" si="35"/>
        <v>193</v>
      </c>
      <c r="AQ93" s="38"/>
      <c r="AR93" s="37">
        <f t="shared" si="18"/>
        <v>0</v>
      </c>
      <c r="AS93" s="24">
        <f t="shared" si="36"/>
        <v>251</v>
      </c>
      <c r="AT93" s="38"/>
      <c r="AU93" s="42">
        <f t="shared" si="19"/>
        <v>0</v>
      </c>
      <c r="AV93" s="47">
        <f t="shared" si="20"/>
        <v>0</v>
      </c>
    </row>
    <row r="94" spans="1:48" x14ac:dyDescent="0.25">
      <c r="A94" s="92">
        <f t="shared" si="38"/>
        <v>92</v>
      </c>
      <c r="B94" s="64">
        <f t="shared" si="21"/>
        <v>7651</v>
      </c>
      <c r="C94" s="185" t="s">
        <v>11</v>
      </c>
      <c r="D94" s="194">
        <f t="shared" si="37"/>
        <v>7750</v>
      </c>
      <c r="E94" s="6">
        <f t="shared" si="22"/>
        <v>4.8359691543589073E-2</v>
      </c>
      <c r="F94" s="30">
        <f t="shared" si="39"/>
        <v>370</v>
      </c>
      <c r="G94" s="34"/>
      <c r="H94" s="39">
        <f t="shared" si="5"/>
        <v>0</v>
      </c>
      <c r="I94" s="31">
        <f t="shared" si="40"/>
        <v>426</v>
      </c>
      <c r="J94" s="38"/>
      <c r="K94" s="39">
        <f t="shared" si="7"/>
        <v>0</v>
      </c>
      <c r="L94" s="63">
        <f t="shared" si="23"/>
        <v>500</v>
      </c>
      <c r="M94" s="43"/>
      <c r="N94" s="39">
        <f t="shared" si="8"/>
        <v>0</v>
      </c>
      <c r="O94" s="46">
        <f t="shared" si="24"/>
        <v>0</v>
      </c>
      <c r="P94" s="9">
        <f t="shared" si="25"/>
        <v>4.8359691543589073E-2</v>
      </c>
      <c r="Q94" s="10">
        <f t="shared" si="26"/>
        <v>370</v>
      </c>
      <c r="R94" s="38"/>
      <c r="S94" s="17">
        <f t="shared" si="9"/>
        <v>0</v>
      </c>
      <c r="T94" s="13">
        <f t="shared" si="27"/>
        <v>426</v>
      </c>
      <c r="U94" s="38"/>
      <c r="V94" s="45">
        <f t="shared" si="10"/>
        <v>0</v>
      </c>
      <c r="W94" s="14">
        <f t="shared" si="28"/>
        <v>500</v>
      </c>
      <c r="X94" s="38"/>
      <c r="Y94" s="45">
        <f t="shared" si="11"/>
        <v>0</v>
      </c>
      <c r="Z94" s="32">
        <f t="shared" si="12"/>
        <v>0</v>
      </c>
      <c r="AA94" s="16">
        <f t="shared" si="29"/>
        <v>3.1107044830741084E-2</v>
      </c>
      <c r="AB94" s="18">
        <f t="shared" si="30"/>
        <v>238.00000000000003</v>
      </c>
      <c r="AC94" s="38"/>
      <c r="AD94" s="17">
        <f t="shared" si="13"/>
        <v>0</v>
      </c>
      <c r="AE94" s="20">
        <f t="shared" si="31"/>
        <v>274</v>
      </c>
      <c r="AF94" s="38"/>
      <c r="AG94" s="37">
        <f t="shared" si="14"/>
        <v>0</v>
      </c>
      <c r="AH94" s="21">
        <f t="shared" si="32"/>
        <v>356</v>
      </c>
      <c r="AI94" s="41"/>
      <c r="AJ94" s="42">
        <f t="shared" si="15"/>
        <v>0</v>
      </c>
      <c r="AK94" s="47">
        <f t="shared" si="16"/>
        <v>0</v>
      </c>
      <c r="AL94" s="25">
        <f t="shared" si="33"/>
        <v>2.2415370539798724E-2</v>
      </c>
      <c r="AM94" s="22">
        <f t="shared" si="34"/>
        <v>171.50000000000003</v>
      </c>
      <c r="AN94" s="38"/>
      <c r="AO94" s="17">
        <f t="shared" si="17"/>
        <v>0</v>
      </c>
      <c r="AP94" s="23">
        <f t="shared" si="35"/>
        <v>197</v>
      </c>
      <c r="AQ94" s="38"/>
      <c r="AR94" s="37">
        <f t="shared" si="18"/>
        <v>0</v>
      </c>
      <c r="AS94" s="24">
        <f t="shared" si="36"/>
        <v>256</v>
      </c>
      <c r="AT94" s="38"/>
      <c r="AU94" s="42">
        <f t="shared" si="19"/>
        <v>0</v>
      </c>
      <c r="AV94" s="47">
        <f t="shared" si="20"/>
        <v>0</v>
      </c>
    </row>
    <row r="95" spans="1:48" x14ac:dyDescent="0.25">
      <c r="A95" s="92">
        <f t="shared" si="38"/>
        <v>93</v>
      </c>
      <c r="B95" s="64">
        <f t="shared" si="21"/>
        <v>7751</v>
      </c>
      <c r="C95" s="185" t="s">
        <v>11</v>
      </c>
      <c r="D95" s="194">
        <f t="shared" si="37"/>
        <v>7850</v>
      </c>
      <c r="E95" s="6">
        <f t="shared" si="22"/>
        <v>4.7735776028899495E-2</v>
      </c>
      <c r="F95" s="30">
        <f t="shared" si="39"/>
        <v>370</v>
      </c>
      <c r="G95" s="34"/>
      <c r="H95" s="39">
        <f t="shared" si="5"/>
        <v>0</v>
      </c>
      <c r="I95" s="31">
        <f t="shared" si="40"/>
        <v>426</v>
      </c>
      <c r="J95" s="38"/>
      <c r="K95" s="39">
        <f t="shared" si="7"/>
        <v>0</v>
      </c>
      <c r="L95" s="63">
        <f t="shared" si="23"/>
        <v>500</v>
      </c>
      <c r="M95" s="43"/>
      <c r="N95" s="39">
        <f t="shared" si="8"/>
        <v>0</v>
      </c>
      <c r="O95" s="46">
        <f t="shared" si="24"/>
        <v>0</v>
      </c>
      <c r="P95" s="9">
        <f t="shared" si="25"/>
        <v>4.7735776028899495E-2</v>
      </c>
      <c r="Q95" s="10">
        <f t="shared" si="26"/>
        <v>370</v>
      </c>
      <c r="R95" s="38"/>
      <c r="S95" s="17">
        <f t="shared" si="9"/>
        <v>0</v>
      </c>
      <c r="T95" s="13">
        <f t="shared" si="27"/>
        <v>426</v>
      </c>
      <c r="U95" s="38"/>
      <c r="V95" s="45">
        <f t="shared" si="10"/>
        <v>0</v>
      </c>
      <c r="W95" s="14">
        <f t="shared" si="28"/>
        <v>500</v>
      </c>
      <c r="X95" s="38"/>
      <c r="Y95" s="45">
        <f t="shared" si="11"/>
        <v>0</v>
      </c>
      <c r="Z95" s="32">
        <f t="shared" si="12"/>
        <v>0</v>
      </c>
      <c r="AA95" s="16">
        <f t="shared" si="29"/>
        <v>3.1307788242377337E-2</v>
      </c>
      <c r="AB95" s="18">
        <f t="shared" si="30"/>
        <v>242.66666666666671</v>
      </c>
      <c r="AC95" s="38"/>
      <c r="AD95" s="17">
        <f t="shared" si="13"/>
        <v>0</v>
      </c>
      <c r="AE95" s="20">
        <f t="shared" si="31"/>
        <v>279</v>
      </c>
      <c r="AF95" s="38"/>
      <c r="AG95" s="37">
        <f t="shared" si="14"/>
        <v>0</v>
      </c>
      <c r="AH95" s="21">
        <f t="shared" si="32"/>
        <v>363</v>
      </c>
      <c r="AI95" s="41"/>
      <c r="AJ95" s="42">
        <f t="shared" si="15"/>
        <v>0</v>
      </c>
      <c r="AK95" s="47">
        <f t="shared" si="16"/>
        <v>0</v>
      </c>
      <c r="AL95" s="25">
        <f t="shared" si="33"/>
        <v>2.2577731905560578E-2</v>
      </c>
      <c r="AM95" s="22">
        <f t="shared" si="34"/>
        <v>175.00000000000003</v>
      </c>
      <c r="AN95" s="38"/>
      <c r="AO95" s="17">
        <f t="shared" si="17"/>
        <v>0</v>
      </c>
      <c r="AP95" s="23">
        <f t="shared" si="35"/>
        <v>201</v>
      </c>
      <c r="AQ95" s="38"/>
      <c r="AR95" s="37">
        <f t="shared" si="18"/>
        <v>0</v>
      </c>
      <c r="AS95" s="24">
        <f t="shared" si="36"/>
        <v>261</v>
      </c>
      <c r="AT95" s="38"/>
      <c r="AU95" s="42">
        <f t="shared" si="19"/>
        <v>0</v>
      </c>
      <c r="AV95" s="47">
        <f t="shared" si="20"/>
        <v>0</v>
      </c>
    </row>
    <row r="96" spans="1:48" x14ac:dyDescent="0.25">
      <c r="A96" s="92">
        <f t="shared" si="38"/>
        <v>94</v>
      </c>
      <c r="B96" s="64">
        <f t="shared" si="21"/>
        <v>7851</v>
      </c>
      <c r="C96" s="186" t="s">
        <v>11</v>
      </c>
      <c r="D96" s="194">
        <f t="shared" si="37"/>
        <v>7950</v>
      </c>
      <c r="E96" s="6">
        <f t="shared" si="22"/>
        <v>4.7127754426187746E-2</v>
      </c>
      <c r="F96" s="30">
        <f t="shared" si="39"/>
        <v>370</v>
      </c>
      <c r="G96" s="34"/>
      <c r="H96" s="39">
        <f t="shared" si="5"/>
        <v>0</v>
      </c>
      <c r="I96" s="31">
        <f t="shared" si="40"/>
        <v>426</v>
      </c>
      <c r="J96" s="38"/>
      <c r="K96" s="39">
        <f t="shared" ref="K96:K109" si="41">SUM(I96*J96)</f>
        <v>0</v>
      </c>
      <c r="L96" s="63">
        <f t="shared" si="23"/>
        <v>500</v>
      </c>
      <c r="M96" s="43"/>
      <c r="N96" s="39">
        <f t="shared" ref="N96:N109" si="42">SUM(L96*M96)</f>
        <v>0</v>
      </c>
      <c r="O96" s="46">
        <f t="shared" ref="O96:O109" si="43">SUM(H96+K96+N96)</f>
        <v>0</v>
      </c>
      <c r="P96" s="9">
        <f t="shared" si="25"/>
        <v>4.7127754426187746E-2</v>
      </c>
      <c r="Q96" s="10">
        <f t="shared" si="26"/>
        <v>370</v>
      </c>
      <c r="R96" s="38"/>
      <c r="S96" s="17">
        <f t="shared" ref="S96:S109" si="44">Q96*R96</f>
        <v>0</v>
      </c>
      <c r="T96" s="13">
        <f t="shared" si="27"/>
        <v>426</v>
      </c>
      <c r="U96" s="38"/>
      <c r="V96" s="45">
        <f t="shared" ref="V96:V109" si="45">T96*U96</f>
        <v>0</v>
      </c>
      <c r="W96" s="14">
        <f t="shared" si="28"/>
        <v>500</v>
      </c>
      <c r="X96" s="38"/>
      <c r="Y96" s="45">
        <f t="shared" ref="Y96:Y109" si="46">W96*X96</f>
        <v>0</v>
      </c>
      <c r="Z96" s="32">
        <f t="shared" ref="Z96:Z109" si="47">S96+V96+Y96</f>
        <v>0</v>
      </c>
      <c r="AA96" s="16">
        <f t="shared" si="29"/>
        <v>3.1503417823631814E-2</v>
      </c>
      <c r="AB96" s="18">
        <f t="shared" si="30"/>
        <v>247.33333333333337</v>
      </c>
      <c r="AC96" s="38"/>
      <c r="AD96" s="17">
        <f t="shared" ref="AD96:AD109" si="48">AB96*AC96</f>
        <v>0</v>
      </c>
      <c r="AE96" s="20">
        <f t="shared" si="31"/>
        <v>284</v>
      </c>
      <c r="AF96" s="38"/>
      <c r="AG96" s="37">
        <f t="shared" ref="AG96:AG109" si="49">AE96*AF96</f>
        <v>0</v>
      </c>
      <c r="AH96" s="21">
        <f t="shared" si="32"/>
        <v>369</v>
      </c>
      <c r="AI96" s="41"/>
      <c r="AJ96" s="42">
        <f t="shared" ref="AJ96:AJ109" si="50">AH96*AI96</f>
        <v>0</v>
      </c>
      <c r="AK96" s="47">
        <f t="shared" ref="AK96:AK109" si="51">AD96+AG96+AJ96</f>
        <v>0</v>
      </c>
      <c r="AL96" s="25">
        <f t="shared" si="33"/>
        <v>2.2735957202904094E-2</v>
      </c>
      <c r="AM96" s="22">
        <f t="shared" si="34"/>
        <v>178.50000000000003</v>
      </c>
      <c r="AN96" s="38"/>
      <c r="AO96" s="17">
        <f t="shared" ref="AO96:AO109" si="52">AM96*AN96</f>
        <v>0</v>
      </c>
      <c r="AP96" s="23">
        <f t="shared" si="35"/>
        <v>205</v>
      </c>
      <c r="AQ96" s="38"/>
      <c r="AR96" s="37">
        <f t="shared" ref="AR96:AR109" si="53">AP96*AQ96</f>
        <v>0</v>
      </c>
      <c r="AS96" s="24">
        <f t="shared" si="36"/>
        <v>267</v>
      </c>
      <c r="AT96" s="38"/>
      <c r="AU96" s="42">
        <f t="shared" ref="AU96:AU109" si="54">AS96*AT96</f>
        <v>0</v>
      </c>
      <c r="AV96" s="47">
        <f t="shared" ref="AV96:AV109" si="55">AO96+AR96+AU96</f>
        <v>0</v>
      </c>
    </row>
    <row r="97" spans="1:48" x14ac:dyDescent="0.25">
      <c r="A97" s="92">
        <f t="shared" si="38"/>
        <v>95</v>
      </c>
      <c r="B97" s="64">
        <f t="shared" si="21"/>
        <v>7951</v>
      </c>
      <c r="C97" s="186" t="s">
        <v>11</v>
      </c>
      <c r="D97" s="194">
        <f t="shared" si="37"/>
        <v>8050</v>
      </c>
      <c r="E97" s="6">
        <f t="shared" si="22"/>
        <v>4.6535027040623823E-2</v>
      </c>
      <c r="F97" s="30">
        <f t="shared" si="39"/>
        <v>370</v>
      </c>
      <c r="G97" s="34"/>
      <c r="H97" s="39">
        <f t="shared" si="5"/>
        <v>0</v>
      </c>
      <c r="I97" s="31">
        <f t="shared" si="40"/>
        <v>426</v>
      </c>
      <c r="J97" s="38"/>
      <c r="K97" s="39">
        <f t="shared" si="41"/>
        <v>0</v>
      </c>
      <c r="L97" s="63">
        <f t="shared" si="23"/>
        <v>500</v>
      </c>
      <c r="M97" s="43"/>
      <c r="N97" s="39">
        <f t="shared" si="42"/>
        <v>0</v>
      </c>
      <c r="O97" s="46">
        <f t="shared" si="43"/>
        <v>0</v>
      </c>
      <c r="P97" s="9">
        <f t="shared" si="25"/>
        <v>4.6535027040623823E-2</v>
      </c>
      <c r="Q97" s="10">
        <f t="shared" si="26"/>
        <v>370</v>
      </c>
      <c r="R97" s="38"/>
      <c r="S97" s="17">
        <f t="shared" si="44"/>
        <v>0</v>
      </c>
      <c r="T97" s="13">
        <f t="shared" si="27"/>
        <v>426</v>
      </c>
      <c r="U97" s="38"/>
      <c r="V97" s="45">
        <f t="shared" si="45"/>
        <v>0</v>
      </c>
      <c r="W97" s="14">
        <f t="shared" si="28"/>
        <v>500</v>
      </c>
      <c r="X97" s="38"/>
      <c r="Y97" s="45">
        <f t="shared" si="46"/>
        <v>0</v>
      </c>
      <c r="Z97" s="32">
        <f t="shared" si="47"/>
        <v>0</v>
      </c>
      <c r="AA97" s="16">
        <f t="shared" si="29"/>
        <v>3.1694126524965414E-2</v>
      </c>
      <c r="AB97" s="18">
        <f t="shared" si="30"/>
        <v>252.00000000000003</v>
      </c>
      <c r="AC97" s="38"/>
      <c r="AD97" s="17">
        <f t="shared" si="48"/>
        <v>0</v>
      </c>
      <c r="AE97" s="20">
        <f t="shared" si="31"/>
        <v>290</v>
      </c>
      <c r="AF97" s="38"/>
      <c r="AG97" s="37">
        <f t="shared" si="49"/>
        <v>0</v>
      </c>
      <c r="AH97" s="21">
        <f t="shared" si="32"/>
        <v>377</v>
      </c>
      <c r="AI97" s="41"/>
      <c r="AJ97" s="42">
        <f t="shared" si="50"/>
        <v>0</v>
      </c>
      <c r="AK97" s="47">
        <f t="shared" si="51"/>
        <v>0</v>
      </c>
      <c r="AL97" s="25">
        <f t="shared" si="33"/>
        <v>2.2890202490252802E-2</v>
      </c>
      <c r="AM97" s="22">
        <f t="shared" si="34"/>
        <v>182.00000000000003</v>
      </c>
      <c r="AN97" s="38"/>
      <c r="AO97" s="17">
        <f t="shared" si="52"/>
        <v>0</v>
      </c>
      <c r="AP97" s="23">
        <f t="shared" si="35"/>
        <v>209</v>
      </c>
      <c r="AQ97" s="38"/>
      <c r="AR97" s="37">
        <f t="shared" si="53"/>
        <v>0</v>
      </c>
      <c r="AS97" s="24">
        <f t="shared" si="36"/>
        <v>272</v>
      </c>
      <c r="AT97" s="38"/>
      <c r="AU97" s="42">
        <f t="shared" si="54"/>
        <v>0</v>
      </c>
      <c r="AV97" s="47">
        <f t="shared" si="55"/>
        <v>0</v>
      </c>
    </row>
    <row r="98" spans="1:48" hidden="1" x14ac:dyDescent="0.25">
      <c r="A98" s="92">
        <f t="shared" si="38"/>
        <v>96</v>
      </c>
      <c r="B98" s="64">
        <f t="shared" si="21"/>
        <v>8051</v>
      </c>
      <c r="C98" s="186" t="s">
        <v>11</v>
      </c>
      <c r="D98" s="194">
        <f t="shared" si="37"/>
        <v>8150</v>
      </c>
      <c r="E98" s="6">
        <f t="shared" si="22"/>
        <v>4.5957023972177366E-2</v>
      </c>
      <c r="F98" s="30">
        <f t="shared" si="39"/>
        <v>370</v>
      </c>
      <c r="G98" s="34"/>
      <c r="H98" s="39">
        <f t="shared" si="5"/>
        <v>0</v>
      </c>
      <c r="I98" s="31">
        <f t="shared" si="40"/>
        <v>426</v>
      </c>
      <c r="J98" s="38"/>
      <c r="K98" s="39">
        <f t="shared" si="41"/>
        <v>0</v>
      </c>
      <c r="L98" s="63">
        <f t="shared" si="23"/>
        <v>500</v>
      </c>
      <c r="M98" s="43"/>
      <c r="N98" s="39">
        <f t="shared" si="42"/>
        <v>0</v>
      </c>
      <c r="O98" s="46">
        <f t="shared" si="43"/>
        <v>0</v>
      </c>
      <c r="P98" s="9">
        <f t="shared" si="25"/>
        <v>4.5957023972177366E-2</v>
      </c>
      <c r="Q98" s="10">
        <f t="shared" si="26"/>
        <v>370</v>
      </c>
      <c r="R98" s="38"/>
      <c r="S98" s="17">
        <f t="shared" si="44"/>
        <v>0</v>
      </c>
      <c r="T98" s="13">
        <f t="shared" si="27"/>
        <v>426</v>
      </c>
      <c r="U98" s="38"/>
      <c r="V98" s="45">
        <f t="shared" si="45"/>
        <v>0</v>
      </c>
      <c r="W98" s="14">
        <f t="shared" si="28"/>
        <v>500</v>
      </c>
      <c r="X98" s="38"/>
      <c r="Y98" s="45">
        <f t="shared" si="46"/>
        <v>0</v>
      </c>
      <c r="Z98" s="32">
        <f t="shared" si="47"/>
        <v>0</v>
      </c>
      <c r="AA98" s="16">
        <f t="shared" si="29"/>
        <v>3.188009771042935E-2</v>
      </c>
      <c r="AB98" s="18">
        <f t="shared" si="30"/>
        <v>256.66666666666669</v>
      </c>
      <c r="AC98" s="38"/>
      <c r="AD98" s="17">
        <f t="shared" si="48"/>
        <v>0</v>
      </c>
      <c r="AE98" s="20">
        <f t="shared" si="31"/>
        <v>295</v>
      </c>
      <c r="AF98" s="38"/>
      <c r="AG98" s="37">
        <f t="shared" si="49"/>
        <v>0</v>
      </c>
      <c r="AH98" s="21">
        <f t="shared" si="32"/>
        <v>384</v>
      </c>
      <c r="AI98" s="41"/>
      <c r="AJ98" s="42">
        <f t="shared" si="50"/>
        <v>0</v>
      </c>
      <c r="AK98" s="47">
        <f t="shared" si="51"/>
        <v>0</v>
      </c>
      <c r="AL98" s="25">
        <f t="shared" si="33"/>
        <v>2.3040616072537577E-2</v>
      </c>
      <c r="AM98" s="22">
        <f t="shared" si="34"/>
        <v>185.50000000000003</v>
      </c>
      <c r="AN98" s="38"/>
      <c r="AO98" s="17">
        <f t="shared" si="52"/>
        <v>0</v>
      </c>
      <c r="AP98" s="23">
        <f t="shared" si="35"/>
        <v>213</v>
      </c>
      <c r="AQ98" s="38"/>
      <c r="AR98" s="37">
        <f t="shared" si="53"/>
        <v>0</v>
      </c>
      <c r="AS98" s="24">
        <f t="shared" si="36"/>
        <v>277</v>
      </c>
      <c r="AT98" s="38"/>
      <c r="AU98" s="42">
        <f t="shared" si="54"/>
        <v>0</v>
      </c>
      <c r="AV98" s="47">
        <f t="shared" si="55"/>
        <v>0</v>
      </c>
    </row>
    <row r="99" spans="1:48" hidden="1" x14ac:dyDescent="0.25">
      <c r="A99" s="92">
        <f t="shared" si="38"/>
        <v>97</v>
      </c>
      <c r="B99" s="64">
        <f t="shared" si="21"/>
        <v>8151</v>
      </c>
      <c r="C99" s="186" t="s">
        <v>11</v>
      </c>
      <c r="D99" s="194">
        <f t="shared" si="37"/>
        <v>8250</v>
      </c>
      <c r="E99" s="6">
        <f t="shared" si="22"/>
        <v>4.539320328794013E-2</v>
      </c>
      <c r="F99" s="30">
        <f t="shared" si="39"/>
        <v>370</v>
      </c>
      <c r="G99" s="34"/>
      <c r="H99" s="39">
        <f t="shared" si="5"/>
        <v>0</v>
      </c>
      <c r="I99" s="31">
        <f t="shared" si="40"/>
        <v>426</v>
      </c>
      <c r="J99" s="38"/>
      <c r="K99" s="39">
        <f t="shared" si="41"/>
        <v>0</v>
      </c>
      <c r="L99" s="63">
        <f t="shared" si="23"/>
        <v>500</v>
      </c>
      <c r="M99" s="43"/>
      <c r="N99" s="39">
        <f t="shared" si="42"/>
        <v>0</v>
      </c>
      <c r="O99" s="46">
        <f t="shared" si="43"/>
        <v>0</v>
      </c>
      <c r="P99" s="9">
        <f t="shared" si="25"/>
        <v>4.539320328794013E-2</v>
      </c>
      <c r="Q99" s="10">
        <f t="shared" si="26"/>
        <v>370</v>
      </c>
      <c r="R99" s="38"/>
      <c r="S99" s="17">
        <f t="shared" si="44"/>
        <v>0</v>
      </c>
      <c r="T99" s="13">
        <f t="shared" si="27"/>
        <v>426</v>
      </c>
      <c r="U99" s="38"/>
      <c r="V99" s="45">
        <f t="shared" si="45"/>
        <v>0</v>
      </c>
      <c r="W99" s="14">
        <f t="shared" si="28"/>
        <v>500</v>
      </c>
      <c r="X99" s="38"/>
      <c r="Y99" s="45">
        <f t="shared" si="46"/>
        <v>0</v>
      </c>
      <c r="Z99" s="32">
        <f t="shared" si="47"/>
        <v>0</v>
      </c>
      <c r="AA99" s="16">
        <f t="shared" si="29"/>
        <v>3.2061505745716277E-2</v>
      </c>
      <c r="AB99" s="18">
        <f t="shared" si="30"/>
        <v>261.33333333333337</v>
      </c>
      <c r="AC99" s="38"/>
      <c r="AD99" s="17">
        <f t="shared" si="48"/>
        <v>0</v>
      </c>
      <c r="AE99" s="20">
        <f t="shared" si="31"/>
        <v>301</v>
      </c>
      <c r="AF99" s="38"/>
      <c r="AG99" s="37">
        <f t="shared" si="49"/>
        <v>0</v>
      </c>
      <c r="AH99" s="21">
        <f t="shared" si="32"/>
        <v>391</v>
      </c>
      <c r="AI99" s="41"/>
      <c r="AJ99" s="42">
        <f t="shared" si="50"/>
        <v>0</v>
      </c>
      <c r="AK99" s="47">
        <f t="shared" si="51"/>
        <v>0</v>
      </c>
      <c r="AL99" s="25">
        <f t="shared" si="33"/>
        <v>2.3187338976812664E-2</v>
      </c>
      <c r="AM99" s="22">
        <f t="shared" si="34"/>
        <v>189.00000000000003</v>
      </c>
      <c r="AN99" s="38"/>
      <c r="AO99" s="17">
        <f t="shared" si="52"/>
        <v>0</v>
      </c>
      <c r="AP99" s="23">
        <f t="shared" si="35"/>
        <v>217</v>
      </c>
      <c r="AQ99" s="38"/>
      <c r="AR99" s="37">
        <f t="shared" si="53"/>
        <v>0</v>
      </c>
      <c r="AS99" s="24">
        <f t="shared" si="36"/>
        <v>282</v>
      </c>
      <c r="AT99" s="38"/>
      <c r="AU99" s="42">
        <f t="shared" si="54"/>
        <v>0</v>
      </c>
      <c r="AV99" s="47">
        <f t="shared" si="55"/>
        <v>0</v>
      </c>
    </row>
    <row r="100" spans="1:48" hidden="1" x14ac:dyDescent="0.25">
      <c r="A100" s="92">
        <f t="shared" si="38"/>
        <v>98</v>
      </c>
      <c r="B100" s="64">
        <f t="shared" si="21"/>
        <v>8251</v>
      </c>
      <c r="C100" s="186" t="s">
        <v>11</v>
      </c>
      <c r="D100" s="194">
        <f t="shared" si="37"/>
        <v>8350</v>
      </c>
      <c r="E100" s="6">
        <f t="shared" si="22"/>
        <v>4.4843049327354258E-2</v>
      </c>
      <c r="F100" s="30">
        <f t="shared" si="39"/>
        <v>370</v>
      </c>
      <c r="G100" s="34"/>
      <c r="H100" s="39">
        <f t="shared" si="5"/>
        <v>0</v>
      </c>
      <c r="I100" s="31">
        <f t="shared" si="40"/>
        <v>426</v>
      </c>
      <c r="J100" s="38"/>
      <c r="K100" s="39">
        <f t="shared" si="41"/>
        <v>0</v>
      </c>
      <c r="L100" s="63">
        <f t="shared" si="23"/>
        <v>500</v>
      </c>
      <c r="M100" s="43"/>
      <c r="N100" s="39">
        <f t="shared" si="42"/>
        <v>0</v>
      </c>
      <c r="O100" s="46">
        <f t="shared" si="43"/>
        <v>0</v>
      </c>
      <c r="P100" s="9">
        <f t="shared" si="25"/>
        <v>4.4843049327354258E-2</v>
      </c>
      <c r="Q100" s="10">
        <f t="shared" si="26"/>
        <v>370</v>
      </c>
      <c r="R100" s="38"/>
      <c r="S100" s="17">
        <f t="shared" si="44"/>
        <v>0</v>
      </c>
      <c r="T100" s="13">
        <f t="shared" si="27"/>
        <v>426</v>
      </c>
      <c r="U100" s="38"/>
      <c r="V100" s="45">
        <f t="shared" si="45"/>
        <v>0</v>
      </c>
      <c r="W100" s="14">
        <f t="shared" si="28"/>
        <v>500</v>
      </c>
      <c r="X100" s="38"/>
      <c r="Y100" s="45">
        <f t="shared" si="46"/>
        <v>0</v>
      </c>
      <c r="Z100" s="32">
        <f t="shared" si="47"/>
        <v>0</v>
      </c>
      <c r="AA100" s="16">
        <f t="shared" si="29"/>
        <v>3.2238516543449287E-2</v>
      </c>
      <c r="AB100" s="18">
        <f t="shared" si="30"/>
        <v>266.00000000000006</v>
      </c>
      <c r="AC100" s="38"/>
      <c r="AD100" s="17">
        <f t="shared" si="48"/>
        <v>0</v>
      </c>
      <c r="AE100" s="20">
        <f t="shared" si="31"/>
        <v>306</v>
      </c>
      <c r="AF100" s="38"/>
      <c r="AG100" s="37">
        <f t="shared" si="49"/>
        <v>0</v>
      </c>
      <c r="AH100" s="21">
        <f t="shared" si="32"/>
        <v>398</v>
      </c>
      <c r="AI100" s="41"/>
      <c r="AJ100" s="42">
        <f t="shared" si="50"/>
        <v>0</v>
      </c>
      <c r="AK100" s="47">
        <f t="shared" si="51"/>
        <v>0</v>
      </c>
      <c r="AL100" s="25">
        <f t="shared" si="33"/>
        <v>2.3330505393285666E-2</v>
      </c>
      <c r="AM100" s="22">
        <f t="shared" si="34"/>
        <v>192.50000000000003</v>
      </c>
      <c r="AN100" s="38"/>
      <c r="AO100" s="17">
        <f t="shared" si="52"/>
        <v>0</v>
      </c>
      <c r="AP100" s="23">
        <f t="shared" si="35"/>
        <v>221</v>
      </c>
      <c r="AQ100" s="38"/>
      <c r="AR100" s="37">
        <f t="shared" si="53"/>
        <v>0</v>
      </c>
      <c r="AS100" s="24">
        <f t="shared" si="36"/>
        <v>287</v>
      </c>
      <c r="AT100" s="38"/>
      <c r="AU100" s="42">
        <f t="shared" si="54"/>
        <v>0</v>
      </c>
      <c r="AV100" s="47">
        <f t="shared" si="55"/>
        <v>0</v>
      </c>
    </row>
    <row r="101" spans="1:48" hidden="1" x14ac:dyDescent="0.25">
      <c r="A101" s="92">
        <f t="shared" si="38"/>
        <v>99</v>
      </c>
      <c r="B101" s="64">
        <f t="shared" si="21"/>
        <v>8351</v>
      </c>
      <c r="C101" s="191" t="s">
        <v>11</v>
      </c>
      <c r="D101" s="194">
        <f t="shared" si="37"/>
        <v>8450</v>
      </c>
      <c r="E101" s="6">
        <f t="shared" ref="E101:E109" si="56">IF(OR(F101=$H$6,F101=0),"",F101/B101)</f>
        <v>4.4306071129206086E-2</v>
      </c>
      <c r="F101" s="30">
        <f t="shared" ref="F101:F109" si="57">IF(AND(IF((((B101-1-$H$10)*$H$23))&gt;$H$20,$H$20,IF((((B101-1-$H$10)*$H$23))&lt;$H$6,$H$6,((B101-1-$H$10)*$H$23)))&lt;=$H$6,B101-1&lt;$H$10),$H$6,IF((((B101-1-$H$10)*$H$23))&gt;$H$20,$H$20,IF((((B101-1-$H$10)*$H$23))&lt;$H$6,$H$6,((B101-1-$H$10)*$H$23))))</f>
        <v>370</v>
      </c>
      <c r="G101" s="34"/>
      <c r="H101" s="39">
        <f t="shared" si="5"/>
        <v>0</v>
      </c>
      <c r="I101" s="31">
        <f t="shared" ref="I101:I109" si="58">IF(F101=0,0,IF((ROUND(F101*(1+$H$28),0))&gt;$H$21,$H$21,IF((ROUND(F101*(1+$H$28),0))&lt;$H$7,$H$7,ROUND(F101*(1+$H$28),0))))</f>
        <v>426</v>
      </c>
      <c r="J101" s="38"/>
      <c r="K101" s="39">
        <f t="shared" si="41"/>
        <v>0</v>
      </c>
      <c r="L101" s="63">
        <f t="shared" si="23"/>
        <v>500</v>
      </c>
      <c r="M101" s="43"/>
      <c r="N101" s="39">
        <f t="shared" si="42"/>
        <v>0</v>
      </c>
      <c r="O101" s="46">
        <f t="shared" si="43"/>
        <v>0</v>
      </c>
      <c r="P101" s="9">
        <f t="shared" si="25"/>
        <v>4.4306071129206086E-2</v>
      </c>
      <c r="Q101" s="10">
        <f t="shared" si="26"/>
        <v>370</v>
      </c>
      <c r="R101" s="38"/>
      <c r="S101" s="17">
        <f t="shared" si="44"/>
        <v>0</v>
      </c>
      <c r="T101" s="13">
        <f t="shared" si="27"/>
        <v>426</v>
      </c>
      <c r="U101" s="38"/>
      <c r="V101" s="45">
        <f t="shared" si="45"/>
        <v>0</v>
      </c>
      <c r="W101" s="14">
        <f t="shared" si="28"/>
        <v>500</v>
      </c>
      <c r="X101" s="38"/>
      <c r="Y101" s="45">
        <f t="shared" si="46"/>
        <v>0</v>
      </c>
      <c r="Z101" s="32">
        <f t="shared" si="47"/>
        <v>0</v>
      </c>
      <c r="AA101" s="16">
        <f t="shared" si="29"/>
        <v>3.2411288069293102E-2</v>
      </c>
      <c r="AB101" s="18">
        <f t="shared" si="30"/>
        <v>270.66666666666669</v>
      </c>
      <c r="AC101" s="38"/>
      <c r="AD101" s="17">
        <f t="shared" si="48"/>
        <v>0</v>
      </c>
      <c r="AE101" s="20">
        <f t="shared" si="31"/>
        <v>311</v>
      </c>
      <c r="AF101" s="38"/>
      <c r="AG101" s="37">
        <f t="shared" si="49"/>
        <v>0</v>
      </c>
      <c r="AH101" s="21">
        <f t="shared" si="32"/>
        <v>404</v>
      </c>
      <c r="AI101" s="41"/>
      <c r="AJ101" s="42">
        <f t="shared" si="50"/>
        <v>0</v>
      </c>
      <c r="AK101" s="47">
        <f t="shared" si="51"/>
        <v>0</v>
      </c>
      <c r="AL101" s="25">
        <f t="shared" si="33"/>
        <v>2.3470243084660523E-2</v>
      </c>
      <c r="AM101" s="22">
        <f t="shared" si="34"/>
        <v>196.00000000000003</v>
      </c>
      <c r="AN101" s="38"/>
      <c r="AO101" s="17">
        <f t="shared" si="52"/>
        <v>0</v>
      </c>
      <c r="AP101" s="23">
        <f t="shared" si="35"/>
        <v>225</v>
      </c>
      <c r="AQ101" s="38"/>
      <c r="AR101" s="37">
        <f t="shared" si="53"/>
        <v>0</v>
      </c>
      <c r="AS101" s="24">
        <f t="shared" si="36"/>
        <v>293</v>
      </c>
      <c r="AT101" s="38"/>
      <c r="AU101" s="42">
        <f t="shared" si="54"/>
        <v>0</v>
      </c>
      <c r="AV101" s="47">
        <f t="shared" si="55"/>
        <v>0</v>
      </c>
    </row>
    <row r="102" spans="1:48" hidden="1" x14ac:dyDescent="0.25">
      <c r="A102" s="92">
        <f t="shared" si="38"/>
        <v>100</v>
      </c>
      <c r="B102" s="64">
        <f t="shared" ref="B102:B106" si="59">SUM(D101+1)</f>
        <v>8451</v>
      </c>
      <c r="C102" s="191" t="s">
        <v>11</v>
      </c>
      <c r="D102" s="194">
        <f t="shared" si="37"/>
        <v>8550</v>
      </c>
      <c r="E102" s="6">
        <f t="shared" si="56"/>
        <v>4.3781800970299371E-2</v>
      </c>
      <c r="F102" s="30">
        <f t="shared" si="57"/>
        <v>370</v>
      </c>
      <c r="G102" s="34"/>
      <c r="H102" s="39">
        <f t="shared" si="5"/>
        <v>0</v>
      </c>
      <c r="I102" s="31">
        <f t="shared" si="58"/>
        <v>426</v>
      </c>
      <c r="J102" s="38"/>
      <c r="K102" s="39">
        <f t="shared" si="41"/>
        <v>0</v>
      </c>
      <c r="L102" s="63">
        <f t="shared" ref="L102:L109" si="60">IF(I102=0,0,IF((ROUND(I102*(1+$H$29),0))&gt;$H$21,$H$21,IF((ROUND(I102*(1+$H$29),0))&lt;$H$8,$H$8,ROUND(I102*(1+$H$29),0))))</f>
        <v>500</v>
      </c>
      <c r="M102" s="43"/>
      <c r="N102" s="39">
        <f t="shared" si="42"/>
        <v>0</v>
      </c>
      <c r="O102" s="46">
        <f t="shared" si="43"/>
        <v>0</v>
      </c>
      <c r="P102" s="9">
        <f t="shared" ref="P102:P109" si="61">IF(OR(Q102=$H$6-1,Q102=0),"",Q102/B102)</f>
        <v>4.3781800970299371E-2</v>
      </c>
      <c r="Q102" s="10">
        <f t="shared" ref="Q102:Q109" si="62">IF(AND(IF((((B102-1-$H$11)*$H$23)/2)&gt;$H$20,$H$20,IF((((B102-1-$H$11)*$H$23)/2)&lt;$H$6-1,$H$6-1,((B102-1-$H$11)*$H$23)/2))&lt;=$H$6-1,B102-1&lt;$H$11),$H$6-1,IF((((B102-1-$H$11)*$H$23)/2)&gt;$H$20,$H$20,IF((((B102-1-$H$11)*$H$23)/2)&lt;$H$6-1,$H$6-1,((B102-1-$H$11)*$H$23)/2)))</f>
        <v>370</v>
      </c>
      <c r="R102" s="38"/>
      <c r="S102" s="17">
        <f t="shared" si="44"/>
        <v>0</v>
      </c>
      <c r="T102" s="13">
        <f t="shared" ref="T102:T109" si="63">IF(Q102=0,0,IF((ROUND(Q102*(1+$H$28),0))&gt;$H$21,$H$21,IF((ROUND(Q102*(1+$H$28),0))&lt;$H$7-1,$H$7-1,ROUND(Q102*(1+$H$28),0))))</f>
        <v>426</v>
      </c>
      <c r="U102" s="38"/>
      <c r="V102" s="45">
        <f t="shared" si="45"/>
        <v>0</v>
      </c>
      <c r="W102" s="14">
        <f t="shared" ref="W102:W109" si="64">IF(T102=0,0,IF((ROUND(T102*(1+$H$29),0))&gt;$H$21,$H$21,IF((ROUND(T102*(1+$H$29),0))&lt;$H$8-1,$H$8-1,ROUND(T102*(1+$H$29),0))))</f>
        <v>500</v>
      </c>
      <c r="X102" s="38"/>
      <c r="Y102" s="45">
        <f t="shared" si="46"/>
        <v>0</v>
      </c>
      <c r="Z102" s="32">
        <f t="shared" si="47"/>
        <v>0</v>
      </c>
      <c r="AA102" s="16">
        <f t="shared" ref="AA102:AA109" si="65">IF(OR(AB102=$H$6-2,AB102=0),"",AB102/B102)</f>
        <v>3.2579970812132694E-2</v>
      </c>
      <c r="AB102" s="18">
        <f t="shared" ref="AB102:AB109" si="66">IF(AND(IF((((B102-1-$H$12)*$H$23)/3)&gt;$H$20,$H$20,IF((((B102-1-$H$12)*$H$23)/3)&lt;$H$6-2,$H$6-2,((B102-1-$H$12)*$H$23)/3))&lt;=$H$6-2,B102-1&lt;$H$12),$H$6-2,IF((((B102-1-$H$12)*$H$23)/3)&gt;$H$20,$H$20,IF((((B102-1-$H$12)*$H$23)/3)&lt;$H$6-2,$H$6-2,((B102-1-$H$12)*$H$23)/3)))</f>
        <v>275.33333333333337</v>
      </c>
      <c r="AC102" s="38"/>
      <c r="AD102" s="17">
        <f t="shared" si="48"/>
        <v>0</v>
      </c>
      <c r="AE102" s="20">
        <f t="shared" ref="AE102:AE109" si="67">IF(AB102=0,0,IF((ROUND(AB102*(1+$H$28),0))&gt;$H$21,$H$21,IF((ROUND(AB102*(1+$H$28),0))&lt;$H$7-2,$H$7-2,ROUND(AB102*(1+$H$28),0))))</f>
        <v>317</v>
      </c>
      <c r="AF102" s="38"/>
      <c r="AG102" s="37">
        <f t="shared" si="49"/>
        <v>0</v>
      </c>
      <c r="AH102" s="21">
        <f t="shared" ref="AH102:AH109" si="68">IF(AE102=0,0,IF((ROUND(AE102*(1+$H$29),0))&gt;$H$21,$H$21,IF((ROUND(AE102*(1+$H$29),0))&lt;$H$8-2,$H$8-2,ROUND(AE102*(1+$H$29),0))))</f>
        <v>412</v>
      </c>
      <c r="AI102" s="41"/>
      <c r="AJ102" s="42">
        <f t="shared" si="50"/>
        <v>0</v>
      </c>
      <c r="AK102" s="47">
        <f t="shared" si="51"/>
        <v>0</v>
      </c>
      <c r="AL102" s="25">
        <f t="shared" ref="AL102:AL109" si="69">IF(OR(AM102=$H$6-3,AM102=0),"",AM102/B102)</f>
        <v>2.3606673766418177E-2</v>
      </c>
      <c r="AM102" s="22">
        <f t="shared" ref="AM102:AM109" si="70">IF(AND(IF((((B102-1-$H$13)*$H$23)/4)&gt;$H$20,$H$20,IF((((B102-1-$H$13)*$H$23)/4)&lt;$H$6-3,$H$6-3,((B102-1-$H$13)*$H$23)/4))&lt;=$H$6-3,B102-1&lt;$H$13),$H$6-3,IF((((B102-1-$H$13)*$H$23)/4)&gt;$H$20,$H$20,IF((((B102-1-$H$13)*$H$23)/4)&lt;$H$6-3,$H$6-3,((B102-1-$H$13)*$H$23)/4)))</f>
        <v>199.50000000000003</v>
      </c>
      <c r="AN102" s="38"/>
      <c r="AO102" s="17">
        <f t="shared" si="52"/>
        <v>0</v>
      </c>
      <c r="AP102" s="23">
        <f t="shared" ref="AP102:AP109" si="71">IF(AM102=0,0,IF((ROUND(AM102*(1+$H$28),0))&gt;$H$21,$H$21,IF((ROUND(AM102*(1+$H$28),0))&lt;$H$7-3,$H$7-3,ROUND(AM102*(1+$H$28),0))))</f>
        <v>229</v>
      </c>
      <c r="AQ102" s="38"/>
      <c r="AR102" s="37">
        <f t="shared" si="53"/>
        <v>0</v>
      </c>
      <c r="AS102" s="24">
        <f t="shared" ref="AS102:AS109" si="72">IF(AP102=0,0,IF((ROUND(AP102*(1+$H$29),0))&gt;$H$21,$H$21,IF((ROUND(AP102*(1+$H$29),0))&lt;$H$8-3,$H$8-3,ROUND(AP102*(1+$H$29),0))))</f>
        <v>298</v>
      </c>
      <c r="AT102" s="38"/>
      <c r="AU102" s="42">
        <f t="shared" si="54"/>
        <v>0</v>
      </c>
      <c r="AV102" s="47">
        <f t="shared" si="55"/>
        <v>0</v>
      </c>
    </row>
    <row r="103" spans="1:48" hidden="1" x14ac:dyDescent="0.25">
      <c r="A103" s="92">
        <f t="shared" si="38"/>
        <v>101</v>
      </c>
      <c r="B103" s="64">
        <f t="shared" si="59"/>
        <v>8551</v>
      </c>
      <c r="C103" s="191" t="s">
        <v>11</v>
      </c>
      <c r="D103" s="194">
        <f t="shared" ref="D103:D108" si="73">D102+$H$18</f>
        <v>8650</v>
      </c>
      <c r="E103" s="6">
        <f t="shared" si="56"/>
        <v>4.3269793006665884E-2</v>
      </c>
      <c r="F103" s="30">
        <f t="shared" si="57"/>
        <v>370</v>
      </c>
      <c r="G103" s="34"/>
      <c r="H103" s="39">
        <f t="shared" si="5"/>
        <v>0</v>
      </c>
      <c r="I103" s="31">
        <f t="shared" si="58"/>
        <v>426</v>
      </c>
      <c r="J103" s="38"/>
      <c r="K103" s="39">
        <f t="shared" si="41"/>
        <v>0</v>
      </c>
      <c r="L103" s="63">
        <f t="shared" si="60"/>
        <v>500</v>
      </c>
      <c r="M103" s="43"/>
      <c r="N103" s="39">
        <f t="shared" si="42"/>
        <v>0</v>
      </c>
      <c r="O103" s="46">
        <f t="shared" si="43"/>
        <v>0</v>
      </c>
      <c r="P103" s="9">
        <f t="shared" si="61"/>
        <v>4.3269793006665884E-2</v>
      </c>
      <c r="Q103" s="10">
        <f t="shared" si="62"/>
        <v>370</v>
      </c>
      <c r="R103" s="38"/>
      <c r="S103" s="17">
        <f t="shared" si="44"/>
        <v>0</v>
      </c>
      <c r="T103" s="13">
        <f t="shared" si="63"/>
        <v>426</v>
      </c>
      <c r="U103" s="38"/>
      <c r="V103" s="45">
        <f t="shared" si="45"/>
        <v>0</v>
      </c>
      <c r="W103" s="14">
        <f t="shared" si="64"/>
        <v>500</v>
      </c>
      <c r="X103" s="38"/>
      <c r="Y103" s="45">
        <f t="shared" si="46"/>
        <v>0</v>
      </c>
      <c r="Z103" s="32">
        <f t="shared" si="47"/>
        <v>0</v>
      </c>
      <c r="AA103" s="16">
        <f t="shared" si="65"/>
        <v>3.2744708221260681E-2</v>
      </c>
      <c r="AB103" s="18">
        <f t="shared" si="66"/>
        <v>280.00000000000006</v>
      </c>
      <c r="AC103" s="38"/>
      <c r="AD103" s="17">
        <f t="shared" si="48"/>
        <v>0</v>
      </c>
      <c r="AE103" s="20">
        <f t="shared" si="67"/>
        <v>322</v>
      </c>
      <c r="AF103" s="38"/>
      <c r="AG103" s="37">
        <f t="shared" si="49"/>
        <v>0</v>
      </c>
      <c r="AH103" s="21">
        <f t="shared" si="68"/>
        <v>419</v>
      </c>
      <c r="AI103" s="41"/>
      <c r="AJ103" s="42">
        <f t="shared" si="50"/>
        <v>0</v>
      </c>
      <c r="AK103" s="47">
        <f t="shared" si="51"/>
        <v>0</v>
      </c>
      <c r="AL103" s="25">
        <f t="shared" si="69"/>
        <v>2.373991346041399E-2</v>
      </c>
      <c r="AM103" s="22">
        <f t="shared" si="70"/>
        <v>203.00000000000003</v>
      </c>
      <c r="AN103" s="38"/>
      <c r="AO103" s="17">
        <f t="shared" si="52"/>
        <v>0</v>
      </c>
      <c r="AP103" s="23">
        <f t="shared" si="71"/>
        <v>233</v>
      </c>
      <c r="AQ103" s="38"/>
      <c r="AR103" s="37">
        <f t="shared" si="53"/>
        <v>0</v>
      </c>
      <c r="AS103" s="24">
        <f t="shared" si="72"/>
        <v>303</v>
      </c>
      <c r="AT103" s="38"/>
      <c r="AU103" s="42">
        <f t="shared" si="54"/>
        <v>0</v>
      </c>
      <c r="AV103" s="47">
        <f t="shared" si="55"/>
        <v>0</v>
      </c>
    </row>
    <row r="104" spans="1:48" hidden="1" x14ac:dyDescent="0.25">
      <c r="A104" s="92">
        <f t="shared" si="38"/>
        <v>102</v>
      </c>
      <c r="B104" s="64">
        <f t="shared" si="59"/>
        <v>8651</v>
      </c>
      <c r="C104" s="191" t="s">
        <v>11</v>
      </c>
      <c r="D104" s="194">
        <f t="shared" si="73"/>
        <v>8750</v>
      </c>
      <c r="E104" s="6">
        <f t="shared" si="56"/>
        <v>4.2769622009016302E-2</v>
      </c>
      <c r="F104" s="30">
        <f t="shared" si="57"/>
        <v>370</v>
      </c>
      <c r="G104" s="34"/>
      <c r="H104" s="39">
        <f t="shared" si="5"/>
        <v>0</v>
      </c>
      <c r="I104" s="31">
        <f t="shared" si="58"/>
        <v>426</v>
      </c>
      <c r="J104" s="38"/>
      <c r="K104" s="39">
        <f t="shared" si="41"/>
        <v>0</v>
      </c>
      <c r="L104" s="63">
        <f t="shared" si="60"/>
        <v>500</v>
      </c>
      <c r="M104" s="43"/>
      <c r="N104" s="39">
        <f t="shared" si="42"/>
        <v>0</v>
      </c>
      <c r="O104" s="46">
        <f t="shared" si="43"/>
        <v>0</v>
      </c>
      <c r="P104" s="9">
        <f t="shared" si="61"/>
        <v>4.2769622009016302E-2</v>
      </c>
      <c r="Q104" s="10">
        <f t="shared" si="62"/>
        <v>370</v>
      </c>
      <c r="R104" s="38"/>
      <c r="S104" s="17">
        <f t="shared" si="44"/>
        <v>0</v>
      </c>
      <c r="T104" s="13">
        <f t="shared" si="63"/>
        <v>426</v>
      </c>
      <c r="U104" s="38"/>
      <c r="V104" s="45">
        <f t="shared" si="45"/>
        <v>0</v>
      </c>
      <c r="W104" s="14">
        <f t="shared" si="64"/>
        <v>500</v>
      </c>
      <c r="X104" s="38"/>
      <c r="Y104" s="45">
        <f t="shared" si="46"/>
        <v>0</v>
      </c>
      <c r="Z104" s="32">
        <f t="shared" si="47"/>
        <v>0</v>
      </c>
      <c r="AA104" s="16">
        <f t="shared" si="65"/>
        <v>3.2905637113243173E-2</v>
      </c>
      <c r="AB104" s="18">
        <f t="shared" si="66"/>
        <v>284.66666666666669</v>
      </c>
      <c r="AC104" s="38"/>
      <c r="AD104" s="17">
        <f t="shared" si="48"/>
        <v>0</v>
      </c>
      <c r="AE104" s="20">
        <f t="shared" si="67"/>
        <v>327</v>
      </c>
      <c r="AF104" s="38"/>
      <c r="AG104" s="37">
        <f t="shared" si="49"/>
        <v>0</v>
      </c>
      <c r="AH104" s="21">
        <f t="shared" si="68"/>
        <v>425</v>
      </c>
      <c r="AI104" s="41"/>
      <c r="AJ104" s="42">
        <f t="shared" si="50"/>
        <v>0</v>
      </c>
      <c r="AK104" s="47">
        <f t="shared" si="51"/>
        <v>0</v>
      </c>
      <c r="AL104" s="25">
        <f t="shared" si="69"/>
        <v>2.387007282395099E-2</v>
      </c>
      <c r="AM104" s="22">
        <f t="shared" si="70"/>
        <v>206.50000000000003</v>
      </c>
      <c r="AN104" s="38"/>
      <c r="AO104" s="17">
        <f t="shared" si="52"/>
        <v>0</v>
      </c>
      <c r="AP104" s="23">
        <f t="shared" si="71"/>
        <v>237</v>
      </c>
      <c r="AQ104" s="38"/>
      <c r="AR104" s="37">
        <f t="shared" si="53"/>
        <v>0</v>
      </c>
      <c r="AS104" s="24">
        <f t="shared" si="72"/>
        <v>308</v>
      </c>
      <c r="AT104" s="38"/>
      <c r="AU104" s="42">
        <f t="shared" si="54"/>
        <v>0</v>
      </c>
      <c r="AV104" s="47">
        <f t="shared" si="55"/>
        <v>0</v>
      </c>
    </row>
    <row r="105" spans="1:48" hidden="1" x14ac:dyDescent="0.25">
      <c r="A105" s="92">
        <f t="shared" si="38"/>
        <v>103</v>
      </c>
      <c r="B105" s="64">
        <f t="shared" si="59"/>
        <v>8751</v>
      </c>
      <c r="C105" s="191" t="s">
        <v>11</v>
      </c>
      <c r="D105" s="194">
        <f t="shared" si="73"/>
        <v>8850</v>
      </c>
      <c r="E105" s="6">
        <f t="shared" si="56"/>
        <v>4.2280882184893155E-2</v>
      </c>
      <c r="F105" s="30">
        <f t="shared" si="57"/>
        <v>370</v>
      </c>
      <c r="G105" s="34"/>
      <c r="H105" s="39">
        <f t="shared" si="5"/>
        <v>0</v>
      </c>
      <c r="I105" s="31">
        <f t="shared" si="58"/>
        <v>426</v>
      </c>
      <c r="J105" s="38"/>
      <c r="K105" s="39">
        <f t="shared" si="41"/>
        <v>0</v>
      </c>
      <c r="L105" s="63">
        <f t="shared" si="60"/>
        <v>500</v>
      </c>
      <c r="M105" s="43"/>
      <c r="N105" s="39">
        <f t="shared" si="42"/>
        <v>0</v>
      </c>
      <c r="O105" s="46">
        <f t="shared" si="43"/>
        <v>0</v>
      </c>
      <c r="P105" s="9">
        <f t="shared" si="61"/>
        <v>4.2280882184893155E-2</v>
      </c>
      <c r="Q105" s="10">
        <f t="shared" si="62"/>
        <v>370</v>
      </c>
      <c r="R105" s="38"/>
      <c r="S105" s="17">
        <f t="shared" si="44"/>
        <v>0</v>
      </c>
      <c r="T105" s="13">
        <f t="shared" si="63"/>
        <v>426</v>
      </c>
      <c r="U105" s="38"/>
      <c r="V105" s="45">
        <f t="shared" si="45"/>
        <v>0</v>
      </c>
      <c r="W105" s="14">
        <f t="shared" si="64"/>
        <v>500</v>
      </c>
      <c r="X105" s="38"/>
      <c r="Y105" s="45">
        <f t="shared" si="46"/>
        <v>0</v>
      </c>
      <c r="Z105" s="32">
        <f t="shared" si="47"/>
        <v>0</v>
      </c>
      <c r="AA105" s="16">
        <f t="shared" si="65"/>
        <v>3.3062888050889423E-2</v>
      </c>
      <c r="AB105" s="18">
        <f t="shared" si="66"/>
        <v>289.33333333333337</v>
      </c>
      <c r="AC105" s="38"/>
      <c r="AD105" s="17">
        <f t="shared" si="48"/>
        <v>0</v>
      </c>
      <c r="AE105" s="20">
        <f t="shared" si="67"/>
        <v>333</v>
      </c>
      <c r="AF105" s="38"/>
      <c r="AG105" s="37">
        <f t="shared" si="49"/>
        <v>0</v>
      </c>
      <c r="AH105" s="21">
        <f t="shared" si="68"/>
        <v>433</v>
      </c>
      <c r="AI105" s="41"/>
      <c r="AJ105" s="42">
        <f t="shared" si="50"/>
        <v>0</v>
      </c>
      <c r="AK105" s="47">
        <f t="shared" si="51"/>
        <v>0</v>
      </c>
      <c r="AL105" s="25">
        <f t="shared" si="69"/>
        <v>2.3997257456290715E-2</v>
      </c>
      <c r="AM105" s="22">
        <f t="shared" si="70"/>
        <v>210.00000000000003</v>
      </c>
      <c r="AN105" s="38"/>
      <c r="AO105" s="17">
        <f t="shared" si="52"/>
        <v>0</v>
      </c>
      <c r="AP105" s="23">
        <f t="shared" si="71"/>
        <v>242</v>
      </c>
      <c r="AQ105" s="38"/>
      <c r="AR105" s="37">
        <f t="shared" si="53"/>
        <v>0</v>
      </c>
      <c r="AS105" s="24">
        <f t="shared" si="72"/>
        <v>315</v>
      </c>
      <c r="AT105" s="38"/>
      <c r="AU105" s="42">
        <f t="shared" si="54"/>
        <v>0</v>
      </c>
      <c r="AV105" s="47">
        <f t="shared" si="55"/>
        <v>0</v>
      </c>
    </row>
    <row r="106" spans="1:48" hidden="1" x14ac:dyDescent="0.25">
      <c r="A106" s="92">
        <f t="shared" si="38"/>
        <v>104</v>
      </c>
      <c r="B106" s="64">
        <f t="shared" si="59"/>
        <v>8851</v>
      </c>
      <c r="C106" s="191" t="s">
        <v>11</v>
      </c>
      <c r="D106" s="194">
        <f t="shared" si="73"/>
        <v>8950</v>
      </c>
      <c r="E106" s="6">
        <f t="shared" si="56"/>
        <v>4.1803186080668853E-2</v>
      </c>
      <c r="F106" s="30">
        <f t="shared" si="57"/>
        <v>370</v>
      </c>
      <c r="G106" s="34"/>
      <c r="H106" s="39">
        <f t="shared" si="5"/>
        <v>0</v>
      </c>
      <c r="I106" s="31">
        <f t="shared" si="58"/>
        <v>426</v>
      </c>
      <c r="J106" s="38"/>
      <c r="K106" s="39">
        <f t="shared" si="41"/>
        <v>0</v>
      </c>
      <c r="L106" s="63">
        <f t="shared" si="60"/>
        <v>500</v>
      </c>
      <c r="M106" s="43"/>
      <c r="N106" s="39">
        <f t="shared" si="42"/>
        <v>0</v>
      </c>
      <c r="O106" s="46">
        <f t="shared" si="43"/>
        <v>0</v>
      </c>
      <c r="P106" s="9">
        <f t="shared" si="61"/>
        <v>4.1803186080668853E-2</v>
      </c>
      <c r="Q106" s="10">
        <f t="shared" si="62"/>
        <v>370</v>
      </c>
      <c r="R106" s="38"/>
      <c r="S106" s="17">
        <f t="shared" si="44"/>
        <v>0</v>
      </c>
      <c r="T106" s="13">
        <f t="shared" si="63"/>
        <v>426</v>
      </c>
      <c r="U106" s="38"/>
      <c r="V106" s="45">
        <f t="shared" si="45"/>
        <v>0</v>
      </c>
      <c r="W106" s="14">
        <f t="shared" si="64"/>
        <v>500</v>
      </c>
      <c r="X106" s="38"/>
      <c r="Y106" s="45">
        <f t="shared" si="46"/>
        <v>0</v>
      </c>
      <c r="Z106" s="32">
        <f t="shared" si="47"/>
        <v>0</v>
      </c>
      <c r="AA106" s="16">
        <f t="shared" si="65"/>
        <v>3.3216585696531471E-2</v>
      </c>
      <c r="AB106" s="18">
        <f t="shared" si="66"/>
        <v>294.00000000000006</v>
      </c>
      <c r="AC106" s="38"/>
      <c r="AD106" s="17">
        <f t="shared" si="48"/>
        <v>0</v>
      </c>
      <c r="AE106" s="20">
        <f t="shared" si="67"/>
        <v>338</v>
      </c>
      <c r="AF106" s="38"/>
      <c r="AG106" s="37">
        <f t="shared" si="49"/>
        <v>0</v>
      </c>
      <c r="AH106" s="21">
        <f t="shared" si="68"/>
        <v>439</v>
      </c>
      <c r="AI106" s="41"/>
      <c r="AJ106" s="42">
        <f t="shared" si="50"/>
        <v>0</v>
      </c>
      <c r="AK106" s="47">
        <f t="shared" si="51"/>
        <v>0</v>
      </c>
      <c r="AL106" s="25">
        <f t="shared" si="69"/>
        <v>2.4121568184385947E-2</v>
      </c>
      <c r="AM106" s="22">
        <f t="shared" si="70"/>
        <v>213.50000000000003</v>
      </c>
      <c r="AN106" s="38"/>
      <c r="AO106" s="17">
        <f t="shared" si="52"/>
        <v>0</v>
      </c>
      <c r="AP106" s="23">
        <f t="shared" si="71"/>
        <v>246</v>
      </c>
      <c r="AQ106" s="38"/>
      <c r="AR106" s="37">
        <f t="shared" si="53"/>
        <v>0</v>
      </c>
      <c r="AS106" s="24">
        <f t="shared" si="72"/>
        <v>320</v>
      </c>
      <c r="AT106" s="38"/>
      <c r="AU106" s="42">
        <f t="shared" si="54"/>
        <v>0</v>
      </c>
      <c r="AV106" s="47">
        <f t="shared" si="55"/>
        <v>0</v>
      </c>
    </row>
    <row r="107" spans="1:48" hidden="1" x14ac:dyDescent="0.25">
      <c r="A107" s="92">
        <f t="shared" si="38"/>
        <v>105</v>
      </c>
      <c r="B107" s="64">
        <f>SUM(D106+1)</f>
        <v>8951</v>
      </c>
      <c r="C107" s="191" t="s">
        <v>11</v>
      </c>
      <c r="D107" s="194">
        <f t="shared" si="73"/>
        <v>9050</v>
      </c>
      <c r="E107" s="6">
        <f t="shared" si="56"/>
        <v>4.1336163557144451E-2</v>
      </c>
      <c r="F107" s="30">
        <f t="shared" si="57"/>
        <v>370</v>
      </c>
      <c r="G107" s="34"/>
      <c r="H107" s="39">
        <f t="shared" si="5"/>
        <v>0</v>
      </c>
      <c r="I107" s="31">
        <f t="shared" si="58"/>
        <v>426</v>
      </c>
      <c r="J107" s="38"/>
      <c r="K107" s="39">
        <f t="shared" si="41"/>
        <v>0</v>
      </c>
      <c r="L107" s="63">
        <f t="shared" si="60"/>
        <v>500</v>
      </c>
      <c r="M107" s="43"/>
      <c r="N107" s="39">
        <f t="shared" si="42"/>
        <v>0</v>
      </c>
      <c r="O107" s="46">
        <f t="shared" si="43"/>
        <v>0</v>
      </c>
      <c r="P107" s="9">
        <f t="shared" si="61"/>
        <v>4.1336163557144451E-2</v>
      </c>
      <c r="Q107" s="10">
        <f t="shared" si="62"/>
        <v>370</v>
      </c>
      <c r="R107" s="38"/>
      <c r="S107" s="17">
        <f t="shared" si="44"/>
        <v>0</v>
      </c>
      <c r="T107" s="13">
        <f t="shared" si="63"/>
        <v>426</v>
      </c>
      <c r="U107" s="38"/>
      <c r="V107" s="45">
        <f t="shared" si="45"/>
        <v>0</v>
      </c>
      <c r="W107" s="14">
        <f t="shared" si="64"/>
        <v>500</v>
      </c>
      <c r="X107" s="38"/>
      <c r="Y107" s="45">
        <f t="shared" si="46"/>
        <v>0</v>
      </c>
      <c r="Z107" s="32">
        <f t="shared" si="47"/>
        <v>0</v>
      </c>
      <c r="AA107" s="16">
        <f t="shared" si="65"/>
        <v>3.3366849141622912E-2</v>
      </c>
      <c r="AB107" s="18">
        <f t="shared" si="66"/>
        <v>298.66666666666669</v>
      </c>
      <c r="AC107" s="38"/>
      <c r="AD107" s="17">
        <f t="shared" si="48"/>
        <v>0</v>
      </c>
      <c r="AE107" s="20">
        <f t="shared" si="67"/>
        <v>343</v>
      </c>
      <c r="AF107" s="38"/>
      <c r="AG107" s="37">
        <f t="shared" si="49"/>
        <v>0</v>
      </c>
      <c r="AH107" s="21">
        <f t="shared" si="68"/>
        <v>446</v>
      </c>
      <c r="AI107" s="41"/>
      <c r="AJ107" s="42">
        <f t="shared" si="50"/>
        <v>0</v>
      </c>
      <c r="AK107" s="47">
        <f t="shared" si="51"/>
        <v>0</v>
      </c>
      <c r="AL107" s="25">
        <f t="shared" si="69"/>
        <v>2.4243101329460399E-2</v>
      </c>
      <c r="AM107" s="22">
        <f t="shared" si="70"/>
        <v>217.00000000000003</v>
      </c>
      <c r="AN107" s="38"/>
      <c r="AO107" s="17">
        <f t="shared" si="52"/>
        <v>0</v>
      </c>
      <c r="AP107" s="23">
        <f t="shared" si="71"/>
        <v>250</v>
      </c>
      <c r="AQ107" s="38"/>
      <c r="AR107" s="37">
        <f t="shared" si="53"/>
        <v>0</v>
      </c>
      <c r="AS107" s="24">
        <f t="shared" si="72"/>
        <v>325</v>
      </c>
      <c r="AT107" s="38"/>
      <c r="AU107" s="42">
        <f t="shared" si="54"/>
        <v>0</v>
      </c>
      <c r="AV107" s="47">
        <f t="shared" si="55"/>
        <v>0</v>
      </c>
    </row>
    <row r="108" spans="1:48" hidden="1" x14ac:dyDescent="0.25">
      <c r="A108" s="92">
        <f t="shared" si="38"/>
        <v>106</v>
      </c>
      <c r="B108" s="64">
        <f>SUM(D107+1)</f>
        <v>9051</v>
      </c>
      <c r="C108" s="191" t="s">
        <v>11</v>
      </c>
      <c r="D108" s="194">
        <f t="shared" si="73"/>
        <v>9150</v>
      </c>
      <c r="E108" s="6">
        <f t="shared" si="56"/>
        <v>4.0879460833057123E-2</v>
      </c>
      <c r="F108" s="30">
        <f t="shared" si="57"/>
        <v>370</v>
      </c>
      <c r="G108" s="34"/>
      <c r="H108" s="39">
        <f t="shared" si="5"/>
        <v>0</v>
      </c>
      <c r="I108" s="31">
        <f t="shared" si="58"/>
        <v>426</v>
      </c>
      <c r="J108" s="38"/>
      <c r="K108" s="39">
        <f t="shared" si="41"/>
        <v>0</v>
      </c>
      <c r="L108" s="63">
        <f t="shared" si="60"/>
        <v>500</v>
      </c>
      <c r="M108" s="43"/>
      <c r="N108" s="39">
        <f t="shared" si="42"/>
        <v>0</v>
      </c>
      <c r="O108" s="46">
        <f t="shared" si="43"/>
        <v>0</v>
      </c>
      <c r="P108" s="9">
        <f t="shared" si="61"/>
        <v>4.0879460833057123E-2</v>
      </c>
      <c r="Q108" s="10">
        <f t="shared" si="62"/>
        <v>370</v>
      </c>
      <c r="R108" s="38"/>
      <c r="S108" s="17">
        <f t="shared" si="44"/>
        <v>0</v>
      </c>
      <c r="T108" s="13">
        <f t="shared" si="63"/>
        <v>426</v>
      </c>
      <c r="U108" s="38"/>
      <c r="V108" s="45">
        <f t="shared" si="45"/>
        <v>0</v>
      </c>
      <c r="W108" s="14">
        <f t="shared" si="64"/>
        <v>500</v>
      </c>
      <c r="X108" s="38"/>
      <c r="Y108" s="45">
        <f t="shared" si="46"/>
        <v>0</v>
      </c>
      <c r="Z108" s="32">
        <f t="shared" si="47"/>
        <v>0</v>
      </c>
      <c r="AA108" s="16">
        <f t="shared" si="65"/>
        <v>3.3513792214488275E-2</v>
      </c>
      <c r="AB108" s="18">
        <f t="shared" si="66"/>
        <v>303.33333333333337</v>
      </c>
      <c r="AC108" s="38"/>
      <c r="AD108" s="17">
        <f t="shared" si="48"/>
        <v>0</v>
      </c>
      <c r="AE108" s="20">
        <f t="shared" si="67"/>
        <v>349</v>
      </c>
      <c r="AF108" s="38"/>
      <c r="AG108" s="37">
        <f t="shared" si="49"/>
        <v>0</v>
      </c>
      <c r="AH108" s="21">
        <f t="shared" si="68"/>
        <v>454</v>
      </c>
      <c r="AI108" s="41"/>
      <c r="AJ108" s="42">
        <f t="shared" si="50"/>
        <v>0</v>
      </c>
      <c r="AK108" s="47">
        <f t="shared" si="51"/>
        <v>0</v>
      </c>
      <c r="AL108" s="25">
        <f t="shared" si="69"/>
        <v>2.4361948955916476E-2</v>
      </c>
      <c r="AM108" s="22">
        <f t="shared" si="70"/>
        <v>220.50000000000003</v>
      </c>
      <c r="AN108" s="38"/>
      <c r="AO108" s="17">
        <f t="shared" si="52"/>
        <v>0</v>
      </c>
      <c r="AP108" s="23">
        <f t="shared" si="71"/>
        <v>254</v>
      </c>
      <c r="AQ108" s="38"/>
      <c r="AR108" s="37">
        <f t="shared" si="53"/>
        <v>0</v>
      </c>
      <c r="AS108" s="24">
        <f t="shared" si="72"/>
        <v>330</v>
      </c>
      <c r="AT108" s="38"/>
      <c r="AU108" s="42">
        <f t="shared" si="54"/>
        <v>0</v>
      </c>
      <c r="AV108" s="47">
        <f t="shared" si="55"/>
        <v>0</v>
      </c>
    </row>
    <row r="109" spans="1:48" ht="30" x14ac:dyDescent="0.25">
      <c r="A109" s="92">
        <f t="shared" si="38"/>
        <v>107</v>
      </c>
      <c r="B109" s="64">
        <v>8051</v>
      </c>
      <c r="C109" s="185" t="s">
        <v>12</v>
      </c>
      <c r="D109" s="4"/>
      <c r="E109" s="6">
        <f t="shared" si="56"/>
        <v>4.5957023972177366E-2</v>
      </c>
      <c r="F109" s="30">
        <f t="shared" si="57"/>
        <v>370</v>
      </c>
      <c r="G109" s="34"/>
      <c r="H109" s="39">
        <f t="shared" si="5"/>
        <v>0</v>
      </c>
      <c r="I109" s="31">
        <f t="shared" si="58"/>
        <v>426</v>
      </c>
      <c r="J109" s="38"/>
      <c r="K109" s="39">
        <f t="shared" si="41"/>
        <v>0</v>
      </c>
      <c r="L109" s="63">
        <f t="shared" si="60"/>
        <v>500</v>
      </c>
      <c r="M109" s="43"/>
      <c r="N109" s="39">
        <f t="shared" si="42"/>
        <v>0</v>
      </c>
      <c r="O109" s="46">
        <f t="shared" si="43"/>
        <v>0</v>
      </c>
      <c r="P109" s="9">
        <f t="shared" si="61"/>
        <v>4.5957023972177366E-2</v>
      </c>
      <c r="Q109" s="10">
        <f t="shared" si="62"/>
        <v>370</v>
      </c>
      <c r="R109" s="38"/>
      <c r="S109" s="17">
        <f t="shared" si="44"/>
        <v>0</v>
      </c>
      <c r="T109" s="13">
        <f t="shared" si="63"/>
        <v>426</v>
      </c>
      <c r="U109" s="38"/>
      <c r="V109" s="45">
        <f t="shared" si="45"/>
        <v>0</v>
      </c>
      <c r="W109" s="14">
        <f t="shared" si="64"/>
        <v>500</v>
      </c>
      <c r="X109" s="38"/>
      <c r="Y109" s="45">
        <f t="shared" si="46"/>
        <v>0</v>
      </c>
      <c r="Z109" s="32">
        <f t="shared" si="47"/>
        <v>0</v>
      </c>
      <c r="AA109" s="16">
        <f t="shared" si="65"/>
        <v>3.188009771042935E-2</v>
      </c>
      <c r="AB109" s="18">
        <f t="shared" si="66"/>
        <v>256.66666666666669</v>
      </c>
      <c r="AC109" s="38"/>
      <c r="AD109" s="17">
        <f t="shared" si="48"/>
        <v>0</v>
      </c>
      <c r="AE109" s="20">
        <f t="shared" si="67"/>
        <v>295</v>
      </c>
      <c r="AF109" s="38"/>
      <c r="AG109" s="37">
        <f t="shared" si="49"/>
        <v>0</v>
      </c>
      <c r="AH109" s="21">
        <f t="shared" si="68"/>
        <v>384</v>
      </c>
      <c r="AI109" s="41"/>
      <c r="AJ109" s="42">
        <f t="shared" si="50"/>
        <v>0</v>
      </c>
      <c r="AK109" s="47">
        <f t="shared" si="51"/>
        <v>0</v>
      </c>
      <c r="AL109" s="25">
        <f t="shared" si="69"/>
        <v>2.3040616072537577E-2</v>
      </c>
      <c r="AM109" s="22">
        <f t="shared" si="70"/>
        <v>185.50000000000003</v>
      </c>
      <c r="AN109" s="38"/>
      <c r="AO109" s="17">
        <f t="shared" si="52"/>
        <v>0</v>
      </c>
      <c r="AP109" s="23">
        <f t="shared" si="71"/>
        <v>213</v>
      </c>
      <c r="AQ109" s="38"/>
      <c r="AR109" s="37">
        <f t="shared" si="53"/>
        <v>0</v>
      </c>
      <c r="AS109" s="24">
        <f t="shared" si="72"/>
        <v>277</v>
      </c>
      <c r="AT109" s="38"/>
      <c r="AU109" s="42">
        <f t="shared" si="54"/>
        <v>0</v>
      </c>
      <c r="AV109" s="47">
        <f t="shared" si="55"/>
        <v>0</v>
      </c>
    </row>
    <row r="110" spans="1:48" s="209" customFormat="1" x14ac:dyDescent="0.25">
      <c r="A110" s="92">
        <f t="shared" si="38"/>
        <v>108</v>
      </c>
      <c r="B110" s="339" t="s">
        <v>7</v>
      </c>
      <c r="C110" s="339"/>
      <c r="D110" s="340"/>
      <c r="E110" s="210"/>
      <c r="F110" s="31">
        <f>(F49)</f>
        <v>154.00000000000003</v>
      </c>
      <c r="G110" s="211"/>
      <c r="H110" s="39">
        <f t="shared" si="5"/>
        <v>0</v>
      </c>
      <c r="I110" s="31">
        <f>(I60)</f>
        <v>354</v>
      </c>
      <c r="J110" s="211"/>
      <c r="K110" s="39"/>
      <c r="L110" s="63">
        <f>IF(I110=0,0,IF((ROUND(I110*(1+$H$29),0))&gt;$H$21,$H$21,IF((ROUND(I110*(1+$H$29),0))&lt;$H$8,$H$8,ROUND(I110*(1+$H$29),0))))</f>
        <v>460</v>
      </c>
      <c r="M110" s="211"/>
      <c r="N110" s="39"/>
      <c r="O110" s="46"/>
      <c r="P110" s="181"/>
      <c r="Q110" s="181"/>
      <c r="R110" s="211"/>
      <c r="S110" s="17"/>
      <c r="T110" s="13"/>
      <c r="U110" s="211"/>
      <c r="V110" s="45"/>
      <c r="W110" s="13"/>
      <c r="X110" s="211"/>
      <c r="Y110" s="45"/>
      <c r="Z110" s="32"/>
      <c r="AA110" s="212"/>
      <c r="AB110" s="18"/>
      <c r="AC110" s="211"/>
      <c r="AD110" s="17"/>
      <c r="AE110" s="18"/>
      <c r="AF110" s="211"/>
      <c r="AG110" s="37"/>
      <c r="AH110" s="18"/>
      <c r="AI110" s="213"/>
      <c r="AJ110" s="42"/>
      <c r="AK110" s="47"/>
      <c r="AL110" s="214"/>
      <c r="AM110" s="22"/>
      <c r="AN110" s="211"/>
      <c r="AO110" s="17"/>
      <c r="AP110" s="22"/>
      <c r="AQ110" s="211"/>
      <c r="AR110" s="37"/>
      <c r="AS110" s="22"/>
      <c r="AT110" s="211"/>
      <c r="AU110" s="42"/>
      <c r="AV110" s="47"/>
    </row>
    <row r="111" spans="1:48" ht="28.35" customHeight="1" x14ac:dyDescent="0.25">
      <c r="A111" s="92">
        <f t="shared" si="38"/>
        <v>109</v>
      </c>
      <c r="B111" s="290" t="s">
        <v>34</v>
      </c>
      <c r="C111" s="290"/>
      <c r="D111" s="290"/>
      <c r="E111" s="290"/>
      <c r="F111" s="290"/>
      <c r="G111" s="84">
        <f>SUM(G36:G110)</f>
        <v>0</v>
      </c>
      <c r="H111" s="202"/>
      <c r="I111" s="85"/>
      <c r="J111" s="86">
        <f>SUM(J36:J110)</f>
        <v>0</v>
      </c>
      <c r="K111" s="85"/>
      <c r="L111" s="85"/>
      <c r="M111" s="86">
        <f>SUM(M36:M110)</f>
        <v>0</v>
      </c>
      <c r="N111" s="202"/>
      <c r="O111" s="46">
        <f>ROUND(SUM(O36:O110),0)</f>
        <v>0</v>
      </c>
      <c r="P111" s="85"/>
      <c r="Q111" s="85"/>
      <c r="R111" s="86">
        <f>SUM(R36:R110)</f>
        <v>0</v>
      </c>
      <c r="S111" s="85"/>
      <c r="T111" s="87"/>
      <c r="U111" s="86">
        <f>SUM(U36:U110)</f>
        <v>0</v>
      </c>
      <c r="V111" s="87"/>
      <c r="W111" s="87"/>
      <c r="X111" s="86">
        <f>SUM(X36:X110)</f>
        <v>0</v>
      </c>
      <c r="Y111" s="87"/>
      <c r="Z111" s="46">
        <f>ROUND(SUM(Z36:Z110),0)</f>
        <v>0</v>
      </c>
      <c r="AA111" s="88"/>
      <c r="AB111" s="89"/>
      <c r="AC111" s="86">
        <f>SUM(AC36:AC110)</f>
        <v>0</v>
      </c>
      <c r="AD111" s="89"/>
      <c r="AE111" s="89"/>
      <c r="AF111" s="86">
        <f>SUM(AF36:AF110)</f>
        <v>0</v>
      </c>
      <c r="AG111" s="89"/>
      <c r="AH111" s="89"/>
      <c r="AI111" s="86">
        <f>SUM(AI36:AI110)</f>
        <v>0</v>
      </c>
      <c r="AJ111" s="90"/>
      <c r="AK111" s="91">
        <f>ROUND(SUM(AK36:AK110),0)</f>
        <v>0</v>
      </c>
      <c r="AL111" s="88"/>
      <c r="AM111" s="89"/>
      <c r="AN111" s="86">
        <f>SUM(AN36:AN110)</f>
        <v>0</v>
      </c>
      <c r="AO111" s="89"/>
      <c r="AP111" s="89"/>
      <c r="AQ111" s="86">
        <f>SUM(AQ36:AQ110)</f>
        <v>0</v>
      </c>
      <c r="AR111" s="89"/>
      <c r="AS111" s="89"/>
      <c r="AT111" s="86">
        <f>SUM(AT36:AT110)</f>
        <v>0</v>
      </c>
      <c r="AU111" s="90"/>
      <c r="AV111" s="91">
        <f>ROUND(SUM(AV36:AV110),0)</f>
        <v>0</v>
      </c>
    </row>
    <row r="115" spans="1:25" ht="47.25" customHeight="1" thickBot="1" x14ac:dyDescent="0.3">
      <c r="A115" s="92">
        <f>A111+1</f>
        <v>110</v>
      </c>
      <c r="B115" s="259" t="s">
        <v>101</v>
      </c>
      <c r="C115" s="260"/>
      <c r="D115" s="260"/>
      <c r="E115" s="260"/>
      <c r="F115" s="260"/>
      <c r="G115" s="260"/>
      <c r="H115" s="261"/>
      <c r="I115" s="260"/>
      <c r="J115" s="55"/>
      <c r="K115" s="259" t="s">
        <v>121</v>
      </c>
      <c r="L115" s="266"/>
      <c r="M115" s="266"/>
      <c r="N115" s="267"/>
      <c r="O115" s="266"/>
      <c r="P115" s="268"/>
      <c r="Q115" s="266"/>
      <c r="R115" s="266"/>
      <c r="S115" s="266"/>
      <c r="T115" s="55"/>
      <c r="U115" s="55"/>
      <c r="V115" s="54"/>
      <c r="W115" s="55"/>
      <c r="X115" s="55"/>
      <c r="Y115" s="54"/>
    </row>
    <row r="116" spans="1:25" ht="30" customHeight="1" thickBot="1" x14ac:dyDescent="0.3">
      <c r="A116" s="92">
        <f t="shared" si="38"/>
        <v>111</v>
      </c>
      <c r="B116" s="330" t="s">
        <v>118</v>
      </c>
      <c r="C116" s="330"/>
      <c r="D116" s="330"/>
      <c r="E116" s="330"/>
      <c r="F116" s="330"/>
      <c r="G116" s="349"/>
      <c r="H116" s="342">
        <f>SUM(O111+Z111+AK111+AV111)</f>
        <v>0</v>
      </c>
      <c r="I116" s="343"/>
      <c r="J116" s="55"/>
      <c r="K116" s="269" t="s">
        <v>122</v>
      </c>
      <c r="L116" s="262"/>
      <c r="M116" s="262"/>
      <c r="N116" s="262"/>
      <c r="O116" s="262"/>
      <c r="P116" s="263"/>
      <c r="Q116" s="268"/>
      <c r="R116" s="336"/>
      <c r="S116" s="337"/>
      <c r="T116" s="55"/>
      <c r="U116" s="55"/>
      <c r="V116" s="54"/>
      <c r="W116" s="55"/>
      <c r="X116" s="55"/>
      <c r="Y116" s="54"/>
    </row>
    <row r="117" spans="1:25" ht="30" customHeight="1" thickBot="1" x14ac:dyDescent="0.3">
      <c r="A117" s="92">
        <v>112</v>
      </c>
      <c r="B117" s="330" t="s">
        <v>119</v>
      </c>
      <c r="C117" s="330"/>
      <c r="D117" s="330"/>
      <c r="E117" s="330"/>
      <c r="F117" s="330"/>
      <c r="G117" s="331"/>
      <c r="H117" s="332"/>
      <c r="I117" s="333"/>
      <c r="J117" s="55"/>
      <c r="K117" s="330" t="s">
        <v>123</v>
      </c>
      <c r="L117" s="330"/>
      <c r="M117" s="330"/>
      <c r="N117" s="330"/>
      <c r="O117" s="330"/>
      <c r="P117" s="330"/>
      <c r="Q117" s="268"/>
      <c r="R117" s="336"/>
      <c r="S117" s="337"/>
      <c r="T117" s="55"/>
      <c r="U117" s="55"/>
      <c r="V117" s="54"/>
      <c r="W117" s="55"/>
      <c r="X117" s="55"/>
      <c r="Y117" s="54"/>
    </row>
    <row r="118" spans="1:25" ht="30" customHeight="1" thickBot="1" x14ac:dyDescent="0.3">
      <c r="A118" s="92">
        <v>113</v>
      </c>
      <c r="B118" s="330" t="s">
        <v>120</v>
      </c>
      <c r="C118" s="330"/>
      <c r="D118" s="330"/>
      <c r="E118" s="330"/>
      <c r="F118" s="330"/>
      <c r="G118" s="330"/>
      <c r="H118" s="334">
        <f>SUM(H116-H117)</f>
        <v>0</v>
      </c>
      <c r="I118" s="335"/>
      <c r="J118" s="55"/>
      <c r="K118" s="260"/>
      <c r="L118" s="260"/>
      <c r="M118" s="260"/>
      <c r="N118" s="261"/>
      <c r="O118" s="260"/>
      <c r="P118" s="270"/>
      <c r="Q118" s="260"/>
      <c r="R118" s="260"/>
      <c r="S118" s="266"/>
      <c r="T118" s="55"/>
      <c r="U118" s="55"/>
      <c r="V118" s="54"/>
      <c r="W118" s="55"/>
      <c r="X118" s="55"/>
      <c r="Y118" s="54"/>
    </row>
    <row r="119" spans="1:25" ht="30" customHeight="1" x14ac:dyDescent="0.25">
      <c r="A119" s="92"/>
      <c r="B119" s="320" t="s">
        <v>76</v>
      </c>
      <c r="C119" s="320"/>
      <c r="D119" s="320"/>
      <c r="E119" s="320"/>
      <c r="F119" s="320"/>
      <c r="G119" s="350"/>
      <c r="H119" s="321"/>
      <c r="I119" s="321"/>
      <c r="J119" s="55"/>
      <c r="K119" s="55"/>
      <c r="L119" s="55"/>
      <c r="M119" s="55"/>
      <c r="N119" s="208"/>
      <c r="O119" s="55"/>
      <c r="P119" s="54"/>
      <c r="Q119" s="55"/>
      <c r="R119" s="55"/>
      <c r="S119" s="54"/>
      <c r="T119" s="55"/>
      <c r="U119" s="55"/>
      <c r="V119" s="54"/>
      <c r="W119" s="55"/>
      <c r="X119" s="55"/>
      <c r="Y119" s="54"/>
    </row>
    <row r="120" spans="1:25" ht="15.75" customHeight="1" x14ac:dyDescent="0.25">
      <c r="B120" s="264"/>
      <c r="C120" s="265"/>
      <c r="D120" s="265"/>
      <c r="E120" s="265"/>
      <c r="F120" s="265"/>
      <c r="G120" s="265"/>
      <c r="H120" s="265"/>
      <c r="I120" s="265"/>
      <c r="J120" s="55"/>
      <c r="K120" s="55"/>
      <c r="L120" s="55"/>
      <c r="M120" s="55"/>
      <c r="N120" s="208"/>
      <c r="O120" s="55"/>
      <c r="P120" s="54"/>
      <c r="Q120" s="55"/>
      <c r="R120" s="55"/>
      <c r="S120" s="54"/>
      <c r="T120" s="55"/>
      <c r="U120" s="55"/>
      <c r="V120" s="54"/>
      <c r="W120" s="55"/>
      <c r="X120" s="55"/>
      <c r="Y120" s="54"/>
    </row>
  </sheetData>
  <sheetProtection algorithmName="SHA-512" hashValue="C/WPkJju5/9wRt/8A6q8D8dI2m4D8sFu7joS4cJUurg/cF8BH8oF3sF6lyFTn9xYX+7ZyuPkO5ZBVRkfR+tbTg==" saltValue="HkSGAaZ2RzgOei2lJRUBjQ==" spinCount="100000" sheet="1" objects="1" scenarios="1"/>
  <mergeCells count="63">
    <mergeCell ref="B119:G119"/>
    <mergeCell ref="B17:G17"/>
    <mergeCell ref="H119:I119"/>
    <mergeCell ref="B25:G25"/>
    <mergeCell ref="H1:N1"/>
    <mergeCell ref="B2:M2"/>
    <mergeCell ref="B3:K3"/>
    <mergeCell ref="J5:L5"/>
    <mergeCell ref="B6:G6"/>
    <mergeCell ref="B7:G7"/>
    <mergeCell ref="B117:G117"/>
    <mergeCell ref="H117:I117"/>
    <mergeCell ref="B9:G9"/>
    <mergeCell ref="J9:Y9"/>
    <mergeCell ref="J10:Y17"/>
    <mergeCell ref="B10:G10"/>
    <mergeCell ref="V2:Y4"/>
    <mergeCell ref="J6:Y8"/>
    <mergeCell ref="B111:F111"/>
    <mergeCell ref="B31:D31"/>
    <mergeCell ref="B32:D32"/>
    <mergeCell ref="B33:D33"/>
    <mergeCell ref="B34:D34"/>
    <mergeCell ref="B35:D35"/>
    <mergeCell ref="B110:D110"/>
    <mergeCell ref="J25:Y25"/>
    <mergeCell ref="B26:G26"/>
    <mergeCell ref="J26:Y26"/>
    <mergeCell ref="J20:Y21"/>
    <mergeCell ref="B21:G21"/>
    <mergeCell ref="B18:G18"/>
    <mergeCell ref="B16:G16"/>
    <mergeCell ref="AA27:AF27"/>
    <mergeCell ref="B28:G28"/>
    <mergeCell ref="J28:Y29"/>
    <mergeCell ref="B29:G29"/>
    <mergeCell ref="B30:J30"/>
    <mergeCell ref="B27:G27"/>
    <mergeCell ref="J27:Y27"/>
    <mergeCell ref="B11:G11"/>
    <mergeCell ref="B14:G14"/>
    <mergeCell ref="B15:G15"/>
    <mergeCell ref="B8:G8"/>
    <mergeCell ref="Z7:AB7"/>
    <mergeCell ref="B22:G22"/>
    <mergeCell ref="J22:Y22"/>
    <mergeCell ref="B23:G23"/>
    <mergeCell ref="J23:Y23"/>
    <mergeCell ref="B24:G24"/>
    <mergeCell ref="J24:Y24"/>
    <mergeCell ref="J18:Y18"/>
    <mergeCell ref="B19:G19"/>
    <mergeCell ref="J19:Y19"/>
    <mergeCell ref="B20:G20"/>
    <mergeCell ref="B12:G12"/>
    <mergeCell ref="B13:G13"/>
    <mergeCell ref="B118:G118"/>
    <mergeCell ref="H118:I118"/>
    <mergeCell ref="R116:S116"/>
    <mergeCell ref="K117:P117"/>
    <mergeCell ref="R117:S117"/>
    <mergeCell ref="B116:G116"/>
    <mergeCell ref="H116:I116"/>
  </mergeCells>
  <printOptions horizontalCentered="1"/>
  <pageMargins left="0.70866141732283472" right="0.70866141732283472" top="0.78740157480314965" bottom="0.78740157480314965" header="0.31496062992125984" footer="0.31496062992125984"/>
  <pageSetup paperSize="8" scale="45" fitToHeight="2" orientation="landscape" r:id="rId1"/>
  <rowBreaks count="1" manualBreakCount="1">
    <brk id="30" max="9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0" zoomScaleNormal="80" workbookViewId="0">
      <selection sqref="A1:A2"/>
    </sheetView>
  </sheetViews>
  <sheetFormatPr baseColWidth="10" defaultRowHeight="15" x14ac:dyDescent="0.25"/>
  <cols>
    <col min="1" max="1" width="10.42578125" customWidth="1"/>
    <col min="2" max="2" width="6.42578125" customWidth="1"/>
    <col min="3" max="3" width="11.42578125" customWidth="1"/>
    <col min="5" max="5" width="12.28515625" customWidth="1"/>
    <col min="6" max="6" width="13.28515625" customWidth="1"/>
  </cols>
  <sheetData>
    <row r="1" spans="1:15" ht="18.75" x14ac:dyDescent="0.3">
      <c r="A1" s="171" t="str">
        <f>Kinderkrippe!B1</f>
        <v>Tabellen: Beispielberechnung für Kostenbeiträge Kindertagesstätte, ohne Kindergeld</v>
      </c>
    </row>
    <row r="2" spans="1:15" ht="18.75" x14ac:dyDescent="0.3">
      <c r="A2" s="172" t="str">
        <f>Kinderkrippe!B2</f>
        <v>Kostenbeiträge Krippe</v>
      </c>
    </row>
    <row r="4" spans="1:15" x14ac:dyDescent="0.25">
      <c r="A4" s="315" t="str">
        <f>Kinderkrippe!B25</f>
        <v xml:space="preserve">Familien mit </v>
      </c>
      <c r="B4" s="315"/>
      <c r="C4" s="316"/>
      <c r="D4" s="96" t="str">
        <f>Kinderkrippe!E25</f>
        <v>einem Kind</v>
      </c>
      <c r="E4" s="100"/>
      <c r="F4" s="100"/>
      <c r="G4" s="96" t="str">
        <f>Kinderkrippe!P25</f>
        <v>zwei Kindern</v>
      </c>
      <c r="H4" s="100"/>
      <c r="I4" s="100"/>
      <c r="J4" s="97" t="str">
        <f>Kinderkrippe!AA25</f>
        <v>drei Kindern</v>
      </c>
      <c r="K4" s="102"/>
      <c r="L4" s="102"/>
      <c r="M4" s="170" t="str">
        <f>Kinderkrippe!AL25</f>
        <v>vier Kindern</v>
      </c>
      <c r="N4" s="170"/>
      <c r="O4" s="170"/>
    </row>
    <row r="5" spans="1:15" ht="121.15" customHeight="1" x14ac:dyDescent="0.25">
      <c r="A5" s="300"/>
      <c r="B5" s="301"/>
      <c r="C5" s="302"/>
      <c r="D5" s="104">
        <f>Kinderkrippe!F26</f>
        <v>1</v>
      </c>
      <c r="E5" s="56" t="str">
        <f>Kinderkrippe!I26</f>
        <v>prozentu-ale Erhöhung von der 1. Stufe zur 2. Betreu-ungsstufe</v>
      </c>
      <c r="F5" s="56" t="str">
        <f>Kinderkrippe!L26</f>
        <v>prozentu-ale Erhöhung von der 2. Stufe zur 3. Betreu-ungsstufe</v>
      </c>
      <c r="G5" s="109">
        <f>Kinderkrippe!Q26</f>
        <v>1</v>
      </c>
      <c r="H5" s="57" t="str">
        <f>Kinderkrippe!T26</f>
        <v>prozentu-ale Erhöhung von der 1. Stufe zur 2. Betreu-ungsstufe</v>
      </c>
      <c r="I5" s="57" t="str">
        <f>Kinderkrippe!W26</f>
        <v>prozentu-ale Erhöhung von der 2. Stufe zur 3. Betreu-ungsstufe</v>
      </c>
      <c r="J5" s="111">
        <f>Kinderkrippe!AB26</f>
        <v>1</v>
      </c>
      <c r="K5" s="113" t="str">
        <f>Kinderkrippe!AE26</f>
        <v>prozentu-ale Erhöhung von der 1. Stufe zur 2. Betreu-ungsstufe</v>
      </c>
      <c r="L5" s="113" t="str">
        <f>Kinderkrippe!AH26</f>
        <v>prozentu-ale Erhöhung von der 2. Stufe zur 3. Betreu-ungsstufe</v>
      </c>
      <c r="M5" s="116">
        <f>Kinderkrippe!AM26</f>
        <v>1</v>
      </c>
      <c r="N5" s="117" t="str">
        <f>Kinderkrippe!AP26</f>
        <v>prozentu-ale Erhöhung von der 1. Stufe zur 2. Betreu-ungsstufe</v>
      </c>
      <c r="O5" s="117" t="str">
        <f>Kinderkrippe!AS26</f>
        <v>prozentu-ale Erhöhung von der 2. Stufe zur 3. Betreu-ungsstufe</v>
      </c>
    </row>
    <row r="6" spans="1:15" ht="46.5" customHeight="1" x14ac:dyDescent="0.25">
      <c r="A6" s="312" t="str">
        <f>Kinderkrippe!B27</f>
        <v>prozentuale Erhöhung mit steigendem Betreuungsumgang</v>
      </c>
      <c r="B6" s="313"/>
      <c r="C6" s="314"/>
      <c r="D6" s="104"/>
      <c r="E6" s="56">
        <f>Kinderkrippe!I27</f>
        <v>0.1</v>
      </c>
      <c r="F6" s="56">
        <f>Kinderkrippe!L27</f>
        <v>0.2</v>
      </c>
      <c r="G6" s="109"/>
      <c r="H6" s="57">
        <f>Kinderkrippe!T27</f>
        <v>0.1</v>
      </c>
      <c r="I6" s="57">
        <f>Kinderkrippe!W27</f>
        <v>0.2</v>
      </c>
      <c r="J6" s="123"/>
      <c r="K6" s="53">
        <f>Kinderkrippe!AE27</f>
        <v>0.1</v>
      </c>
      <c r="L6" s="53">
        <f>Kinderkrippe!AH27</f>
        <v>0.2</v>
      </c>
      <c r="M6" s="128"/>
      <c r="N6" s="52">
        <f>Kinderkrippe!AP27</f>
        <v>0.1</v>
      </c>
      <c r="O6" s="52">
        <f>Kinderkrippe!AS27</f>
        <v>0.2</v>
      </c>
    </row>
    <row r="7" spans="1:15" ht="30" x14ac:dyDescent="0.25">
      <c r="A7" s="298" t="str">
        <f>Kinderkrippe!B28</f>
        <v>Betreuungsumfänge</v>
      </c>
      <c r="B7" s="298"/>
      <c r="C7" s="299"/>
      <c r="D7" s="58" t="str">
        <f>Kinderkrippe!F28</f>
        <v>bis 6h</v>
      </c>
      <c r="E7" s="59" t="str">
        <f>Kinderkrippe!I28</f>
        <v>bis 9h</v>
      </c>
      <c r="F7" s="60" t="str">
        <f>Kinderkrippe!L28</f>
        <v xml:space="preserve">über 9h </v>
      </c>
      <c r="G7" s="133" t="str">
        <f>Kinderkrippe!Q28</f>
        <v>bis 6h</v>
      </c>
      <c r="H7" s="134" t="str">
        <f>Kinderkrippe!T28</f>
        <v>bis 9h</v>
      </c>
      <c r="I7" s="135" t="str">
        <f>Kinderkrippe!W28</f>
        <v>bis 10h und höher</v>
      </c>
      <c r="J7" s="139" t="str">
        <f>Kinderkrippe!AB28</f>
        <v>bis 6h</v>
      </c>
      <c r="K7" s="139" t="str">
        <f>Kinderkrippe!AE28</f>
        <v>bis 9h</v>
      </c>
      <c r="L7" s="141" t="str">
        <f>Kinderkrippe!AH28</f>
        <v xml:space="preserve">über 9h </v>
      </c>
      <c r="M7" s="145" t="str">
        <f>Kinderkrippe!AM28</f>
        <v>bis 6h</v>
      </c>
      <c r="N7" s="145" t="str">
        <f>Kinderkrippe!AP28</f>
        <v>bis 9h</v>
      </c>
      <c r="O7" s="146" t="str">
        <f>Kinderkrippe!AS28</f>
        <v xml:space="preserve">über 9h </v>
      </c>
    </row>
    <row r="8" spans="1:15" x14ac:dyDescent="0.25">
      <c r="A8" s="300" t="str">
        <f>Kinderkrippe!B29</f>
        <v>Nettoeinkommen je Monat</v>
      </c>
      <c r="B8" s="301"/>
      <c r="C8" s="302"/>
      <c r="D8" s="148" t="str">
        <f>Kinderkrippe!F29</f>
        <v>Betrag</v>
      </c>
      <c r="E8" s="150" t="str">
        <f>Kinderkrippe!I29</f>
        <v>Betrag</v>
      </c>
      <c r="F8" s="150" t="str">
        <f>Kinderkrippe!L29</f>
        <v>Betrag</v>
      </c>
      <c r="G8" s="153" t="str">
        <f>Kinderkrippe!Q29</f>
        <v>Betrag</v>
      </c>
      <c r="H8" s="153" t="str">
        <f>Kinderkrippe!T29</f>
        <v>Betrag</v>
      </c>
      <c r="I8" s="153" t="str">
        <f>Kinderkrippe!W29</f>
        <v>Betrag</v>
      </c>
      <c r="J8" s="157" t="str">
        <f>Kinderkrippe!AB29</f>
        <v>Betrag</v>
      </c>
      <c r="K8" s="157" t="str">
        <f>Kinderkrippe!AE29</f>
        <v>Betrag</v>
      </c>
      <c r="L8" s="157" t="str">
        <f>Kinderkrippe!AH29</f>
        <v>Betrag</v>
      </c>
      <c r="M8" s="163" t="str">
        <f>Kinderkrippe!AM29</f>
        <v>Betrag</v>
      </c>
      <c r="N8" s="163" t="str">
        <f>Kinderkrippe!AP29</f>
        <v>Betrag</v>
      </c>
      <c r="O8" s="163" t="str">
        <f>Kinderkrippe!AS29</f>
        <v>Betrag</v>
      </c>
    </row>
    <row r="9" spans="1:15" x14ac:dyDescent="0.25">
      <c r="A9" s="61"/>
      <c r="B9" s="61" t="s">
        <v>11</v>
      </c>
      <c r="C9" s="51">
        <f>Kinderkrippe!D30</f>
        <v>1500</v>
      </c>
      <c r="D9" s="168">
        <f>Kinderkrippe!F30</f>
        <v>14</v>
      </c>
      <c r="E9" s="31">
        <f>Kinderkrippe!I30</f>
        <v>19</v>
      </c>
      <c r="F9" s="63">
        <f>Kinderkrippe!L30</f>
        <v>19</v>
      </c>
      <c r="G9" s="10">
        <f>Kinderkrippe!Q30</f>
        <v>14</v>
      </c>
      <c r="H9" s="13">
        <f>Kinderkrippe!T30</f>
        <v>19</v>
      </c>
      <c r="I9" s="14">
        <f>Kinderkrippe!W30</f>
        <v>19</v>
      </c>
      <c r="J9" s="18">
        <f>Kinderkrippe!AB30</f>
        <v>14</v>
      </c>
      <c r="K9" s="20">
        <f>Kinderkrippe!AE30</f>
        <v>19</v>
      </c>
      <c r="L9" s="21">
        <f>Kinderkrippe!AH30</f>
        <v>19</v>
      </c>
      <c r="M9" s="22">
        <f>Kinderkrippe!AM30</f>
        <v>14</v>
      </c>
      <c r="N9" s="23">
        <f>Kinderkrippe!AP30</f>
        <v>19</v>
      </c>
      <c r="O9" s="24">
        <f>Kinderkrippe!AS30</f>
        <v>19</v>
      </c>
    </row>
    <row r="10" spans="1:15" x14ac:dyDescent="0.25">
      <c r="A10" s="64">
        <f>Kinderkrippe!B31</f>
        <v>1501</v>
      </c>
      <c r="B10" s="61" t="s">
        <v>11</v>
      </c>
      <c r="C10" s="15">
        <f>Kinderkrippe!D31</f>
        <v>1600</v>
      </c>
      <c r="D10" s="169">
        <f>Kinderkrippe!F31</f>
        <v>14</v>
      </c>
      <c r="E10" s="31">
        <f>Kinderkrippe!I31</f>
        <v>19</v>
      </c>
      <c r="F10" s="63">
        <f>Kinderkrippe!L31</f>
        <v>19</v>
      </c>
      <c r="G10" s="10">
        <f>Kinderkrippe!Q31</f>
        <v>14</v>
      </c>
      <c r="H10" s="13">
        <f>Kinderkrippe!T31</f>
        <v>19</v>
      </c>
      <c r="I10" s="14">
        <f>Kinderkrippe!W31</f>
        <v>19</v>
      </c>
      <c r="J10" s="18">
        <f>Kinderkrippe!AB31</f>
        <v>14</v>
      </c>
      <c r="K10" s="20">
        <f>Kinderkrippe!AE31</f>
        <v>19</v>
      </c>
      <c r="L10" s="21">
        <f>Kinderkrippe!AH31</f>
        <v>19</v>
      </c>
      <c r="M10" s="22">
        <f>Kinderkrippe!AM31</f>
        <v>14</v>
      </c>
      <c r="N10" s="23">
        <f>Kinderkrippe!AP31</f>
        <v>19</v>
      </c>
      <c r="O10" s="24">
        <f>Kinderkrippe!AS31</f>
        <v>19</v>
      </c>
    </row>
    <row r="11" spans="1:15" x14ac:dyDescent="0.25">
      <c r="A11" s="64">
        <f>Kinderkrippe!B32</f>
        <v>1601</v>
      </c>
      <c r="B11" s="61" t="s">
        <v>11</v>
      </c>
      <c r="C11" s="51">
        <f>Kinderkrippe!D32</f>
        <v>1700</v>
      </c>
      <c r="D11" s="168">
        <f>Kinderkrippe!F32</f>
        <v>14</v>
      </c>
      <c r="E11" s="31">
        <f>Kinderkrippe!I32</f>
        <v>19</v>
      </c>
      <c r="F11" s="63">
        <f>Kinderkrippe!L32</f>
        <v>19</v>
      </c>
      <c r="G11" s="10">
        <f>Kinderkrippe!Q32</f>
        <v>14</v>
      </c>
      <c r="H11" s="13">
        <f>Kinderkrippe!T32</f>
        <v>19</v>
      </c>
      <c r="I11" s="14">
        <f>Kinderkrippe!W32</f>
        <v>19</v>
      </c>
      <c r="J11" s="18">
        <f>Kinderkrippe!AB32</f>
        <v>14</v>
      </c>
      <c r="K11" s="20">
        <f>Kinderkrippe!AE32</f>
        <v>19</v>
      </c>
      <c r="L11" s="21">
        <f>Kinderkrippe!AH32</f>
        <v>19</v>
      </c>
      <c r="M11" s="22">
        <f>Kinderkrippe!AM32</f>
        <v>14</v>
      </c>
      <c r="N11" s="23">
        <f>Kinderkrippe!AP32</f>
        <v>19</v>
      </c>
      <c r="O11" s="24">
        <f>Kinderkrippe!AS32</f>
        <v>19</v>
      </c>
    </row>
    <row r="12" spans="1:15" x14ac:dyDescent="0.25">
      <c r="A12" s="64">
        <f>Kinderkrippe!B33</f>
        <v>1701</v>
      </c>
      <c r="B12" s="61" t="s">
        <v>11</v>
      </c>
      <c r="C12" s="15">
        <f>Kinderkrippe!D33</f>
        <v>1800</v>
      </c>
      <c r="D12" s="169">
        <f>Kinderkrippe!F33</f>
        <v>26</v>
      </c>
      <c r="E12" s="31">
        <f>Kinderkrippe!I33</f>
        <v>29</v>
      </c>
      <c r="F12" s="63">
        <f>Kinderkrippe!L33</f>
        <v>35</v>
      </c>
      <c r="G12" s="10">
        <f>Kinderkrippe!Q33</f>
        <v>14</v>
      </c>
      <c r="H12" s="13">
        <f>Kinderkrippe!T33</f>
        <v>19</v>
      </c>
      <c r="I12" s="14">
        <f>Kinderkrippe!W33</f>
        <v>19</v>
      </c>
      <c r="J12" s="18">
        <f>Kinderkrippe!AB33</f>
        <v>14</v>
      </c>
      <c r="K12" s="20">
        <f>Kinderkrippe!AE33</f>
        <v>19</v>
      </c>
      <c r="L12" s="21">
        <f>Kinderkrippe!AH33</f>
        <v>19</v>
      </c>
      <c r="M12" s="22">
        <f>Kinderkrippe!AM33</f>
        <v>14</v>
      </c>
      <c r="N12" s="23">
        <f>Kinderkrippe!AP33</f>
        <v>19</v>
      </c>
      <c r="O12" s="24">
        <f>Kinderkrippe!AS33</f>
        <v>19</v>
      </c>
    </row>
    <row r="13" spans="1:15" x14ac:dyDescent="0.25">
      <c r="A13" s="64">
        <f>Kinderkrippe!B34</f>
        <v>1801</v>
      </c>
      <c r="B13" s="61" t="s">
        <v>11</v>
      </c>
      <c r="C13" s="51">
        <f>Kinderkrippe!D34</f>
        <v>1900</v>
      </c>
      <c r="D13" s="168">
        <f>Kinderkrippe!F34</f>
        <v>39</v>
      </c>
      <c r="E13" s="31">
        <f>Kinderkrippe!I34</f>
        <v>43</v>
      </c>
      <c r="F13" s="63">
        <f>Kinderkrippe!L34</f>
        <v>52</v>
      </c>
      <c r="G13" s="10">
        <f>Kinderkrippe!Q34</f>
        <v>14</v>
      </c>
      <c r="H13" s="13">
        <f>Kinderkrippe!T34</f>
        <v>19</v>
      </c>
      <c r="I13" s="14">
        <f>Kinderkrippe!W34</f>
        <v>19</v>
      </c>
      <c r="J13" s="18">
        <f>Kinderkrippe!AB34</f>
        <v>14</v>
      </c>
      <c r="K13" s="20">
        <f>Kinderkrippe!AE34</f>
        <v>19</v>
      </c>
      <c r="L13" s="21">
        <f>Kinderkrippe!AH34</f>
        <v>19</v>
      </c>
      <c r="M13" s="22">
        <f>Kinderkrippe!AM34</f>
        <v>14</v>
      </c>
      <c r="N13" s="23">
        <f>Kinderkrippe!AP34</f>
        <v>19</v>
      </c>
      <c r="O13" s="24">
        <f>Kinderkrippe!AS34</f>
        <v>19</v>
      </c>
    </row>
    <row r="14" spans="1:15" x14ac:dyDescent="0.25">
      <c r="A14" s="64">
        <f>Kinderkrippe!B35</f>
        <v>1901</v>
      </c>
      <c r="B14" s="61" t="s">
        <v>11</v>
      </c>
      <c r="C14" s="15">
        <f>Kinderkrippe!D35</f>
        <v>2000</v>
      </c>
      <c r="D14" s="169">
        <f>Kinderkrippe!F35</f>
        <v>52</v>
      </c>
      <c r="E14" s="31">
        <f>Kinderkrippe!I35</f>
        <v>57</v>
      </c>
      <c r="F14" s="63">
        <f>Kinderkrippe!L35</f>
        <v>68</v>
      </c>
      <c r="G14" s="10">
        <f>Kinderkrippe!Q35</f>
        <v>19.5</v>
      </c>
      <c r="H14" s="13">
        <f>Kinderkrippe!T35</f>
        <v>21</v>
      </c>
      <c r="I14" s="14">
        <f>Kinderkrippe!W35</f>
        <v>25.2</v>
      </c>
      <c r="J14" s="18">
        <f>Kinderkrippe!AB35</f>
        <v>14</v>
      </c>
      <c r="K14" s="20">
        <f>Kinderkrippe!AE35</f>
        <v>19</v>
      </c>
      <c r="L14" s="21">
        <f>Kinderkrippe!AH35</f>
        <v>19</v>
      </c>
      <c r="M14" s="22">
        <f>Kinderkrippe!AM35</f>
        <v>14</v>
      </c>
      <c r="N14" s="23">
        <f>Kinderkrippe!AP35</f>
        <v>19</v>
      </c>
      <c r="O14" s="24">
        <f>Kinderkrippe!AS35</f>
        <v>19</v>
      </c>
    </row>
    <row r="15" spans="1:15" x14ac:dyDescent="0.25">
      <c r="A15" s="64">
        <f>Kinderkrippe!B36</f>
        <v>2001</v>
      </c>
      <c r="B15" s="61" t="s">
        <v>11</v>
      </c>
      <c r="C15" s="51">
        <f>Kinderkrippe!D36</f>
        <v>2100</v>
      </c>
      <c r="D15" s="168">
        <f>Kinderkrippe!F36</f>
        <v>65</v>
      </c>
      <c r="E15" s="31">
        <f>Kinderkrippe!I36</f>
        <v>72</v>
      </c>
      <c r="F15" s="63">
        <f>Kinderkrippe!L36</f>
        <v>86</v>
      </c>
      <c r="G15" s="10">
        <f>Kinderkrippe!Q36</f>
        <v>26</v>
      </c>
      <c r="H15" s="13">
        <f>Kinderkrippe!T36</f>
        <v>29</v>
      </c>
      <c r="I15" s="14">
        <f>Kinderkrippe!W36</f>
        <v>34.799999999999997</v>
      </c>
      <c r="J15" s="18">
        <f>Kinderkrippe!AB36</f>
        <v>14</v>
      </c>
      <c r="K15" s="20">
        <f>Kinderkrippe!AE36</f>
        <v>19</v>
      </c>
      <c r="L15" s="21">
        <f>Kinderkrippe!AH36</f>
        <v>19</v>
      </c>
      <c r="M15" s="22">
        <f>Kinderkrippe!AM36</f>
        <v>14</v>
      </c>
      <c r="N15" s="23">
        <f>Kinderkrippe!AP36</f>
        <v>19</v>
      </c>
      <c r="O15" s="24">
        <f>Kinderkrippe!AS36</f>
        <v>19</v>
      </c>
    </row>
    <row r="16" spans="1:15" x14ac:dyDescent="0.25">
      <c r="A16" s="64">
        <f>Kinderkrippe!B37</f>
        <v>2101</v>
      </c>
      <c r="B16" s="61" t="s">
        <v>11</v>
      </c>
      <c r="C16" s="15">
        <f>Kinderkrippe!D37</f>
        <v>2200</v>
      </c>
      <c r="D16" s="169">
        <f>Kinderkrippe!F37</f>
        <v>78</v>
      </c>
      <c r="E16" s="31">
        <f>Kinderkrippe!I37</f>
        <v>86</v>
      </c>
      <c r="F16" s="63">
        <f>Kinderkrippe!L37</f>
        <v>103</v>
      </c>
      <c r="G16" s="10">
        <f>Kinderkrippe!Q37</f>
        <v>32.5</v>
      </c>
      <c r="H16" s="13">
        <f>Kinderkrippe!T37</f>
        <v>36</v>
      </c>
      <c r="I16" s="14">
        <f>Kinderkrippe!W37</f>
        <v>43.199999999999996</v>
      </c>
      <c r="J16" s="18">
        <f>Kinderkrippe!AB37</f>
        <v>17.333333333333332</v>
      </c>
      <c r="K16" s="20">
        <f>Kinderkrippe!AE37</f>
        <v>19</v>
      </c>
      <c r="L16" s="21">
        <f>Kinderkrippe!AH37</f>
        <v>19</v>
      </c>
      <c r="M16" s="22">
        <f>Kinderkrippe!AM37</f>
        <v>14</v>
      </c>
      <c r="N16" s="23">
        <f>Kinderkrippe!AP37</f>
        <v>19</v>
      </c>
      <c r="O16" s="24">
        <f>Kinderkrippe!AS37</f>
        <v>19</v>
      </c>
    </row>
    <row r="17" spans="1:15" x14ac:dyDescent="0.25">
      <c r="A17" s="64">
        <f>Kinderkrippe!B38</f>
        <v>2201</v>
      </c>
      <c r="B17" s="61" t="s">
        <v>11</v>
      </c>
      <c r="C17" s="51">
        <f>Kinderkrippe!D38</f>
        <v>2300</v>
      </c>
      <c r="D17" s="168">
        <f>Kinderkrippe!F38</f>
        <v>91</v>
      </c>
      <c r="E17" s="31">
        <f>Kinderkrippe!I38</f>
        <v>100</v>
      </c>
      <c r="F17" s="63">
        <f>Kinderkrippe!L38</f>
        <v>120</v>
      </c>
      <c r="G17" s="10">
        <f>Kinderkrippe!Q38</f>
        <v>39</v>
      </c>
      <c r="H17" s="13">
        <f>Kinderkrippe!T38</f>
        <v>43</v>
      </c>
      <c r="I17" s="14">
        <f>Kinderkrippe!W38</f>
        <v>51.6</v>
      </c>
      <c r="J17" s="18">
        <f>Kinderkrippe!AB38</f>
        <v>21.666666666666668</v>
      </c>
      <c r="K17" s="20">
        <f>Kinderkrippe!AE38</f>
        <v>24</v>
      </c>
      <c r="L17" s="21">
        <f>Kinderkrippe!AH38</f>
        <v>28.799999999999997</v>
      </c>
      <c r="M17" s="22">
        <f>Kinderkrippe!AM38</f>
        <v>14</v>
      </c>
      <c r="N17" s="23">
        <f>Kinderkrippe!AP38</f>
        <v>19</v>
      </c>
      <c r="O17" s="24">
        <f>Kinderkrippe!AS38</f>
        <v>19</v>
      </c>
    </row>
    <row r="18" spans="1:15" x14ac:dyDescent="0.25">
      <c r="A18" s="64">
        <f>Kinderkrippe!B39</f>
        <v>2301</v>
      </c>
      <c r="B18" s="61" t="s">
        <v>11</v>
      </c>
      <c r="C18" s="15">
        <f>Kinderkrippe!D39</f>
        <v>2400</v>
      </c>
      <c r="D18" s="169">
        <f>Kinderkrippe!F39</f>
        <v>104</v>
      </c>
      <c r="E18" s="31">
        <f>Kinderkrippe!I39</f>
        <v>114</v>
      </c>
      <c r="F18" s="63">
        <f>Kinderkrippe!L39</f>
        <v>137</v>
      </c>
      <c r="G18" s="10">
        <f>Kinderkrippe!Q39</f>
        <v>45.5</v>
      </c>
      <c r="H18" s="13">
        <f>Kinderkrippe!T39</f>
        <v>50</v>
      </c>
      <c r="I18" s="14">
        <f>Kinderkrippe!W39</f>
        <v>60</v>
      </c>
      <c r="J18" s="18">
        <f>Kinderkrippe!AB39</f>
        <v>26</v>
      </c>
      <c r="K18" s="20">
        <f>Kinderkrippe!AE39</f>
        <v>29</v>
      </c>
      <c r="L18" s="21">
        <f>Kinderkrippe!AH39</f>
        <v>34.799999999999997</v>
      </c>
      <c r="M18" s="22">
        <f>Kinderkrippe!AM39</f>
        <v>16.25</v>
      </c>
      <c r="N18" s="23">
        <f>Kinderkrippe!AP39</f>
        <v>19</v>
      </c>
      <c r="O18" s="24">
        <f>Kinderkrippe!AS39</f>
        <v>19</v>
      </c>
    </row>
    <row r="19" spans="1:15" x14ac:dyDescent="0.25">
      <c r="A19" s="64">
        <f>Kinderkrippe!B40</f>
        <v>2401</v>
      </c>
      <c r="B19" s="61" t="s">
        <v>11</v>
      </c>
      <c r="C19" s="51">
        <f>Kinderkrippe!D40</f>
        <v>2500</v>
      </c>
      <c r="D19" s="168">
        <f>Kinderkrippe!F40</f>
        <v>117</v>
      </c>
      <c r="E19" s="31">
        <f>Kinderkrippe!I40</f>
        <v>129</v>
      </c>
      <c r="F19" s="63">
        <f>Kinderkrippe!L40</f>
        <v>155</v>
      </c>
      <c r="G19" s="10">
        <f>Kinderkrippe!Q40</f>
        <v>52</v>
      </c>
      <c r="H19" s="13">
        <f>Kinderkrippe!T40</f>
        <v>57</v>
      </c>
      <c r="I19" s="14">
        <f>Kinderkrippe!W40</f>
        <v>68.399999999999991</v>
      </c>
      <c r="J19" s="18">
        <f>Kinderkrippe!AB40</f>
        <v>30.333333333333332</v>
      </c>
      <c r="K19" s="20">
        <f>Kinderkrippe!AE40</f>
        <v>33</v>
      </c>
      <c r="L19" s="21">
        <f>Kinderkrippe!AH40</f>
        <v>39.6</v>
      </c>
      <c r="M19" s="22">
        <f>Kinderkrippe!AM40</f>
        <v>19.5</v>
      </c>
      <c r="N19" s="23">
        <f>Kinderkrippe!AP40</f>
        <v>21</v>
      </c>
      <c r="O19" s="24">
        <f>Kinderkrippe!AS40</f>
        <v>25</v>
      </c>
    </row>
    <row r="20" spans="1:15" x14ac:dyDescent="0.25">
      <c r="A20" s="64">
        <f>Kinderkrippe!B41</f>
        <v>2501</v>
      </c>
      <c r="B20" s="61" t="s">
        <v>11</v>
      </c>
      <c r="C20" s="15">
        <f>Kinderkrippe!D41</f>
        <v>2600</v>
      </c>
      <c r="D20" s="169">
        <f>Kinderkrippe!F41</f>
        <v>130</v>
      </c>
      <c r="E20" s="31">
        <f>Kinderkrippe!I41</f>
        <v>143</v>
      </c>
      <c r="F20" s="63">
        <f>Kinderkrippe!L41</f>
        <v>172</v>
      </c>
      <c r="G20" s="10">
        <f>Kinderkrippe!Q41</f>
        <v>58.5</v>
      </c>
      <c r="H20" s="13">
        <f>Kinderkrippe!T41</f>
        <v>64</v>
      </c>
      <c r="I20" s="14">
        <f>Kinderkrippe!W41</f>
        <v>76.8</v>
      </c>
      <c r="J20" s="18">
        <f>Kinderkrippe!AB41</f>
        <v>34.666666666666664</v>
      </c>
      <c r="K20" s="20">
        <f>Kinderkrippe!AE41</f>
        <v>38</v>
      </c>
      <c r="L20" s="21">
        <f>Kinderkrippe!AH41</f>
        <v>45.6</v>
      </c>
      <c r="M20" s="22">
        <f>Kinderkrippe!AM41</f>
        <v>22.75</v>
      </c>
      <c r="N20" s="23">
        <f>Kinderkrippe!AP41</f>
        <v>25</v>
      </c>
      <c r="O20" s="24">
        <f>Kinderkrippe!AS41</f>
        <v>30</v>
      </c>
    </row>
    <row r="21" spans="1:15" x14ac:dyDescent="0.25">
      <c r="A21" s="64">
        <f>Kinderkrippe!B42</f>
        <v>2601</v>
      </c>
      <c r="B21" s="61" t="s">
        <v>11</v>
      </c>
      <c r="C21" s="51">
        <f>Kinderkrippe!D42</f>
        <v>2700</v>
      </c>
      <c r="D21" s="168">
        <f>Kinderkrippe!F42</f>
        <v>143</v>
      </c>
      <c r="E21" s="31">
        <f>Kinderkrippe!I42</f>
        <v>157</v>
      </c>
      <c r="F21" s="63">
        <f>Kinderkrippe!L42</f>
        <v>188</v>
      </c>
      <c r="G21" s="10">
        <f>Kinderkrippe!Q42</f>
        <v>65</v>
      </c>
      <c r="H21" s="13">
        <f>Kinderkrippe!T42</f>
        <v>72</v>
      </c>
      <c r="I21" s="14">
        <f>Kinderkrippe!W42</f>
        <v>86.399999999999991</v>
      </c>
      <c r="J21" s="18">
        <f>Kinderkrippe!AB42</f>
        <v>39</v>
      </c>
      <c r="K21" s="20">
        <f>Kinderkrippe!AE42</f>
        <v>43</v>
      </c>
      <c r="L21" s="21">
        <f>Kinderkrippe!AH42</f>
        <v>51.6</v>
      </c>
      <c r="M21" s="22">
        <f>Kinderkrippe!AM42</f>
        <v>26</v>
      </c>
      <c r="N21" s="23">
        <f>Kinderkrippe!AP42</f>
        <v>29</v>
      </c>
      <c r="O21" s="24">
        <f>Kinderkrippe!AS42</f>
        <v>35</v>
      </c>
    </row>
    <row r="22" spans="1:15" x14ac:dyDescent="0.25">
      <c r="A22" s="64">
        <f>Kinderkrippe!B43</f>
        <v>2701</v>
      </c>
      <c r="B22" s="61" t="s">
        <v>11</v>
      </c>
      <c r="C22" s="15">
        <f>Kinderkrippe!D43</f>
        <v>2800</v>
      </c>
      <c r="D22" s="169">
        <f>Kinderkrippe!F43</f>
        <v>156</v>
      </c>
      <c r="E22" s="31">
        <f>Kinderkrippe!I43</f>
        <v>172</v>
      </c>
      <c r="F22" s="63">
        <f>Kinderkrippe!L43</f>
        <v>206</v>
      </c>
      <c r="G22" s="10">
        <f>Kinderkrippe!Q43</f>
        <v>71.5</v>
      </c>
      <c r="H22" s="13">
        <f>Kinderkrippe!T43</f>
        <v>79</v>
      </c>
      <c r="I22" s="14">
        <f>Kinderkrippe!W43</f>
        <v>94.8</v>
      </c>
      <c r="J22" s="18">
        <f>Kinderkrippe!AB43</f>
        <v>43.333333333333336</v>
      </c>
      <c r="K22" s="20">
        <f>Kinderkrippe!AE43</f>
        <v>48</v>
      </c>
      <c r="L22" s="21">
        <f>Kinderkrippe!AH43</f>
        <v>57.599999999999994</v>
      </c>
      <c r="M22" s="22">
        <f>Kinderkrippe!AM43</f>
        <v>29.25</v>
      </c>
      <c r="N22" s="23">
        <f>Kinderkrippe!AP43</f>
        <v>32</v>
      </c>
      <c r="O22" s="24">
        <f>Kinderkrippe!AS43</f>
        <v>38</v>
      </c>
    </row>
    <row r="23" spans="1:15" x14ac:dyDescent="0.25">
      <c r="A23" s="64">
        <f>Kinderkrippe!B44</f>
        <v>2801</v>
      </c>
      <c r="B23" s="61" t="s">
        <v>11</v>
      </c>
      <c r="C23" s="51">
        <f>Kinderkrippe!D44</f>
        <v>2900</v>
      </c>
      <c r="D23" s="168">
        <f>Kinderkrippe!F44</f>
        <v>169</v>
      </c>
      <c r="E23" s="31">
        <f>Kinderkrippe!I44</f>
        <v>186</v>
      </c>
      <c r="F23" s="63">
        <f>Kinderkrippe!L44</f>
        <v>223</v>
      </c>
      <c r="G23" s="10">
        <f>Kinderkrippe!Q44</f>
        <v>78</v>
      </c>
      <c r="H23" s="13">
        <f>Kinderkrippe!T44</f>
        <v>86</v>
      </c>
      <c r="I23" s="14">
        <f>Kinderkrippe!W44</f>
        <v>103.2</v>
      </c>
      <c r="J23" s="18">
        <f>Kinderkrippe!AB44</f>
        <v>47.666666666666664</v>
      </c>
      <c r="K23" s="20">
        <f>Kinderkrippe!AE44</f>
        <v>52</v>
      </c>
      <c r="L23" s="21">
        <f>Kinderkrippe!AH44</f>
        <v>62.4</v>
      </c>
      <c r="M23" s="22">
        <f>Kinderkrippe!AM44</f>
        <v>32.5</v>
      </c>
      <c r="N23" s="23">
        <f>Kinderkrippe!AP44</f>
        <v>36</v>
      </c>
      <c r="O23" s="24">
        <f>Kinderkrippe!AS44</f>
        <v>43</v>
      </c>
    </row>
    <row r="24" spans="1:15" x14ac:dyDescent="0.25">
      <c r="A24" s="64">
        <f>Kinderkrippe!B45</f>
        <v>2901</v>
      </c>
      <c r="B24" s="61" t="s">
        <v>11</v>
      </c>
      <c r="C24" s="15">
        <f>Kinderkrippe!D45</f>
        <v>3000</v>
      </c>
      <c r="D24" s="169">
        <f>Kinderkrippe!F45</f>
        <v>182</v>
      </c>
      <c r="E24" s="31">
        <f>Kinderkrippe!I45</f>
        <v>200</v>
      </c>
      <c r="F24" s="63">
        <f>Kinderkrippe!L45</f>
        <v>240</v>
      </c>
      <c r="G24" s="10">
        <f>Kinderkrippe!Q45</f>
        <v>84.5</v>
      </c>
      <c r="H24" s="13">
        <f>Kinderkrippe!T45</f>
        <v>93</v>
      </c>
      <c r="I24" s="14">
        <f>Kinderkrippe!W45</f>
        <v>111.6</v>
      </c>
      <c r="J24" s="18">
        <f>Kinderkrippe!AB45</f>
        <v>52</v>
      </c>
      <c r="K24" s="20">
        <f>Kinderkrippe!AE45</f>
        <v>57</v>
      </c>
      <c r="L24" s="21">
        <f>Kinderkrippe!AH45</f>
        <v>68.399999999999991</v>
      </c>
      <c r="M24" s="22">
        <f>Kinderkrippe!AM45</f>
        <v>35.75</v>
      </c>
      <c r="N24" s="23">
        <f>Kinderkrippe!AP45</f>
        <v>39</v>
      </c>
      <c r="O24" s="24">
        <f>Kinderkrippe!AS45</f>
        <v>47</v>
      </c>
    </row>
    <row r="25" spans="1:15" x14ac:dyDescent="0.25">
      <c r="A25" s="64">
        <f>Kinderkrippe!B46</f>
        <v>3001</v>
      </c>
      <c r="B25" s="61" t="s">
        <v>11</v>
      </c>
      <c r="C25" s="51">
        <f>Kinderkrippe!D46</f>
        <v>3100</v>
      </c>
      <c r="D25" s="168">
        <f>Kinderkrippe!F46</f>
        <v>195</v>
      </c>
      <c r="E25" s="31">
        <f>Kinderkrippe!I46</f>
        <v>215</v>
      </c>
      <c r="F25" s="63">
        <f>Kinderkrippe!L46</f>
        <v>258</v>
      </c>
      <c r="G25" s="10">
        <f>Kinderkrippe!Q46</f>
        <v>91</v>
      </c>
      <c r="H25" s="13">
        <f>Kinderkrippe!T46</f>
        <v>100</v>
      </c>
      <c r="I25" s="14">
        <f>Kinderkrippe!W46</f>
        <v>120</v>
      </c>
      <c r="J25" s="18">
        <f>Kinderkrippe!AB46</f>
        <v>56.333333333333336</v>
      </c>
      <c r="K25" s="20">
        <f>Kinderkrippe!AE46</f>
        <v>62</v>
      </c>
      <c r="L25" s="21">
        <f>Kinderkrippe!AH46</f>
        <v>74.399999999999991</v>
      </c>
      <c r="M25" s="22">
        <f>Kinderkrippe!AM46</f>
        <v>39</v>
      </c>
      <c r="N25" s="23">
        <f>Kinderkrippe!AP46</f>
        <v>43</v>
      </c>
      <c r="O25" s="24">
        <f>Kinderkrippe!AS46</f>
        <v>52</v>
      </c>
    </row>
    <row r="26" spans="1:15" x14ac:dyDescent="0.25">
      <c r="A26" s="64">
        <f>Kinderkrippe!B47</f>
        <v>3101</v>
      </c>
      <c r="B26" s="61" t="s">
        <v>11</v>
      </c>
      <c r="C26" s="15">
        <f>Kinderkrippe!D47</f>
        <v>3200</v>
      </c>
      <c r="D26" s="169">
        <f>Kinderkrippe!F47</f>
        <v>208</v>
      </c>
      <c r="E26" s="31">
        <f>Kinderkrippe!I47</f>
        <v>229</v>
      </c>
      <c r="F26" s="63">
        <f>Kinderkrippe!L47</f>
        <v>275</v>
      </c>
      <c r="G26" s="10">
        <f>Kinderkrippe!Q47</f>
        <v>97.5</v>
      </c>
      <c r="H26" s="13">
        <f>Kinderkrippe!T47</f>
        <v>107</v>
      </c>
      <c r="I26" s="14">
        <f>Kinderkrippe!W47</f>
        <v>128.4</v>
      </c>
      <c r="J26" s="18">
        <f>Kinderkrippe!AB47</f>
        <v>60.666666666666664</v>
      </c>
      <c r="K26" s="20">
        <f>Kinderkrippe!AE47</f>
        <v>67</v>
      </c>
      <c r="L26" s="21">
        <f>Kinderkrippe!AH47</f>
        <v>80.399999999999991</v>
      </c>
      <c r="M26" s="22">
        <f>Kinderkrippe!AM47</f>
        <v>42.25</v>
      </c>
      <c r="N26" s="23">
        <f>Kinderkrippe!AP47</f>
        <v>46</v>
      </c>
      <c r="O26" s="24">
        <f>Kinderkrippe!AS47</f>
        <v>55</v>
      </c>
    </row>
    <row r="27" spans="1:15" x14ac:dyDescent="0.25">
      <c r="A27" s="64">
        <f>Kinderkrippe!B48</f>
        <v>3201</v>
      </c>
      <c r="B27" s="61" t="s">
        <v>11</v>
      </c>
      <c r="C27" s="51">
        <f>Kinderkrippe!D48</f>
        <v>3300</v>
      </c>
      <c r="D27" s="168">
        <f>Kinderkrippe!F48</f>
        <v>221</v>
      </c>
      <c r="E27" s="31">
        <f>Kinderkrippe!I48</f>
        <v>243</v>
      </c>
      <c r="F27" s="63">
        <f>Kinderkrippe!L48</f>
        <v>292</v>
      </c>
      <c r="G27" s="10">
        <f>Kinderkrippe!Q48</f>
        <v>104</v>
      </c>
      <c r="H27" s="13">
        <f>Kinderkrippe!T48</f>
        <v>114</v>
      </c>
      <c r="I27" s="14">
        <f>Kinderkrippe!W48</f>
        <v>136.79999999999998</v>
      </c>
      <c r="J27" s="18">
        <f>Kinderkrippe!AB48</f>
        <v>65</v>
      </c>
      <c r="K27" s="20">
        <f>Kinderkrippe!AE48</f>
        <v>72</v>
      </c>
      <c r="L27" s="21">
        <f>Kinderkrippe!AH48</f>
        <v>86.399999999999991</v>
      </c>
      <c r="M27" s="22">
        <f>Kinderkrippe!AM48</f>
        <v>45.5</v>
      </c>
      <c r="N27" s="23">
        <f>Kinderkrippe!AP48</f>
        <v>50</v>
      </c>
      <c r="O27" s="24">
        <f>Kinderkrippe!AS48</f>
        <v>60</v>
      </c>
    </row>
    <row r="28" spans="1:15" x14ac:dyDescent="0.25">
      <c r="A28" s="64">
        <f>Kinderkrippe!B49</f>
        <v>3301</v>
      </c>
      <c r="B28" s="61" t="s">
        <v>11</v>
      </c>
      <c r="C28" s="15">
        <f>Kinderkrippe!D49</f>
        <v>3400</v>
      </c>
      <c r="D28" s="169">
        <f>Kinderkrippe!F49</f>
        <v>234</v>
      </c>
      <c r="E28" s="31">
        <f>Kinderkrippe!I49</f>
        <v>257</v>
      </c>
      <c r="F28" s="63">
        <f>Kinderkrippe!L49</f>
        <v>308</v>
      </c>
      <c r="G28" s="10">
        <f>Kinderkrippe!Q49</f>
        <v>110.5</v>
      </c>
      <c r="H28" s="13">
        <f>Kinderkrippe!T49</f>
        <v>122</v>
      </c>
      <c r="I28" s="14">
        <f>Kinderkrippe!W49</f>
        <v>146.4</v>
      </c>
      <c r="J28" s="18">
        <f>Kinderkrippe!AB49</f>
        <v>69.333333333333329</v>
      </c>
      <c r="K28" s="20">
        <f>Kinderkrippe!AE49</f>
        <v>76</v>
      </c>
      <c r="L28" s="21">
        <f>Kinderkrippe!AH49</f>
        <v>91.2</v>
      </c>
      <c r="M28" s="22">
        <f>Kinderkrippe!AM49</f>
        <v>48.75</v>
      </c>
      <c r="N28" s="23">
        <f>Kinderkrippe!AP49</f>
        <v>54</v>
      </c>
      <c r="O28" s="24">
        <f>Kinderkrippe!AS49</f>
        <v>65</v>
      </c>
    </row>
    <row r="29" spans="1:15" x14ac:dyDescent="0.25">
      <c r="A29" s="64">
        <f>Kinderkrippe!B50</f>
        <v>3401</v>
      </c>
      <c r="B29" s="61" t="s">
        <v>11</v>
      </c>
      <c r="C29" s="51">
        <f>Kinderkrippe!D50</f>
        <v>3500</v>
      </c>
      <c r="D29" s="168">
        <f>Kinderkrippe!F50</f>
        <v>247</v>
      </c>
      <c r="E29" s="31">
        <f>Kinderkrippe!I50</f>
        <v>272</v>
      </c>
      <c r="F29" s="63">
        <f>Kinderkrippe!L50</f>
        <v>326</v>
      </c>
      <c r="G29" s="10">
        <f>Kinderkrippe!Q50</f>
        <v>117</v>
      </c>
      <c r="H29" s="13">
        <f>Kinderkrippe!T50</f>
        <v>129</v>
      </c>
      <c r="I29" s="14">
        <f>Kinderkrippe!W50</f>
        <v>154.79999999999998</v>
      </c>
      <c r="J29" s="18">
        <f>Kinderkrippe!AB50</f>
        <v>73.666666666666671</v>
      </c>
      <c r="K29" s="20">
        <f>Kinderkrippe!AE50</f>
        <v>81</v>
      </c>
      <c r="L29" s="21">
        <f>Kinderkrippe!AH50</f>
        <v>97.2</v>
      </c>
      <c r="M29" s="22">
        <f>Kinderkrippe!AM50</f>
        <v>52</v>
      </c>
      <c r="N29" s="23">
        <f>Kinderkrippe!AP50</f>
        <v>57</v>
      </c>
      <c r="O29" s="24">
        <f>Kinderkrippe!AS50</f>
        <v>68</v>
      </c>
    </row>
    <row r="30" spans="1:15" x14ac:dyDescent="0.25">
      <c r="A30" s="64">
        <f>Kinderkrippe!B51</f>
        <v>3501</v>
      </c>
      <c r="B30" s="61" t="s">
        <v>11</v>
      </c>
      <c r="C30" s="15">
        <f>Kinderkrippe!D51</f>
        <v>3600</v>
      </c>
      <c r="D30" s="169">
        <f>Kinderkrippe!F51</f>
        <v>260</v>
      </c>
      <c r="E30" s="31">
        <f>Kinderkrippe!I51</f>
        <v>286</v>
      </c>
      <c r="F30" s="63">
        <f>Kinderkrippe!L51</f>
        <v>330</v>
      </c>
      <c r="G30" s="10">
        <f>Kinderkrippe!Q51</f>
        <v>123.5</v>
      </c>
      <c r="H30" s="13">
        <f>Kinderkrippe!T51</f>
        <v>136</v>
      </c>
      <c r="I30" s="14">
        <f>Kinderkrippe!W51</f>
        <v>163.19999999999999</v>
      </c>
      <c r="J30" s="18">
        <f>Kinderkrippe!AB51</f>
        <v>78</v>
      </c>
      <c r="K30" s="20">
        <f>Kinderkrippe!AE51</f>
        <v>86</v>
      </c>
      <c r="L30" s="21">
        <f>Kinderkrippe!AH51</f>
        <v>103.2</v>
      </c>
      <c r="M30" s="22">
        <f>Kinderkrippe!AM51</f>
        <v>55.25</v>
      </c>
      <c r="N30" s="23">
        <f>Kinderkrippe!AP51</f>
        <v>61</v>
      </c>
      <c r="O30" s="24">
        <f>Kinderkrippe!AS51</f>
        <v>73</v>
      </c>
    </row>
    <row r="31" spans="1:15" x14ac:dyDescent="0.25">
      <c r="A31" s="64">
        <f>Kinderkrippe!B52</f>
        <v>3601</v>
      </c>
      <c r="B31" s="61" t="s">
        <v>11</v>
      </c>
      <c r="C31" s="51">
        <f>Kinderkrippe!D52</f>
        <v>3700</v>
      </c>
      <c r="D31" s="168">
        <f>Kinderkrippe!F52</f>
        <v>273</v>
      </c>
      <c r="E31" s="31">
        <f>Kinderkrippe!I52</f>
        <v>300</v>
      </c>
      <c r="F31" s="63">
        <f>Kinderkrippe!L52</f>
        <v>330</v>
      </c>
      <c r="G31" s="10">
        <f>Kinderkrippe!Q52</f>
        <v>130</v>
      </c>
      <c r="H31" s="13">
        <f>Kinderkrippe!T52</f>
        <v>143</v>
      </c>
      <c r="I31" s="14">
        <f>Kinderkrippe!W52</f>
        <v>171.6</v>
      </c>
      <c r="J31" s="18">
        <f>Kinderkrippe!AB52</f>
        <v>82.333333333333329</v>
      </c>
      <c r="K31" s="20">
        <f>Kinderkrippe!AE52</f>
        <v>91</v>
      </c>
      <c r="L31" s="21">
        <f>Kinderkrippe!AH52</f>
        <v>109.2</v>
      </c>
      <c r="M31" s="22">
        <f>Kinderkrippe!AM52</f>
        <v>58.5</v>
      </c>
      <c r="N31" s="23">
        <f>Kinderkrippe!AP52</f>
        <v>64</v>
      </c>
      <c r="O31" s="24">
        <f>Kinderkrippe!AS52</f>
        <v>77</v>
      </c>
    </row>
    <row r="32" spans="1:15" x14ac:dyDescent="0.25">
      <c r="A32" s="64">
        <f>Kinderkrippe!B53</f>
        <v>3701</v>
      </c>
      <c r="B32" s="61" t="s">
        <v>11</v>
      </c>
      <c r="C32" s="15">
        <f>Kinderkrippe!D53</f>
        <v>3800</v>
      </c>
      <c r="D32" s="169">
        <f>Kinderkrippe!F53</f>
        <v>286</v>
      </c>
      <c r="E32" s="31">
        <f>Kinderkrippe!I53</f>
        <v>315</v>
      </c>
      <c r="F32" s="63">
        <f>Kinderkrippe!L53</f>
        <v>330</v>
      </c>
      <c r="G32" s="10">
        <f>Kinderkrippe!Q53</f>
        <v>136.5</v>
      </c>
      <c r="H32" s="13">
        <f>Kinderkrippe!T53</f>
        <v>150</v>
      </c>
      <c r="I32" s="14">
        <f>Kinderkrippe!W53</f>
        <v>180</v>
      </c>
      <c r="J32" s="18">
        <f>Kinderkrippe!AB53</f>
        <v>86.666666666666671</v>
      </c>
      <c r="K32" s="20">
        <f>Kinderkrippe!AE53</f>
        <v>95</v>
      </c>
      <c r="L32" s="21">
        <f>Kinderkrippe!AH53</f>
        <v>114</v>
      </c>
      <c r="M32" s="22">
        <f>Kinderkrippe!AM53</f>
        <v>61.75</v>
      </c>
      <c r="N32" s="23">
        <f>Kinderkrippe!AP53</f>
        <v>68</v>
      </c>
      <c r="O32" s="24">
        <f>Kinderkrippe!AS53</f>
        <v>82</v>
      </c>
    </row>
    <row r="33" spans="1:15" x14ac:dyDescent="0.25">
      <c r="A33" s="64">
        <f>Kinderkrippe!B54</f>
        <v>3801</v>
      </c>
      <c r="B33" s="61" t="s">
        <v>11</v>
      </c>
      <c r="C33" s="51">
        <f>Kinderkrippe!D54</f>
        <v>3900</v>
      </c>
      <c r="D33" s="168">
        <f>Kinderkrippe!F54</f>
        <v>299</v>
      </c>
      <c r="E33" s="31">
        <f>Kinderkrippe!I54</f>
        <v>329</v>
      </c>
      <c r="F33" s="63">
        <f>Kinderkrippe!L54</f>
        <v>330</v>
      </c>
      <c r="G33" s="10">
        <f>Kinderkrippe!Q54</f>
        <v>143</v>
      </c>
      <c r="H33" s="13">
        <f>Kinderkrippe!T54</f>
        <v>157</v>
      </c>
      <c r="I33" s="14">
        <f>Kinderkrippe!W54</f>
        <v>188.4</v>
      </c>
      <c r="J33" s="18">
        <f>Kinderkrippe!AB54</f>
        <v>91</v>
      </c>
      <c r="K33" s="20">
        <f>Kinderkrippe!AE54</f>
        <v>100</v>
      </c>
      <c r="L33" s="21">
        <f>Kinderkrippe!AH54</f>
        <v>120</v>
      </c>
      <c r="M33" s="22">
        <f>Kinderkrippe!AM54</f>
        <v>65</v>
      </c>
      <c r="N33" s="23">
        <f>Kinderkrippe!AP54</f>
        <v>72</v>
      </c>
      <c r="O33" s="24">
        <f>Kinderkrippe!AS54</f>
        <v>86</v>
      </c>
    </row>
    <row r="34" spans="1:15" x14ac:dyDescent="0.25">
      <c r="A34" s="64">
        <f>Kinderkrippe!B55</f>
        <v>3901</v>
      </c>
      <c r="B34" s="61" t="s">
        <v>11</v>
      </c>
      <c r="C34" s="15">
        <f>Kinderkrippe!D55</f>
        <v>4000</v>
      </c>
      <c r="D34" s="169">
        <f>Kinderkrippe!F55</f>
        <v>300</v>
      </c>
      <c r="E34" s="31">
        <f>Kinderkrippe!I55</f>
        <v>330</v>
      </c>
      <c r="F34" s="63">
        <f>Kinderkrippe!L55</f>
        <v>330</v>
      </c>
      <c r="G34" s="10">
        <f>Kinderkrippe!Q55</f>
        <v>149.5</v>
      </c>
      <c r="H34" s="13">
        <f>Kinderkrippe!T55</f>
        <v>164</v>
      </c>
      <c r="I34" s="14">
        <f>Kinderkrippe!W55</f>
        <v>196.79999999999998</v>
      </c>
      <c r="J34" s="18">
        <f>Kinderkrippe!AB55</f>
        <v>95.333333333333329</v>
      </c>
      <c r="K34" s="20">
        <f>Kinderkrippe!AE55</f>
        <v>105</v>
      </c>
      <c r="L34" s="21">
        <f>Kinderkrippe!AH55</f>
        <v>126</v>
      </c>
      <c r="M34" s="22">
        <f>Kinderkrippe!AM55</f>
        <v>68.25</v>
      </c>
      <c r="N34" s="23">
        <f>Kinderkrippe!AP55</f>
        <v>75</v>
      </c>
      <c r="O34" s="24">
        <f>Kinderkrippe!AS55</f>
        <v>90</v>
      </c>
    </row>
    <row r="35" spans="1:15" x14ac:dyDescent="0.25">
      <c r="A35" s="64">
        <f>Kinderkrippe!B56</f>
        <v>4001</v>
      </c>
      <c r="B35" s="61" t="s">
        <v>11</v>
      </c>
      <c r="C35" s="51">
        <f>Kinderkrippe!D56</f>
        <v>4100</v>
      </c>
      <c r="D35" s="168">
        <f>Kinderkrippe!F56</f>
        <v>300</v>
      </c>
      <c r="E35" s="31">
        <f>Kinderkrippe!I56</f>
        <v>330</v>
      </c>
      <c r="F35" s="63">
        <f>Kinderkrippe!L56</f>
        <v>330</v>
      </c>
      <c r="G35" s="10">
        <f>Kinderkrippe!Q56</f>
        <v>156</v>
      </c>
      <c r="H35" s="13">
        <f>Kinderkrippe!T56</f>
        <v>172</v>
      </c>
      <c r="I35" s="14">
        <f>Kinderkrippe!W56</f>
        <v>206.4</v>
      </c>
      <c r="J35" s="18">
        <f>Kinderkrippe!AB56</f>
        <v>99.666666666666671</v>
      </c>
      <c r="K35" s="20">
        <f>Kinderkrippe!AE56</f>
        <v>110</v>
      </c>
      <c r="L35" s="21">
        <f>Kinderkrippe!AH56</f>
        <v>132</v>
      </c>
      <c r="M35" s="22">
        <f>Kinderkrippe!AM56</f>
        <v>71.5</v>
      </c>
      <c r="N35" s="23">
        <f>Kinderkrippe!AP56</f>
        <v>79</v>
      </c>
      <c r="O35" s="24">
        <f>Kinderkrippe!AS56</f>
        <v>95</v>
      </c>
    </row>
    <row r="36" spans="1:15" x14ac:dyDescent="0.25">
      <c r="A36" s="64">
        <f>Kinderkrippe!B57</f>
        <v>4101</v>
      </c>
      <c r="B36" s="61" t="s">
        <v>11</v>
      </c>
      <c r="C36" s="15">
        <f>Kinderkrippe!D57</f>
        <v>4200</v>
      </c>
      <c r="D36" s="169">
        <f>Kinderkrippe!F57</f>
        <v>300</v>
      </c>
      <c r="E36" s="31">
        <f>Kinderkrippe!I57</f>
        <v>330</v>
      </c>
      <c r="F36" s="63">
        <f>Kinderkrippe!L57</f>
        <v>330</v>
      </c>
      <c r="G36" s="10">
        <f>Kinderkrippe!Q57</f>
        <v>162.5</v>
      </c>
      <c r="H36" s="13">
        <f>Kinderkrippe!T57</f>
        <v>179</v>
      </c>
      <c r="I36" s="14">
        <f>Kinderkrippe!W57</f>
        <v>214.79999999999998</v>
      </c>
      <c r="J36" s="18">
        <f>Kinderkrippe!AB57</f>
        <v>104</v>
      </c>
      <c r="K36" s="20">
        <f>Kinderkrippe!AE57</f>
        <v>114</v>
      </c>
      <c r="L36" s="21">
        <f>Kinderkrippe!AH57</f>
        <v>136.79999999999998</v>
      </c>
      <c r="M36" s="22">
        <f>Kinderkrippe!AM57</f>
        <v>74.75</v>
      </c>
      <c r="N36" s="23">
        <f>Kinderkrippe!AP57</f>
        <v>82</v>
      </c>
      <c r="O36" s="24">
        <f>Kinderkrippe!AS57</f>
        <v>98</v>
      </c>
    </row>
    <row r="37" spans="1:15" x14ac:dyDescent="0.25">
      <c r="A37" s="64">
        <f>Kinderkrippe!B58</f>
        <v>4201</v>
      </c>
      <c r="B37" s="61" t="s">
        <v>11</v>
      </c>
      <c r="C37" s="51">
        <f>Kinderkrippe!D58</f>
        <v>4300</v>
      </c>
      <c r="D37" s="168">
        <f>Kinderkrippe!F58</f>
        <v>300</v>
      </c>
      <c r="E37" s="31">
        <f>Kinderkrippe!I58</f>
        <v>330</v>
      </c>
      <c r="F37" s="63">
        <f>Kinderkrippe!L58</f>
        <v>330</v>
      </c>
      <c r="G37" s="10">
        <f>Kinderkrippe!Q58</f>
        <v>169</v>
      </c>
      <c r="H37" s="13">
        <f>Kinderkrippe!T58</f>
        <v>186</v>
      </c>
      <c r="I37" s="14">
        <f>Kinderkrippe!W58</f>
        <v>223.2</v>
      </c>
      <c r="J37" s="18">
        <f>Kinderkrippe!AB58</f>
        <v>108.33333333333333</v>
      </c>
      <c r="K37" s="20">
        <f>Kinderkrippe!AE58</f>
        <v>119</v>
      </c>
      <c r="L37" s="21">
        <f>Kinderkrippe!AH58</f>
        <v>142.79999999999998</v>
      </c>
      <c r="M37" s="22">
        <f>Kinderkrippe!AM58</f>
        <v>78</v>
      </c>
      <c r="N37" s="23">
        <f>Kinderkrippe!AP58</f>
        <v>86</v>
      </c>
      <c r="O37" s="24">
        <f>Kinderkrippe!AS58</f>
        <v>103</v>
      </c>
    </row>
    <row r="38" spans="1:15" x14ac:dyDescent="0.25">
      <c r="A38" s="64">
        <f>Kinderkrippe!B59</f>
        <v>4301</v>
      </c>
      <c r="B38" s="61" t="s">
        <v>11</v>
      </c>
      <c r="C38" s="15">
        <f>Kinderkrippe!D59</f>
        <v>4400</v>
      </c>
      <c r="D38" s="169">
        <f>Kinderkrippe!F59</f>
        <v>300</v>
      </c>
      <c r="E38" s="31">
        <f>Kinderkrippe!I59</f>
        <v>330</v>
      </c>
      <c r="F38" s="63">
        <f>Kinderkrippe!L59</f>
        <v>330</v>
      </c>
      <c r="G38" s="10">
        <f>Kinderkrippe!Q59</f>
        <v>175.5</v>
      </c>
      <c r="H38" s="13">
        <f>Kinderkrippe!T59</f>
        <v>193</v>
      </c>
      <c r="I38" s="14">
        <f>Kinderkrippe!W59</f>
        <v>231.6</v>
      </c>
      <c r="J38" s="18">
        <f>Kinderkrippe!AB59</f>
        <v>112.66666666666667</v>
      </c>
      <c r="K38" s="20">
        <f>Kinderkrippe!AE59</f>
        <v>124</v>
      </c>
      <c r="L38" s="21">
        <f>Kinderkrippe!AH59</f>
        <v>148.79999999999998</v>
      </c>
      <c r="M38" s="22">
        <f>Kinderkrippe!AM59</f>
        <v>81.25</v>
      </c>
      <c r="N38" s="23">
        <f>Kinderkrippe!AP59</f>
        <v>89</v>
      </c>
      <c r="O38" s="24">
        <f>Kinderkrippe!AS59</f>
        <v>107</v>
      </c>
    </row>
    <row r="39" spans="1:15" x14ac:dyDescent="0.25">
      <c r="A39" s="64">
        <f>Kinderkrippe!B60</f>
        <v>4401</v>
      </c>
      <c r="B39" s="61" t="s">
        <v>11</v>
      </c>
      <c r="C39" s="51">
        <f>Kinderkrippe!D60</f>
        <v>4500</v>
      </c>
      <c r="D39" s="168">
        <f>Kinderkrippe!F60</f>
        <v>300</v>
      </c>
      <c r="E39" s="31">
        <f>Kinderkrippe!I60</f>
        <v>330</v>
      </c>
      <c r="F39" s="63">
        <f>Kinderkrippe!L60</f>
        <v>330</v>
      </c>
      <c r="G39" s="10">
        <f>Kinderkrippe!Q60</f>
        <v>182</v>
      </c>
      <c r="H39" s="13">
        <f>Kinderkrippe!T60</f>
        <v>200</v>
      </c>
      <c r="I39" s="14">
        <f>Kinderkrippe!W60</f>
        <v>240</v>
      </c>
      <c r="J39" s="18">
        <f>Kinderkrippe!AB60</f>
        <v>117</v>
      </c>
      <c r="K39" s="20">
        <f>Kinderkrippe!AE60</f>
        <v>129</v>
      </c>
      <c r="L39" s="21">
        <f>Kinderkrippe!AH60</f>
        <v>154.79999999999998</v>
      </c>
      <c r="M39" s="22">
        <f>Kinderkrippe!AM60</f>
        <v>84.5</v>
      </c>
      <c r="N39" s="23">
        <f>Kinderkrippe!AP60</f>
        <v>93</v>
      </c>
      <c r="O39" s="24">
        <f>Kinderkrippe!AS60</f>
        <v>112</v>
      </c>
    </row>
    <row r="40" spans="1:15" x14ac:dyDescent="0.25">
      <c r="A40" s="64">
        <f>Kinderkrippe!B61</f>
        <v>4501</v>
      </c>
      <c r="B40" s="61" t="s">
        <v>11</v>
      </c>
      <c r="C40" s="15">
        <f>Kinderkrippe!D61</f>
        <v>4600</v>
      </c>
      <c r="D40" s="169">
        <f>Kinderkrippe!F61</f>
        <v>300</v>
      </c>
      <c r="E40" s="31">
        <f>Kinderkrippe!I61</f>
        <v>330</v>
      </c>
      <c r="F40" s="63">
        <f>Kinderkrippe!L61</f>
        <v>330</v>
      </c>
      <c r="G40" s="10">
        <f>Kinderkrippe!Q61</f>
        <v>188.5</v>
      </c>
      <c r="H40" s="13">
        <f>Kinderkrippe!T61</f>
        <v>207</v>
      </c>
      <c r="I40" s="14">
        <f>Kinderkrippe!W61</f>
        <v>248.39999999999998</v>
      </c>
      <c r="J40" s="18">
        <f>Kinderkrippe!AB61</f>
        <v>121.33333333333333</v>
      </c>
      <c r="K40" s="20">
        <f>Kinderkrippe!AE61</f>
        <v>133</v>
      </c>
      <c r="L40" s="21">
        <f>Kinderkrippe!AH61</f>
        <v>159.6</v>
      </c>
      <c r="M40" s="22">
        <f>Kinderkrippe!AM61</f>
        <v>87.75</v>
      </c>
      <c r="N40" s="23">
        <f>Kinderkrippe!AP61</f>
        <v>97</v>
      </c>
      <c r="O40" s="24">
        <f>Kinderkrippe!AS61</f>
        <v>116</v>
      </c>
    </row>
    <row r="41" spans="1:15" x14ac:dyDescent="0.25">
      <c r="A41" s="64">
        <f>Kinderkrippe!B62</f>
        <v>4601</v>
      </c>
      <c r="B41" s="61" t="s">
        <v>11</v>
      </c>
      <c r="C41" s="51">
        <f>Kinderkrippe!D62</f>
        <v>4700</v>
      </c>
      <c r="D41" s="168">
        <f>Kinderkrippe!F62</f>
        <v>300</v>
      </c>
      <c r="E41" s="31">
        <f>Kinderkrippe!I62</f>
        <v>330</v>
      </c>
      <c r="F41" s="63">
        <f>Kinderkrippe!L62</f>
        <v>330</v>
      </c>
      <c r="G41" s="10">
        <f>Kinderkrippe!Q62</f>
        <v>195</v>
      </c>
      <c r="H41" s="13">
        <f>Kinderkrippe!T62</f>
        <v>215</v>
      </c>
      <c r="I41" s="14">
        <f>Kinderkrippe!W62</f>
        <v>258</v>
      </c>
      <c r="J41" s="18">
        <f>Kinderkrippe!AB62</f>
        <v>125.66666666666667</v>
      </c>
      <c r="K41" s="20">
        <f>Kinderkrippe!AE62</f>
        <v>138</v>
      </c>
      <c r="L41" s="21">
        <f>Kinderkrippe!AH62</f>
        <v>165.6</v>
      </c>
      <c r="M41" s="22">
        <f>Kinderkrippe!AM62</f>
        <v>91</v>
      </c>
      <c r="N41" s="23">
        <f>Kinderkrippe!AP62</f>
        <v>100</v>
      </c>
      <c r="O41" s="24">
        <f>Kinderkrippe!AS62</f>
        <v>120</v>
      </c>
    </row>
    <row r="42" spans="1:15" x14ac:dyDescent="0.25">
      <c r="A42" s="64">
        <f>Kinderkrippe!B63</f>
        <v>4701</v>
      </c>
      <c r="B42" s="61" t="s">
        <v>11</v>
      </c>
      <c r="C42" s="15">
        <f>Kinderkrippe!D63</f>
        <v>4800</v>
      </c>
      <c r="D42" s="169">
        <f>Kinderkrippe!F63</f>
        <v>300</v>
      </c>
      <c r="E42" s="31">
        <f>Kinderkrippe!I63</f>
        <v>330</v>
      </c>
      <c r="F42" s="63">
        <f>Kinderkrippe!L63</f>
        <v>330</v>
      </c>
      <c r="G42" s="10">
        <f>Kinderkrippe!Q63</f>
        <v>201.5</v>
      </c>
      <c r="H42" s="13">
        <f>Kinderkrippe!T63</f>
        <v>222</v>
      </c>
      <c r="I42" s="14">
        <f>Kinderkrippe!W63</f>
        <v>266.39999999999998</v>
      </c>
      <c r="J42" s="18">
        <f>Kinderkrippe!AB63</f>
        <v>130</v>
      </c>
      <c r="K42" s="20">
        <f>Kinderkrippe!AE63</f>
        <v>143</v>
      </c>
      <c r="L42" s="21">
        <f>Kinderkrippe!AH63</f>
        <v>171.6</v>
      </c>
      <c r="M42" s="22">
        <f>Kinderkrippe!AM63</f>
        <v>94.25</v>
      </c>
      <c r="N42" s="23">
        <f>Kinderkrippe!AP63</f>
        <v>104</v>
      </c>
      <c r="O42" s="24">
        <f>Kinderkrippe!AS63</f>
        <v>125</v>
      </c>
    </row>
    <row r="43" spans="1:15" x14ac:dyDescent="0.25">
      <c r="A43" s="64">
        <f>Kinderkrippe!B64</f>
        <v>4801</v>
      </c>
      <c r="B43" s="61" t="s">
        <v>11</v>
      </c>
      <c r="C43" s="51">
        <f>Kinderkrippe!D64</f>
        <v>4900</v>
      </c>
      <c r="D43" s="168">
        <f>Kinderkrippe!F64</f>
        <v>300</v>
      </c>
      <c r="E43" s="31">
        <f>Kinderkrippe!I64</f>
        <v>330</v>
      </c>
      <c r="F43" s="63">
        <f>Kinderkrippe!L64</f>
        <v>330</v>
      </c>
      <c r="G43" s="10">
        <f>Kinderkrippe!Q64</f>
        <v>208</v>
      </c>
      <c r="H43" s="13">
        <f>Kinderkrippe!T64</f>
        <v>229</v>
      </c>
      <c r="I43" s="14">
        <f>Kinderkrippe!W64</f>
        <v>274.8</v>
      </c>
      <c r="J43" s="18">
        <f>Kinderkrippe!AB64</f>
        <v>134.33333333333334</v>
      </c>
      <c r="K43" s="20">
        <f>Kinderkrippe!AE64</f>
        <v>148</v>
      </c>
      <c r="L43" s="21">
        <f>Kinderkrippe!AH64</f>
        <v>177.6</v>
      </c>
      <c r="M43" s="22">
        <f>Kinderkrippe!AM64</f>
        <v>97.5</v>
      </c>
      <c r="N43" s="23">
        <f>Kinderkrippe!AP64</f>
        <v>107</v>
      </c>
      <c r="O43" s="24">
        <f>Kinderkrippe!AS64</f>
        <v>128</v>
      </c>
    </row>
    <row r="44" spans="1:15" x14ac:dyDescent="0.25">
      <c r="A44" s="64">
        <f>Kinderkrippe!B65</f>
        <v>4901</v>
      </c>
      <c r="B44" s="61" t="s">
        <v>11</v>
      </c>
      <c r="C44" s="15">
        <f>Kinderkrippe!D65</f>
        <v>5000</v>
      </c>
      <c r="D44" s="169">
        <f>Kinderkrippe!F65</f>
        <v>300</v>
      </c>
      <c r="E44" s="31">
        <f>Kinderkrippe!I65</f>
        <v>330</v>
      </c>
      <c r="F44" s="63">
        <f>Kinderkrippe!L65</f>
        <v>330</v>
      </c>
      <c r="G44" s="10">
        <f>Kinderkrippe!Q65</f>
        <v>214.5</v>
      </c>
      <c r="H44" s="13">
        <f>Kinderkrippe!T65</f>
        <v>236</v>
      </c>
      <c r="I44" s="14">
        <f>Kinderkrippe!W65</f>
        <v>283.2</v>
      </c>
      <c r="J44" s="18">
        <f>Kinderkrippe!AB65</f>
        <v>138.66666666666666</v>
      </c>
      <c r="K44" s="20">
        <f>Kinderkrippe!AE65</f>
        <v>153</v>
      </c>
      <c r="L44" s="21">
        <f>Kinderkrippe!AH65</f>
        <v>183.6</v>
      </c>
      <c r="M44" s="22">
        <f>Kinderkrippe!AM65</f>
        <v>100.75</v>
      </c>
      <c r="N44" s="23">
        <f>Kinderkrippe!AP65</f>
        <v>111</v>
      </c>
      <c r="O44" s="24">
        <f>Kinderkrippe!AS65</f>
        <v>133</v>
      </c>
    </row>
    <row r="45" spans="1:15" x14ac:dyDescent="0.25">
      <c r="A45" s="64">
        <f>Kinderkrippe!B66</f>
        <v>5001</v>
      </c>
      <c r="B45" s="61" t="s">
        <v>11</v>
      </c>
      <c r="C45" s="51">
        <f>Kinderkrippe!D66</f>
        <v>5100</v>
      </c>
      <c r="D45" s="168">
        <f>Kinderkrippe!F66</f>
        <v>300</v>
      </c>
      <c r="E45" s="31">
        <f>Kinderkrippe!I66</f>
        <v>330</v>
      </c>
      <c r="F45" s="63">
        <f>Kinderkrippe!L66</f>
        <v>330</v>
      </c>
      <c r="G45" s="10">
        <f>Kinderkrippe!Q66</f>
        <v>221</v>
      </c>
      <c r="H45" s="13">
        <f>Kinderkrippe!T66</f>
        <v>243</v>
      </c>
      <c r="I45" s="14">
        <f>Kinderkrippe!W66</f>
        <v>291.59999999999997</v>
      </c>
      <c r="J45" s="18">
        <f>Kinderkrippe!AB66</f>
        <v>143</v>
      </c>
      <c r="K45" s="20">
        <f>Kinderkrippe!AE66</f>
        <v>157</v>
      </c>
      <c r="L45" s="21">
        <f>Kinderkrippe!AH66</f>
        <v>188.4</v>
      </c>
      <c r="M45" s="22">
        <f>Kinderkrippe!AM66</f>
        <v>104</v>
      </c>
      <c r="N45" s="23">
        <f>Kinderkrippe!AP66</f>
        <v>114</v>
      </c>
      <c r="O45" s="24">
        <f>Kinderkrippe!AS66</f>
        <v>137</v>
      </c>
    </row>
    <row r="46" spans="1:15" x14ac:dyDescent="0.25">
      <c r="A46" s="64">
        <f>Kinderkrippe!B67</f>
        <v>5101</v>
      </c>
      <c r="B46" s="61" t="s">
        <v>11</v>
      </c>
      <c r="C46" s="15">
        <f>Kinderkrippe!D67</f>
        <v>5200</v>
      </c>
      <c r="D46" s="169">
        <f>Kinderkrippe!F67</f>
        <v>300</v>
      </c>
      <c r="E46" s="31">
        <f>Kinderkrippe!I67</f>
        <v>330</v>
      </c>
      <c r="F46" s="63">
        <f>Kinderkrippe!L67</f>
        <v>330</v>
      </c>
      <c r="G46" s="10">
        <f>Kinderkrippe!Q67</f>
        <v>227.5</v>
      </c>
      <c r="H46" s="13">
        <f>Kinderkrippe!T67</f>
        <v>250</v>
      </c>
      <c r="I46" s="14">
        <f>Kinderkrippe!W67</f>
        <v>300</v>
      </c>
      <c r="J46" s="18">
        <f>Kinderkrippe!AB67</f>
        <v>147.33333333333334</v>
      </c>
      <c r="K46" s="20">
        <f>Kinderkrippe!AE67</f>
        <v>162</v>
      </c>
      <c r="L46" s="21">
        <f>Kinderkrippe!AH67</f>
        <v>194.4</v>
      </c>
      <c r="M46" s="22">
        <f>Kinderkrippe!AM67</f>
        <v>107.25</v>
      </c>
      <c r="N46" s="23">
        <f>Kinderkrippe!AP67</f>
        <v>118</v>
      </c>
      <c r="O46" s="24">
        <f>Kinderkrippe!AS67</f>
        <v>142</v>
      </c>
    </row>
    <row r="47" spans="1:15" x14ac:dyDescent="0.25">
      <c r="A47" s="64">
        <f>Kinderkrippe!B68</f>
        <v>5201</v>
      </c>
      <c r="B47" s="61" t="s">
        <v>11</v>
      </c>
      <c r="C47" s="51">
        <f>Kinderkrippe!D68</f>
        <v>5300</v>
      </c>
      <c r="D47" s="168">
        <f>Kinderkrippe!F68</f>
        <v>300</v>
      </c>
      <c r="E47" s="31">
        <f>Kinderkrippe!I68</f>
        <v>330</v>
      </c>
      <c r="F47" s="63">
        <f>Kinderkrippe!L68</f>
        <v>330</v>
      </c>
      <c r="G47" s="10">
        <f>Kinderkrippe!Q68</f>
        <v>234</v>
      </c>
      <c r="H47" s="13">
        <f>Kinderkrippe!T68</f>
        <v>257</v>
      </c>
      <c r="I47" s="14">
        <f>Kinderkrippe!W68</f>
        <v>308.39999999999998</v>
      </c>
      <c r="J47" s="18">
        <f>Kinderkrippe!AB68</f>
        <v>151.66666666666666</v>
      </c>
      <c r="K47" s="20">
        <f>Kinderkrippe!AE68</f>
        <v>167</v>
      </c>
      <c r="L47" s="21">
        <f>Kinderkrippe!AH68</f>
        <v>200.4</v>
      </c>
      <c r="M47" s="22">
        <f>Kinderkrippe!AM68</f>
        <v>110.5</v>
      </c>
      <c r="N47" s="23">
        <f>Kinderkrippe!AP68</f>
        <v>122</v>
      </c>
      <c r="O47" s="24">
        <f>Kinderkrippe!AS68</f>
        <v>146</v>
      </c>
    </row>
    <row r="48" spans="1:15" x14ac:dyDescent="0.25">
      <c r="A48" s="64">
        <f>Kinderkrippe!B69</f>
        <v>5301</v>
      </c>
      <c r="B48" s="61" t="s">
        <v>11</v>
      </c>
      <c r="C48" s="15">
        <f>Kinderkrippe!D69</f>
        <v>5400</v>
      </c>
      <c r="D48" s="169">
        <f>Kinderkrippe!F69</f>
        <v>300</v>
      </c>
      <c r="E48" s="31">
        <f>Kinderkrippe!I69</f>
        <v>330</v>
      </c>
      <c r="F48" s="63">
        <f>Kinderkrippe!L69</f>
        <v>330</v>
      </c>
      <c r="G48" s="10">
        <f>Kinderkrippe!Q69</f>
        <v>240.5</v>
      </c>
      <c r="H48" s="13">
        <f>Kinderkrippe!T69</f>
        <v>265</v>
      </c>
      <c r="I48" s="14">
        <f>Kinderkrippe!W69</f>
        <v>318</v>
      </c>
      <c r="J48" s="18">
        <f>Kinderkrippe!AB69</f>
        <v>156</v>
      </c>
      <c r="K48" s="20">
        <f>Kinderkrippe!AE69</f>
        <v>172</v>
      </c>
      <c r="L48" s="21">
        <f>Kinderkrippe!AH69</f>
        <v>206.4</v>
      </c>
      <c r="M48" s="22">
        <f>Kinderkrippe!AM69</f>
        <v>113.75</v>
      </c>
      <c r="N48" s="23">
        <f>Kinderkrippe!AP69</f>
        <v>125</v>
      </c>
      <c r="O48" s="24">
        <f>Kinderkrippe!AS69</f>
        <v>150</v>
      </c>
    </row>
    <row r="49" spans="1:15" x14ac:dyDescent="0.25">
      <c r="A49" s="64">
        <f>Kinderkrippe!B70</f>
        <v>5401</v>
      </c>
      <c r="B49" s="61" t="s">
        <v>11</v>
      </c>
      <c r="C49" s="51">
        <f>Kinderkrippe!D70</f>
        <v>5500</v>
      </c>
      <c r="D49" s="168">
        <f>Kinderkrippe!F70</f>
        <v>300</v>
      </c>
      <c r="E49" s="31">
        <f>Kinderkrippe!I70</f>
        <v>330</v>
      </c>
      <c r="F49" s="63">
        <f>Kinderkrippe!L70</f>
        <v>330</v>
      </c>
      <c r="G49" s="10">
        <f>Kinderkrippe!Q70</f>
        <v>247</v>
      </c>
      <c r="H49" s="13">
        <f>Kinderkrippe!T70</f>
        <v>272</v>
      </c>
      <c r="I49" s="14">
        <f>Kinderkrippe!W70</f>
        <v>326.39999999999998</v>
      </c>
      <c r="J49" s="18">
        <f>Kinderkrippe!AB70</f>
        <v>160.33333333333334</v>
      </c>
      <c r="K49" s="20">
        <f>Kinderkrippe!AE70</f>
        <v>176</v>
      </c>
      <c r="L49" s="21">
        <f>Kinderkrippe!AH70</f>
        <v>211.2</v>
      </c>
      <c r="M49" s="22">
        <f>Kinderkrippe!AM70</f>
        <v>117</v>
      </c>
      <c r="N49" s="23">
        <f>Kinderkrippe!AP70</f>
        <v>129</v>
      </c>
      <c r="O49" s="24">
        <f>Kinderkrippe!AS70</f>
        <v>155</v>
      </c>
    </row>
    <row r="50" spans="1:15" x14ac:dyDescent="0.25">
      <c r="A50" s="64">
        <f>Kinderkrippe!B71</f>
        <v>5501</v>
      </c>
      <c r="B50" s="61" t="s">
        <v>11</v>
      </c>
      <c r="C50" s="15">
        <f>Kinderkrippe!D71</f>
        <v>5600</v>
      </c>
      <c r="D50" s="169">
        <f>Kinderkrippe!F71</f>
        <v>300</v>
      </c>
      <c r="E50" s="31">
        <f>Kinderkrippe!I71</f>
        <v>330</v>
      </c>
      <c r="F50" s="63">
        <f>Kinderkrippe!L71</f>
        <v>330</v>
      </c>
      <c r="G50" s="10">
        <f>Kinderkrippe!Q71</f>
        <v>253.5</v>
      </c>
      <c r="H50" s="13">
        <f>Kinderkrippe!T71</f>
        <v>279</v>
      </c>
      <c r="I50" s="14">
        <f>Kinderkrippe!W71</f>
        <v>330</v>
      </c>
      <c r="J50" s="18">
        <f>Kinderkrippe!AB71</f>
        <v>164.66666666666666</v>
      </c>
      <c r="K50" s="20">
        <f>Kinderkrippe!AE71</f>
        <v>181</v>
      </c>
      <c r="L50" s="21">
        <f>Kinderkrippe!AH71</f>
        <v>217.2</v>
      </c>
      <c r="M50" s="22">
        <f>Kinderkrippe!AM71</f>
        <v>120.25</v>
      </c>
      <c r="N50" s="23">
        <f>Kinderkrippe!AP71</f>
        <v>132</v>
      </c>
      <c r="O50" s="24">
        <f>Kinderkrippe!AS71</f>
        <v>158</v>
      </c>
    </row>
    <row r="51" spans="1:15" x14ac:dyDescent="0.25">
      <c r="A51" s="64">
        <f>Kinderkrippe!B72</f>
        <v>5601</v>
      </c>
      <c r="B51" s="61" t="s">
        <v>11</v>
      </c>
      <c r="C51" s="51">
        <f>Kinderkrippe!D72</f>
        <v>5700</v>
      </c>
      <c r="D51" s="168">
        <f>Kinderkrippe!F72</f>
        <v>300</v>
      </c>
      <c r="E51" s="31">
        <f>Kinderkrippe!I72</f>
        <v>330</v>
      </c>
      <c r="F51" s="63">
        <f>Kinderkrippe!L72</f>
        <v>330</v>
      </c>
      <c r="G51" s="10">
        <f>Kinderkrippe!Q72</f>
        <v>260</v>
      </c>
      <c r="H51" s="13">
        <f>Kinderkrippe!T72</f>
        <v>286</v>
      </c>
      <c r="I51" s="14">
        <f>Kinderkrippe!W72</f>
        <v>330</v>
      </c>
      <c r="J51" s="18">
        <f>Kinderkrippe!AB72</f>
        <v>169</v>
      </c>
      <c r="K51" s="20">
        <f>Kinderkrippe!AE72</f>
        <v>186</v>
      </c>
      <c r="L51" s="21">
        <f>Kinderkrippe!AH72</f>
        <v>223.2</v>
      </c>
      <c r="M51" s="22">
        <f>Kinderkrippe!AM72</f>
        <v>123.5</v>
      </c>
      <c r="N51" s="23">
        <f>Kinderkrippe!AP72</f>
        <v>136</v>
      </c>
      <c r="O51" s="24">
        <f>Kinderkrippe!AS72</f>
        <v>163</v>
      </c>
    </row>
    <row r="52" spans="1:15" ht="30" x14ac:dyDescent="0.25">
      <c r="A52" s="64">
        <f>Kinderkrippe!B73</f>
        <v>5701</v>
      </c>
      <c r="B52" s="167" t="s">
        <v>12</v>
      </c>
      <c r="C52" s="15"/>
      <c r="D52" s="169">
        <f>Kinderkrippe!F73</f>
        <v>300</v>
      </c>
      <c r="E52" s="31">
        <f>Kinderkrippe!I73</f>
        <v>330</v>
      </c>
      <c r="F52" s="63">
        <f>Kinderkrippe!L73</f>
        <v>330</v>
      </c>
      <c r="G52" s="10">
        <f>Kinderkrippe!Q73</f>
        <v>266.5</v>
      </c>
      <c r="H52" s="13">
        <f>Kinderkrippe!T73</f>
        <v>293</v>
      </c>
      <c r="I52" s="14">
        <f>Kinderkrippe!W73</f>
        <v>330</v>
      </c>
      <c r="J52" s="18">
        <f>Kinderkrippe!AB73</f>
        <v>173.33333333333334</v>
      </c>
      <c r="K52" s="20">
        <f>Kinderkrippe!AE73</f>
        <v>191</v>
      </c>
      <c r="L52" s="21">
        <f>Kinderkrippe!AH73</f>
        <v>229.2</v>
      </c>
      <c r="M52" s="22">
        <f>Kinderkrippe!AM73</f>
        <v>126.75</v>
      </c>
      <c r="N52" s="23">
        <f>Kinderkrippe!AP73</f>
        <v>139</v>
      </c>
      <c r="O52" s="24">
        <f>Kinderkrippe!AS73</f>
        <v>167</v>
      </c>
    </row>
    <row r="53" spans="1:15" x14ac:dyDescent="0.25">
      <c r="A53" s="296" t="s">
        <v>7</v>
      </c>
      <c r="B53" s="296"/>
      <c r="C53" s="297"/>
      <c r="D53" s="168">
        <f>Kinderkrippe!F74</f>
        <v>143</v>
      </c>
      <c r="E53" s="8"/>
      <c r="F53" s="8"/>
      <c r="G53" s="12"/>
      <c r="H53" s="13"/>
      <c r="I53" s="14"/>
      <c r="J53" s="18">
        <f>Kinderkrippe!AB74</f>
        <v>0</v>
      </c>
      <c r="K53" s="20">
        <f>Kinderkrippe!AE74</f>
        <v>0</v>
      </c>
      <c r="L53" s="21">
        <f>Kinderkrippe!AH74</f>
        <v>0</v>
      </c>
      <c r="M53" s="22">
        <f>Kinderkrippe!AM74</f>
        <v>0</v>
      </c>
      <c r="N53" s="23">
        <f>Kinderkrippe!AP74</f>
        <v>0</v>
      </c>
      <c r="O53" s="24">
        <f>Kinderkrippe!AS74</f>
        <v>0</v>
      </c>
    </row>
    <row r="54" spans="1:15" x14ac:dyDescent="0.25">
      <c r="A54" s="166"/>
      <c r="B54" s="166"/>
      <c r="C54" s="166"/>
      <c r="D54" s="166"/>
    </row>
  </sheetData>
  <sheetProtection password="CA75" sheet="1" objects="1" scenarios="1"/>
  <mergeCells count="6">
    <mergeCell ref="A53:C53"/>
    <mergeCell ref="A6:C6"/>
    <mergeCell ref="A4:C4"/>
    <mergeCell ref="A5:C5"/>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26" zoomScale="80" zoomScaleNormal="80" workbookViewId="0">
      <selection activeCell="J16" sqref="J16"/>
    </sheetView>
  </sheetViews>
  <sheetFormatPr baseColWidth="10" defaultRowHeight="15" x14ac:dyDescent="0.25"/>
  <cols>
    <col min="1" max="1" width="9.85546875" customWidth="1"/>
    <col min="2" max="2" width="7" customWidth="1"/>
  </cols>
  <sheetData>
    <row r="1" spans="1:15" ht="18.75" x14ac:dyDescent="0.3">
      <c r="A1" s="171" t="str">
        <f>Kindergarten!B1</f>
        <v>Tabellen: Beispielberechnung für Kostenbeiträge Kindertagesstätte, ohne Kindergeld</v>
      </c>
    </row>
    <row r="2" spans="1:15" ht="18.75" x14ac:dyDescent="0.3">
      <c r="A2" s="172" t="str">
        <f>Kindergarten!B2</f>
        <v>Kostenbeiträge Kindergarten</v>
      </c>
    </row>
    <row r="4" spans="1:15" x14ac:dyDescent="0.25">
      <c r="A4" s="306" t="str">
        <f>Kindergarten!B25</f>
        <v xml:space="preserve">Familien mit </v>
      </c>
      <c r="B4" s="306"/>
      <c r="C4" s="307"/>
      <c r="D4" s="85" t="str">
        <f>Kindergarten!E25</f>
        <v>einem Kind</v>
      </c>
      <c r="E4" s="99"/>
      <c r="F4" s="99"/>
      <c r="G4" s="85" t="str">
        <f>Kindergarten!P25</f>
        <v>zwei Kindern</v>
      </c>
      <c r="H4" s="100"/>
      <c r="I4" s="100"/>
      <c r="J4" s="97" t="str">
        <f>Kindergarten!AA25</f>
        <v>drei Kindern</v>
      </c>
      <c r="K4" s="102"/>
      <c r="L4" s="102"/>
      <c r="M4" s="92" t="str">
        <f>Kindergarten!AL25</f>
        <v>vier Kindern</v>
      </c>
      <c r="N4" s="92"/>
      <c r="O4" s="92"/>
    </row>
    <row r="5" spans="1:15" ht="111" customHeight="1" x14ac:dyDescent="0.25">
      <c r="A5" s="300"/>
      <c r="B5" s="301"/>
      <c r="C5" s="302"/>
      <c r="D5" s="174">
        <f>Kindergarten!F26</f>
        <v>1</v>
      </c>
      <c r="E5" s="56" t="str">
        <f>Kindergarten!I26</f>
        <v>prozentu-ale Erhöhung von der 1. Stufe zur 2. Betreu-ungsstufe</v>
      </c>
      <c r="F5" s="56" t="str">
        <f>Kindergarten!L26</f>
        <v>prozentu-ale Erhöhung von der 2. Stufe zur 3. Betreu-ungsstufe</v>
      </c>
      <c r="G5" s="109">
        <f>Kindergarten!Q26</f>
        <v>1</v>
      </c>
      <c r="H5" s="57" t="str">
        <f>Kindergarten!T26</f>
        <v>prozentu-ale Erhöhung von der 1. Stufe zur 2. Betreu-ungsstufe</v>
      </c>
      <c r="I5" s="57" t="str">
        <f>Kindergarten!W26</f>
        <v>prozentu-ale Erhöhung von der 2. Stufe zur 3. Betreu-ungsstufe</v>
      </c>
      <c r="J5" s="111">
        <f>Kindergarten!AB26</f>
        <v>1</v>
      </c>
      <c r="K5" s="113" t="str">
        <f>Kindergarten!AE26</f>
        <v>prozentu-ale Erhöhung von der 1. Stufe zur 2. Betreu-ungsstufe</v>
      </c>
      <c r="L5" s="113" t="str">
        <f>Kindergarten!AH26</f>
        <v>prozentu-ale Erhöhung von der 2. Stufe zur 3. Betreu-ungsstufe</v>
      </c>
      <c r="M5" s="116">
        <f>Kindergarten!AM26</f>
        <v>1</v>
      </c>
      <c r="N5" s="117" t="str">
        <f>Kindergarten!AP26</f>
        <v>prozentu-ale Erhöhung von der 1. Stufe zur 2. Betreu-ungsstufe</v>
      </c>
      <c r="O5" s="117" t="str">
        <f>Kindergarten!AS26</f>
        <v>prozentu-ale Erhöhung von der 2. Stufe zur 3. Betreu-ungsstufe</v>
      </c>
    </row>
    <row r="6" spans="1:15" ht="48" customHeight="1" x14ac:dyDescent="0.25">
      <c r="A6" s="312" t="str">
        <f>Kindergarten!B27</f>
        <v>prozentuale Erhöhung mit steigendem Betreuungsumgang</v>
      </c>
      <c r="B6" s="313"/>
      <c r="C6" s="314"/>
      <c r="D6" s="104"/>
      <c r="E6" s="56">
        <f>Kindergarten!I27</f>
        <v>0.1</v>
      </c>
      <c r="F6" s="56">
        <f>Kindergarten!L27</f>
        <v>0.2</v>
      </c>
      <c r="G6" s="109"/>
      <c r="H6" s="57">
        <f>Kindergarten!T27</f>
        <v>0.1</v>
      </c>
      <c r="I6" s="57">
        <f>Kindergarten!W27</f>
        <v>0.2</v>
      </c>
      <c r="J6" s="123"/>
      <c r="K6" s="53">
        <f>Kindergarten!AE27</f>
        <v>0.1</v>
      </c>
      <c r="L6" s="53">
        <f>Kindergarten!AH27</f>
        <v>0.2</v>
      </c>
      <c r="M6" s="128"/>
      <c r="N6" s="52">
        <f>Kindergarten!AP27</f>
        <v>0.1</v>
      </c>
      <c r="O6" s="52">
        <f>Kindergarten!AS27</f>
        <v>0.2</v>
      </c>
    </row>
    <row r="7" spans="1:15" ht="30" x14ac:dyDescent="0.25">
      <c r="A7" s="298" t="str">
        <f>Kindergarten!B28</f>
        <v>Betreuungsumfänge</v>
      </c>
      <c r="B7" s="298"/>
      <c r="C7" s="299"/>
      <c r="D7" s="58" t="str">
        <f>Kindergarten!F28</f>
        <v>bis 6h</v>
      </c>
      <c r="E7" s="59" t="str">
        <f>Kindergarten!I28</f>
        <v>bis 9h</v>
      </c>
      <c r="F7" s="60" t="str">
        <f>Kindergarten!L28</f>
        <v>bis 10h und höher</v>
      </c>
      <c r="G7" s="133" t="str">
        <f>Kindergarten!Q28</f>
        <v>bis 6h</v>
      </c>
      <c r="H7" s="134" t="str">
        <f>Kindergarten!T28</f>
        <v>bis 9h</v>
      </c>
      <c r="I7" s="135" t="str">
        <f>Kindergarten!W28</f>
        <v>bis 10h und höher</v>
      </c>
      <c r="J7" s="139" t="str">
        <f>Kindergarten!AB28</f>
        <v>bis 6h</v>
      </c>
      <c r="K7" s="139" t="str">
        <f>Kindergarten!AE28</f>
        <v>bis 9h</v>
      </c>
      <c r="L7" s="141" t="str">
        <f>Kindergarten!AH28</f>
        <v>bis 10h und höher</v>
      </c>
      <c r="M7" s="145" t="str">
        <f>Kindergarten!AM28</f>
        <v>bis 6h</v>
      </c>
      <c r="N7" s="145" t="str">
        <f>Kindergarten!AP28</f>
        <v>bis 9h</v>
      </c>
      <c r="O7" s="146" t="str">
        <f>Kindergarten!AS28</f>
        <v>bis 10h und höher</v>
      </c>
    </row>
    <row r="8" spans="1:15" x14ac:dyDescent="0.25">
      <c r="A8" s="300" t="str">
        <f>Kindergarten!B29</f>
        <v>Nettoeinkommen je Monat</v>
      </c>
      <c r="B8" s="301"/>
      <c r="C8" s="302"/>
      <c r="D8" s="148" t="str">
        <f>Kindergarten!F29</f>
        <v>Betrag</v>
      </c>
      <c r="E8" s="150" t="str">
        <f>Kindergarten!I29</f>
        <v>Betrag</v>
      </c>
      <c r="F8" s="150" t="str">
        <f>Kindergarten!L29</f>
        <v>Betrag</v>
      </c>
      <c r="G8" s="153" t="str">
        <f>Kindergarten!Q29</f>
        <v>Betrag</v>
      </c>
      <c r="H8" s="153" t="str">
        <f>Kindergarten!T29</f>
        <v>Betrag</v>
      </c>
      <c r="I8" s="153" t="str">
        <f>Kindergarten!W29</f>
        <v>Betrag</v>
      </c>
      <c r="J8" s="157" t="str">
        <f>Kindergarten!AB29</f>
        <v>Betrag</v>
      </c>
      <c r="K8" s="157" t="str">
        <f>Kindergarten!AE29</f>
        <v>Betrag</v>
      </c>
      <c r="L8" s="157" t="str">
        <f>Kindergarten!AH29</f>
        <v>Betrag</v>
      </c>
      <c r="M8" s="163" t="str">
        <f>Kindergarten!AM29</f>
        <v>Betrag</v>
      </c>
      <c r="N8" s="163" t="str">
        <f>Kindergarten!AP29</f>
        <v>Betrag</v>
      </c>
      <c r="O8" s="163" t="str">
        <f>Kindergarten!AS29</f>
        <v>Betrag</v>
      </c>
    </row>
    <row r="9" spans="1:15" x14ac:dyDescent="0.25">
      <c r="A9" s="61"/>
      <c r="B9" s="61" t="s">
        <v>11</v>
      </c>
      <c r="C9" s="51">
        <f>Kindergarten!D30</f>
        <v>1750</v>
      </c>
      <c r="D9" s="30">
        <f>Kindergarten!F30</f>
        <v>14</v>
      </c>
      <c r="E9" s="31">
        <f>Kindergarten!I30</f>
        <v>19</v>
      </c>
      <c r="F9" s="63">
        <f>Kindergarten!L30</f>
        <v>19</v>
      </c>
      <c r="G9" s="10">
        <f>Kindergarten!Q30</f>
        <v>14</v>
      </c>
      <c r="H9" s="13">
        <f>Kindergarten!T30</f>
        <v>19</v>
      </c>
      <c r="I9" s="14">
        <f>Kindergarten!W30</f>
        <v>19</v>
      </c>
      <c r="J9" s="18">
        <f>Kindergarten!AB30</f>
        <v>14</v>
      </c>
      <c r="K9" s="20">
        <f>Kindergarten!AE30</f>
        <v>19</v>
      </c>
      <c r="L9" s="21">
        <f>Kindergarten!AH30</f>
        <v>19</v>
      </c>
      <c r="M9" s="22">
        <f>Kindergarten!AM30</f>
        <v>14</v>
      </c>
      <c r="N9" s="23">
        <f>Kindergarten!AP30</f>
        <v>19</v>
      </c>
      <c r="O9" s="24">
        <f>Kindergarten!AS30</f>
        <v>19</v>
      </c>
    </row>
    <row r="10" spans="1:15" x14ac:dyDescent="0.25">
      <c r="A10" s="64">
        <f>Kindergarten!B31</f>
        <v>1751</v>
      </c>
      <c r="B10" s="61" t="s">
        <v>11</v>
      </c>
      <c r="C10" s="51">
        <f>Kindergarten!D31</f>
        <v>1850</v>
      </c>
      <c r="D10" s="30">
        <f>Kindergarten!F31</f>
        <v>14</v>
      </c>
      <c r="E10" s="31">
        <f>Kindergarten!I31</f>
        <v>19</v>
      </c>
      <c r="F10" s="63">
        <f>Kindergarten!L31</f>
        <v>19</v>
      </c>
      <c r="G10" s="10">
        <f>Kindergarten!Q31</f>
        <v>14</v>
      </c>
      <c r="H10" s="13">
        <f>Kindergarten!T31</f>
        <v>19</v>
      </c>
      <c r="I10" s="14">
        <f>Kindergarten!W31</f>
        <v>19</v>
      </c>
      <c r="J10" s="18">
        <f>Kindergarten!AB31</f>
        <v>14</v>
      </c>
      <c r="K10" s="20">
        <f>Kindergarten!AE31</f>
        <v>19</v>
      </c>
      <c r="L10" s="21">
        <f>Kindergarten!AH31</f>
        <v>19</v>
      </c>
      <c r="M10" s="22">
        <f>Kindergarten!AM31</f>
        <v>14</v>
      </c>
      <c r="N10" s="23">
        <f>Kindergarten!AP31</f>
        <v>19</v>
      </c>
      <c r="O10" s="24">
        <f>Kindergarten!AS31</f>
        <v>19</v>
      </c>
    </row>
    <row r="11" spans="1:15" x14ac:dyDescent="0.25">
      <c r="A11" s="64">
        <f>Kindergarten!B32</f>
        <v>1851</v>
      </c>
      <c r="B11" s="61" t="s">
        <v>11</v>
      </c>
      <c r="C11" s="51">
        <f>Kindergarten!D32</f>
        <v>1950</v>
      </c>
      <c r="D11" s="30">
        <f>Kindergarten!F32</f>
        <v>14</v>
      </c>
      <c r="E11" s="31">
        <f>Kindergarten!I32</f>
        <v>19</v>
      </c>
      <c r="F11" s="63">
        <f>Kindergarten!L32</f>
        <v>19</v>
      </c>
      <c r="G11" s="10">
        <f>Kindergarten!Q32</f>
        <v>14</v>
      </c>
      <c r="H11" s="13">
        <f>Kindergarten!T32</f>
        <v>19</v>
      </c>
      <c r="I11" s="14">
        <f>Kindergarten!W32</f>
        <v>19</v>
      </c>
      <c r="J11" s="18">
        <f>Kindergarten!AB32</f>
        <v>14</v>
      </c>
      <c r="K11" s="20">
        <f>Kindergarten!AE32</f>
        <v>19</v>
      </c>
      <c r="L11" s="21">
        <f>Kindergarten!AH32</f>
        <v>19</v>
      </c>
      <c r="M11" s="22">
        <f>Kindergarten!AM32</f>
        <v>14</v>
      </c>
      <c r="N11" s="23">
        <f>Kindergarten!AP32</f>
        <v>19</v>
      </c>
      <c r="O11" s="24">
        <f>Kindergarten!AS32</f>
        <v>19</v>
      </c>
    </row>
    <row r="12" spans="1:15" x14ac:dyDescent="0.25">
      <c r="A12" s="64">
        <f>Kindergarten!B33</f>
        <v>1951</v>
      </c>
      <c r="B12" s="61" t="s">
        <v>11</v>
      </c>
      <c r="C12" s="51">
        <f>Kindergarten!D33</f>
        <v>2050</v>
      </c>
      <c r="D12" s="30">
        <f>Kindergarten!F33</f>
        <v>24</v>
      </c>
      <c r="E12" s="31">
        <f>Kindergarten!I33</f>
        <v>26</v>
      </c>
      <c r="F12" s="63">
        <f>Kindergarten!L33</f>
        <v>31</v>
      </c>
      <c r="G12" s="10">
        <f>Kindergarten!Q33</f>
        <v>14</v>
      </c>
      <c r="H12" s="13">
        <f>Kindergarten!T33</f>
        <v>19</v>
      </c>
      <c r="I12" s="14">
        <f>Kindergarten!W33</f>
        <v>19</v>
      </c>
      <c r="J12" s="18">
        <f>Kindergarten!AB33</f>
        <v>14</v>
      </c>
      <c r="K12" s="20">
        <f>Kindergarten!AE33</f>
        <v>19</v>
      </c>
      <c r="L12" s="21">
        <f>Kindergarten!AH33</f>
        <v>19</v>
      </c>
      <c r="M12" s="22">
        <f>Kindergarten!AM33</f>
        <v>14</v>
      </c>
      <c r="N12" s="23">
        <f>Kindergarten!AP33</f>
        <v>19</v>
      </c>
      <c r="O12" s="24">
        <f>Kindergarten!AS33</f>
        <v>19</v>
      </c>
    </row>
    <row r="13" spans="1:15" x14ac:dyDescent="0.25">
      <c r="A13" s="64">
        <f>Kindergarten!B34</f>
        <v>2051</v>
      </c>
      <c r="B13" s="61" t="s">
        <v>11</v>
      </c>
      <c r="C13" s="51">
        <f>Kindergarten!D34</f>
        <v>2150</v>
      </c>
      <c r="D13" s="30">
        <f>Kindergarten!F34</f>
        <v>36</v>
      </c>
      <c r="E13" s="31">
        <f>Kindergarten!I34</f>
        <v>40</v>
      </c>
      <c r="F13" s="63">
        <f>Kindergarten!L34</f>
        <v>48</v>
      </c>
      <c r="G13" s="10">
        <f>Kindergarten!Q34</f>
        <v>14</v>
      </c>
      <c r="H13" s="13">
        <f>Kindergarten!T34</f>
        <v>19</v>
      </c>
      <c r="I13" s="14">
        <f>Kindergarten!W34</f>
        <v>19</v>
      </c>
      <c r="J13" s="18">
        <f>Kindergarten!AB34</f>
        <v>14</v>
      </c>
      <c r="K13" s="20">
        <f>Kindergarten!AE34</f>
        <v>19</v>
      </c>
      <c r="L13" s="21">
        <f>Kindergarten!AH34</f>
        <v>19</v>
      </c>
      <c r="M13" s="22">
        <f>Kindergarten!AM34</f>
        <v>14</v>
      </c>
      <c r="N13" s="23">
        <f>Kindergarten!AP34</f>
        <v>19</v>
      </c>
      <c r="O13" s="24">
        <f>Kindergarten!AS34</f>
        <v>19</v>
      </c>
    </row>
    <row r="14" spans="1:15" x14ac:dyDescent="0.25">
      <c r="A14" s="64">
        <f>Kindergarten!B35</f>
        <v>2151</v>
      </c>
      <c r="B14" s="61" t="s">
        <v>11</v>
      </c>
      <c r="C14" s="51">
        <f>Kindergarten!D35</f>
        <v>2250</v>
      </c>
      <c r="D14" s="30">
        <f>Kindergarten!F35</f>
        <v>48</v>
      </c>
      <c r="E14" s="31">
        <f>Kindergarten!I35</f>
        <v>53</v>
      </c>
      <c r="F14" s="63">
        <f>Kindergarten!L35</f>
        <v>64</v>
      </c>
      <c r="G14" s="10">
        <f>Kindergarten!Q35</f>
        <v>14</v>
      </c>
      <c r="H14" s="13">
        <f>Kindergarten!T35</f>
        <v>19</v>
      </c>
      <c r="I14" s="14">
        <f>Kindergarten!W35</f>
        <v>19</v>
      </c>
      <c r="J14" s="18">
        <f>Kindergarten!AB35</f>
        <v>14</v>
      </c>
      <c r="K14" s="20">
        <f>Kindergarten!AE35</f>
        <v>19</v>
      </c>
      <c r="L14" s="21">
        <f>Kindergarten!AH35</f>
        <v>19</v>
      </c>
      <c r="M14" s="22">
        <f>Kindergarten!AM35</f>
        <v>14</v>
      </c>
      <c r="N14" s="23">
        <f>Kindergarten!AP35</f>
        <v>19</v>
      </c>
      <c r="O14" s="24">
        <f>Kindergarten!AS35</f>
        <v>19</v>
      </c>
    </row>
    <row r="15" spans="1:15" x14ac:dyDescent="0.25">
      <c r="A15" s="64">
        <f>Kindergarten!B36</f>
        <v>2251</v>
      </c>
      <c r="B15" s="61" t="s">
        <v>11</v>
      </c>
      <c r="C15" s="51">
        <f>Kindergarten!D36</f>
        <v>2350</v>
      </c>
      <c r="D15" s="30">
        <f>Kindergarten!F36</f>
        <v>60</v>
      </c>
      <c r="E15" s="31">
        <f>Kindergarten!I36</f>
        <v>66</v>
      </c>
      <c r="F15" s="63">
        <f>Kindergarten!L36</f>
        <v>79</v>
      </c>
      <c r="G15" s="10">
        <f>Kindergarten!Q36</f>
        <v>18</v>
      </c>
      <c r="H15" s="13">
        <f>Kindergarten!T36</f>
        <v>20</v>
      </c>
      <c r="I15" s="14">
        <f>Kindergarten!W36</f>
        <v>24</v>
      </c>
      <c r="J15" s="18">
        <f>Kindergarten!AB36</f>
        <v>14</v>
      </c>
      <c r="K15" s="20">
        <f>Kindergarten!AE36</f>
        <v>19</v>
      </c>
      <c r="L15" s="21">
        <f>Kindergarten!AH36</f>
        <v>19</v>
      </c>
      <c r="M15" s="22">
        <f>Kindergarten!AM36</f>
        <v>14</v>
      </c>
      <c r="N15" s="23">
        <f>Kindergarten!AP36</f>
        <v>19</v>
      </c>
      <c r="O15" s="24">
        <f>Kindergarten!AS36</f>
        <v>19</v>
      </c>
    </row>
    <row r="16" spans="1:15" x14ac:dyDescent="0.25">
      <c r="A16" s="64">
        <f>Kindergarten!B37</f>
        <v>2351</v>
      </c>
      <c r="B16" s="61" t="s">
        <v>11</v>
      </c>
      <c r="C16" s="51">
        <f>Kindergarten!D37</f>
        <v>2450</v>
      </c>
      <c r="D16" s="30">
        <f>Kindergarten!F37</f>
        <v>72</v>
      </c>
      <c r="E16" s="31">
        <f>Kindergarten!I37</f>
        <v>79</v>
      </c>
      <c r="F16" s="63">
        <f>Kindergarten!L37</f>
        <v>95</v>
      </c>
      <c r="G16" s="10">
        <f>Kindergarten!Q37</f>
        <v>24</v>
      </c>
      <c r="H16" s="13">
        <f>Kindergarten!T37</f>
        <v>26</v>
      </c>
      <c r="I16" s="14">
        <f>Kindergarten!W37</f>
        <v>31.2</v>
      </c>
      <c r="J16" s="18">
        <f>Kindergarten!AB37</f>
        <v>14</v>
      </c>
      <c r="K16" s="20">
        <f>Kindergarten!AE37</f>
        <v>19</v>
      </c>
      <c r="L16" s="21">
        <f>Kindergarten!AH37</f>
        <v>19</v>
      </c>
      <c r="M16" s="22">
        <f>Kindergarten!AM37</f>
        <v>14</v>
      </c>
      <c r="N16" s="23">
        <f>Kindergarten!AP37</f>
        <v>19</v>
      </c>
      <c r="O16" s="24">
        <f>Kindergarten!AS37</f>
        <v>19</v>
      </c>
    </row>
    <row r="17" spans="1:15" x14ac:dyDescent="0.25">
      <c r="A17" s="64">
        <f>Kindergarten!B38</f>
        <v>2451</v>
      </c>
      <c r="B17" s="61" t="s">
        <v>11</v>
      </c>
      <c r="C17" s="51">
        <f>Kindergarten!D38</f>
        <v>2550</v>
      </c>
      <c r="D17" s="30">
        <f>Kindergarten!F38</f>
        <v>84</v>
      </c>
      <c r="E17" s="31">
        <f>Kindergarten!I38</f>
        <v>92</v>
      </c>
      <c r="F17" s="63">
        <f>Kindergarten!L38</f>
        <v>110</v>
      </c>
      <c r="G17" s="10">
        <f>Kindergarten!Q38</f>
        <v>30</v>
      </c>
      <c r="H17" s="13">
        <f>Kindergarten!T38</f>
        <v>33</v>
      </c>
      <c r="I17" s="14">
        <f>Kindergarten!W38</f>
        <v>39.6</v>
      </c>
      <c r="J17" s="18">
        <f>Kindergarten!AB38</f>
        <v>14</v>
      </c>
      <c r="K17" s="20">
        <f>Kindergarten!AE38</f>
        <v>19</v>
      </c>
      <c r="L17" s="21">
        <f>Kindergarten!AH38</f>
        <v>19</v>
      </c>
      <c r="M17" s="22">
        <f>Kindergarten!AM38</f>
        <v>14</v>
      </c>
      <c r="N17" s="23">
        <f>Kindergarten!AP38</f>
        <v>19</v>
      </c>
      <c r="O17" s="24">
        <f>Kindergarten!AS38</f>
        <v>19</v>
      </c>
    </row>
    <row r="18" spans="1:15" x14ac:dyDescent="0.25">
      <c r="A18" s="64">
        <f>Kindergarten!B39</f>
        <v>2551</v>
      </c>
      <c r="B18" s="61" t="s">
        <v>11</v>
      </c>
      <c r="C18" s="51">
        <f>Kindergarten!D39</f>
        <v>2650</v>
      </c>
      <c r="D18" s="30">
        <f>Kindergarten!F39</f>
        <v>96</v>
      </c>
      <c r="E18" s="31">
        <f>Kindergarten!I39</f>
        <v>106</v>
      </c>
      <c r="F18" s="63">
        <f>Kindergarten!L39</f>
        <v>127</v>
      </c>
      <c r="G18" s="10">
        <f>Kindergarten!Q39</f>
        <v>36</v>
      </c>
      <c r="H18" s="13">
        <f>Kindergarten!T39</f>
        <v>40</v>
      </c>
      <c r="I18" s="14">
        <f>Kindergarten!W39</f>
        <v>48</v>
      </c>
      <c r="J18" s="18">
        <f>Kindergarten!AB39</f>
        <v>16</v>
      </c>
      <c r="K18" s="20">
        <f>Kindergarten!AE39</f>
        <v>19</v>
      </c>
      <c r="L18" s="21">
        <f>Kindergarten!AH39</f>
        <v>19</v>
      </c>
      <c r="M18" s="22">
        <f>Kindergarten!AM39</f>
        <v>14</v>
      </c>
      <c r="N18" s="23">
        <f>Kindergarten!AP39</f>
        <v>19</v>
      </c>
      <c r="O18" s="24">
        <f>Kindergarten!AS39</f>
        <v>19</v>
      </c>
    </row>
    <row r="19" spans="1:15" x14ac:dyDescent="0.25">
      <c r="A19" s="64">
        <f>Kindergarten!B40</f>
        <v>2651</v>
      </c>
      <c r="B19" s="61" t="s">
        <v>11</v>
      </c>
      <c r="C19" s="51">
        <f>Kindergarten!D40</f>
        <v>2750</v>
      </c>
      <c r="D19" s="30">
        <f>Kindergarten!F40</f>
        <v>108</v>
      </c>
      <c r="E19" s="31">
        <f>Kindergarten!I40</f>
        <v>119</v>
      </c>
      <c r="F19" s="63">
        <f>Kindergarten!L40</f>
        <v>143</v>
      </c>
      <c r="G19" s="10">
        <f>Kindergarten!Q40</f>
        <v>42</v>
      </c>
      <c r="H19" s="13">
        <f>Kindergarten!T40</f>
        <v>46</v>
      </c>
      <c r="I19" s="14">
        <f>Kindergarten!W40</f>
        <v>55.199999999999996</v>
      </c>
      <c r="J19" s="18">
        <f>Kindergarten!AB40</f>
        <v>20</v>
      </c>
      <c r="K19" s="20">
        <f>Kindergarten!AE40</f>
        <v>22</v>
      </c>
      <c r="L19" s="21">
        <f>Kindergarten!AH40</f>
        <v>26.4</v>
      </c>
      <c r="M19" s="22">
        <f>Kindergarten!AM40</f>
        <v>14</v>
      </c>
      <c r="N19" s="23">
        <f>Kindergarten!AP40</f>
        <v>19</v>
      </c>
      <c r="O19" s="24">
        <f>Kindergarten!AS40</f>
        <v>19</v>
      </c>
    </row>
    <row r="20" spans="1:15" x14ac:dyDescent="0.25">
      <c r="A20" s="64">
        <f>Kindergarten!B41</f>
        <v>2751</v>
      </c>
      <c r="B20" s="61" t="s">
        <v>11</v>
      </c>
      <c r="C20" s="51">
        <f>Kindergarten!D41</f>
        <v>2850</v>
      </c>
      <c r="D20" s="30">
        <f>Kindergarten!F41</f>
        <v>120</v>
      </c>
      <c r="E20" s="31">
        <f>Kindergarten!I41</f>
        <v>132</v>
      </c>
      <c r="F20" s="63">
        <f>Kindergarten!L41</f>
        <v>158</v>
      </c>
      <c r="G20" s="10">
        <f>Kindergarten!Q41</f>
        <v>48</v>
      </c>
      <c r="H20" s="13">
        <f>Kindergarten!T41</f>
        <v>53</v>
      </c>
      <c r="I20" s="14">
        <f>Kindergarten!W41</f>
        <v>63.599999999999994</v>
      </c>
      <c r="J20" s="18">
        <f>Kindergarten!AB41</f>
        <v>24</v>
      </c>
      <c r="K20" s="20">
        <f>Kindergarten!AE41</f>
        <v>26</v>
      </c>
      <c r="L20" s="21">
        <f>Kindergarten!AH41</f>
        <v>31.2</v>
      </c>
      <c r="M20" s="22">
        <f>Kindergarten!AM41</f>
        <v>15</v>
      </c>
      <c r="N20" s="23">
        <f>Kindergarten!AP41</f>
        <v>19</v>
      </c>
      <c r="O20" s="24">
        <f>Kindergarten!AS41</f>
        <v>19</v>
      </c>
    </row>
    <row r="21" spans="1:15" x14ac:dyDescent="0.25">
      <c r="A21" s="64">
        <f>Kindergarten!B42</f>
        <v>2851</v>
      </c>
      <c r="B21" s="61" t="s">
        <v>11</v>
      </c>
      <c r="C21" s="51">
        <f>Kindergarten!D42</f>
        <v>2950</v>
      </c>
      <c r="D21" s="30">
        <f>Kindergarten!F42</f>
        <v>132</v>
      </c>
      <c r="E21" s="31">
        <f>Kindergarten!I42</f>
        <v>145</v>
      </c>
      <c r="F21" s="63">
        <f>Kindergarten!L42</f>
        <v>174</v>
      </c>
      <c r="G21" s="10">
        <f>Kindergarten!Q42</f>
        <v>54</v>
      </c>
      <c r="H21" s="13">
        <f>Kindergarten!T42</f>
        <v>59</v>
      </c>
      <c r="I21" s="14">
        <f>Kindergarten!W42</f>
        <v>70.8</v>
      </c>
      <c r="J21" s="18">
        <f>Kindergarten!AB42</f>
        <v>28</v>
      </c>
      <c r="K21" s="20">
        <f>Kindergarten!AE42</f>
        <v>31</v>
      </c>
      <c r="L21" s="21">
        <f>Kindergarten!AH42</f>
        <v>37.199999999999996</v>
      </c>
      <c r="M21" s="22">
        <f>Kindergarten!AM42</f>
        <v>18</v>
      </c>
      <c r="N21" s="23">
        <f>Kindergarten!AP42</f>
        <v>20</v>
      </c>
      <c r="O21" s="24">
        <f>Kindergarten!AS42</f>
        <v>24</v>
      </c>
    </row>
    <row r="22" spans="1:15" x14ac:dyDescent="0.25">
      <c r="A22" s="64">
        <f>Kindergarten!B43</f>
        <v>2951</v>
      </c>
      <c r="B22" s="61" t="s">
        <v>11</v>
      </c>
      <c r="C22" s="51">
        <f>Kindergarten!D43</f>
        <v>3050</v>
      </c>
      <c r="D22" s="30">
        <f>Kindergarten!F43</f>
        <v>144</v>
      </c>
      <c r="E22" s="31">
        <f>Kindergarten!I43</f>
        <v>158</v>
      </c>
      <c r="F22" s="63">
        <f>Kindergarten!L43</f>
        <v>190</v>
      </c>
      <c r="G22" s="10">
        <f>Kindergarten!Q43</f>
        <v>60</v>
      </c>
      <c r="H22" s="13">
        <f>Kindergarten!T43</f>
        <v>66</v>
      </c>
      <c r="I22" s="14">
        <f>Kindergarten!W43</f>
        <v>79.2</v>
      </c>
      <c r="J22" s="18">
        <f>Kindergarten!AB43</f>
        <v>32</v>
      </c>
      <c r="K22" s="20">
        <f>Kindergarten!AE43</f>
        <v>35</v>
      </c>
      <c r="L22" s="21">
        <f>Kindergarten!AH43</f>
        <v>42</v>
      </c>
      <c r="M22" s="22">
        <f>Kindergarten!AM43</f>
        <v>21</v>
      </c>
      <c r="N22" s="23">
        <f>Kindergarten!AP43</f>
        <v>23</v>
      </c>
      <c r="O22" s="24">
        <f>Kindergarten!AS43</f>
        <v>28</v>
      </c>
    </row>
    <row r="23" spans="1:15" x14ac:dyDescent="0.25">
      <c r="A23" s="64">
        <f>Kindergarten!B44</f>
        <v>3051</v>
      </c>
      <c r="B23" s="61" t="s">
        <v>11</v>
      </c>
      <c r="C23" s="51">
        <f>Kindergarten!D44</f>
        <v>3150</v>
      </c>
      <c r="D23" s="30">
        <f>Kindergarten!F44</f>
        <v>156</v>
      </c>
      <c r="E23" s="31">
        <f>Kindergarten!I44</f>
        <v>172</v>
      </c>
      <c r="F23" s="63">
        <f>Kindergarten!L44</f>
        <v>206</v>
      </c>
      <c r="G23" s="10">
        <f>Kindergarten!Q44</f>
        <v>66</v>
      </c>
      <c r="H23" s="13">
        <f>Kindergarten!T44</f>
        <v>73</v>
      </c>
      <c r="I23" s="14">
        <f>Kindergarten!W44</f>
        <v>87.6</v>
      </c>
      <c r="J23" s="18">
        <f>Kindergarten!AB44</f>
        <v>36</v>
      </c>
      <c r="K23" s="20">
        <f>Kindergarten!AE44</f>
        <v>40</v>
      </c>
      <c r="L23" s="21">
        <f>Kindergarten!AH44</f>
        <v>48</v>
      </c>
      <c r="M23" s="22">
        <f>Kindergarten!AM44</f>
        <v>24</v>
      </c>
      <c r="N23" s="23">
        <f>Kindergarten!AP44</f>
        <v>26</v>
      </c>
      <c r="O23" s="24">
        <f>Kindergarten!AS44</f>
        <v>31</v>
      </c>
    </row>
    <row r="24" spans="1:15" x14ac:dyDescent="0.25">
      <c r="A24" s="64">
        <f>Kindergarten!B45</f>
        <v>3151</v>
      </c>
      <c r="B24" s="61" t="s">
        <v>11</v>
      </c>
      <c r="C24" s="51">
        <f>Kindergarten!D45</f>
        <v>3250</v>
      </c>
      <c r="D24" s="30">
        <f>Kindergarten!F45</f>
        <v>168</v>
      </c>
      <c r="E24" s="31">
        <f>Kindergarten!I45</f>
        <v>185</v>
      </c>
      <c r="F24" s="63">
        <f>Kindergarten!L45</f>
        <v>222</v>
      </c>
      <c r="G24" s="10">
        <f>Kindergarten!Q45</f>
        <v>72</v>
      </c>
      <c r="H24" s="13">
        <f>Kindergarten!T45</f>
        <v>79</v>
      </c>
      <c r="I24" s="14">
        <f>Kindergarten!W45</f>
        <v>94.8</v>
      </c>
      <c r="J24" s="18">
        <f>Kindergarten!AB45</f>
        <v>40</v>
      </c>
      <c r="K24" s="20">
        <f>Kindergarten!AE45</f>
        <v>44</v>
      </c>
      <c r="L24" s="21">
        <f>Kindergarten!AH45</f>
        <v>52.8</v>
      </c>
      <c r="M24" s="22">
        <f>Kindergarten!AM45</f>
        <v>27</v>
      </c>
      <c r="N24" s="23">
        <f>Kindergarten!AP45</f>
        <v>30</v>
      </c>
      <c r="O24" s="24">
        <f>Kindergarten!AS45</f>
        <v>36</v>
      </c>
    </row>
    <row r="25" spans="1:15" x14ac:dyDescent="0.25">
      <c r="A25" s="64">
        <f>Kindergarten!B46</f>
        <v>3251</v>
      </c>
      <c r="B25" s="61" t="s">
        <v>11</v>
      </c>
      <c r="C25" s="51">
        <f>Kindergarten!D46</f>
        <v>3350</v>
      </c>
      <c r="D25" s="30">
        <f>Kindergarten!F46</f>
        <v>180</v>
      </c>
      <c r="E25" s="31">
        <f>Kindergarten!I46</f>
        <v>198</v>
      </c>
      <c r="F25" s="63">
        <f>Kindergarten!L46</f>
        <v>238</v>
      </c>
      <c r="G25" s="10">
        <f>Kindergarten!Q46</f>
        <v>78</v>
      </c>
      <c r="H25" s="13">
        <f>Kindergarten!T46</f>
        <v>86</v>
      </c>
      <c r="I25" s="14">
        <f>Kindergarten!W46</f>
        <v>103.2</v>
      </c>
      <c r="J25" s="18">
        <f>Kindergarten!AB46</f>
        <v>44</v>
      </c>
      <c r="K25" s="20">
        <f>Kindergarten!AE46</f>
        <v>48</v>
      </c>
      <c r="L25" s="21">
        <f>Kindergarten!AH46</f>
        <v>57.599999999999994</v>
      </c>
      <c r="M25" s="22">
        <f>Kindergarten!AM46</f>
        <v>30</v>
      </c>
      <c r="N25" s="23">
        <f>Kindergarten!AP46</f>
        <v>33</v>
      </c>
      <c r="O25" s="24">
        <f>Kindergarten!AS46</f>
        <v>40</v>
      </c>
    </row>
    <row r="26" spans="1:15" x14ac:dyDescent="0.25">
      <c r="A26" s="64">
        <f>Kindergarten!B47</f>
        <v>3351</v>
      </c>
      <c r="B26" s="61" t="s">
        <v>11</v>
      </c>
      <c r="C26" s="51">
        <f>Kindergarten!D47</f>
        <v>3450</v>
      </c>
      <c r="D26" s="30">
        <f>Kindergarten!F47</f>
        <v>192</v>
      </c>
      <c r="E26" s="31">
        <f>Kindergarten!I47</f>
        <v>211</v>
      </c>
      <c r="F26" s="63">
        <f>Kindergarten!L47</f>
        <v>253</v>
      </c>
      <c r="G26" s="10">
        <f>Kindergarten!Q47</f>
        <v>84</v>
      </c>
      <c r="H26" s="13">
        <f>Kindergarten!T47</f>
        <v>92</v>
      </c>
      <c r="I26" s="14">
        <f>Kindergarten!W47</f>
        <v>110.39999999999999</v>
      </c>
      <c r="J26" s="18">
        <f>Kindergarten!AB47</f>
        <v>48</v>
      </c>
      <c r="K26" s="20">
        <f>Kindergarten!AE47</f>
        <v>53</v>
      </c>
      <c r="L26" s="21">
        <f>Kindergarten!AH47</f>
        <v>63.599999999999994</v>
      </c>
      <c r="M26" s="22">
        <f>Kindergarten!AM47</f>
        <v>33</v>
      </c>
      <c r="N26" s="23">
        <f>Kindergarten!AP47</f>
        <v>36</v>
      </c>
      <c r="O26" s="24">
        <f>Kindergarten!AS47</f>
        <v>43</v>
      </c>
    </row>
    <row r="27" spans="1:15" x14ac:dyDescent="0.25">
      <c r="A27" s="64">
        <f>Kindergarten!B48</f>
        <v>3451</v>
      </c>
      <c r="B27" s="61" t="s">
        <v>11</v>
      </c>
      <c r="C27" s="51">
        <f>Kindergarten!D48</f>
        <v>3550</v>
      </c>
      <c r="D27" s="30">
        <f>Kindergarten!F48</f>
        <v>204</v>
      </c>
      <c r="E27" s="31">
        <f>Kindergarten!I48</f>
        <v>224</v>
      </c>
      <c r="F27" s="63">
        <f>Kindergarten!L48</f>
        <v>269</v>
      </c>
      <c r="G27" s="10">
        <f>Kindergarten!Q48</f>
        <v>90</v>
      </c>
      <c r="H27" s="13">
        <f>Kindergarten!T48</f>
        <v>99</v>
      </c>
      <c r="I27" s="14">
        <f>Kindergarten!W48</f>
        <v>118.8</v>
      </c>
      <c r="J27" s="18">
        <f>Kindergarten!AB48</f>
        <v>52</v>
      </c>
      <c r="K27" s="20">
        <f>Kindergarten!AE48</f>
        <v>57</v>
      </c>
      <c r="L27" s="21">
        <f>Kindergarten!AH48</f>
        <v>68.399999999999991</v>
      </c>
      <c r="M27" s="22">
        <f>Kindergarten!AM48</f>
        <v>36</v>
      </c>
      <c r="N27" s="23">
        <f>Kindergarten!AP48</f>
        <v>40</v>
      </c>
      <c r="O27" s="24">
        <f>Kindergarten!AS48</f>
        <v>48</v>
      </c>
    </row>
    <row r="28" spans="1:15" x14ac:dyDescent="0.25">
      <c r="A28" s="64">
        <f>Kindergarten!B49</f>
        <v>3551</v>
      </c>
      <c r="B28" s="61" t="s">
        <v>11</v>
      </c>
      <c r="C28" s="51">
        <f>Kindergarten!D49</f>
        <v>3650</v>
      </c>
      <c r="D28" s="30">
        <f>Kindergarten!F49</f>
        <v>216</v>
      </c>
      <c r="E28" s="31">
        <f>Kindergarten!I49</f>
        <v>238</v>
      </c>
      <c r="F28" s="63">
        <f>Kindergarten!L49</f>
        <v>286</v>
      </c>
      <c r="G28" s="10">
        <f>Kindergarten!Q49</f>
        <v>96</v>
      </c>
      <c r="H28" s="13">
        <f>Kindergarten!T49</f>
        <v>106</v>
      </c>
      <c r="I28" s="14">
        <f>Kindergarten!W49</f>
        <v>127.19999999999999</v>
      </c>
      <c r="J28" s="18">
        <f>Kindergarten!AB49</f>
        <v>56</v>
      </c>
      <c r="K28" s="20">
        <f>Kindergarten!AE49</f>
        <v>62</v>
      </c>
      <c r="L28" s="21">
        <f>Kindergarten!AH49</f>
        <v>74.399999999999991</v>
      </c>
      <c r="M28" s="22">
        <f>Kindergarten!AM49</f>
        <v>39</v>
      </c>
      <c r="N28" s="23">
        <f>Kindergarten!AP49</f>
        <v>43</v>
      </c>
      <c r="O28" s="24">
        <f>Kindergarten!AS49</f>
        <v>52</v>
      </c>
    </row>
    <row r="29" spans="1:15" x14ac:dyDescent="0.25">
      <c r="A29" s="64">
        <f>Kindergarten!B50</f>
        <v>3651</v>
      </c>
      <c r="B29" s="61" t="s">
        <v>11</v>
      </c>
      <c r="C29" s="51">
        <f>Kindergarten!D50</f>
        <v>3750</v>
      </c>
      <c r="D29" s="30">
        <f>Kindergarten!F50</f>
        <v>228</v>
      </c>
      <c r="E29" s="31">
        <f>Kindergarten!I50</f>
        <v>251</v>
      </c>
      <c r="F29" s="63">
        <f>Kindergarten!L50</f>
        <v>301</v>
      </c>
      <c r="G29" s="10">
        <f>Kindergarten!Q50</f>
        <v>102</v>
      </c>
      <c r="H29" s="13">
        <f>Kindergarten!T50</f>
        <v>112</v>
      </c>
      <c r="I29" s="14">
        <f>Kindergarten!W50</f>
        <v>134.4</v>
      </c>
      <c r="J29" s="18">
        <f>Kindergarten!AB50</f>
        <v>60</v>
      </c>
      <c r="K29" s="20">
        <f>Kindergarten!AE50</f>
        <v>66</v>
      </c>
      <c r="L29" s="21">
        <f>Kindergarten!AH50</f>
        <v>79.2</v>
      </c>
      <c r="M29" s="22">
        <f>Kindergarten!AM50</f>
        <v>42</v>
      </c>
      <c r="N29" s="23">
        <f>Kindergarten!AP50</f>
        <v>46</v>
      </c>
      <c r="O29" s="24">
        <f>Kindergarten!AS50</f>
        <v>55</v>
      </c>
    </row>
    <row r="30" spans="1:15" x14ac:dyDescent="0.25">
      <c r="A30" s="64">
        <f>Kindergarten!B51</f>
        <v>3751</v>
      </c>
      <c r="B30" s="61" t="s">
        <v>11</v>
      </c>
      <c r="C30" s="51">
        <f>Kindergarten!D51</f>
        <v>3850</v>
      </c>
      <c r="D30" s="30">
        <f>Kindergarten!F51</f>
        <v>240</v>
      </c>
      <c r="E30" s="31">
        <f>Kindergarten!I51</f>
        <v>264</v>
      </c>
      <c r="F30" s="63">
        <f>Kindergarten!L51</f>
        <v>312</v>
      </c>
      <c r="G30" s="10">
        <f>Kindergarten!Q51</f>
        <v>108</v>
      </c>
      <c r="H30" s="13">
        <f>Kindergarten!T51</f>
        <v>119</v>
      </c>
      <c r="I30" s="14">
        <f>Kindergarten!W51</f>
        <v>142.79999999999998</v>
      </c>
      <c r="J30" s="18">
        <f>Kindergarten!AB51</f>
        <v>64</v>
      </c>
      <c r="K30" s="20">
        <f>Kindergarten!AE51</f>
        <v>70</v>
      </c>
      <c r="L30" s="21">
        <f>Kindergarten!AH51</f>
        <v>84</v>
      </c>
      <c r="M30" s="22">
        <f>Kindergarten!AM51</f>
        <v>45</v>
      </c>
      <c r="N30" s="23">
        <f>Kindergarten!AP51</f>
        <v>50</v>
      </c>
      <c r="O30" s="24">
        <f>Kindergarten!AS51</f>
        <v>60</v>
      </c>
    </row>
    <row r="31" spans="1:15" x14ac:dyDescent="0.25">
      <c r="A31" s="64">
        <f>Kindergarten!B52</f>
        <v>3851</v>
      </c>
      <c r="B31" s="61" t="s">
        <v>11</v>
      </c>
      <c r="C31" s="51">
        <f>Kindergarten!D52</f>
        <v>3950</v>
      </c>
      <c r="D31" s="30">
        <f>Kindergarten!F52</f>
        <v>252</v>
      </c>
      <c r="E31" s="31">
        <f>Kindergarten!I52</f>
        <v>277</v>
      </c>
      <c r="F31" s="63">
        <f>Kindergarten!L52</f>
        <v>312</v>
      </c>
      <c r="G31" s="10">
        <f>Kindergarten!Q52</f>
        <v>114</v>
      </c>
      <c r="H31" s="13">
        <f>Kindergarten!T52</f>
        <v>125</v>
      </c>
      <c r="I31" s="14">
        <f>Kindergarten!W52</f>
        <v>150</v>
      </c>
      <c r="J31" s="18">
        <f>Kindergarten!AB52</f>
        <v>68</v>
      </c>
      <c r="K31" s="20">
        <f>Kindergarten!AE52</f>
        <v>75</v>
      </c>
      <c r="L31" s="21">
        <f>Kindergarten!AH52</f>
        <v>90</v>
      </c>
      <c r="M31" s="22">
        <f>Kindergarten!AM52</f>
        <v>48</v>
      </c>
      <c r="N31" s="23">
        <f>Kindergarten!AP52</f>
        <v>53</v>
      </c>
      <c r="O31" s="24">
        <f>Kindergarten!AS52</f>
        <v>64</v>
      </c>
    </row>
    <row r="32" spans="1:15" x14ac:dyDescent="0.25">
      <c r="A32" s="64">
        <f>Kindergarten!B53</f>
        <v>3951</v>
      </c>
      <c r="B32" s="61" t="s">
        <v>11</v>
      </c>
      <c r="C32" s="51">
        <f>Kindergarten!D53</f>
        <v>4050</v>
      </c>
      <c r="D32" s="30">
        <f>Kindergarten!F53</f>
        <v>264</v>
      </c>
      <c r="E32" s="31">
        <f>Kindergarten!I53</f>
        <v>290</v>
      </c>
      <c r="F32" s="63">
        <f>Kindergarten!L53</f>
        <v>312</v>
      </c>
      <c r="G32" s="10">
        <f>Kindergarten!Q53</f>
        <v>120</v>
      </c>
      <c r="H32" s="13">
        <f>Kindergarten!T53</f>
        <v>132</v>
      </c>
      <c r="I32" s="14">
        <f>Kindergarten!W53</f>
        <v>158.4</v>
      </c>
      <c r="J32" s="18">
        <f>Kindergarten!AB53</f>
        <v>72</v>
      </c>
      <c r="K32" s="20">
        <f>Kindergarten!AE53</f>
        <v>79</v>
      </c>
      <c r="L32" s="21">
        <f>Kindergarten!AH53</f>
        <v>94.8</v>
      </c>
      <c r="M32" s="22">
        <f>Kindergarten!AM53</f>
        <v>51</v>
      </c>
      <c r="N32" s="23">
        <f>Kindergarten!AP53</f>
        <v>56</v>
      </c>
      <c r="O32" s="24">
        <f>Kindergarten!AS53</f>
        <v>67</v>
      </c>
    </row>
    <row r="33" spans="1:15" x14ac:dyDescent="0.25">
      <c r="A33" s="64">
        <f>Kindergarten!B54</f>
        <v>4051</v>
      </c>
      <c r="B33" s="61" t="s">
        <v>11</v>
      </c>
      <c r="C33" s="51">
        <f>Kindergarten!D54</f>
        <v>4150</v>
      </c>
      <c r="D33" s="30">
        <f>Kindergarten!F54</f>
        <v>276</v>
      </c>
      <c r="E33" s="31">
        <f>Kindergarten!I54</f>
        <v>304</v>
      </c>
      <c r="F33" s="63">
        <f>Kindergarten!L54</f>
        <v>312</v>
      </c>
      <c r="G33" s="10">
        <f>Kindergarten!Q54</f>
        <v>126</v>
      </c>
      <c r="H33" s="13">
        <f>Kindergarten!T54</f>
        <v>139</v>
      </c>
      <c r="I33" s="14">
        <f>Kindergarten!W54</f>
        <v>166.79999999999998</v>
      </c>
      <c r="J33" s="18">
        <f>Kindergarten!AB54</f>
        <v>76</v>
      </c>
      <c r="K33" s="20">
        <f>Kindergarten!AE54</f>
        <v>84</v>
      </c>
      <c r="L33" s="21">
        <f>Kindergarten!AH54</f>
        <v>100.8</v>
      </c>
      <c r="M33" s="22">
        <f>Kindergarten!AM54</f>
        <v>54</v>
      </c>
      <c r="N33" s="23">
        <f>Kindergarten!AP54</f>
        <v>59</v>
      </c>
      <c r="O33" s="24">
        <f>Kindergarten!AS54</f>
        <v>71</v>
      </c>
    </row>
    <row r="34" spans="1:15" x14ac:dyDescent="0.25">
      <c r="A34" s="64">
        <f>Kindergarten!B55</f>
        <v>4151</v>
      </c>
      <c r="B34" s="61" t="s">
        <v>11</v>
      </c>
      <c r="C34" s="51">
        <f>Kindergarten!D55</f>
        <v>4250</v>
      </c>
      <c r="D34" s="30">
        <f>Kindergarten!F55</f>
        <v>288</v>
      </c>
      <c r="E34" s="31">
        <f>Kindergarten!I55</f>
        <v>312</v>
      </c>
      <c r="F34" s="63">
        <f>Kindergarten!L55</f>
        <v>312</v>
      </c>
      <c r="G34" s="10">
        <f>Kindergarten!Q55</f>
        <v>132</v>
      </c>
      <c r="H34" s="13">
        <f>Kindergarten!T55</f>
        <v>145</v>
      </c>
      <c r="I34" s="14">
        <f>Kindergarten!W55</f>
        <v>174</v>
      </c>
      <c r="J34" s="18">
        <f>Kindergarten!AB55</f>
        <v>80</v>
      </c>
      <c r="K34" s="20">
        <f>Kindergarten!AE55</f>
        <v>88</v>
      </c>
      <c r="L34" s="21">
        <f>Kindergarten!AH55</f>
        <v>105.6</v>
      </c>
      <c r="M34" s="22">
        <f>Kindergarten!AM55</f>
        <v>57</v>
      </c>
      <c r="N34" s="23">
        <f>Kindergarten!AP55</f>
        <v>63</v>
      </c>
      <c r="O34" s="24">
        <f>Kindergarten!AS55</f>
        <v>76</v>
      </c>
    </row>
    <row r="35" spans="1:15" x14ac:dyDescent="0.25">
      <c r="A35" s="64">
        <f>Kindergarten!B56</f>
        <v>4251</v>
      </c>
      <c r="B35" s="61" t="s">
        <v>11</v>
      </c>
      <c r="C35" s="51">
        <f>Kindergarten!D56</f>
        <v>4350</v>
      </c>
      <c r="D35" s="30">
        <f>Kindergarten!F56</f>
        <v>300</v>
      </c>
      <c r="E35" s="31">
        <f>Kindergarten!I56</f>
        <v>312</v>
      </c>
      <c r="F35" s="63">
        <f>Kindergarten!L56</f>
        <v>312</v>
      </c>
      <c r="G35" s="10">
        <f>Kindergarten!Q56</f>
        <v>138</v>
      </c>
      <c r="H35" s="13">
        <f>Kindergarten!T56</f>
        <v>152</v>
      </c>
      <c r="I35" s="14">
        <f>Kindergarten!W56</f>
        <v>182.4</v>
      </c>
      <c r="J35" s="18">
        <f>Kindergarten!AB56</f>
        <v>84</v>
      </c>
      <c r="K35" s="20">
        <f>Kindergarten!AE56</f>
        <v>92</v>
      </c>
      <c r="L35" s="21">
        <f>Kindergarten!AH56</f>
        <v>110.39999999999999</v>
      </c>
      <c r="M35" s="22">
        <f>Kindergarten!AM56</f>
        <v>60</v>
      </c>
      <c r="N35" s="23">
        <f>Kindergarten!AP56</f>
        <v>66</v>
      </c>
      <c r="O35" s="24">
        <f>Kindergarten!AS56</f>
        <v>79</v>
      </c>
    </row>
    <row r="36" spans="1:15" x14ac:dyDescent="0.25">
      <c r="A36" s="64">
        <f>Kindergarten!B57</f>
        <v>4351</v>
      </c>
      <c r="B36" s="61" t="s">
        <v>11</v>
      </c>
      <c r="C36" s="51">
        <f>Kindergarten!D57</f>
        <v>4450</v>
      </c>
      <c r="D36" s="30">
        <f>Kindergarten!F57</f>
        <v>300</v>
      </c>
      <c r="E36" s="31">
        <f>Kindergarten!I57</f>
        <v>312</v>
      </c>
      <c r="F36" s="63">
        <f>Kindergarten!L57</f>
        <v>312</v>
      </c>
      <c r="G36" s="10">
        <f>Kindergarten!Q57</f>
        <v>144</v>
      </c>
      <c r="H36" s="13">
        <f>Kindergarten!T57</f>
        <v>158</v>
      </c>
      <c r="I36" s="14">
        <f>Kindergarten!W57</f>
        <v>189.6</v>
      </c>
      <c r="J36" s="18">
        <f>Kindergarten!AB57</f>
        <v>88</v>
      </c>
      <c r="K36" s="20">
        <f>Kindergarten!AE57</f>
        <v>97</v>
      </c>
      <c r="L36" s="21">
        <f>Kindergarten!AH57</f>
        <v>116.39999999999999</v>
      </c>
      <c r="M36" s="22">
        <f>Kindergarten!AM57</f>
        <v>63</v>
      </c>
      <c r="N36" s="23">
        <f>Kindergarten!AP57</f>
        <v>69</v>
      </c>
      <c r="O36" s="24">
        <f>Kindergarten!AS57</f>
        <v>83</v>
      </c>
    </row>
    <row r="37" spans="1:15" x14ac:dyDescent="0.25">
      <c r="A37" s="64">
        <f>Kindergarten!B58</f>
        <v>4451</v>
      </c>
      <c r="B37" s="61" t="s">
        <v>11</v>
      </c>
      <c r="C37" s="51">
        <f>Kindergarten!D58</f>
        <v>4550</v>
      </c>
      <c r="D37" s="30">
        <f>Kindergarten!F58</f>
        <v>300</v>
      </c>
      <c r="E37" s="31">
        <f>Kindergarten!I58</f>
        <v>312</v>
      </c>
      <c r="F37" s="63">
        <f>Kindergarten!L58</f>
        <v>312</v>
      </c>
      <c r="G37" s="10">
        <f>Kindergarten!Q58</f>
        <v>150</v>
      </c>
      <c r="H37" s="13">
        <f>Kindergarten!T58</f>
        <v>165</v>
      </c>
      <c r="I37" s="14">
        <f>Kindergarten!W58</f>
        <v>198</v>
      </c>
      <c r="J37" s="18">
        <f>Kindergarten!AB58</f>
        <v>92</v>
      </c>
      <c r="K37" s="20">
        <f>Kindergarten!AE58</f>
        <v>101</v>
      </c>
      <c r="L37" s="21">
        <f>Kindergarten!AH58</f>
        <v>121.19999999999999</v>
      </c>
      <c r="M37" s="22">
        <f>Kindergarten!AM58</f>
        <v>66</v>
      </c>
      <c r="N37" s="23">
        <f>Kindergarten!AP58</f>
        <v>73</v>
      </c>
      <c r="O37" s="24">
        <f>Kindergarten!AS58</f>
        <v>88</v>
      </c>
    </row>
    <row r="38" spans="1:15" x14ac:dyDescent="0.25">
      <c r="A38" s="64">
        <f>Kindergarten!B59</f>
        <v>4551</v>
      </c>
      <c r="B38" s="61" t="s">
        <v>11</v>
      </c>
      <c r="C38" s="51">
        <f>Kindergarten!D59</f>
        <v>4650</v>
      </c>
      <c r="D38" s="30">
        <f>Kindergarten!F59</f>
        <v>300</v>
      </c>
      <c r="E38" s="31">
        <f>Kindergarten!I59</f>
        <v>312</v>
      </c>
      <c r="F38" s="63">
        <f>Kindergarten!L59</f>
        <v>312</v>
      </c>
      <c r="G38" s="10">
        <f>Kindergarten!Q59</f>
        <v>156</v>
      </c>
      <c r="H38" s="13">
        <f>Kindergarten!T59</f>
        <v>172</v>
      </c>
      <c r="I38" s="14">
        <f>Kindergarten!W59</f>
        <v>206.4</v>
      </c>
      <c r="J38" s="18">
        <f>Kindergarten!AB59</f>
        <v>96</v>
      </c>
      <c r="K38" s="20">
        <f>Kindergarten!AE59</f>
        <v>106</v>
      </c>
      <c r="L38" s="21">
        <f>Kindergarten!AH59</f>
        <v>127.19999999999999</v>
      </c>
      <c r="M38" s="22">
        <f>Kindergarten!AM59</f>
        <v>69</v>
      </c>
      <c r="N38" s="23">
        <f>Kindergarten!AP59</f>
        <v>76</v>
      </c>
      <c r="O38" s="24">
        <f>Kindergarten!AS59</f>
        <v>91</v>
      </c>
    </row>
    <row r="39" spans="1:15" x14ac:dyDescent="0.25">
      <c r="A39" s="64">
        <f>Kindergarten!B60</f>
        <v>4651</v>
      </c>
      <c r="B39" s="61" t="s">
        <v>11</v>
      </c>
      <c r="C39" s="51">
        <f>Kindergarten!D60</f>
        <v>4750</v>
      </c>
      <c r="D39" s="30">
        <f>Kindergarten!F60</f>
        <v>300</v>
      </c>
      <c r="E39" s="31">
        <f>Kindergarten!I60</f>
        <v>312</v>
      </c>
      <c r="F39" s="63">
        <f>Kindergarten!L60</f>
        <v>312</v>
      </c>
      <c r="G39" s="10">
        <f>Kindergarten!Q60</f>
        <v>162</v>
      </c>
      <c r="H39" s="13">
        <f>Kindergarten!T60</f>
        <v>178</v>
      </c>
      <c r="I39" s="14">
        <f>Kindergarten!W60</f>
        <v>213.6</v>
      </c>
      <c r="J39" s="18">
        <f>Kindergarten!AB60</f>
        <v>100</v>
      </c>
      <c r="K39" s="20">
        <f>Kindergarten!AE60</f>
        <v>110</v>
      </c>
      <c r="L39" s="21">
        <f>Kindergarten!AH60</f>
        <v>132</v>
      </c>
      <c r="M39" s="22">
        <f>Kindergarten!AM60</f>
        <v>72</v>
      </c>
      <c r="N39" s="23">
        <f>Kindergarten!AP60</f>
        <v>79</v>
      </c>
      <c r="O39" s="24">
        <f>Kindergarten!AS60</f>
        <v>95</v>
      </c>
    </row>
    <row r="40" spans="1:15" x14ac:dyDescent="0.25">
      <c r="A40" s="64">
        <f>Kindergarten!B61</f>
        <v>4751</v>
      </c>
      <c r="B40" s="61" t="s">
        <v>11</v>
      </c>
      <c r="C40" s="51">
        <f>Kindergarten!D61</f>
        <v>4850</v>
      </c>
      <c r="D40" s="30">
        <f>Kindergarten!F61</f>
        <v>300</v>
      </c>
      <c r="E40" s="31">
        <f>Kindergarten!I61</f>
        <v>312</v>
      </c>
      <c r="F40" s="63">
        <f>Kindergarten!L61</f>
        <v>312</v>
      </c>
      <c r="G40" s="10">
        <f>Kindergarten!Q61</f>
        <v>168</v>
      </c>
      <c r="H40" s="13">
        <f>Kindergarten!T61</f>
        <v>185</v>
      </c>
      <c r="I40" s="14">
        <f>Kindergarten!W61</f>
        <v>222</v>
      </c>
      <c r="J40" s="18">
        <f>Kindergarten!AB61</f>
        <v>104</v>
      </c>
      <c r="K40" s="20">
        <f>Kindergarten!AE61</f>
        <v>114</v>
      </c>
      <c r="L40" s="21">
        <f>Kindergarten!AH61</f>
        <v>136.79999999999998</v>
      </c>
      <c r="M40" s="22">
        <f>Kindergarten!AM61</f>
        <v>75</v>
      </c>
      <c r="N40" s="23">
        <f>Kindergarten!AP61</f>
        <v>83</v>
      </c>
      <c r="O40" s="24">
        <f>Kindergarten!AS61</f>
        <v>100</v>
      </c>
    </row>
    <row r="41" spans="1:15" x14ac:dyDescent="0.25">
      <c r="A41" s="64">
        <f>Kindergarten!B62</f>
        <v>4851</v>
      </c>
      <c r="B41" s="61" t="s">
        <v>11</v>
      </c>
      <c r="C41" s="51">
        <f>Kindergarten!D62</f>
        <v>4950</v>
      </c>
      <c r="D41" s="30">
        <f>Kindergarten!F62</f>
        <v>300</v>
      </c>
      <c r="E41" s="31">
        <f>Kindergarten!I62</f>
        <v>312</v>
      </c>
      <c r="F41" s="63">
        <f>Kindergarten!L62</f>
        <v>312</v>
      </c>
      <c r="G41" s="10">
        <f>Kindergarten!Q62</f>
        <v>174</v>
      </c>
      <c r="H41" s="13">
        <f>Kindergarten!T62</f>
        <v>191</v>
      </c>
      <c r="I41" s="14">
        <f>Kindergarten!W62</f>
        <v>229.2</v>
      </c>
      <c r="J41" s="18">
        <f>Kindergarten!AB62</f>
        <v>108</v>
      </c>
      <c r="K41" s="20">
        <f>Kindergarten!AE62</f>
        <v>119</v>
      </c>
      <c r="L41" s="21">
        <f>Kindergarten!AH62</f>
        <v>142.79999999999998</v>
      </c>
      <c r="M41" s="22">
        <f>Kindergarten!AM62</f>
        <v>78</v>
      </c>
      <c r="N41" s="23">
        <f>Kindergarten!AP62</f>
        <v>86</v>
      </c>
      <c r="O41" s="24">
        <f>Kindergarten!AS62</f>
        <v>103</v>
      </c>
    </row>
    <row r="42" spans="1:15" x14ac:dyDescent="0.25">
      <c r="A42" s="64">
        <f>Kindergarten!B63</f>
        <v>4951</v>
      </c>
      <c r="B42" s="61" t="s">
        <v>11</v>
      </c>
      <c r="C42" s="51">
        <f>Kindergarten!D63</f>
        <v>5050</v>
      </c>
      <c r="D42" s="30">
        <f>Kindergarten!F63</f>
        <v>300</v>
      </c>
      <c r="E42" s="31">
        <f>Kindergarten!I63</f>
        <v>312</v>
      </c>
      <c r="F42" s="63">
        <f>Kindergarten!L63</f>
        <v>312</v>
      </c>
      <c r="G42" s="10">
        <f>Kindergarten!Q63</f>
        <v>180</v>
      </c>
      <c r="H42" s="13">
        <f>Kindergarten!T63</f>
        <v>198</v>
      </c>
      <c r="I42" s="14">
        <f>Kindergarten!W63</f>
        <v>237.6</v>
      </c>
      <c r="J42" s="18">
        <f>Kindergarten!AB63</f>
        <v>112</v>
      </c>
      <c r="K42" s="20">
        <f>Kindergarten!AE63</f>
        <v>123</v>
      </c>
      <c r="L42" s="21">
        <f>Kindergarten!AH63</f>
        <v>147.6</v>
      </c>
      <c r="M42" s="22">
        <f>Kindergarten!AM63</f>
        <v>81</v>
      </c>
      <c r="N42" s="23">
        <f>Kindergarten!AP63</f>
        <v>89</v>
      </c>
      <c r="O42" s="24">
        <f>Kindergarten!AS63</f>
        <v>107</v>
      </c>
    </row>
    <row r="43" spans="1:15" x14ac:dyDescent="0.25">
      <c r="A43" s="64">
        <f>Kindergarten!B64</f>
        <v>5051</v>
      </c>
      <c r="B43" s="61" t="s">
        <v>11</v>
      </c>
      <c r="C43" s="51">
        <f>Kindergarten!D64</f>
        <v>5150</v>
      </c>
      <c r="D43" s="30">
        <f>Kindergarten!F64</f>
        <v>300</v>
      </c>
      <c r="E43" s="31">
        <f>Kindergarten!I64</f>
        <v>312</v>
      </c>
      <c r="F43" s="63">
        <f>Kindergarten!L64</f>
        <v>312</v>
      </c>
      <c r="G43" s="10">
        <f>Kindergarten!Q64</f>
        <v>186</v>
      </c>
      <c r="H43" s="13">
        <f>Kindergarten!T64</f>
        <v>205</v>
      </c>
      <c r="I43" s="14">
        <f>Kindergarten!W64</f>
        <v>246</v>
      </c>
      <c r="J43" s="18">
        <f>Kindergarten!AB64</f>
        <v>116</v>
      </c>
      <c r="K43" s="20">
        <f>Kindergarten!AE64</f>
        <v>128</v>
      </c>
      <c r="L43" s="21">
        <f>Kindergarten!AH64</f>
        <v>153.6</v>
      </c>
      <c r="M43" s="22">
        <f>Kindergarten!AM64</f>
        <v>84</v>
      </c>
      <c r="N43" s="23">
        <f>Kindergarten!AP64</f>
        <v>92</v>
      </c>
      <c r="O43" s="24">
        <f>Kindergarten!AS64</f>
        <v>110</v>
      </c>
    </row>
    <row r="44" spans="1:15" x14ac:dyDescent="0.25">
      <c r="A44" s="64">
        <f>Kindergarten!B65</f>
        <v>5151</v>
      </c>
      <c r="B44" s="61" t="s">
        <v>11</v>
      </c>
      <c r="C44" s="51">
        <f>Kindergarten!D65</f>
        <v>5250</v>
      </c>
      <c r="D44" s="30">
        <f>Kindergarten!F65</f>
        <v>300</v>
      </c>
      <c r="E44" s="31">
        <f>Kindergarten!I65</f>
        <v>312</v>
      </c>
      <c r="F44" s="63">
        <f>Kindergarten!L65</f>
        <v>312</v>
      </c>
      <c r="G44" s="10">
        <f>Kindergarten!Q65</f>
        <v>192</v>
      </c>
      <c r="H44" s="13">
        <f>Kindergarten!T65</f>
        <v>211</v>
      </c>
      <c r="I44" s="14">
        <f>Kindergarten!W65</f>
        <v>253.2</v>
      </c>
      <c r="J44" s="18">
        <f>Kindergarten!AB65</f>
        <v>120</v>
      </c>
      <c r="K44" s="20">
        <f>Kindergarten!AE65</f>
        <v>132</v>
      </c>
      <c r="L44" s="21">
        <f>Kindergarten!AH65</f>
        <v>158.4</v>
      </c>
      <c r="M44" s="22">
        <f>Kindergarten!AM65</f>
        <v>87</v>
      </c>
      <c r="N44" s="23">
        <f>Kindergarten!AP65</f>
        <v>96</v>
      </c>
      <c r="O44" s="24">
        <f>Kindergarten!AS65</f>
        <v>115</v>
      </c>
    </row>
    <row r="45" spans="1:15" x14ac:dyDescent="0.25">
      <c r="A45" s="64">
        <f>Kindergarten!B66</f>
        <v>5251</v>
      </c>
      <c r="B45" s="61" t="s">
        <v>11</v>
      </c>
      <c r="C45" s="51">
        <f>Kindergarten!D66</f>
        <v>5350</v>
      </c>
      <c r="D45" s="30">
        <f>Kindergarten!F66</f>
        <v>300</v>
      </c>
      <c r="E45" s="31">
        <f>Kindergarten!I66</f>
        <v>312</v>
      </c>
      <c r="F45" s="63">
        <f>Kindergarten!L66</f>
        <v>312</v>
      </c>
      <c r="G45" s="10">
        <f>Kindergarten!Q66</f>
        <v>198</v>
      </c>
      <c r="H45" s="13">
        <f>Kindergarten!T66</f>
        <v>218</v>
      </c>
      <c r="I45" s="14">
        <f>Kindergarten!W66</f>
        <v>261.59999999999997</v>
      </c>
      <c r="J45" s="18">
        <f>Kindergarten!AB66</f>
        <v>124</v>
      </c>
      <c r="K45" s="20">
        <f>Kindergarten!AE66</f>
        <v>136</v>
      </c>
      <c r="L45" s="21">
        <f>Kindergarten!AH66</f>
        <v>163.19999999999999</v>
      </c>
      <c r="M45" s="22">
        <f>Kindergarten!AM66</f>
        <v>90</v>
      </c>
      <c r="N45" s="23">
        <f>Kindergarten!AP66</f>
        <v>99</v>
      </c>
      <c r="O45" s="24">
        <f>Kindergarten!AS66</f>
        <v>119</v>
      </c>
    </row>
    <row r="46" spans="1:15" x14ac:dyDescent="0.25">
      <c r="A46" s="64">
        <f>Kindergarten!B67</f>
        <v>5351</v>
      </c>
      <c r="B46" s="61" t="s">
        <v>11</v>
      </c>
      <c r="C46" s="51">
        <f>Kindergarten!D67</f>
        <v>5450</v>
      </c>
      <c r="D46" s="30">
        <f>Kindergarten!F67</f>
        <v>300</v>
      </c>
      <c r="E46" s="31">
        <f>Kindergarten!I67</f>
        <v>312</v>
      </c>
      <c r="F46" s="63">
        <f>Kindergarten!L67</f>
        <v>312</v>
      </c>
      <c r="G46" s="10">
        <f>Kindergarten!Q67</f>
        <v>204</v>
      </c>
      <c r="H46" s="13">
        <f>Kindergarten!T67</f>
        <v>224</v>
      </c>
      <c r="I46" s="14">
        <f>Kindergarten!W67</f>
        <v>268.8</v>
      </c>
      <c r="J46" s="18">
        <f>Kindergarten!AB67</f>
        <v>128</v>
      </c>
      <c r="K46" s="20">
        <f>Kindergarten!AE67</f>
        <v>141</v>
      </c>
      <c r="L46" s="21">
        <f>Kindergarten!AH67</f>
        <v>169.2</v>
      </c>
      <c r="M46" s="22">
        <f>Kindergarten!AM67</f>
        <v>93</v>
      </c>
      <c r="N46" s="23">
        <f>Kindergarten!AP67</f>
        <v>102</v>
      </c>
      <c r="O46" s="24">
        <f>Kindergarten!AS67</f>
        <v>122</v>
      </c>
    </row>
    <row r="47" spans="1:15" x14ac:dyDescent="0.25">
      <c r="A47" s="64">
        <f>Kindergarten!B68</f>
        <v>5451</v>
      </c>
      <c r="B47" s="61" t="s">
        <v>11</v>
      </c>
      <c r="C47" s="51">
        <f>Kindergarten!D68</f>
        <v>5550</v>
      </c>
      <c r="D47" s="30">
        <f>Kindergarten!F68</f>
        <v>300</v>
      </c>
      <c r="E47" s="31">
        <f>Kindergarten!I68</f>
        <v>312</v>
      </c>
      <c r="F47" s="63">
        <f>Kindergarten!L68</f>
        <v>312</v>
      </c>
      <c r="G47" s="10">
        <f>Kindergarten!Q68</f>
        <v>210</v>
      </c>
      <c r="H47" s="13">
        <f>Kindergarten!T68</f>
        <v>231</v>
      </c>
      <c r="I47" s="14">
        <f>Kindergarten!W68</f>
        <v>277.2</v>
      </c>
      <c r="J47" s="18">
        <f>Kindergarten!AB68</f>
        <v>132</v>
      </c>
      <c r="K47" s="20">
        <f>Kindergarten!AE68</f>
        <v>145</v>
      </c>
      <c r="L47" s="21">
        <f>Kindergarten!AH68</f>
        <v>174</v>
      </c>
      <c r="M47" s="22">
        <f>Kindergarten!AM68</f>
        <v>96</v>
      </c>
      <c r="N47" s="23">
        <f>Kindergarten!AP68</f>
        <v>106</v>
      </c>
      <c r="O47" s="24">
        <f>Kindergarten!AS68</f>
        <v>127</v>
      </c>
    </row>
    <row r="48" spans="1:15" x14ac:dyDescent="0.25">
      <c r="A48" s="64">
        <f>Kindergarten!B69</f>
        <v>5551</v>
      </c>
      <c r="B48" s="61" t="s">
        <v>11</v>
      </c>
      <c r="C48" s="51">
        <f>Kindergarten!D69</f>
        <v>5650</v>
      </c>
      <c r="D48" s="30">
        <f>Kindergarten!F69</f>
        <v>300</v>
      </c>
      <c r="E48" s="31">
        <f>Kindergarten!I69</f>
        <v>312</v>
      </c>
      <c r="F48" s="63">
        <f>Kindergarten!L69</f>
        <v>312</v>
      </c>
      <c r="G48" s="10">
        <f>Kindergarten!Q69</f>
        <v>216</v>
      </c>
      <c r="H48" s="13">
        <f>Kindergarten!T69</f>
        <v>238</v>
      </c>
      <c r="I48" s="14">
        <f>Kindergarten!W69</f>
        <v>285.59999999999997</v>
      </c>
      <c r="J48" s="18">
        <f>Kindergarten!AB69</f>
        <v>136</v>
      </c>
      <c r="K48" s="20">
        <f>Kindergarten!AE69</f>
        <v>150</v>
      </c>
      <c r="L48" s="21">
        <f>Kindergarten!AH69</f>
        <v>180</v>
      </c>
      <c r="M48" s="22">
        <f>Kindergarten!AM69</f>
        <v>99</v>
      </c>
      <c r="N48" s="23">
        <f>Kindergarten!AP69</f>
        <v>109</v>
      </c>
      <c r="O48" s="24">
        <f>Kindergarten!AS69</f>
        <v>131</v>
      </c>
    </row>
    <row r="49" spans="1:15" x14ac:dyDescent="0.25">
      <c r="A49" s="64">
        <f>Kindergarten!B70</f>
        <v>5651</v>
      </c>
      <c r="B49" s="61" t="s">
        <v>11</v>
      </c>
      <c r="C49" s="51">
        <f>Kindergarten!D70</f>
        <v>5750</v>
      </c>
      <c r="D49" s="30">
        <f>Kindergarten!F70</f>
        <v>300</v>
      </c>
      <c r="E49" s="31">
        <f>Kindergarten!I70</f>
        <v>312</v>
      </c>
      <c r="F49" s="63">
        <f>Kindergarten!L70</f>
        <v>312</v>
      </c>
      <c r="G49" s="10">
        <f>Kindergarten!Q70</f>
        <v>222</v>
      </c>
      <c r="H49" s="13">
        <f>Kindergarten!T70</f>
        <v>244</v>
      </c>
      <c r="I49" s="14">
        <f>Kindergarten!W70</f>
        <v>292.8</v>
      </c>
      <c r="J49" s="18">
        <f>Kindergarten!AB70</f>
        <v>140</v>
      </c>
      <c r="K49" s="20">
        <f>Kindergarten!AE70</f>
        <v>154</v>
      </c>
      <c r="L49" s="21">
        <f>Kindergarten!AH70</f>
        <v>184.79999999999998</v>
      </c>
      <c r="M49" s="22">
        <f>Kindergarten!AM70</f>
        <v>102</v>
      </c>
      <c r="N49" s="23">
        <f>Kindergarten!AP70</f>
        <v>112</v>
      </c>
      <c r="O49" s="24">
        <f>Kindergarten!AS70</f>
        <v>134</v>
      </c>
    </row>
    <row r="50" spans="1:15" x14ac:dyDescent="0.25">
      <c r="A50" s="64">
        <f>Kindergarten!B71</f>
        <v>5751</v>
      </c>
      <c r="B50" s="61" t="s">
        <v>11</v>
      </c>
      <c r="C50" s="51">
        <f>Kindergarten!D71</f>
        <v>5850</v>
      </c>
      <c r="D50" s="30">
        <f>Kindergarten!F71</f>
        <v>300</v>
      </c>
      <c r="E50" s="31">
        <f>Kindergarten!I71</f>
        <v>312</v>
      </c>
      <c r="F50" s="63">
        <f>Kindergarten!L71</f>
        <v>312</v>
      </c>
      <c r="G50" s="10">
        <f>Kindergarten!Q71</f>
        <v>228</v>
      </c>
      <c r="H50" s="13">
        <f>Kindergarten!T71</f>
        <v>251</v>
      </c>
      <c r="I50" s="14">
        <f>Kindergarten!W71</f>
        <v>301.2</v>
      </c>
      <c r="J50" s="18">
        <f>Kindergarten!AB71</f>
        <v>144</v>
      </c>
      <c r="K50" s="20">
        <f>Kindergarten!AE71</f>
        <v>158</v>
      </c>
      <c r="L50" s="21">
        <f>Kindergarten!AH71</f>
        <v>189.6</v>
      </c>
      <c r="M50" s="22">
        <f>Kindergarten!AM71</f>
        <v>105</v>
      </c>
      <c r="N50" s="23">
        <f>Kindergarten!AP71</f>
        <v>116</v>
      </c>
      <c r="O50" s="24">
        <f>Kindergarten!AS71</f>
        <v>139</v>
      </c>
    </row>
    <row r="51" spans="1:15" x14ac:dyDescent="0.25">
      <c r="A51" s="64">
        <f>Kindergarten!B72</f>
        <v>5851</v>
      </c>
      <c r="B51" s="61" t="s">
        <v>11</v>
      </c>
      <c r="C51" s="51">
        <f>Kindergarten!D72</f>
        <v>5950</v>
      </c>
      <c r="D51" s="30">
        <f>Kindergarten!F72</f>
        <v>300</v>
      </c>
      <c r="E51" s="31">
        <f>Kindergarten!I72</f>
        <v>312</v>
      </c>
      <c r="F51" s="63">
        <f>Kindergarten!L72</f>
        <v>312</v>
      </c>
      <c r="G51" s="10">
        <f>Kindergarten!Q72</f>
        <v>234</v>
      </c>
      <c r="H51" s="13">
        <f>Kindergarten!T72</f>
        <v>257</v>
      </c>
      <c r="I51" s="14">
        <f>Kindergarten!W72</f>
        <v>308.39999999999998</v>
      </c>
      <c r="J51" s="18">
        <f>Kindergarten!AB72</f>
        <v>148</v>
      </c>
      <c r="K51" s="20">
        <f>Kindergarten!AE72</f>
        <v>163</v>
      </c>
      <c r="L51" s="21">
        <f>Kindergarten!AH72</f>
        <v>195.6</v>
      </c>
      <c r="M51" s="22">
        <f>Kindergarten!AM72</f>
        <v>108</v>
      </c>
      <c r="N51" s="23">
        <f>Kindergarten!AP72</f>
        <v>119</v>
      </c>
      <c r="O51" s="24">
        <f>Kindergarten!AS72</f>
        <v>143</v>
      </c>
    </row>
    <row r="52" spans="1:15" ht="30" x14ac:dyDescent="0.25">
      <c r="A52" s="64">
        <f>Kindergarten!B73</f>
        <v>5951</v>
      </c>
      <c r="B52" s="167" t="s">
        <v>12</v>
      </c>
      <c r="C52" s="4"/>
      <c r="D52" s="30">
        <f>Kindergarten!F73</f>
        <v>300</v>
      </c>
      <c r="E52" s="31">
        <f>Kindergarten!I73</f>
        <v>312</v>
      </c>
      <c r="F52" s="63">
        <f>Kindergarten!L73</f>
        <v>312</v>
      </c>
      <c r="G52" s="10">
        <f>Kindergarten!Q73</f>
        <v>240</v>
      </c>
      <c r="H52" s="13">
        <f>Kindergarten!T73</f>
        <v>264</v>
      </c>
      <c r="I52" s="14">
        <f>Kindergarten!W73</f>
        <v>312</v>
      </c>
      <c r="J52" s="18">
        <f>Kindergarten!AB73</f>
        <v>152</v>
      </c>
      <c r="K52" s="20">
        <f>Kindergarten!AE73</f>
        <v>167</v>
      </c>
      <c r="L52" s="21">
        <f>Kindergarten!AH73</f>
        <v>200.4</v>
      </c>
      <c r="M52" s="22">
        <f>Kindergarten!AM73</f>
        <v>111</v>
      </c>
      <c r="N52" s="23">
        <f>Kindergarten!AP73</f>
        <v>122</v>
      </c>
      <c r="O52" s="24">
        <f>Kindergarten!AS73</f>
        <v>146</v>
      </c>
    </row>
    <row r="53" spans="1:15" x14ac:dyDescent="0.25">
      <c r="A53" s="296" t="s">
        <v>7</v>
      </c>
      <c r="B53" s="296"/>
      <c r="C53" s="297"/>
      <c r="D53" s="30">
        <f>Kindergarten!F74</f>
        <v>132</v>
      </c>
      <c r="E53" s="8"/>
      <c r="F53" s="8"/>
      <c r="G53" s="10"/>
      <c r="H53" s="13"/>
      <c r="I53" s="14"/>
      <c r="J53" s="18">
        <f>Kindergarten!AB74</f>
        <v>0</v>
      </c>
      <c r="K53" s="20">
        <f>Kindergarten!AE74</f>
        <v>0</v>
      </c>
      <c r="L53" s="21">
        <f>Kindergarten!AH74</f>
        <v>0</v>
      </c>
      <c r="M53" s="22">
        <f>Kindergarten!AM74</f>
        <v>0</v>
      </c>
      <c r="N53" s="23">
        <f>Kindergarten!AP74</f>
        <v>0</v>
      </c>
      <c r="O53" s="24">
        <f>Kindergarten!AS74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opLeftCell="A40" zoomScale="80" zoomScaleNormal="80" workbookViewId="0">
      <selection activeCell="M55" sqref="M55"/>
    </sheetView>
  </sheetViews>
  <sheetFormatPr baseColWidth="10" defaultRowHeight="15" x14ac:dyDescent="0.25"/>
  <cols>
    <col min="2" max="2" width="7.42578125" customWidth="1"/>
  </cols>
  <sheetData>
    <row r="1" spans="1:15" ht="18.75" x14ac:dyDescent="0.3">
      <c r="A1" s="171" t="str">
        <f>Hort!B2</f>
        <v>Tabellen: Beispielberechnung für Kostenbeiträge Kindertagesstätte, ohne Kindergeld</v>
      </c>
    </row>
    <row r="2" spans="1:15" ht="18.75" x14ac:dyDescent="0.3">
      <c r="A2" s="172" t="str">
        <f>Hort!B3</f>
        <v xml:space="preserve">Kostenbeiträge Grundschulalter (Hort) </v>
      </c>
    </row>
    <row r="4" spans="1:15" x14ac:dyDescent="0.25">
      <c r="A4" s="306" t="str">
        <f>Hort!B31</f>
        <v xml:space="preserve">Familien mit </v>
      </c>
      <c r="B4" s="306"/>
      <c r="C4" s="307"/>
      <c r="D4" s="85" t="str">
        <f>Hort!E31</f>
        <v>einem Kind</v>
      </c>
      <c r="E4" s="99"/>
      <c r="F4" s="99"/>
      <c r="G4" s="85" t="str">
        <f>Hort!P31</f>
        <v>zwei Kindern</v>
      </c>
      <c r="H4" s="100"/>
      <c r="I4" s="100"/>
      <c r="J4" s="97" t="str">
        <f>Hort!AA31</f>
        <v>drei Kindern</v>
      </c>
      <c r="K4" s="102"/>
      <c r="L4" s="102"/>
      <c r="M4" s="92" t="str">
        <f>Hort!AL31</f>
        <v>vier Kindern</v>
      </c>
      <c r="N4" s="92"/>
      <c r="O4" s="92"/>
    </row>
    <row r="5" spans="1:15" ht="105" x14ac:dyDescent="0.25">
      <c r="A5" s="300"/>
      <c r="B5" s="301"/>
      <c r="C5" s="302"/>
      <c r="D5" s="104"/>
      <c r="E5" s="56" t="str">
        <f>Hort!I32</f>
        <v>prozentu-ale Erhöhung von der 1. Stufe zur 2. Betreu-ungsstufe</v>
      </c>
      <c r="F5" s="56" t="str">
        <f>Hort!L32</f>
        <v>prozentu-ale Erhöhung von der 2. Stufe zur 3. Betreu-ungsstufe</v>
      </c>
      <c r="G5" s="109"/>
      <c r="H5" s="57" t="str">
        <f>Hort!T32</f>
        <v>prozentu-ale Erhöhung von der 1. Stufe zur 2. Betreu-ungsstufe</v>
      </c>
      <c r="I5" s="57" t="str">
        <f>Hort!W32</f>
        <v>prozentu-ale Erhöhung von der 2. Stufe zur 3. Betreu-ungsstufe</v>
      </c>
      <c r="J5" s="111"/>
      <c r="K5" s="113" t="str">
        <f>Hort!AE32</f>
        <v>prozentu-ale Erhöhung von der 1. Stufe zur 2. Betreu-ungsstufe</v>
      </c>
      <c r="L5" s="113" t="str">
        <f>Hort!AH32</f>
        <v>prozentu-ale Erhöhung von der 2. Stufe zur 3. Betreu-ungsstufe</v>
      </c>
      <c r="M5" s="116"/>
      <c r="N5" s="117" t="str">
        <f>Hort!AP32</f>
        <v>prozentu-ale Erhöhung von der 1. Stufe zur 2. Betreu-ungsstufe</v>
      </c>
      <c r="O5" s="117" t="str">
        <f>Hort!AS32</f>
        <v>prozentu-ale Erhöhung von der 2. Stufe zur 3. Betreu-ungsstufe</v>
      </c>
    </row>
    <row r="6" spans="1:15" ht="45.4" hidden="1" customHeight="1" x14ac:dyDescent="0.25">
      <c r="A6" s="312" t="str">
        <f>Hort!B33</f>
        <v>prozentuale Erhöhung mit steigendem Betreuungsumgang</v>
      </c>
      <c r="B6" s="313"/>
      <c r="C6" s="314"/>
      <c r="D6" s="104"/>
      <c r="E6" s="56">
        <f>Hort!I33</f>
        <v>0.08</v>
      </c>
      <c r="F6" s="56">
        <f>Hort!L33</f>
        <v>0.12</v>
      </c>
      <c r="G6" s="109"/>
      <c r="H6" s="57">
        <f>Hort!T33</f>
        <v>0.08</v>
      </c>
      <c r="I6" s="57">
        <f>Hort!W33</f>
        <v>0.12</v>
      </c>
      <c r="J6" s="123"/>
      <c r="K6" s="53">
        <f>Hort!AE33</f>
        <v>0.08</v>
      </c>
      <c r="L6" s="53">
        <f>Hort!AH33</f>
        <v>0.12</v>
      </c>
      <c r="M6" s="128"/>
      <c r="N6" s="52">
        <f>Hort!AP33</f>
        <v>0.08</v>
      </c>
      <c r="O6" s="52">
        <f>Hort!AS33</f>
        <v>0.12</v>
      </c>
    </row>
    <row r="7" spans="1:15" ht="30" x14ac:dyDescent="0.25">
      <c r="A7" s="298" t="str">
        <f>Hort!B34</f>
        <v>Betreuungsumfänge</v>
      </c>
      <c r="B7" s="298"/>
      <c r="C7" s="299"/>
      <c r="D7" s="58" t="str">
        <f>Hort!F34</f>
        <v>bis 4h</v>
      </c>
      <c r="E7" s="59" t="str">
        <f>Hort!I34</f>
        <v>über 4h</v>
      </c>
      <c r="F7" s="60" t="str">
        <f>Hort!L34</f>
        <v>6h und höher</v>
      </c>
      <c r="G7" s="133" t="str">
        <f>Hort!Q34</f>
        <v>bis 4h</v>
      </c>
      <c r="H7" s="134" t="str">
        <f>Hort!T34</f>
        <v>über 4h</v>
      </c>
      <c r="I7" s="135" t="str">
        <f>Hort!W34</f>
        <v>6h und höher</v>
      </c>
      <c r="J7" s="139" t="str">
        <f>Hort!AB34</f>
        <v>bis 4h</v>
      </c>
      <c r="K7" s="139" t="str">
        <f>Hort!AE34</f>
        <v>über 4h</v>
      </c>
      <c r="L7" s="141" t="str">
        <f>Hort!AH34</f>
        <v>6h und höher</v>
      </c>
      <c r="M7" s="145" t="str">
        <f>Hort!AM34</f>
        <v>bis 4h</v>
      </c>
      <c r="N7" s="145" t="str">
        <f>Hort!AP34</f>
        <v>über 4h</v>
      </c>
      <c r="O7" s="146" t="str">
        <f>Hort!AS34</f>
        <v>6h und höher</v>
      </c>
    </row>
    <row r="8" spans="1:15" x14ac:dyDescent="0.25">
      <c r="A8" s="300" t="str">
        <f>Hort!B35</f>
        <v>Nettoeinkommen je Monat</v>
      </c>
      <c r="B8" s="301"/>
      <c r="C8" s="302"/>
      <c r="D8" s="148" t="str">
        <f>Hort!F35</f>
        <v>Betrag</v>
      </c>
      <c r="E8" s="150" t="str">
        <f>Hort!I35</f>
        <v>Betrag</v>
      </c>
      <c r="F8" s="150" t="str">
        <f>Hort!L35</f>
        <v>Betrag</v>
      </c>
      <c r="G8" s="153" t="str">
        <f>Hort!Q35</f>
        <v>Betrag</v>
      </c>
      <c r="H8" s="153" t="str">
        <f>Hort!T35</f>
        <v>Betrag</v>
      </c>
      <c r="I8" s="153" t="str">
        <f>Hort!W35</f>
        <v>Betrag</v>
      </c>
      <c r="J8" s="157" t="str">
        <f>Hort!AB35</f>
        <v>Betrag</v>
      </c>
      <c r="K8" s="157" t="str">
        <f>Hort!AE35</f>
        <v>Betrag</v>
      </c>
      <c r="L8" s="157" t="str">
        <f>Hort!AH35</f>
        <v>Betrag</v>
      </c>
      <c r="M8" s="163" t="str">
        <f>Hort!AM35</f>
        <v>Betrag</v>
      </c>
      <c r="N8" s="163" t="str">
        <f>Hort!AP35</f>
        <v>Betrag</v>
      </c>
      <c r="O8" s="163" t="str">
        <f>Hort!AS35</f>
        <v>Betrag</v>
      </c>
    </row>
    <row r="9" spans="1:15" x14ac:dyDescent="0.25">
      <c r="A9" s="61"/>
      <c r="B9" s="61" t="s">
        <v>11</v>
      </c>
      <c r="C9" s="251">
        <f>Hort!D36</f>
        <v>1666.67</v>
      </c>
      <c r="D9" s="30">
        <f>Hort!F36</f>
        <v>0</v>
      </c>
      <c r="E9" s="31">
        <f>Hort!I36</f>
        <v>0</v>
      </c>
      <c r="F9" s="63">
        <f>Hort!L36</f>
        <v>0</v>
      </c>
      <c r="G9" s="10">
        <f>Hort!Q36</f>
        <v>0</v>
      </c>
      <c r="H9" s="13">
        <f>Hort!T36</f>
        <v>0</v>
      </c>
      <c r="I9" s="14">
        <f>Hort!W36</f>
        <v>0</v>
      </c>
      <c r="J9" s="18">
        <f>Hort!AB36</f>
        <v>0</v>
      </c>
      <c r="K9" s="20">
        <f>Hort!AE36</f>
        <v>0</v>
      </c>
      <c r="L9" s="21">
        <f>Hort!AH36</f>
        <v>0</v>
      </c>
      <c r="M9" s="22">
        <f>Hort!AM36</f>
        <v>0</v>
      </c>
      <c r="N9" s="23">
        <f>Hort!AP36</f>
        <v>0</v>
      </c>
      <c r="O9" s="24">
        <f>Hort!AS36</f>
        <v>0</v>
      </c>
    </row>
    <row r="10" spans="1:15" x14ac:dyDescent="0.25">
      <c r="A10" s="252">
        <f>Hort!B37</f>
        <v>1666.68</v>
      </c>
      <c r="B10" s="61" t="s">
        <v>11</v>
      </c>
      <c r="C10" s="15">
        <f>Hort!D37</f>
        <v>2050</v>
      </c>
      <c r="D10" s="30">
        <f>Hort!F37</f>
        <v>9</v>
      </c>
      <c r="E10" s="31">
        <f>Hort!I37</f>
        <v>13</v>
      </c>
      <c r="F10" s="63">
        <f>Hort!L37</f>
        <v>17</v>
      </c>
      <c r="G10" s="10">
        <f>Hort!Q37</f>
        <v>8</v>
      </c>
      <c r="H10" s="13">
        <f>Hort!T37</f>
        <v>12</v>
      </c>
      <c r="I10" s="14">
        <f>Hort!W37</f>
        <v>16</v>
      </c>
      <c r="J10" s="18">
        <f>Hort!AB37</f>
        <v>7</v>
      </c>
      <c r="K10" s="20">
        <f>Hort!AE37</f>
        <v>11</v>
      </c>
      <c r="L10" s="21">
        <f>Hort!AH37</f>
        <v>15</v>
      </c>
      <c r="M10" s="22">
        <f>Hort!AM37</f>
        <v>6</v>
      </c>
      <c r="N10" s="23">
        <f>Hort!AP37</f>
        <v>10</v>
      </c>
      <c r="O10" s="24">
        <f>Hort!AS37</f>
        <v>14</v>
      </c>
    </row>
    <row r="11" spans="1:15" x14ac:dyDescent="0.25">
      <c r="A11" s="64">
        <f>Hort!B38</f>
        <v>2051</v>
      </c>
      <c r="B11" s="61" t="s">
        <v>11</v>
      </c>
      <c r="C11" s="15">
        <f>Hort!D38</f>
        <v>2150</v>
      </c>
      <c r="D11" s="30">
        <f>Hort!F38</f>
        <v>9</v>
      </c>
      <c r="E11" s="31">
        <f>Hort!I38</f>
        <v>13</v>
      </c>
      <c r="F11" s="63">
        <f>Hort!L38</f>
        <v>17</v>
      </c>
      <c r="G11" s="10">
        <f>Hort!Q38</f>
        <v>8</v>
      </c>
      <c r="H11" s="13">
        <f>Hort!T38</f>
        <v>12</v>
      </c>
      <c r="I11" s="14">
        <f>Hort!W38</f>
        <v>16</v>
      </c>
      <c r="J11" s="18">
        <f>Hort!AB38</f>
        <v>7</v>
      </c>
      <c r="K11" s="20">
        <f>Hort!AE38</f>
        <v>11</v>
      </c>
      <c r="L11" s="21">
        <f>Hort!AH38</f>
        <v>15</v>
      </c>
      <c r="M11" s="22">
        <f>Hort!AM38</f>
        <v>6</v>
      </c>
      <c r="N11" s="23">
        <f>Hort!AP38</f>
        <v>10</v>
      </c>
      <c r="O11" s="24">
        <f>Hort!AS38</f>
        <v>14</v>
      </c>
    </row>
    <row r="12" spans="1:15" x14ac:dyDescent="0.25">
      <c r="A12" s="64">
        <f>Hort!B39</f>
        <v>2151</v>
      </c>
      <c r="B12" s="61" t="s">
        <v>11</v>
      </c>
      <c r="C12" s="15">
        <f>Hort!D39</f>
        <v>2250</v>
      </c>
      <c r="D12" s="30">
        <f>Hort!F39</f>
        <v>14.000000000000002</v>
      </c>
      <c r="E12" s="31">
        <f>Hort!I39</f>
        <v>15</v>
      </c>
      <c r="F12" s="63">
        <f>Hort!L39</f>
        <v>17</v>
      </c>
      <c r="G12" s="10">
        <f>Hort!Q39</f>
        <v>8</v>
      </c>
      <c r="H12" s="13">
        <f>Hort!T39</f>
        <v>12</v>
      </c>
      <c r="I12" s="14">
        <f>Hort!W39</f>
        <v>16</v>
      </c>
      <c r="J12" s="18">
        <f>Hort!AB39</f>
        <v>7</v>
      </c>
      <c r="K12" s="20">
        <f>Hort!AE39</f>
        <v>11</v>
      </c>
      <c r="L12" s="21">
        <f>Hort!AH39</f>
        <v>15</v>
      </c>
      <c r="M12" s="22">
        <f>Hort!AM39</f>
        <v>6</v>
      </c>
      <c r="N12" s="23">
        <f>Hort!AP39</f>
        <v>10</v>
      </c>
      <c r="O12" s="24">
        <f>Hort!AS39</f>
        <v>14</v>
      </c>
    </row>
    <row r="13" spans="1:15" x14ac:dyDescent="0.25">
      <c r="A13" s="64">
        <f>Hort!B40</f>
        <v>2251</v>
      </c>
      <c r="B13" s="61" t="s">
        <v>11</v>
      </c>
      <c r="C13" s="15">
        <f>Hort!D40</f>
        <v>2350</v>
      </c>
      <c r="D13" s="30">
        <f>Hort!F40</f>
        <v>28.000000000000004</v>
      </c>
      <c r="E13" s="31">
        <f>Hort!I40</f>
        <v>30</v>
      </c>
      <c r="F13" s="63">
        <f>Hort!L40</f>
        <v>32</v>
      </c>
      <c r="G13" s="10">
        <f>Hort!Q40</f>
        <v>8</v>
      </c>
      <c r="H13" s="13">
        <f>Hort!T40</f>
        <v>12</v>
      </c>
      <c r="I13" s="14">
        <f>Hort!W40</f>
        <v>16</v>
      </c>
      <c r="J13" s="18">
        <f>Hort!AB40</f>
        <v>7</v>
      </c>
      <c r="K13" s="20">
        <f>Hort!AE40</f>
        <v>11</v>
      </c>
      <c r="L13" s="21">
        <f>Hort!AH40</f>
        <v>15</v>
      </c>
      <c r="M13" s="22">
        <f>Hort!AM40</f>
        <v>6</v>
      </c>
      <c r="N13" s="23">
        <f>Hort!AP40</f>
        <v>10</v>
      </c>
      <c r="O13" s="24">
        <f>Hort!AS40</f>
        <v>14</v>
      </c>
    </row>
    <row r="14" spans="1:15" x14ac:dyDescent="0.25">
      <c r="A14" s="64">
        <f>Hort!B41</f>
        <v>2351</v>
      </c>
      <c r="B14" s="61" t="s">
        <v>11</v>
      </c>
      <c r="C14" s="15">
        <f>Hort!D41</f>
        <v>2450</v>
      </c>
      <c r="D14" s="30">
        <f>Hort!F41</f>
        <v>42.000000000000007</v>
      </c>
      <c r="E14" s="31">
        <f>Hort!I41</f>
        <v>45</v>
      </c>
      <c r="F14" s="63">
        <f>Hort!L41</f>
        <v>49</v>
      </c>
      <c r="G14" s="10">
        <f>Hort!Q41</f>
        <v>8</v>
      </c>
      <c r="H14" s="13">
        <f>Hort!T41</f>
        <v>12</v>
      </c>
      <c r="I14" s="14">
        <f>Hort!W41</f>
        <v>16</v>
      </c>
      <c r="J14" s="18">
        <f>Hort!AB41</f>
        <v>7</v>
      </c>
      <c r="K14" s="20">
        <f>Hort!AE41</f>
        <v>11</v>
      </c>
      <c r="L14" s="21">
        <f>Hort!AH41</f>
        <v>15</v>
      </c>
      <c r="M14" s="22">
        <f>Hort!AM41</f>
        <v>6</v>
      </c>
      <c r="N14" s="23">
        <f>Hort!AP41</f>
        <v>10</v>
      </c>
      <c r="O14" s="24">
        <f>Hort!AS41</f>
        <v>14</v>
      </c>
    </row>
    <row r="15" spans="1:15" x14ac:dyDescent="0.25">
      <c r="A15" s="64">
        <f>Hort!B42</f>
        <v>2451</v>
      </c>
      <c r="B15" s="61" t="s">
        <v>11</v>
      </c>
      <c r="C15" s="15">
        <f>Hort!D42</f>
        <v>2550</v>
      </c>
      <c r="D15" s="30">
        <f>Hort!F42</f>
        <v>56.000000000000007</v>
      </c>
      <c r="E15" s="31">
        <f>Hort!I42</f>
        <v>60</v>
      </c>
      <c r="F15" s="63">
        <f>Hort!L42</f>
        <v>65</v>
      </c>
      <c r="G15" s="10">
        <f>Hort!Q42</f>
        <v>14.000000000000002</v>
      </c>
      <c r="H15" s="13">
        <f>Hort!T42</f>
        <v>15</v>
      </c>
      <c r="I15" s="14">
        <f>Hort!W42</f>
        <v>60</v>
      </c>
      <c r="J15" s="18">
        <f>Hort!AB42</f>
        <v>7</v>
      </c>
      <c r="K15" s="20">
        <f>Hort!AE42</f>
        <v>11</v>
      </c>
      <c r="L15" s="21">
        <f>Hort!AH42</f>
        <v>15</v>
      </c>
      <c r="M15" s="22">
        <f>Hort!AM42</f>
        <v>6</v>
      </c>
      <c r="N15" s="23">
        <f>Hort!AP42</f>
        <v>10</v>
      </c>
      <c r="O15" s="24">
        <f>Hort!AS42</f>
        <v>14</v>
      </c>
    </row>
    <row r="16" spans="1:15" x14ac:dyDescent="0.25">
      <c r="A16" s="64">
        <f>Hort!B43</f>
        <v>2551</v>
      </c>
      <c r="B16" s="61" t="s">
        <v>11</v>
      </c>
      <c r="C16" s="15">
        <f>Hort!D43</f>
        <v>2650</v>
      </c>
      <c r="D16" s="30">
        <f>Hort!F43</f>
        <v>70</v>
      </c>
      <c r="E16" s="31">
        <f>Hort!I43</f>
        <v>76</v>
      </c>
      <c r="F16" s="63">
        <f>Hort!L43</f>
        <v>82</v>
      </c>
      <c r="G16" s="10">
        <f>Hort!Q43</f>
        <v>21.000000000000004</v>
      </c>
      <c r="H16" s="13">
        <f>Hort!T43</f>
        <v>23</v>
      </c>
      <c r="I16" s="14">
        <f>Hort!W43</f>
        <v>76</v>
      </c>
      <c r="J16" s="18">
        <f>Hort!AB43</f>
        <v>7</v>
      </c>
      <c r="K16" s="20">
        <f>Hort!AE43</f>
        <v>11</v>
      </c>
      <c r="L16" s="21">
        <f>Hort!AH43</f>
        <v>15</v>
      </c>
      <c r="M16" s="22">
        <f>Hort!AM43</f>
        <v>6</v>
      </c>
      <c r="N16" s="23">
        <f>Hort!AP43</f>
        <v>10</v>
      </c>
      <c r="O16" s="24">
        <f>Hort!AS43</f>
        <v>14</v>
      </c>
    </row>
    <row r="17" spans="1:15" x14ac:dyDescent="0.25">
      <c r="A17" s="64">
        <f>Hort!B44</f>
        <v>2651</v>
      </c>
      <c r="B17" s="61" t="s">
        <v>11</v>
      </c>
      <c r="C17" s="15">
        <f>Hort!D44</f>
        <v>2750</v>
      </c>
      <c r="D17" s="30">
        <f>Hort!F44</f>
        <v>84.000000000000014</v>
      </c>
      <c r="E17" s="31">
        <f>Hort!I44</f>
        <v>91</v>
      </c>
      <c r="F17" s="63">
        <f>Hort!L44</f>
        <v>98</v>
      </c>
      <c r="G17" s="10">
        <f>Hort!Q44</f>
        <v>28.000000000000004</v>
      </c>
      <c r="H17" s="13">
        <f>Hort!T44</f>
        <v>30</v>
      </c>
      <c r="I17" s="14">
        <f>Hort!W44</f>
        <v>91</v>
      </c>
      <c r="J17" s="18">
        <f>Hort!AB44</f>
        <v>7</v>
      </c>
      <c r="K17" s="20">
        <f>Hort!AE44</f>
        <v>11</v>
      </c>
      <c r="L17" s="21">
        <f>Hort!AH44</f>
        <v>15</v>
      </c>
      <c r="M17" s="22">
        <f>Hort!AM44</f>
        <v>6</v>
      </c>
      <c r="N17" s="23">
        <f>Hort!AP44</f>
        <v>10</v>
      </c>
      <c r="O17" s="24">
        <f>Hort!AS44</f>
        <v>14</v>
      </c>
    </row>
    <row r="18" spans="1:15" x14ac:dyDescent="0.25">
      <c r="A18" s="64">
        <f>Hort!B45</f>
        <v>2751</v>
      </c>
      <c r="B18" s="61" t="s">
        <v>11</v>
      </c>
      <c r="C18" s="15">
        <f>Hort!D45</f>
        <v>2850</v>
      </c>
      <c r="D18" s="30">
        <f>Hort!F45</f>
        <v>98.000000000000014</v>
      </c>
      <c r="E18" s="31">
        <f>Hort!I45</f>
        <v>106</v>
      </c>
      <c r="F18" s="63">
        <f>Hort!L45</f>
        <v>114</v>
      </c>
      <c r="G18" s="10">
        <f>Hort!Q45</f>
        <v>35</v>
      </c>
      <c r="H18" s="13">
        <f>Hort!T45</f>
        <v>38</v>
      </c>
      <c r="I18" s="14">
        <f>Hort!W45</f>
        <v>106</v>
      </c>
      <c r="J18" s="18">
        <f>Hort!AB45</f>
        <v>9.3333333333333339</v>
      </c>
      <c r="K18" s="20">
        <f>Hort!AE45</f>
        <v>11</v>
      </c>
      <c r="L18" s="21">
        <f>Hort!AH45</f>
        <v>15</v>
      </c>
      <c r="M18" s="22">
        <f>Hort!AM45</f>
        <v>6</v>
      </c>
      <c r="N18" s="23">
        <f>Hort!AP45</f>
        <v>10</v>
      </c>
      <c r="O18" s="24">
        <f>Hort!AS45</f>
        <v>14</v>
      </c>
    </row>
    <row r="19" spans="1:15" x14ac:dyDescent="0.25">
      <c r="A19" s="64">
        <f>Hort!B46</f>
        <v>2851</v>
      </c>
      <c r="B19" s="61" t="s">
        <v>11</v>
      </c>
      <c r="C19" s="15">
        <f>Hort!D46</f>
        <v>2950</v>
      </c>
      <c r="D19" s="30">
        <f>Hort!F46</f>
        <v>112.00000000000001</v>
      </c>
      <c r="E19" s="31">
        <f>Hort!I46</f>
        <v>121</v>
      </c>
      <c r="F19" s="63">
        <f>Hort!L46</f>
        <v>131</v>
      </c>
      <c r="G19" s="10">
        <f>Hort!Q46</f>
        <v>42.000000000000007</v>
      </c>
      <c r="H19" s="13">
        <f>Hort!T46</f>
        <v>45</v>
      </c>
      <c r="I19" s="14">
        <f>Hort!W46</f>
        <v>121</v>
      </c>
      <c r="J19" s="18">
        <f>Hort!AB46</f>
        <v>14.000000000000002</v>
      </c>
      <c r="K19" s="20">
        <f>Hort!AE46</f>
        <v>15</v>
      </c>
      <c r="L19" s="21">
        <f>Hort!AH46</f>
        <v>16</v>
      </c>
      <c r="M19" s="22">
        <f>Hort!AM46</f>
        <v>6</v>
      </c>
      <c r="N19" s="23">
        <f>Hort!AP46</f>
        <v>10</v>
      </c>
      <c r="O19" s="24">
        <f>Hort!AS46</f>
        <v>14</v>
      </c>
    </row>
    <row r="20" spans="1:15" x14ac:dyDescent="0.25">
      <c r="A20" s="64">
        <f>Hort!B47</f>
        <v>2951</v>
      </c>
      <c r="B20" s="61" t="s">
        <v>11</v>
      </c>
      <c r="C20" s="15">
        <f>Hort!D47</f>
        <v>3050</v>
      </c>
      <c r="D20" s="30">
        <f>Hort!F47</f>
        <v>126.00000000000001</v>
      </c>
      <c r="E20" s="31">
        <f>Hort!I47</f>
        <v>136</v>
      </c>
      <c r="F20" s="63">
        <f>Hort!L47</f>
        <v>147</v>
      </c>
      <c r="G20" s="10">
        <f>Hort!Q47</f>
        <v>49.000000000000007</v>
      </c>
      <c r="H20" s="13">
        <f>Hort!T47</f>
        <v>53</v>
      </c>
      <c r="I20" s="14">
        <f>Hort!W47</f>
        <v>136</v>
      </c>
      <c r="J20" s="18">
        <f>Hort!AB47</f>
        <v>18.666666666666668</v>
      </c>
      <c r="K20" s="20">
        <f>Hort!AE47</f>
        <v>20</v>
      </c>
      <c r="L20" s="21">
        <f>Hort!AH47</f>
        <v>22</v>
      </c>
      <c r="M20" s="22">
        <f>Hort!AM47</f>
        <v>7.0000000000000009</v>
      </c>
      <c r="N20" s="23">
        <f>Hort!AP47</f>
        <v>10</v>
      </c>
      <c r="O20" s="24">
        <f>Hort!AS47</f>
        <v>14</v>
      </c>
    </row>
    <row r="21" spans="1:15" x14ac:dyDescent="0.25">
      <c r="A21" s="64">
        <f>Hort!B48</f>
        <v>3051</v>
      </c>
      <c r="B21" s="61" t="s">
        <v>11</v>
      </c>
      <c r="C21" s="15">
        <f>Hort!D48</f>
        <v>3150</v>
      </c>
      <c r="D21" s="30">
        <f>Hort!F48</f>
        <v>140</v>
      </c>
      <c r="E21" s="31">
        <f>Hort!I48</f>
        <v>151</v>
      </c>
      <c r="F21" s="63">
        <f>Hort!L48</f>
        <v>163</v>
      </c>
      <c r="G21" s="10">
        <f>Hort!Q48</f>
        <v>56.000000000000007</v>
      </c>
      <c r="H21" s="13">
        <f>Hort!T48</f>
        <v>60</v>
      </c>
      <c r="I21" s="14">
        <f>Hort!W48</f>
        <v>151</v>
      </c>
      <c r="J21" s="18">
        <f>Hort!AB48</f>
        <v>23.333333333333332</v>
      </c>
      <c r="K21" s="20">
        <f>Hort!AE48</f>
        <v>25</v>
      </c>
      <c r="L21" s="21">
        <f>Hort!AH48</f>
        <v>27</v>
      </c>
      <c r="M21" s="22">
        <f>Hort!AM48</f>
        <v>10.500000000000002</v>
      </c>
      <c r="N21" s="23">
        <f>Hort!AP48</f>
        <v>11</v>
      </c>
      <c r="O21" s="24">
        <f>Hort!AS48</f>
        <v>14</v>
      </c>
    </row>
    <row r="22" spans="1:15" x14ac:dyDescent="0.25">
      <c r="A22" s="64">
        <f>Hort!B49</f>
        <v>3151</v>
      </c>
      <c r="B22" s="61" t="s">
        <v>11</v>
      </c>
      <c r="C22" s="15">
        <f>Hort!D49</f>
        <v>3250</v>
      </c>
      <c r="D22" s="30">
        <f>Hort!F49</f>
        <v>154.00000000000003</v>
      </c>
      <c r="E22" s="31">
        <f>Hort!I49</f>
        <v>166</v>
      </c>
      <c r="F22" s="63">
        <f>Hort!L49</f>
        <v>179</v>
      </c>
      <c r="G22" s="10">
        <f>Hort!Q49</f>
        <v>63.000000000000007</v>
      </c>
      <c r="H22" s="13">
        <f>Hort!T49</f>
        <v>68</v>
      </c>
      <c r="I22" s="14">
        <f>Hort!W49</f>
        <v>166</v>
      </c>
      <c r="J22" s="18">
        <f>Hort!AB49</f>
        <v>28.000000000000004</v>
      </c>
      <c r="K22" s="20">
        <f>Hort!AE49</f>
        <v>30</v>
      </c>
      <c r="L22" s="21">
        <f>Hort!AH49</f>
        <v>32</v>
      </c>
      <c r="M22" s="22">
        <f>Hort!AM49</f>
        <v>14.000000000000002</v>
      </c>
      <c r="N22" s="23">
        <f>Hort!AP49</f>
        <v>15</v>
      </c>
      <c r="O22" s="24">
        <f>Hort!AS49</f>
        <v>16</v>
      </c>
    </row>
    <row r="23" spans="1:15" x14ac:dyDescent="0.25">
      <c r="A23" s="64">
        <f>Hort!B50</f>
        <v>3251</v>
      </c>
      <c r="B23" s="61" t="s">
        <v>11</v>
      </c>
      <c r="C23" s="15">
        <f>Hort!D50</f>
        <v>3350</v>
      </c>
      <c r="D23" s="30">
        <f>Hort!F50</f>
        <v>168.00000000000003</v>
      </c>
      <c r="E23" s="31">
        <f>Hort!I50</f>
        <v>181</v>
      </c>
      <c r="F23" s="63">
        <f>Hort!L50</f>
        <v>195</v>
      </c>
      <c r="G23" s="10">
        <f>Hort!Q50</f>
        <v>70</v>
      </c>
      <c r="H23" s="13">
        <f>Hort!T50</f>
        <v>76</v>
      </c>
      <c r="I23" s="14">
        <f>Hort!W50</f>
        <v>181</v>
      </c>
      <c r="J23" s="18">
        <f>Hort!AB50</f>
        <v>32.666666666666671</v>
      </c>
      <c r="K23" s="20">
        <f>Hort!AE50</f>
        <v>35</v>
      </c>
      <c r="L23" s="21">
        <f>Hort!AH50</f>
        <v>38</v>
      </c>
      <c r="M23" s="22">
        <f>Hort!AM50</f>
        <v>17.5</v>
      </c>
      <c r="N23" s="23">
        <f>Hort!AP50</f>
        <v>19</v>
      </c>
      <c r="O23" s="24">
        <f>Hort!AS50</f>
        <v>21</v>
      </c>
    </row>
    <row r="24" spans="1:15" x14ac:dyDescent="0.25">
      <c r="A24" s="64">
        <f>Hort!B51</f>
        <v>3351</v>
      </c>
      <c r="B24" s="61" t="s">
        <v>11</v>
      </c>
      <c r="C24" s="15">
        <f>Hort!D51</f>
        <v>3450</v>
      </c>
      <c r="D24" s="30">
        <f>Hort!F51</f>
        <v>182.00000000000003</v>
      </c>
      <c r="E24" s="31">
        <f>Hort!I51</f>
        <v>197</v>
      </c>
      <c r="F24" s="63">
        <f>Hort!L51</f>
        <v>213</v>
      </c>
      <c r="G24" s="10">
        <f>Hort!Q51</f>
        <v>77.000000000000014</v>
      </c>
      <c r="H24" s="13">
        <f>Hort!T51</f>
        <v>83</v>
      </c>
      <c r="I24" s="14">
        <f>Hort!W51</f>
        <v>197</v>
      </c>
      <c r="J24" s="18">
        <f>Hort!AB51</f>
        <v>37.333333333333336</v>
      </c>
      <c r="K24" s="20">
        <f>Hort!AE51</f>
        <v>40</v>
      </c>
      <c r="L24" s="21">
        <f>Hort!AH51</f>
        <v>43</v>
      </c>
      <c r="M24" s="22">
        <f>Hort!AM51</f>
        <v>21.000000000000004</v>
      </c>
      <c r="N24" s="23">
        <f>Hort!AP51</f>
        <v>23</v>
      </c>
      <c r="O24" s="24">
        <f>Hort!AS51</f>
        <v>25</v>
      </c>
    </row>
    <row r="25" spans="1:15" x14ac:dyDescent="0.25">
      <c r="A25" s="64">
        <f>Hort!B52</f>
        <v>3451</v>
      </c>
      <c r="B25" s="61" t="s">
        <v>11</v>
      </c>
      <c r="C25" s="15">
        <f>Hort!D52</f>
        <v>3550</v>
      </c>
      <c r="D25" s="30">
        <f>Hort!F52</f>
        <v>196.00000000000003</v>
      </c>
      <c r="E25" s="31">
        <f>Hort!I52</f>
        <v>212</v>
      </c>
      <c r="F25" s="63">
        <f>Hort!L52</f>
        <v>229</v>
      </c>
      <c r="G25" s="10">
        <f>Hort!Q52</f>
        <v>84.000000000000014</v>
      </c>
      <c r="H25" s="13">
        <f>Hort!T52</f>
        <v>91</v>
      </c>
      <c r="I25" s="14">
        <f>Hort!W52</f>
        <v>212</v>
      </c>
      <c r="J25" s="18">
        <f>Hort!AB52</f>
        <v>42.000000000000007</v>
      </c>
      <c r="K25" s="20">
        <f>Hort!AE52</f>
        <v>45</v>
      </c>
      <c r="L25" s="21">
        <f>Hort!AH52</f>
        <v>49</v>
      </c>
      <c r="M25" s="22">
        <f>Hort!AM52</f>
        <v>24.500000000000004</v>
      </c>
      <c r="N25" s="23">
        <f>Hort!AP52</f>
        <v>26</v>
      </c>
      <c r="O25" s="24">
        <f>Hort!AS52</f>
        <v>28</v>
      </c>
    </row>
    <row r="26" spans="1:15" x14ac:dyDescent="0.25">
      <c r="A26" s="64">
        <f>Hort!B53</f>
        <v>3551</v>
      </c>
      <c r="B26" s="61" t="s">
        <v>11</v>
      </c>
      <c r="C26" s="15">
        <f>Hort!D53</f>
        <v>3650</v>
      </c>
      <c r="D26" s="30">
        <f>Hort!F53</f>
        <v>200</v>
      </c>
      <c r="E26" s="31">
        <f>Hort!I53</f>
        <v>216</v>
      </c>
      <c r="F26" s="63">
        <f>Hort!L53</f>
        <v>233</v>
      </c>
      <c r="G26" s="10">
        <f>Hort!Q53</f>
        <v>91.000000000000014</v>
      </c>
      <c r="H26" s="13">
        <f>Hort!T53</f>
        <v>98</v>
      </c>
      <c r="I26" s="14">
        <f>Hort!W53</f>
        <v>216</v>
      </c>
      <c r="J26" s="18">
        <f>Hort!AB53</f>
        <v>46.666666666666664</v>
      </c>
      <c r="K26" s="20">
        <f>Hort!AE53</f>
        <v>50</v>
      </c>
      <c r="L26" s="21">
        <f>Hort!AH53</f>
        <v>54</v>
      </c>
      <c r="M26" s="22">
        <f>Hort!AM53</f>
        <v>28.000000000000004</v>
      </c>
      <c r="N26" s="23">
        <f>Hort!AP53</f>
        <v>30</v>
      </c>
      <c r="O26" s="24">
        <f>Hort!AS53</f>
        <v>32</v>
      </c>
    </row>
    <row r="27" spans="1:15" x14ac:dyDescent="0.25">
      <c r="A27" s="64">
        <f>Hort!B54</f>
        <v>3651</v>
      </c>
      <c r="B27" s="61" t="s">
        <v>11</v>
      </c>
      <c r="C27" s="15">
        <f>Hort!D54</f>
        <v>3750</v>
      </c>
      <c r="D27" s="30">
        <f>Hort!F54</f>
        <v>200</v>
      </c>
      <c r="E27" s="31">
        <f>Hort!I54</f>
        <v>216</v>
      </c>
      <c r="F27" s="63">
        <f>Hort!L54</f>
        <v>233</v>
      </c>
      <c r="G27" s="10">
        <f>Hort!Q54</f>
        <v>98.000000000000014</v>
      </c>
      <c r="H27" s="13">
        <f>Hort!T54</f>
        <v>106</v>
      </c>
      <c r="I27" s="14">
        <f>Hort!W54</f>
        <v>216</v>
      </c>
      <c r="J27" s="18">
        <f>Hort!AB54</f>
        <v>51.333333333333343</v>
      </c>
      <c r="K27" s="20">
        <f>Hort!AE54</f>
        <v>55</v>
      </c>
      <c r="L27" s="21">
        <f>Hort!AH54</f>
        <v>59</v>
      </c>
      <c r="M27" s="22">
        <f>Hort!AM54</f>
        <v>31.500000000000004</v>
      </c>
      <c r="N27" s="23">
        <f>Hort!AP54</f>
        <v>34</v>
      </c>
      <c r="O27" s="24">
        <f>Hort!AS54</f>
        <v>37</v>
      </c>
    </row>
    <row r="28" spans="1:15" x14ac:dyDescent="0.25">
      <c r="A28" s="64">
        <f>Hort!B55</f>
        <v>3751</v>
      </c>
      <c r="B28" s="61" t="s">
        <v>11</v>
      </c>
      <c r="C28" s="15">
        <f>Hort!D55</f>
        <v>3850</v>
      </c>
      <c r="D28" s="30">
        <f>Hort!F55</f>
        <v>200</v>
      </c>
      <c r="E28" s="31">
        <f>Hort!I55</f>
        <v>216</v>
      </c>
      <c r="F28" s="63">
        <f>Hort!L55</f>
        <v>233</v>
      </c>
      <c r="G28" s="10">
        <f>Hort!Q55</f>
        <v>105.00000000000001</v>
      </c>
      <c r="H28" s="13">
        <f>Hort!T55</f>
        <v>113</v>
      </c>
      <c r="I28" s="14">
        <f>Hort!W55</f>
        <v>216</v>
      </c>
      <c r="J28" s="18">
        <f>Hort!AB55</f>
        <v>56.000000000000007</v>
      </c>
      <c r="K28" s="20">
        <f>Hort!AE55</f>
        <v>60</v>
      </c>
      <c r="L28" s="21">
        <f>Hort!AH55</f>
        <v>65</v>
      </c>
      <c r="M28" s="22">
        <f>Hort!AM55</f>
        <v>35</v>
      </c>
      <c r="N28" s="23">
        <f>Hort!AP55</f>
        <v>38</v>
      </c>
      <c r="O28" s="24">
        <f>Hort!AS55</f>
        <v>41</v>
      </c>
    </row>
    <row r="29" spans="1:15" x14ac:dyDescent="0.25">
      <c r="A29" s="64">
        <f>Hort!B56</f>
        <v>3851</v>
      </c>
      <c r="B29" s="61" t="s">
        <v>11</v>
      </c>
      <c r="C29" s="15">
        <f>Hort!D56</f>
        <v>3950</v>
      </c>
      <c r="D29" s="30">
        <f>Hort!F56</f>
        <v>200</v>
      </c>
      <c r="E29" s="31">
        <f>Hort!I56</f>
        <v>216</v>
      </c>
      <c r="F29" s="63">
        <f>Hort!L56</f>
        <v>233</v>
      </c>
      <c r="G29" s="10">
        <f>Hort!Q56</f>
        <v>112.00000000000001</v>
      </c>
      <c r="H29" s="13">
        <f>Hort!T56</f>
        <v>121</v>
      </c>
      <c r="I29" s="14">
        <f>Hort!W56</f>
        <v>216</v>
      </c>
      <c r="J29" s="18">
        <f>Hort!AB56</f>
        <v>60.666666666666679</v>
      </c>
      <c r="K29" s="20">
        <f>Hort!AE56</f>
        <v>66</v>
      </c>
      <c r="L29" s="21">
        <f>Hort!AH56</f>
        <v>71</v>
      </c>
      <c r="M29" s="22">
        <f>Hort!AM56</f>
        <v>38.500000000000007</v>
      </c>
      <c r="N29" s="23">
        <f>Hort!AP56</f>
        <v>42</v>
      </c>
      <c r="O29" s="24">
        <f>Hort!AS56</f>
        <v>45</v>
      </c>
    </row>
    <row r="30" spans="1:15" x14ac:dyDescent="0.25">
      <c r="A30" s="64">
        <f>Hort!B57</f>
        <v>3951</v>
      </c>
      <c r="B30" s="61" t="s">
        <v>11</v>
      </c>
      <c r="C30" s="15">
        <f>Hort!D57</f>
        <v>4050</v>
      </c>
      <c r="D30" s="30">
        <f>Hort!F57</f>
        <v>200</v>
      </c>
      <c r="E30" s="31">
        <f>Hort!I57</f>
        <v>216</v>
      </c>
      <c r="F30" s="63">
        <f>Hort!L57</f>
        <v>233</v>
      </c>
      <c r="G30" s="10">
        <f>Hort!Q57</f>
        <v>119.00000000000001</v>
      </c>
      <c r="H30" s="13">
        <f>Hort!T57</f>
        <v>129</v>
      </c>
      <c r="I30" s="14">
        <f>Hort!W57</f>
        <v>216</v>
      </c>
      <c r="J30" s="18">
        <f>Hort!AB57</f>
        <v>65.333333333333343</v>
      </c>
      <c r="K30" s="20">
        <f>Hort!AE57</f>
        <v>71</v>
      </c>
      <c r="L30" s="21">
        <f>Hort!AH57</f>
        <v>77</v>
      </c>
      <c r="M30" s="22">
        <f>Hort!AM57</f>
        <v>42.000000000000007</v>
      </c>
      <c r="N30" s="23">
        <f>Hort!AP57</f>
        <v>45</v>
      </c>
      <c r="O30" s="24">
        <f>Hort!AS57</f>
        <v>49</v>
      </c>
    </row>
    <row r="31" spans="1:15" x14ac:dyDescent="0.25">
      <c r="A31" s="64">
        <f>Hort!B58</f>
        <v>4051</v>
      </c>
      <c r="B31" s="61" t="s">
        <v>11</v>
      </c>
      <c r="C31" s="15">
        <f>Hort!D58</f>
        <v>4150</v>
      </c>
      <c r="D31" s="30">
        <f>Hort!F58</f>
        <v>200</v>
      </c>
      <c r="E31" s="31">
        <f>Hort!I58</f>
        <v>216</v>
      </c>
      <c r="F31" s="63">
        <f>Hort!L58</f>
        <v>233</v>
      </c>
      <c r="G31" s="10">
        <f>Hort!Q58</f>
        <v>126.00000000000001</v>
      </c>
      <c r="H31" s="13">
        <f>Hort!T58</f>
        <v>136</v>
      </c>
      <c r="I31" s="14">
        <f>Hort!W58</f>
        <v>216</v>
      </c>
      <c r="J31" s="18">
        <f>Hort!AB58</f>
        <v>70.000000000000014</v>
      </c>
      <c r="K31" s="20">
        <f>Hort!AE58</f>
        <v>76</v>
      </c>
      <c r="L31" s="21">
        <f>Hort!AH58</f>
        <v>82</v>
      </c>
      <c r="M31" s="22">
        <f>Hort!AM58</f>
        <v>45.500000000000007</v>
      </c>
      <c r="N31" s="23">
        <f>Hort!AP58</f>
        <v>49</v>
      </c>
      <c r="O31" s="24">
        <f>Hort!AS58</f>
        <v>53</v>
      </c>
    </row>
    <row r="32" spans="1:15" x14ac:dyDescent="0.25">
      <c r="A32" s="64">
        <f>Hort!B59</f>
        <v>4151</v>
      </c>
      <c r="B32" s="61" t="s">
        <v>11</v>
      </c>
      <c r="C32" s="15">
        <f>Hort!D59</f>
        <v>4250</v>
      </c>
      <c r="D32" s="30">
        <f>Hort!F59</f>
        <v>200</v>
      </c>
      <c r="E32" s="31">
        <f>Hort!I59</f>
        <v>216</v>
      </c>
      <c r="F32" s="63">
        <f>Hort!L59</f>
        <v>233</v>
      </c>
      <c r="G32" s="10">
        <f>Hort!Q59</f>
        <v>133</v>
      </c>
      <c r="H32" s="13">
        <f>Hort!T59</f>
        <v>144</v>
      </c>
      <c r="I32" s="14">
        <f>Hort!W59</f>
        <v>216</v>
      </c>
      <c r="J32" s="18">
        <f>Hort!AB59</f>
        <v>74.666666666666671</v>
      </c>
      <c r="K32" s="20">
        <f>Hort!AE59</f>
        <v>81</v>
      </c>
      <c r="L32" s="21">
        <f>Hort!AH59</f>
        <v>87</v>
      </c>
      <c r="M32" s="22">
        <f>Hort!AM59</f>
        <v>49.000000000000007</v>
      </c>
      <c r="N32" s="23">
        <f>Hort!AP59</f>
        <v>53</v>
      </c>
      <c r="O32" s="24">
        <f>Hort!AS59</f>
        <v>57</v>
      </c>
    </row>
    <row r="33" spans="1:15" x14ac:dyDescent="0.25">
      <c r="A33" s="64">
        <f>Hort!B60</f>
        <v>4251</v>
      </c>
      <c r="B33" s="61" t="s">
        <v>11</v>
      </c>
      <c r="C33" s="15">
        <f>Hort!D60</f>
        <v>4350</v>
      </c>
      <c r="D33" s="30">
        <f>Hort!F60</f>
        <v>200</v>
      </c>
      <c r="E33" s="31">
        <f>Hort!I60</f>
        <v>216</v>
      </c>
      <c r="F33" s="63">
        <f>Hort!L60</f>
        <v>233</v>
      </c>
      <c r="G33" s="10">
        <f>Hort!Q60</f>
        <v>140</v>
      </c>
      <c r="H33" s="13">
        <f>Hort!T60</f>
        <v>151</v>
      </c>
      <c r="I33" s="14">
        <f>Hort!W60</f>
        <v>216</v>
      </c>
      <c r="J33" s="18">
        <f>Hort!AB60</f>
        <v>79.333333333333343</v>
      </c>
      <c r="K33" s="20">
        <f>Hort!AE60</f>
        <v>86</v>
      </c>
      <c r="L33" s="21">
        <f>Hort!AH60</f>
        <v>93</v>
      </c>
      <c r="M33" s="22">
        <f>Hort!AM60</f>
        <v>52.500000000000007</v>
      </c>
      <c r="N33" s="23">
        <f>Hort!AP60</f>
        <v>57</v>
      </c>
      <c r="O33" s="24">
        <f>Hort!AS60</f>
        <v>62</v>
      </c>
    </row>
    <row r="34" spans="1:15" x14ac:dyDescent="0.25">
      <c r="A34" s="64">
        <f>Hort!B61</f>
        <v>4351</v>
      </c>
      <c r="B34" s="61" t="s">
        <v>11</v>
      </c>
      <c r="C34" s="15">
        <f>Hort!D61</f>
        <v>4450</v>
      </c>
      <c r="D34" s="30">
        <f>Hort!F61</f>
        <v>200</v>
      </c>
      <c r="E34" s="31">
        <f>Hort!I61</f>
        <v>216</v>
      </c>
      <c r="F34" s="63">
        <f>Hort!L61</f>
        <v>233</v>
      </c>
      <c r="G34" s="10">
        <f>Hort!Q61</f>
        <v>147</v>
      </c>
      <c r="H34" s="13">
        <f>Hort!T61</f>
        <v>159</v>
      </c>
      <c r="I34" s="14">
        <f>Hort!W61</f>
        <v>216</v>
      </c>
      <c r="J34" s="18">
        <f>Hort!AB61</f>
        <v>84.000000000000014</v>
      </c>
      <c r="K34" s="20">
        <f>Hort!AE61</f>
        <v>91</v>
      </c>
      <c r="L34" s="21">
        <f>Hort!AH61</f>
        <v>98</v>
      </c>
      <c r="M34" s="22">
        <f>Hort!AM61</f>
        <v>56.000000000000007</v>
      </c>
      <c r="N34" s="23">
        <f>Hort!AP61</f>
        <v>60</v>
      </c>
      <c r="O34" s="24">
        <f>Hort!AS61</f>
        <v>65</v>
      </c>
    </row>
    <row r="35" spans="1:15" x14ac:dyDescent="0.25">
      <c r="A35" s="64">
        <f>Hort!B62</f>
        <v>4451</v>
      </c>
      <c r="B35" s="61" t="s">
        <v>11</v>
      </c>
      <c r="C35" s="15">
        <f>Hort!D62</f>
        <v>4550</v>
      </c>
      <c r="D35" s="30">
        <f>Hort!F62</f>
        <v>200</v>
      </c>
      <c r="E35" s="31">
        <f>Hort!I62</f>
        <v>216</v>
      </c>
      <c r="F35" s="63">
        <f>Hort!L62</f>
        <v>233</v>
      </c>
      <c r="G35" s="10">
        <f>Hort!Q62</f>
        <v>154.00000000000003</v>
      </c>
      <c r="H35" s="13">
        <f>Hort!T62</f>
        <v>166</v>
      </c>
      <c r="I35" s="14">
        <f>Hort!W62</f>
        <v>216</v>
      </c>
      <c r="J35" s="18">
        <f>Hort!AB62</f>
        <v>88.666666666666671</v>
      </c>
      <c r="K35" s="20">
        <f>Hort!AE62</f>
        <v>96</v>
      </c>
      <c r="L35" s="21">
        <f>Hort!AH62</f>
        <v>104</v>
      </c>
      <c r="M35" s="22">
        <f>Hort!AM62</f>
        <v>59.500000000000007</v>
      </c>
      <c r="N35" s="23">
        <f>Hort!AP62</f>
        <v>64</v>
      </c>
      <c r="O35" s="24">
        <f>Hort!AS62</f>
        <v>69</v>
      </c>
    </row>
    <row r="36" spans="1:15" x14ac:dyDescent="0.25">
      <c r="A36" s="64">
        <f>Hort!B63</f>
        <v>4551</v>
      </c>
      <c r="B36" s="61" t="s">
        <v>11</v>
      </c>
      <c r="C36" s="15">
        <f>Hort!D63</f>
        <v>4650</v>
      </c>
      <c r="D36" s="30">
        <f>Hort!F63</f>
        <v>200</v>
      </c>
      <c r="E36" s="31">
        <f>Hort!I63</f>
        <v>216</v>
      </c>
      <c r="F36" s="63">
        <f>Hort!L63</f>
        <v>233</v>
      </c>
      <c r="G36" s="10">
        <f>Hort!Q63</f>
        <v>161.00000000000003</v>
      </c>
      <c r="H36" s="13">
        <f>Hort!T63</f>
        <v>174</v>
      </c>
      <c r="I36" s="14">
        <f>Hort!W63</f>
        <v>216</v>
      </c>
      <c r="J36" s="18">
        <f>Hort!AB63</f>
        <v>93.333333333333329</v>
      </c>
      <c r="K36" s="20">
        <f>Hort!AE63</f>
        <v>101</v>
      </c>
      <c r="L36" s="21">
        <f>Hort!AH63</f>
        <v>109</v>
      </c>
      <c r="M36" s="22">
        <f>Hort!AM63</f>
        <v>63.000000000000007</v>
      </c>
      <c r="N36" s="23">
        <f>Hort!AP63</f>
        <v>68</v>
      </c>
      <c r="O36" s="24">
        <f>Hort!AS63</f>
        <v>73</v>
      </c>
    </row>
    <row r="37" spans="1:15" x14ac:dyDescent="0.25">
      <c r="A37" s="64">
        <f>Hort!B64</f>
        <v>4651</v>
      </c>
      <c r="B37" s="61" t="s">
        <v>11</v>
      </c>
      <c r="C37" s="15">
        <f>Hort!D64</f>
        <v>4750</v>
      </c>
      <c r="D37" s="30">
        <f>Hort!F64</f>
        <v>200</v>
      </c>
      <c r="E37" s="31">
        <f>Hort!I64</f>
        <v>216</v>
      </c>
      <c r="F37" s="63">
        <f>Hort!L64</f>
        <v>233</v>
      </c>
      <c r="G37" s="10">
        <f>Hort!Q64</f>
        <v>168.00000000000003</v>
      </c>
      <c r="H37" s="13">
        <f>Hort!T64</f>
        <v>181</v>
      </c>
      <c r="I37" s="14">
        <f>Hort!W64</f>
        <v>216</v>
      </c>
      <c r="J37" s="18">
        <f>Hort!AB64</f>
        <v>98</v>
      </c>
      <c r="K37" s="20">
        <f>Hort!AE64</f>
        <v>106</v>
      </c>
      <c r="L37" s="21">
        <f>Hort!AH64</f>
        <v>114</v>
      </c>
      <c r="M37" s="22">
        <f>Hort!AM64</f>
        <v>66.5</v>
      </c>
      <c r="N37" s="23">
        <f>Hort!AP64</f>
        <v>72</v>
      </c>
      <c r="O37" s="24">
        <f>Hort!AS64</f>
        <v>78</v>
      </c>
    </row>
    <row r="38" spans="1:15" x14ac:dyDescent="0.25">
      <c r="A38" s="64">
        <f>Hort!B65</f>
        <v>4751</v>
      </c>
      <c r="B38" s="61" t="s">
        <v>11</v>
      </c>
      <c r="C38" s="15">
        <f>Hort!D65</f>
        <v>4850</v>
      </c>
      <c r="D38" s="30">
        <f>Hort!F65</f>
        <v>200</v>
      </c>
      <c r="E38" s="31">
        <f>Hort!I65</f>
        <v>216</v>
      </c>
      <c r="F38" s="63">
        <f>Hort!L65</f>
        <v>233</v>
      </c>
      <c r="G38" s="10">
        <f>Hort!Q65</f>
        <v>175.00000000000003</v>
      </c>
      <c r="H38" s="13">
        <f>Hort!T65</f>
        <v>189</v>
      </c>
      <c r="I38" s="14">
        <f>Hort!W65</f>
        <v>216</v>
      </c>
      <c r="J38" s="18">
        <f>Hort!AB65</f>
        <v>102.66666666666669</v>
      </c>
      <c r="K38" s="20">
        <f>Hort!AE65</f>
        <v>111</v>
      </c>
      <c r="L38" s="21">
        <f>Hort!AH65</f>
        <v>120</v>
      </c>
      <c r="M38" s="22">
        <f>Hort!AM65</f>
        <v>70</v>
      </c>
      <c r="N38" s="23">
        <f>Hort!AP65</f>
        <v>76</v>
      </c>
      <c r="O38" s="24">
        <f>Hort!AS65</f>
        <v>82</v>
      </c>
    </row>
    <row r="39" spans="1:15" x14ac:dyDescent="0.25">
      <c r="A39" s="64">
        <f>Hort!B66</f>
        <v>4851</v>
      </c>
      <c r="B39" s="61" t="s">
        <v>11</v>
      </c>
      <c r="C39" s="15">
        <f>Hort!D66</f>
        <v>4950</v>
      </c>
      <c r="D39" s="30">
        <f>Hort!F66</f>
        <v>200</v>
      </c>
      <c r="E39" s="31">
        <f>Hort!I66</f>
        <v>216</v>
      </c>
      <c r="F39" s="63">
        <f>Hort!L66</f>
        <v>233</v>
      </c>
      <c r="G39" s="10">
        <f>Hort!Q66</f>
        <v>182.00000000000003</v>
      </c>
      <c r="H39" s="13">
        <f>Hort!T66</f>
        <v>197</v>
      </c>
      <c r="I39" s="14">
        <f>Hort!W66</f>
        <v>216</v>
      </c>
      <c r="J39" s="18">
        <f>Hort!AB66</f>
        <v>107.33333333333336</v>
      </c>
      <c r="K39" s="20">
        <f>Hort!AE66</f>
        <v>116</v>
      </c>
      <c r="L39" s="21">
        <f>Hort!AH66</f>
        <v>125</v>
      </c>
      <c r="M39" s="22">
        <f>Hort!AM66</f>
        <v>73.5</v>
      </c>
      <c r="N39" s="23">
        <f>Hort!AP66</f>
        <v>79</v>
      </c>
      <c r="O39" s="24">
        <f>Hort!AS66</f>
        <v>85</v>
      </c>
    </row>
    <row r="40" spans="1:15" x14ac:dyDescent="0.25">
      <c r="A40" s="64">
        <f>Hort!B67</f>
        <v>4951</v>
      </c>
      <c r="B40" s="61" t="s">
        <v>11</v>
      </c>
      <c r="C40" s="15">
        <f>Hort!D67</f>
        <v>5050</v>
      </c>
      <c r="D40" s="30">
        <f>Hort!F67</f>
        <v>200</v>
      </c>
      <c r="E40" s="31">
        <f>Hort!I67</f>
        <v>216</v>
      </c>
      <c r="F40" s="63">
        <f>Hort!L67</f>
        <v>233</v>
      </c>
      <c r="G40" s="10">
        <f>Hort!Q67</f>
        <v>189.00000000000003</v>
      </c>
      <c r="H40" s="13">
        <f>Hort!T67</f>
        <v>204</v>
      </c>
      <c r="I40" s="14">
        <f>Hort!W67</f>
        <v>216</v>
      </c>
      <c r="J40" s="18">
        <f>Hort!AB67</f>
        <v>112.00000000000001</v>
      </c>
      <c r="K40" s="20">
        <f>Hort!AE67</f>
        <v>121</v>
      </c>
      <c r="L40" s="21">
        <f>Hort!AH67</f>
        <v>131</v>
      </c>
      <c r="M40" s="22">
        <f>Hort!AM67</f>
        <v>77.000000000000014</v>
      </c>
      <c r="N40" s="23">
        <f>Hort!AP67</f>
        <v>83</v>
      </c>
      <c r="O40" s="24">
        <f>Hort!AS67</f>
        <v>90</v>
      </c>
    </row>
    <row r="41" spans="1:15" x14ac:dyDescent="0.25">
      <c r="A41" s="64">
        <f>Hort!B68</f>
        <v>5051</v>
      </c>
      <c r="B41" s="61" t="s">
        <v>11</v>
      </c>
      <c r="C41" s="15">
        <f>Hort!D68</f>
        <v>5150</v>
      </c>
      <c r="D41" s="30">
        <f>Hort!F68</f>
        <v>200</v>
      </c>
      <c r="E41" s="31">
        <f>Hort!I68</f>
        <v>216</v>
      </c>
      <c r="F41" s="63">
        <f>Hort!L68</f>
        <v>233</v>
      </c>
      <c r="G41" s="10">
        <f>Hort!Q68</f>
        <v>196.00000000000003</v>
      </c>
      <c r="H41" s="13">
        <f>Hort!T68</f>
        <v>212</v>
      </c>
      <c r="I41" s="14">
        <f>Hort!W68</f>
        <v>216</v>
      </c>
      <c r="J41" s="18">
        <f>Hort!AB68</f>
        <v>116.66666666666669</v>
      </c>
      <c r="K41" s="20">
        <f>Hort!AE68</f>
        <v>126</v>
      </c>
      <c r="L41" s="21">
        <f>Hort!AH68</f>
        <v>136</v>
      </c>
      <c r="M41" s="22">
        <f>Hort!AM68</f>
        <v>80.500000000000014</v>
      </c>
      <c r="N41" s="23">
        <f>Hort!AP68</f>
        <v>87</v>
      </c>
      <c r="O41" s="24">
        <f>Hort!AS68</f>
        <v>94</v>
      </c>
    </row>
    <row r="42" spans="1:15" x14ac:dyDescent="0.25">
      <c r="A42" s="64">
        <f>Hort!B69</f>
        <v>5151</v>
      </c>
      <c r="B42" s="61" t="s">
        <v>11</v>
      </c>
      <c r="C42" s="15">
        <f>Hort!D69</f>
        <v>5250</v>
      </c>
      <c r="D42" s="30">
        <f>Hort!F69</f>
        <v>200</v>
      </c>
      <c r="E42" s="31">
        <f>Hort!I69</f>
        <v>216</v>
      </c>
      <c r="F42" s="63">
        <f>Hort!L69</f>
        <v>233</v>
      </c>
      <c r="G42" s="10">
        <f>Hort!Q69</f>
        <v>200</v>
      </c>
      <c r="H42" s="13">
        <f>Hort!T69</f>
        <v>216</v>
      </c>
      <c r="I42" s="14">
        <f>Hort!W69</f>
        <v>216</v>
      </c>
      <c r="J42" s="18">
        <f>Hort!AB69</f>
        <v>121.33333333333336</v>
      </c>
      <c r="K42" s="20">
        <f>Hort!AE69</f>
        <v>131</v>
      </c>
      <c r="L42" s="21">
        <f>Hort!AH69</f>
        <v>141</v>
      </c>
      <c r="M42" s="22">
        <f>Hort!AM69</f>
        <v>84.000000000000014</v>
      </c>
      <c r="N42" s="23">
        <f>Hort!AP69</f>
        <v>91</v>
      </c>
      <c r="O42" s="24">
        <f>Hort!AS69</f>
        <v>98</v>
      </c>
    </row>
    <row r="43" spans="1:15" x14ac:dyDescent="0.25">
      <c r="A43" s="64">
        <f>Hort!B70</f>
        <v>5251</v>
      </c>
      <c r="B43" s="61" t="s">
        <v>11</v>
      </c>
      <c r="C43" s="15">
        <f>Hort!D70</f>
        <v>5350</v>
      </c>
      <c r="D43" s="30">
        <f>Hort!F70</f>
        <v>200</v>
      </c>
      <c r="E43" s="31">
        <f>Hort!I70</f>
        <v>216</v>
      </c>
      <c r="F43" s="63">
        <f>Hort!L70</f>
        <v>233</v>
      </c>
      <c r="G43" s="10">
        <f>Hort!Q70</f>
        <v>200</v>
      </c>
      <c r="H43" s="13">
        <f>Hort!T70</f>
        <v>216</v>
      </c>
      <c r="I43" s="14">
        <f>Hort!W70</f>
        <v>216</v>
      </c>
      <c r="J43" s="18">
        <f>Hort!AB70</f>
        <v>126.00000000000001</v>
      </c>
      <c r="K43" s="20">
        <f>Hort!AE70</f>
        <v>136</v>
      </c>
      <c r="L43" s="21">
        <f>Hort!AH70</f>
        <v>147</v>
      </c>
      <c r="M43" s="22">
        <f>Hort!AM70</f>
        <v>87.500000000000014</v>
      </c>
      <c r="N43" s="23">
        <f>Hort!AP70</f>
        <v>95</v>
      </c>
      <c r="O43" s="24">
        <f>Hort!AS70</f>
        <v>103</v>
      </c>
    </row>
    <row r="44" spans="1:15" x14ac:dyDescent="0.25">
      <c r="A44" s="64">
        <f>Hort!B71</f>
        <v>5351</v>
      </c>
      <c r="B44" s="61" t="s">
        <v>11</v>
      </c>
      <c r="C44" s="15">
        <f>Hort!D71</f>
        <v>5450</v>
      </c>
      <c r="D44" s="30">
        <f>Hort!F71</f>
        <v>200</v>
      </c>
      <c r="E44" s="31">
        <f>Hort!I71</f>
        <v>216</v>
      </c>
      <c r="F44" s="63">
        <f>Hort!L71</f>
        <v>233</v>
      </c>
      <c r="G44" s="10">
        <f>Hort!Q71</f>
        <v>200</v>
      </c>
      <c r="H44" s="13">
        <f>Hort!T71</f>
        <v>216</v>
      </c>
      <c r="I44" s="14">
        <f>Hort!W71</f>
        <v>216</v>
      </c>
      <c r="J44" s="18">
        <f>Hort!AB71</f>
        <v>130.66666666666669</v>
      </c>
      <c r="K44" s="20">
        <f>Hort!AE71</f>
        <v>141</v>
      </c>
      <c r="L44" s="21">
        <f>Hort!AH71</f>
        <v>152</v>
      </c>
      <c r="M44" s="22">
        <f>Hort!AM71</f>
        <v>91.000000000000014</v>
      </c>
      <c r="N44" s="23">
        <f>Hort!AP71</f>
        <v>98</v>
      </c>
      <c r="O44" s="24">
        <f>Hort!AS71</f>
        <v>106</v>
      </c>
    </row>
    <row r="45" spans="1:15" x14ac:dyDescent="0.25">
      <c r="A45" s="64">
        <f>Hort!B72</f>
        <v>5451</v>
      </c>
      <c r="B45" s="61" t="s">
        <v>11</v>
      </c>
      <c r="C45" s="15">
        <f>Hort!D72</f>
        <v>5550</v>
      </c>
      <c r="D45" s="30">
        <f>Hort!F72</f>
        <v>200</v>
      </c>
      <c r="E45" s="31">
        <f>Hort!I72</f>
        <v>216</v>
      </c>
      <c r="F45" s="63">
        <f>Hort!L72</f>
        <v>233</v>
      </c>
      <c r="G45" s="10">
        <f>Hort!Q72</f>
        <v>200</v>
      </c>
      <c r="H45" s="13">
        <f>Hort!T72</f>
        <v>216</v>
      </c>
      <c r="I45" s="14">
        <f>Hort!W72</f>
        <v>216</v>
      </c>
      <c r="J45" s="18">
        <f>Hort!AB72</f>
        <v>135.33333333333334</v>
      </c>
      <c r="K45" s="20">
        <f>Hort!AE72</f>
        <v>146</v>
      </c>
      <c r="L45" s="21">
        <f>Hort!AH72</f>
        <v>158</v>
      </c>
      <c r="M45" s="22">
        <f>Hort!AM72</f>
        <v>94.500000000000014</v>
      </c>
      <c r="N45" s="23">
        <f>Hort!AP72</f>
        <v>102</v>
      </c>
      <c r="O45" s="24">
        <f>Hort!AS72</f>
        <v>110</v>
      </c>
    </row>
    <row r="46" spans="1:15" x14ac:dyDescent="0.25">
      <c r="A46" s="64">
        <f>Hort!B73</f>
        <v>5551</v>
      </c>
      <c r="B46" s="61" t="s">
        <v>11</v>
      </c>
      <c r="C46" s="15">
        <f>Hort!D73</f>
        <v>5650</v>
      </c>
      <c r="D46" s="30">
        <f>Hort!F73</f>
        <v>200</v>
      </c>
      <c r="E46" s="31">
        <f>Hort!I73</f>
        <v>216</v>
      </c>
      <c r="F46" s="63">
        <f>Hort!L73</f>
        <v>233</v>
      </c>
      <c r="G46" s="10">
        <f>Hort!Q73</f>
        <v>200</v>
      </c>
      <c r="H46" s="13">
        <f>Hort!T73</f>
        <v>216</v>
      </c>
      <c r="I46" s="14">
        <f>Hort!W73</f>
        <v>216</v>
      </c>
      <c r="J46" s="18">
        <f>Hort!AB73</f>
        <v>140.00000000000003</v>
      </c>
      <c r="K46" s="20">
        <f>Hort!AE73</f>
        <v>151</v>
      </c>
      <c r="L46" s="21">
        <f>Hort!AH73</f>
        <v>163</v>
      </c>
      <c r="M46" s="22">
        <f>Hort!AM73</f>
        <v>98.000000000000014</v>
      </c>
      <c r="N46" s="23">
        <f>Hort!AP73</f>
        <v>106</v>
      </c>
      <c r="O46" s="24">
        <f>Hort!AS73</f>
        <v>114</v>
      </c>
    </row>
    <row r="47" spans="1:15" x14ac:dyDescent="0.25">
      <c r="A47" s="64">
        <f>Hort!B74</f>
        <v>5651</v>
      </c>
      <c r="B47" s="61" t="s">
        <v>11</v>
      </c>
      <c r="C47" s="15">
        <f>Hort!D74</f>
        <v>5750</v>
      </c>
      <c r="D47" s="30">
        <f>Hort!F74</f>
        <v>200</v>
      </c>
      <c r="E47" s="31">
        <f>Hort!I74</f>
        <v>216</v>
      </c>
      <c r="F47" s="63">
        <f>Hort!L74</f>
        <v>233</v>
      </c>
      <c r="G47" s="10">
        <f>Hort!Q74</f>
        <v>200</v>
      </c>
      <c r="H47" s="13">
        <f>Hort!T74</f>
        <v>216</v>
      </c>
      <c r="I47" s="14">
        <f>Hort!W74</f>
        <v>216</v>
      </c>
      <c r="J47" s="18">
        <f>Hort!AB74</f>
        <v>144.66666666666669</v>
      </c>
      <c r="K47" s="20">
        <f>Hort!AE74</f>
        <v>156</v>
      </c>
      <c r="L47" s="21">
        <f>Hort!AH74</f>
        <v>168</v>
      </c>
      <c r="M47" s="22">
        <f>Hort!AM74</f>
        <v>101.50000000000001</v>
      </c>
      <c r="N47" s="23">
        <f>Hort!AP74</f>
        <v>110</v>
      </c>
      <c r="O47" s="24">
        <f>Hort!AS74</f>
        <v>119</v>
      </c>
    </row>
    <row r="48" spans="1:15" x14ac:dyDescent="0.25">
      <c r="A48" s="64">
        <f>Hort!B75</f>
        <v>5751</v>
      </c>
      <c r="B48" s="61" t="s">
        <v>11</v>
      </c>
      <c r="C48" s="15">
        <f>Hort!D75</f>
        <v>5850</v>
      </c>
      <c r="D48" s="30">
        <f>Hort!F75</f>
        <v>200</v>
      </c>
      <c r="E48" s="31">
        <f>Hort!I75</f>
        <v>216</v>
      </c>
      <c r="F48" s="63">
        <f>Hort!L75</f>
        <v>233</v>
      </c>
      <c r="G48" s="10">
        <f>Hort!Q75</f>
        <v>200</v>
      </c>
      <c r="H48" s="13">
        <f>Hort!T75</f>
        <v>216</v>
      </c>
      <c r="I48" s="14">
        <f>Hort!W75</f>
        <v>216</v>
      </c>
      <c r="J48" s="18">
        <f>Hort!AB75</f>
        <v>149.33333333333334</v>
      </c>
      <c r="K48" s="20">
        <f>Hort!AE75</f>
        <v>161</v>
      </c>
      <c r="L48" s="21">
        <f>Hort!AH75</f>
        <v>174</v>
      </c>
      <c r="M48" s="22">
        <f>Hort!AM75</f>
        <v>105.00000000000001</v>
      </c>
      <c r="N48" s="23">
        <f>Hort!AP75</f>
        <v>113</v>
      </c>
      <c r="O48" s="24">
        <f>Hort!AS75</f>
        <v>122</v>
      </c>
    </row>
    <row r="49" spans="1:15" x14ac:dyDescent="0.25">
      <c r="A49" s="64">
        <f>Hort!B76</f>
        <v>5851</v>
      </c>
      <c r="B49" s="61" t="s">
        <v>11</v>
      </c>
      <c r="C49" s="15">
        <f>Hort!D76</f>
        <v>5950</v>
      </c>
      <c r="D49" s="30">
        <f>Hort!F76</f>
        <v>200</v>
      </c>
      <c r="E49" s="31">
        <f>Hort!I76</f>
        <v>216</v>
      </c>
      <c r="F49" s="63">
        <f>Hort!L76</f>
        <v>233</v>
      </c>
      <c r="G49" s="10">
        <f>Hort!Q76</f>
        <v>200</v>
      </c>
      <c r="H49" s="13">
        <f>Hort!T76</f>
        <v>216</v>
      </c>
      <c r="I49" s="14">
        <f>Hort!W76</f>
        <v>216</v>
      </c>
      <c r="J49" s="18">
        <f>Hort!AB76</f>
        <v>154.00000000000003</v>
      </c>
      <c r="K49" s="20">
        <f>Hort!AE76</f>
        <v>166</v>
      </c>
      <c r="L49" s="21">
        <f>Hort!AH76</f>
        <v>179</v>
      </c>
      <c r="M49" s="22">
        <f>Hort!AM76</f>
        <v>108.50000000000001</v>
      </c>
      <c r="N49" s="23">
        <f>Hort!AP76</f>
        <v>117</v>
      </c>
      <c r="O49" s="24">
        <f>Hort!AS76</f>
        <v>126</v>
      </c>
    </row>
    <row r="50" spans="1:15" x14ac:dyDescent="0.25">
      <c r="A50" s="64">
        <f>Hort!B77</f>
        <v>5951</v>
      </c>
      <c r="B50" s="61" t="s">
        <v>11</v>
      </c>
      <c r="C50" s="15">
        <f>Hort!D77</f>
        <v>6050</v>
      </c>
      <c r="D50" s="30">
        <f>Hort!F77</f>
        <v>200</v>
      </c>
      <c r="E50" s="31">
        <f>Hort!I77</f>
        <v>216</v>
      </c>
      <c r="F50" s="63">
        <f>Hort!L77</f>
        <v>233</v>
      </c>
      <c r="G50" s="10">
        <f>Hort!Q77</f>
        <v>200</v>
      </c>
      <c r="H50" s="13">
        <f>Hort!T77</f>
        <v>216</v>
      </c>
      <c r="I50" s="14">
        <f>Hort!W77</f>
        <v>216</v>
      </c>
      <c r="J50" s="18">
        <f>Hort!AB77</f>
        <v>158.66666666666669</v>
      </c>
      <c r="K50" s="20">
        <f>Hort!AE77</f>
        <v>171</v>
      </c>
      <c r="L50" s="21">
        <f>Hort!AH77</f>
        <v>185</v>
      </c>
      <c r="M50" s="22">
        <f>Hort!AM77</f>
        <v>112.00000000000001</v>
      </c>
      <c r="N50" s="23">
        <f>Hort!AP77</f>
        <v>121</v>
      </c>
      <c r="O50" s="24">
        <f>Hort!AS77</f>
        <v>131</v>
      </c>
    </row>
    <row r="51" spans="1:15" x14ac:dyDescent="0.25">
      <c r="A51" s="64">
        <f>Hort!B78</f>
        <v>6051</v>
      </c>
      <c r="B51" s="61" t="s">
        <v>11</v>
      </c>
      <c r="C51" s="15">
        <f>Hort!D78</f>
        <v>6150</v>
      </c>
      <c r="D51" s="30">
        <f>Hort!F78</f>
        <v>200</v>
      </c>
      <c r="E51" s="31">
        <f>Hort!I78</f>
        <v>216</v>
      </c>
      <c r="F51" s="63">
        <f>Hort!L78</f>
        <v>233</v>
      </c>
      <c r="G51" s="10">
        <f>Hort!Q78</f>
        <v>200</v>
      </c>
      <c r="H51" s="13">
        <f>Hort!T78</f>
        <v>216</v>
      </c>
      <c r="I51" s="14">
        <f>Hort!W78</f>
        <v>216</v>
      </c>
      <c r="J51" s="18">
        <f>Hort!AB78</f>
        <v>163.33333333333334</v>
      </c>
      <c r="K51" s="20">
        <f>Hort!AE78</f>
        <v>176</v>
      </c>
      <c r="L51" s="21">
        <f>Hort!AH78</f>
        <v>190</v>
      </c>
      <c r="M51" s="22">
        <f>Hort!AM78</f>
        <v>115.50000000000001</v>
      </c>
      <c r="N51" s="23">
        <f>Hort!AP78</f>
        <v>125</v>
      </c>
      <c r="O51" s="24">
        <f>Hort!AS78</f>
        <v>135</v>
      </c>
    </row>
    <row r="52" spans="1:15" x14ac:dyDescent="0.25">
      <c r="A52" s="64">
        <f>Hort!B79</f>
        <v>6151</v>
      </c>
      <c r="B52" s="167" t="s">
        <v>11</v>
      </c>
      <c r="C52" s="15">
        <f>Hort!D79</f>
        <v>6250</v>
      </c>
      <c r="D52" s="30">
        <f>Hort!F79</f>
        <v>200</v>
      </c>
      <c r="E52" s="31">
        <f>Hort!I79</f>
        <v>216</v>
      </c>
      <c r="F52" s="63">
        <f>Hort!L79</f>
        <v>233</v>
      </c>
      <c r="G52" s="10">
        <f>Hort!Q79</f>
        <v>200</v>
      </c>
      <c r="H52" s="13">
        <f>Hort!T79</f>
        <v>216</v>
      </c>
      <c r="I52" s="14">
        <f>Hort!W79</f>
        <v>216</v>
      </c>
      <c r="J52" s="18">
        <f>Hort!AB79</f>
        <v>168.00000000000003</v>
      </c>
      <c r="K52" s="20">
        <f>Hort!AE79</f>
        <v>181</v>
      </c>
      <c r="L52" s="21">
        <f>Hort!AH79</f>
        <v>195</v>
      </c>
      <c r="M52" s="22">
        <f>Hort!AM79</f>
        <v>119.00000000000001</v>
      </c>
      <c r="N52" s="23">
        <f>Hort!AP79</f>
        <v>129</v>
      </c>
      <c r="O52" s="24">
        <f>Hort!AS79</f>
        <v>139</v>
      </c>
    </row>
    <row r="53" spans="1:15" x14ac:dyDescent="0.25">
      <c r="A53" s="64">
        <f>Hort!B80</f>
        <v>6251</v>
      </c>
      <c r="B53" s="185" t="s">
        <v>11</v>
      </c>
      <c r="C53" s="15">
        <f>Hort!D80</f>
        <v>6350</v>
      </c>
      <c r="D53" s="30">
        <f>Hort!F80</f>
        <v>200</v>
      </c>
      <c r="E53" s="31">
        <f>Hort!I80</f>
        <v>216</v>
      </c>
      <c r="F53" s="63">
        <f>Hort!L80</f>
        <v>233</v>
      </c>
      <c r="G53" s="10">
        <f>Hort!Q80</f>
        <v>200</v>
      </c>
      <c r="H53" s="13">
        <f>Hort!T80</f>
        <v>216</v>
      </c>
      <c r="I53" s="14">
        <f>Hort!W80</f>
        <v>216</v>
      </c>
      <c r="J53" s="18">
        <f>Hort!AB80</f>
        <v>172.66666666666666</v>
      </c>
      <c r="K53" s="20">
        <f>Hort!AE80</f>
        <v>186</v>
      </c>
      <c r="L53" s="21">
        <f>Hort!AH80</f>
        <v>201</v>
      </c>
      <c r="M53" s="22">
        <f>Hort!AM80</f>
        <v>122.50000000000001</v>
      </c>
      <c r="N53" s="23">
        <f>Hort!AP80</f>
        <v>132</v>
      </c>
      <c r="O53" s="24">
        <f>Hort!AS80</f>
        <v>143</v>
      </c>
    </row>
    <row r="54" spans="1:15" x14ac:dyDescent="0.25">
      <c r="A54" s="64">
        <f>Hort!B81</f>
        <v>6351</v>
      </c>
      <c r="B54" s="185" t="s">
        <v>11</v>
      </c>
      <c r="C54" s="15">
        <f>Hort!D81</f>
        <v>6450</v>
      </c>
      <c r="D54" s="30">
        <f>Hort!F81</f>
        <v>200</v>
      </c>
      <c r="E54" s="31">
        <f>Hort!I81</f>
        <v>216</v>
      </c>
      <c r="F54" s="63">
        <f>Hort!L81</f>
        <v>233</v>
      </c>
      <c r="G54" s="10">
        <f>Hort!Q81</f>
        <v>200</v>
      </c>
      <c r="H54" s="13">
        <f>Hort!T81</f>
        <v>216</v>
      </c>
      <c r="I54" s="14">
        <f>Hort!W81</f>
        <v>216</v>
      </c>
      <c r="J54" s="18">
        <f>Hort!AB81</f>
        <v>177.33333333333334</v>
      </c>
      <c r="K54" s="20">
        <f>Hort!AE81</f>
        <v>192</v>
      </c>
      <c r="L54" s="21">
        <f>Hort!AH81</f>
        <v>207</v>
      </c>
      <c r="M54" s="22">
        <f>Hort!AM81</f>
        <v>126.00000000000001</v>
      </c>
      <c r="N54" s="23">
        <f>Hort!AP81</f>
        <v>136</v>
      </c>
      <c r="O54" s="24">
        <f>Hort!AS81</f>
        <v>147</v>
      </c>
    </row>
    <row r="55" spans="1:15" x14ac:dyDescent="0.25">
      <c r="A55" s="64">
        <f>Hort!B82</f>
        <v>6451</v>
      </c>
      <c r="B55" s="185" t="s">
        <v>11</v>
      </c>
      <c r="C55" s="15">
        <f>Hort!D82</f>
        <v>6550</v>
      </c>
      <c r="D55" s="30">
        <f>Hort!F82</f>
        <v>200</v>
      </c>
      <c r="E55" s="31">
        <f>Hort!I82</f>
        <v>216</v>
      </c>
      <c r="F55" s="63">
        <f>Hort!L82</f>
        <v>233</v>
      </c>
      <c r="G55" s="10">
        <f>Hort!Q82</f>
        <v>200</v>
      </c>
      <c r="H55" s="13">
        <f>Hort!T82</f>
        <v>216</v>
      </c>
      <c r="I55" s="14">
        <f>Hort!W82</f>
        <v>216</v>
      </c>
      <c r="J55" s="18">
        <f>Hort!AB82</f>
        <v>182</v>
      </c>
      <c r="K55" s="20">
        <f>Hort!AE82</f>
        <v>197</v>
      </c>
      <c r="L55" s="21">
        <f>Hort!AH82</f>
        <v>213</v>
      </c>
      <c r="M55" s="22">
        <f>Hort!AM82</f>
        <v>129.5</v>
      </c>
      <c r="N55" s="23">
        <f>Hort!AP82</f>
        <v>140</v>
      </c>
      <c r="O55" s="24">
        <f>Hort!AS82</f>
        <v>151</v>
      </c>
    </row>
    <row r="56" spans="1:15" x14ac:dyDescent="0.25">
      <c r="A56" s="64">
        <f>Hort!B83</f>
        <v>6551</v>
      </c>
      <c r="B56" s="185" t="s">
        <v>11</v>
      </c>
      <c r="C56" s="15">
        <f>Hort!D83</f>
        <v>6650</v>
      </c>
      <c r="D56" s="30">
        <f>Hort!F83</f>
        <v>200</v>
      </c>
      <c r="E56" s="31">
        <f>Hort!I83</f>
        <v>216</v>
      </c>
      <c r="F56" s="63">
        <f>Hort!L83</f>
        <v>233</v>
      </c>
      <c r="G56" s="10">
        <f>Hort!Q83</f>
        <v>200</v>
      </c>
      <c r="H56" s="13">
        <f>Hort!T83</f>
        <v>216</v>
      </c>
      <c r="I56" s="14">
        <f>Hort!W83</f>
        <v>216</v>
      </c>
      <c r="J56" s="18">
        <f>Hort!AB83</f>
        <v>186.66666666666666</v>
      </c>
      <c r="K56" s="20">
        <f>Hort!AE83</f>
        <v>202</v>
      </c>
      <c r="L56" s="21">
        <f>Hort!AH83</f>
        <v>218</v>
      </c>
      <c r="M56" s="22">
        <f>Hort!AM83</f>
        <v>133</v>
      </c>
      <c r="N56" s="23">
        <f>Hort!AP83</f>
        <v>144</v>
      </c>
      <c r="O56" s="24">
        <f>Hort!AS83</f>
        <v>156</v>
      </c>
    </row>
    <row r="57" spans="1:15" x14ac:dyDescent="0.25">
      <c r="A57" s="64">
        <f>Hort!B84</f>
        <v>6651</v>
      </c>
      <c r="B57" s="185" t="s">
        <v>11</v>
      </c>
      <c r="C57" s="15">
        <f>Hort!D84</f>
        <v>6750</v>
      </c>
      <c r="D57" s="30">
        <f>Hort!F84</f>
        <v>200</v>
      </c>
      <c r="E57" s="31">
        <f>Hort!I84</f>
        <v>216</v>
      </c>
      <c r="F57" s="63">
        <f>Hort!L84</f>
        <v>233</v>
      </c>
      <c r="G57" s="10">
        <f>Hort!Q84</f>
        <v>200</v>
      </c>
      <c r="H57" s="13">
        <f>Hort!T84</f>
        <v>216</v>
      </c>
      <c r="I57" s="14">
        <f>Hort!W84</f>
        <v>216</v>
      </c>
      <c r="J57" s="18">
        <f>Hort!AB84</f>
        <v>191.33333333333334</v>
      </c>
      <c r="K57" s="20">
        <f>Hort!AE84</f>
        <v>207</v>
      </c>
      <c r="L57" s="21">
        <f>Hort!AH84</f>
        <v>224</v>
      </c>
      <c r="M57" s="22">
        <f>Hort!AM84</f>
        <v>136.5</v>
      </c>
      <c r="N57" s="23">
        <f>Hort!AP84</f>
        <v>147</v>
      </c>
      <c r="O57" s="24">
        <f>Hort!AS84</f>
        <v>159</v>
      </c>
    </row>
    <row r="58" spans="1:15" x14ac:dyDescent="0.25">
      <c r="A58" s="64">
        <f>Hort!B85</f>
        <v>6751</v>
      </c>
      <c r="B58" s="185" t="s">
        <v>11</v>
      </c>
      <c r="C58" s="15">
        <f>Hort!D85</f>
        <v>6850</v>
      </c>
      <c r="D58" s="30">
        <f>Hort!F85</f>
        <v>200</v>
      </c>
      <c r="E58" s="31">
        <f>Hort!I85</f>
        <v>216</v>
      </c>
      <c r="F58" s="63">
        <f>Hort!L85</f>
        <v>233</v>
      </c>
      <c r="G58" s="10">
        <f>Hort!Q85</f>
        <v>200</v>
      </c>
      <c r="H58" s="13">
        <f>Hort!T85</f>
        <v>216</v>
      </c>
      <c r="I58" s="14">
        <f>Hort!W85</f>
        <v>216</v>
      </c>
      <c r="J58" s="18">
        <f>Hort!AB85</f>
        <v>196</v>
      </c>
      <c r="K58" s="20">
        <f>Hort!AE85</f>
        <v>212</v>
      </c>
      <c r="L58" s="21">
        <f>Hort!AH85</f>
        <v>229</v>
      </c>
      <c r="M58" s="22">
        <f>Hort!AM85</f>
        <v>140</v>
      </c>
      <c r="N58" s="23">
        <f>Hort!AP85</f>
        <v>151</v>
      </c>
      <c r="O58" s="24">
        <f>Hort!AS85</f>
        <v>163</v>
      </c>
    </row>
    <row r="59" spans="1:15" x14ac:dyDescent="0.25">
      <c r="A59" s="64">
        <f>Hort!B86</f>
        <v>6851</v>
      </c>
      <c r="B59" s="185" t="s">
        <v>11</v>
      </c>
      <c r="C59" s="15">
        <f>Hort!D86</f>
        <v>6950</v>
      </c>
      <c r="D59" s="30">
        <f>Hort!F86</f>
        <v>200</v>
      </c>
      <c r="E59" s="31">
        <f>Hort!I86</f>
        <v>216</v>
      </c>
      <c r="F59" s="63">
        <f>Hort!L86</f>
        <v>233</v>
      </c>
      <c r="G59" s="10">
        <f>Hort!Q86</f>
        <v>200</v>
      </c>
      <c r="H59" s="13">
        <f>Hort!T86</f>
        <v>216</v>
      </c>
      <c r="I59" s="14">
        <f>Hort!W86</f>
        <v>216</v>
      </c>
      <c r="J59" s="18">
        <f>Hort!AB86</f>
        <v>200</v>
      </c>
      <c r="K59" s="20">
        <f>Hort!AE86</f>
        <v>216</v>
      </c>
      <c r="L59" s="21">
        <f>Hort!AH86</f>
        <v>233</v>
      </c>
      <c r="M59" s="22">
        <f>Hort!AM86</f>
        <v>143.5</v>
      </c>
      <c r="N59" s="23">
        <f>Hort!AP86</f>
        <v>155</v>
      </c>
      <c r="O59" s="24">
        <f>Hort!AS86</f>
        <v>167</v>
      </c>
    </row>
    <row r="60" spans="1:15" x14ac:dyDescent="0.25">
      <c r="A60" s="64">
        <f>Hort!B87</f>
        <v>6951</v>
      </c>
      <c r="B60" s="185" t="s">
        <v>11</v>
      </c>
      <c r="C60" s="15">
        <f>Hort!D87</f>
        <v>7050</v>
      </c>
      <c r="D60" s="30">
        <f>Hort!F87</f>
        <v>200</v>
      </c>
      <c r="E60" s="31">
        <f>Hort!I87</f>
        <v>216</v>
      </c>
      <c r="F60" s="63">
        <f>Hort!L87</f>
        <v>233</v>
      </c>
      <c r="G60" s="10">
        <f>Hort!Q87</f>
        <v>200</v>
      </c>
      <c r="H60" s="13">
        <f>Hort!T87</f>
        <v>216</v>
      </c>
      <c r="I60" s="14">
        <f>Hort!W87</f>
        <v>216</v>
      </c>
      <c r="J60" s="18">
        <f>Hort!AB87</f>
        <v>200</v>
      </c>
      <c r="K60" s="20">
        <f>Hort!AE87</f>
        <v>216</v>
      </c>
      <c r="L60" s="21">
        <f>Hort!AH87</f>
        <v>233</v>
      </c>
      <c r="M60" s="22">
        <f>Hort!AM87</f>
        <v>147</v>
      </c>
      <c r="N60" s="23">
        <f>Hort!AP87</f>
        <v>159</v>
      </c>
      <c r="O60" s="24">
        <f>Hort!AS87</f>
        <v>172</v>
      </c>
    </row>
    <row r="61" spans="1:15" x14ac:dyDescent="0.25">
      <c r="A61" s="64">
        <f>Hort!B88</f>
        <v>7051</v>
      </c>
      <c r="B61" s="185" t="s">
        <v>11</v>
      </c>
      <c r="C61" s="15">
        <f>Hort!D88</f>
        <v>7150</v>
      </c>
      <c r="D61" s="30">
        <f>Hort!F88</f>
        <v>200</v>
      </c>
      <c r="E61" s="31">
        <f>Hort!I88</f>
        <v>216</v>
      </c>
      <c r="F61" s="63">
        <f>Hort!L88</f>
        <v>233</v>
      </c>
      <c r="G61" s="10">
        <f>Hort!Q88</f>
        <v>200</v>
      </c>
      <c r="H61" s="13">
        <f>Hort!T88</f>
        <v>216</v>
      </c>
      <c r="I61" s="14">
        <f>Hort!W88</f>
        <v>216</v>
      </c>
      <c r="J61" s="18">
        <f>Hort!AB88</f>
        <v>200</v>
      </c>
      <c r="K61" s="20">
        <f>Hort!AE88</f>
        <v>216</v>
      </c>
      <c r="L61" s="21">
        <f>Hort!AH88</f>
        <v>233</v>
      </c>
      <c r="M61" s="22">
        <f>Hort!AM88</f>
        <v>150.50000000000003</v>
      </c>
      <c r="N61" s="23">
        <f>Hort!AP88</f>
        <v>163</v>
      </c>
      <c r="O61" s="24">
        <f>Hort!AS88</f>
        <v>176</v>
      </c>
    </row>
    <row r="62" spans="1:15" x14ac:dyDescent="0.25">
      <c r="A62" s="64">
        <f>Hort!B89</f>
        <v>7151</v>
      </c>
      <c r="B62" s="185" t="s">
        <v>11</v>
      </c>
      <c r="C62" s="15">
        <f>Hort!D89</f>
        <v>7250</v>
      </c>
      <c r="D62" s="30">
        <f>Hort!F89</f>
        <v>200</v>
      </c>
      <c r="E62" s="31">
        <f>Hort!I89</f>
        <v>216</v>
      </c>
      <c r="F62" s="63">
        <f>Hort!L89</f>
        <v>233</v>
      </c>
      <c r="G62" s="10">
        <f>Hort!Q89</f>
        <v>200</v>
      </c>
      <c r="H62" s="13">
        <f>Hort!T89</f>
        <v>216</v>
      </c>
      <c r="I62" s="14">
        <f>Hort!W89</f>
        <v>216</v>
      </c>
      <c r="J62" s="18">
        <f>Hort!AB89</f>
        <v>200</v>
      </c>
      <c r="K62" s="20">
        <f>Hort!AE89</f>
        <v>216</v>
      </c>
      <c r="L62" s="21">
        <f>Hort!AH89</f>
        <v>233</v>
      </c>
      <c r="M62" s="22">
        <f>Hort!AM89</f>
        <v>154.00000000000003</v>
      </c>
      <c r="N62" s="23">
        <f>Hort!AP89</f>
        <v>166</v>
      </c>
      <c r="O62" s="24">
        <f>Hort!AS89</f>
        <v>179</v>
      </c>
    </row>
    <row r="63" spans="1:15" x14ac:dyDescent="0.25">
      <c r="A63" s="64">
        <f>Hort!B90</f>
        <v>7251</v>
      </c>
      <c r="B63" s="185" t="s">
        <v>11</v>
      </c>
      <c r="C63" s="15">
        <f>Hort!D90</f>
        <v>7350</v>
      </c>
      <c r="D63" s="30">
        <f>Hort!F90</f>
        <v>200</v>
      </c>
      <c r="E63" s="31">
        <f>Hort!I90</f>
        <v>216</v>
      </c>
      <c r="F63" s="63">
        <f>Hort!L90</f>
        <v>233</v>
      </c>
      <c r="G63" s="10">
        <f>Hort!Q90</f>
        <v>200</v>
      </c>
      <c r="H63" s="13">
        <f>Hort!T90</f>
        <v>216</v>
      </c>
      <c r="I63" s="14">
        <f>Hort!W90</f>
        <v>216</v>
      </c>
      <c r="J63" s="18">
        <f>Hort!AB90</f>
        <v>200</v>
      </c>
      <c r="K63" s="20">
        <f>Hort!AE90</f>
        <v>216</v>
      </c>
      <c r="L63" s="21">
        <f>Hort!AH90</f>
        <v>233</v>
      </c>
      <c r="M63" s="22">
        <f>Hort!AM90</f>
        <v>157.50000000000003</v>
      </c>
      <c r="N63" s="23">
        <f>Hort!AP90</f>
        <v>170</v>
      </c>
      <c r="O63" s="24">
        <f>Hort!AS90</f>
        <v>184</v>
      </c>
    </row>
    <row r="64" spans="1:15" x14ac:dyDescent="0.25">
      <c r="A64" s="64">
        <f>Hort!B91</f>
        <v>7351</v>
      </c>
      <c r="B64" s="185" t="s">
        <v>11</v>
      </c>
      <c r="C64" s="15">
        <f>Hort!D91</f>
        <v>7450</v>
      </c>
      <c r="D64" s="30">
        <f>Hort!F91</f>
        <v>200</v>
      </c>
      <c r="E64" s="31">
        <f>Hort!I91</f>
        <v>216</v>
      </c>
      <c r="F64" s="63">
        <f>Hort!L91</f>
        <v>233</v>
      </c>
      <c r="G64" s="10">
        <f>Hort!Q91</f>
        <v>200</v>
      </c>
      <c r="H64" s="13">
        <f>Hort!T91</f>
        <v>216</v>
      </c>
      <c r="I64" s="14">
        <f>Hort!W91</f>
        <v>216</v>
      </c>
      <c r="J64" s="18">
        <f>Hort!AB91</f>
        <v>200</v>
      </c>
      <c r="K64" s="20">
        <f>Hort!AE91</f>
        <v>216</v>
      </c>
      <c r="L64" s="21">
        <f>Hort!AH91</f>
        <v>233</v>
      </c>
      <c r="M64" s="22">
        <f>Hort!AM91</f>
        <v>161.00000000000003</v>
      </c>
      <c r="N64" s="23">
        <f>Hort!AP91</f>
        <v>174</v>
      </c>
      <c r="O64" s="24">
        <f>Hort!AS91</f>
        <v>188</v>
      </c>
    </row>
    <row r="65" spans="1:15" x14ac:dyDescent="0.25">
      <c r="A65" s="64">
        <f>Hort!B92</f>
        <v>7451</v>
      </c>
      <c r="B65" s="185" t="s">
        <v>11</v>
      </c>
      <c r="C65" s="15">
        <f>Hort!D92</f>
        <v>7550</v>
      </c>
      <c r="D65" s="30">
        <f>Hort!F92</f>
        <v>200</v>
      </c>
      <c r="E65" s="31">
        <f>Hort!I92</f>
        <v>216</v>
      </c>
      <c r="F65" s="63">
        <f>Hort!L92</f>
        <v>233</v>
      </c>
      <c r="G65" s="10">
        <f>Hort!Q92</f>
        <v>200</v>
      </c>
      <c r="H65" s="13">
        <f>Hort!T92</f>
        <v>216</v>
      </c>
      <c r="I65" s="14">
        <f>Hort!W92</f>
        <v>216</v>
      </c>
      <c r="J65" s="18">
        <f>Hort!AB92</f>
        <v>200</v>
      </c>
      <c r="K65" s="20">
        <f>Hort!AE92</f>
        <v>216</v>
      </c>
      <c r="L65" s="21">
        <f>Hort!AH92</f>
        <v>233</v>
      </c>
      <c r="M65" s="22">
        <f>Hort!AM92</f>
        <v>164.50000000000003</v>
      </c>
      <c r="N65" s="23">
        <f>Hort!AP92</f>
        <v>178</v>
      </c>
      <c r="O65" s="24">
        <f>Hort!AS92</f>
        <v>192</v>
      </c>
    </row>
    <row r="66" spans="1:15" x14ac:dyDescent="0.25">
      <c r="A66" s="64">
        <f>Hort!B93</f>
        <v>7551</v>
      </c>
      <c r="B66" s="188" t="s">
        <v>11</v>
      </c>
      <c r="C66" s="15">
        <f>Hort!D93</f>
        <v>7650</v>
      </c>
      <c r="D66" s="30">
        <f>Hort!F93</f>
        <v>200</v>
      </c>
      <c r="E66" s="31">
        <f>Hort!I93</f>
        <v>216</v>
      </c>
      <c r="F66" s="63">
        <f>Hort!L93</f>
        <v>233</v>
      </c>
      <c r="G66" s="10">
        <f>Hort!Q93</f>
        <v>200</v>
      </c>
      <c r="H66" s="13">
        <f>Hort!T93</f>
        <v>216</v>
      </c>
      <c r="I66" s="14">
        <f>Hort!W93</f>
        <v>216</v>
      </c>
      <c r="J66" s="18">
        <f>Hort!AB93</f>
        <v>200</v>
      </c>
      <c r="K66" s="20">
        <f>Hort!AE93</f>
        <v>216</v>
      </c>
      <c r="L66" s="21">
        <f>Hort!AH93</f>
        <v>233</v>
      </c>
      <c r="M66" s="22">
        <f>Hort!AM93</f>
        <v>168.00000000000003</v>
      </c>
      <c r="N66" s="23">
        <f>Hort!AP93</f>
        <v>181</v>
      </c>
      <c r="O66" s="24">
        <f>Hort!AS93</f>
        <v>195</v>
      </c>
    </row>
    <row r="67" spans="1:15" x14ac:dyDescent="0.25">
      <c r="A67" s="64">
        <f>Hort!B94</f>
        <v>7651</v>
      </c>
      <c r="B67" s="188" t="s">
        <v>11</v>
      </c>
      <c r="C67" s="15">
        <f>Hort!D94</f>
        <v>7750</v>
      </c>
      <c r="D67" s="30">
        <f>Hort!F94</f>
        <v>200</v>
      </c>
      <c r="E67" s="31">
        <f>Hort!I94</f>
        <v>216</v>
      </c>
      <c r="F67" s="63">
        <f>Hort!L94</f>
        <v>233</v>
      </c>
      <c r="G67" s="10">
        <f>Hort!Q94</f>
        <v>200</v>
      </c>
      <c r="H67" s="13">
        <f>Hort!T94</f>
        <v>216</v>
      </c>
      <c r="I67" s="14">
        <f>Hort!W94</f>
        <v>216</v>
      </c>
      <c r="J67" s="18">
        <f>Hort!AB94</f>
        <v>200</v>
      </c>
      <c r="K67" s="20">
        <f>Hort!AE94</f>
        <v>216</v>
      </c>
      <c r="L67" s="21">
        <f>Hort!AH94</f>
        <v>233</v>
      </c>
      <c r="M67" s="22">
        <f>Hort!AM94</f>
        <v>171.50000000000003</v>
      </c>
      <c r="N67" s="23">
        <f>Hort!AP94</f>
        <v>185</v>
      </c>
      <c r="O67" s="24">
        <f>Hort!AS94</f>
        <v>200</v>
      </c>
    </row>
    <row r="68" spans="1:15" x14ac:dyDescent="0.25">
      <c r="A68" s="64">
        <f>Hort!B95</f>
        <v>7751</v>
      </c>
      <c r="B68" s="185" t="s">
        <v>11</v>
      </c>
      <c r="C68" s="15">
        <f>Hort!D95</f>
        <v>7850</v>
      </c>
      <c r="D68" s="30">
        <f>Hort!F95</f>
        <v>200</v>
      </c>
      <c r="E68" s="31">
        <f>Hort!I95</f>
        <v>216</v>
      </c>
      <c r="F68" s="63">
        <f>Hort!L95</f>
        <v>233</v>
      </c>
      <c r="G68" s="10">
        <f>Hort!Q95</f>
        <v>200</v>
      </c>
      <c r="H68" s="13">
        <f>Hort!T95</f>
        <v>216</v>
      </c>
      <c r="I68" s="14">
        <f>Hort!W95</f>
        <v>216</v>
      </c>
      <c r="J68" s="18">
        <f>Hort!AB95</f>
        <v>200</v>
      </c>
      <c r="K68" s="20">
        <f>Hort!AE95</f>
        <v>216</v>
      </c>
      <c r="L68" s="21">
        <f>Hort!AH95</f>
        <v>233</v>
      </c>
      <c r="M68" s="22">
        <f>Hort!AM95</f>
        <v>175.00000000000003</v>
      </c>
      <c r="N68" s="23">
        <f>Hort!AP95</f>
        <v>189</v>
      </c>
      <c r="O68" s="24">
        <f>Hort!AS95</f>
        <v>204</v>
      </c>
    </row>
    <row r="69" spans="1:15" x14ac:dyDescent="0.25">
      <c r="A69" s="64">
        <f>Hort!B96</f>
        <v>7851</v>
      </c>
      <c r="B69" s="185" t="s">
        <v>11</v>
      </c>
      <c r="C69" s="15">
        <f>Hort!D96</f>
        <v>7950</v>
      </c>
      <c r="D69" s="30">
        <f>Hort!F96</f>
        <v>200</v>
      </c>
      <c r="E69" s="31">
        <f>Hort!I96</f>
        <v>216</v>
      </c>
      <c r="F69" s="63">
        <f>Hort!L96</f>
        <v>233</v>
      </c>
      <c r="G69" s="10">
        <f>Hort!Q96</f>
        <v>200</v>
      </c>
      <c r="H69" s="13">
        <f>Hort!T96</f>
        <v>216</v>
      </c>
      <c r="I69" s="14">
        <f>Hort!W96</f>
        <v>216</v>
      </c>
      <c r="J69" s="18">
        <f>Hort!AB96</f>
        <v>200</v>
      </c>
      <c r="K69" s="20">
        <f>Hort!AE96</f>
        <v>216</v>
      </c>
      <c r="L69" s="21">
        <f>Hort!AH96</f>
        <v>233</v>
      </c>
      <c r="M69" s="22">
        <f>Hort!AM96</f>
        <v>178.50000000000003</v>
      </c>
      <c r="N69" s="23">
        <f>Hort!AP96</f>
        <v>193</v>
      </c>
      <c r="O69" s="24">
        <f>Hort!AS96</f>
        <v>208</v>
      </c>
    </row>
    <row r="70" spans="1:15" x14ac:dyDescent="0.25">
      <c r="A70" s="64">
        <f>Hort!B97</f>
        <v>7951</v>
      </c>
      <c r="B70" s="185" t="s">
        <v>11</v>
      </c>
      <c r="C70" s="15">
        <f>Hort!D97</f>
        <v>8050</v>
      </c>
      <c r="D70" s="30">
        <f>Hort!F97</f>
        <v>200</v>
      </c>
      <c r="E70" s="31">
        <f>Hort!I97</f>
        <v>216</v>
      </c>
      <c r="F70" s="63">
        <f>Hort!L97</f>
        <v>233</v>
      </c>
      <c r="G70" s="10">
        <f>Hort!Q97</f>
        <v>200</v>
      </c>
      <c r="H70" s="13">
        <f>Hort!T97</f>
        <v>216</v>
      </c>
      <c r="I70" s="14">
        <f>Hort!W97</f>
        <v>216</v>
      </c>
      <c r="J70" s="18">
        <f>Hort!AB97</f>
        <v>200</v>
      </c>
      <c r="K70" s="20">
        <f>Hort!AE97</f>
        <v>216</v>
      </c>
      <c r="L70" s="21">
        <f>Hort!AH97</f>
        <v>233</v>
      </c>
      <c r="M70" s="22">
        <f>Hort!AM97</f>
        <v>182.00000000000003</v>
      </c>
      <c r="N70" s="23">
        <f>Hort!AP97</f>
        <v>197</v>
      </c>
      <c r="O70" s="24">
        <f>Hort!AS97</f>
        <v>213</v>
      </c>
    </row>
    <row r="71" spans="1:15" hidden="1" x14ac:dyDescent="0.25">
      <c r="A71" s="64">
        <f>Hort!B98</f>
        <v>8051</v>
      </c>
      <c r="B71" s="192" t="s">
        <v>11</v>
      </c>
      <c r="C71" s="15">
        <f>Hort!D98</f>
        <v>8150</v>
      </c>
      <c r="D71" s="30">
        <f>Hort!F98</f>
        <v>200</v>
      </c>
      <c r="E71" s="31">
        <f>Hort!I98</f>
        <v>216</v>
      </c>
      <c r="F71" s="63">
        <f>Hort!L98</f>
        <v>233</v>
      </c>
      <c r="G71" s="10">
        <f>Hort!Q98</f>
        <v>200</v>
      </c>
      <c r="H71" s="13">
        <f>Hort!T98</f>
        <v>216</v>
      </c>
      <c r="I71" s="14">
        <f>Hort!W98</f>
        <v>216</v>
      </c>
      <c r="J71" s="18">
        <f>Hort!AB98</f>
        <v>200</v>
      </c>
      <c r="K71" s="20">
        <f>Hort!AE98</f>
        <v>216</v>
      </c>
      <c r="L71" s="21">
        <f>Hort!AH98</f>
        <v>233</v>
      </c>
      <c r="M71" s="22">
        <f>Hort!AM98</f>
        <v>185.50000000000003</v>
      </c>
      <c r="N71" s="23">
        <f>Hort!AP98</f>
        <v>200</v>
      </c>
      <c r="O71" s="24">
        <f>Hort!AS98</f>
        <v>216</v>
      </c>
    </row>
    <row r="72" spans="1:15" hidden="1" x14ac:dyDescent="0.25">
      <c r="A72" s="64">
        <f>Hort!B99</f>
        <v>8151</v>
      </c>
      <c r="B72" s="192" t="s">
        <v>11</v>
      </c>
      <c r="C72" s="15">
        <f>Hort!D99</f>
        <v>8250</v>
      </c>
      <c r="D72" s="30">
        <f>Hort!F99</f>
        <v>200</v>
      </c>
      <c r="E72" s="31">
        <f>Hort!I99</f>
        <v>216</v>
      </c>
      <c r="F72" s="63">
        <f>Hort!L99</f>
        <v>233</v>
      </c>
      <c r="G72" s="10">
        <f>Hort!Q99</f>
        <v>200</v>
      </c>
      <c r="H72" s="13">
        <f>Hort!T99</f>
        <v>216</v>
      </c>
      <c r="I72" s="14">
        <f>Hort!W99</f>
        <v>216</v>
      </c>
      <c r="J72" s="18">
        <f>Hort!AB99</f>
        <v>200</v>
      </c>
      <c r="K72" s="20">
        <f>Hort!AE99</f>
        <v>216</v>
      </c>
      <c r="L72" s="21">
        <f>Hort!AH99</f>
        <v>233</v>
      </c>
      <c r="M72" s="22">
        <f>Hort!AM99</f>
        <v>189.00000000000003</v>
      </c>
      <c r="N72" s="23">
        <f>Hort!AP99</f>
        <v>204</v>
      </c>
      <c r="O72" s="24">
        <f>Hort!AS99</f>
        <v>220</v>
      </c>
    </row>
    <row r="73" spans="1:15" hidden="1" x14ac:dyDescent="0.25">
      <c r="A73" s="64">
        <f>Hort!B100</f>
        <v>8251</v>
      </c>
      <c r="B73" s="192" t="s">
        <v>11</v>
      </c>
      <c r="C73" s="15">
        <f>Hort!D100</f>
        <v>8350</v>
      </c>
      <c r="D73" s="30">
        <f>Hort!F100</f>
        <v>200</v>
      </c>
      <c r="E73" s="31">
        <f>Hort!I100</f>
        <v>216</v>
      </c>
      <c r="F73" s="63">
        <f>Hort!L100</f>
        <v>233</v>
      </c>
      <c r="G73" s="10">
        <f>Hort!Q100</f>
        <v>200</v>
      </c>
      <c r="H73" s="13">
        <f>Hort!T100</f>
        <v>216</v>
      </c>
      <c r="I73" s="14">
        <f>Hort!W100</f>
        <v>216</v>
      </c>
      <c r="J73" s="18">
        <f>Hort!AB100</f>
        <v>200</v>
      </c>
      <c r="K73" s="20">
        <f>Hort!AE100</f>
        <v>216</v>
      </c>
      <c r="L73" s="21">
        <f>Hort!AH100</f>
        <v>233</v>
      </c>
      <c r="M73" s="22">
        <f>Hort!AM100</f>
        <v>192.50000000000003</v>
      </c>
      <c r="N73" s="23">
        <f>Hort!AP100</f>
        <v>208</v>
      </c>
      <c r="O73" s="24">
        <f>Hort!AS100</f>
        <v>225</v>
      </c>
    </row>
    <row r="74" spans="1:15" hidden="1" x14ac:dyDescent="0.25">
      <c r="A74" s="64">
        <f>Hort!B101</f>
        <v>8351</v>
      </c>
      <c r="B74" s="192" t="s">
        <v>11</v>
      </c>
      <c r="C74" s="15">
        <f>Hort!D101</f>
        <v>8450</v>
      </c>
      <c r="D74" s="30">
        <f>Hort!F101</f>
        <v>200</v>
      </c>
      <c r="E74" s="31">
        <f>Hort!I101</f>
        <v>216</v>
      </c>
      <c r="F74" s="63">
        <f>Hort!L101</f>
        <v>233</v>
      </c>
      <c r="G74" s="10">
        <f>Hort!Q101</f>
        <v>200</v>
      </c>
      <c r="H74" s="13">
        <f>Hort!T101</f>
        <v>216</v>
      </c>
      <c r="I74" s="14">
        <f>Hort!W101</f>
        <v>216</v>
      </c>
      <c r="J74" s="18">
        <f>Hort!AB101</f>
        <v>200</v>
      </c>
      <c r="K74" s="20">
        <f>Hort!AE101</f>
        <v>216</v>
      </c>
      <c r="L74" s="21">
        <f>Hort!AH101</f>
        <v>233</v>
      </c>
      <c r="M74" s="22">
        <f>Hort!AM101</f>
        <v>196.00000000000003</v>
      </c>
      <c r="N74" s="23">
        <f>Hort!AP101</f>
        <v>212</v>
      </c>
      <c r="O74" s="24">
        <f>Hort!AS101</f>
        <v>229</v>
      </c>
    </row>
    <row r="75" spans="1:15" hidden="1" x14ac:dyDescent="0.25">
      <c r="A75" s="64">
        <f>Hort!B102</f>
        <v>8451</v>
      </c>
      <c r="B75" s="192" t="s">
        <v>11</v>
      </c>
      <c r="C75" s="15">
        <f>Hort!D102</f>
        <v>8550</v>
      </c>
      <c r="D75" s="30">
        <f>Hort!F102</f>
        <v>200</v>
      </c>
      <c r="E75" s="31">
        <f>Hort!I102</f>
        <v>216</v>
      </c>
      <c r="F75" s="63">
        <f>Hort!L102</f>
        <v>233</v>
      </c>
      <c r="G75" s="10">
        <f>Hort!Q102</f>
        <v>200</v>
      </c>
      <c r="H75" s="13">
        <f>Hort!T102</f>
        <v>216</v>
      </c>
      <c r="I75" s="14">
        <f>Hort!W102</f>
        <v>216</v>
      </c>
      <c r="J75" s="18">
        <f>Hort!AB102</f>
        <v>200</v>
      </c>
      <c r="K75" s="20">
        <f>Hort!AE102</f>
        <v>216</v>
      </c>
      <c r="L75" s="21">
        <f>Hort!AH102</f>
        <v>233</v>
      </c>
      <c r="M75" s="22">
        <f>Hort!AM102</f>
        <v>199.50000000000003</v>
      </c>
      <c r="N75" s="23">
        <f>Hort!AP102</f>
        <v>215</v>
      </c>
      <c r="O75" s="24">
        <f>Hort!AS102</f>
        <v>232</v>
      </c>
    </row>
    <row r="76" spans="1:15" hidden="1" x14ac:dyDescent="0.25">
      <c r="A76" s="64">
        <f>Hort!B103</f>
        <v>8551</v>
      </c>
      <c r="B76" s="192" t="s">
        <v>11</v>
      </c>
      <c r="C76" s="15">
        <f>Hort!D103</f>
        <v>8650</v>
      </c>
      <c r="D76" s="30">
        <f>Hort!F103</f>
        <v>200</v>
      </c>
      <c r="E76" s="31">
        <f>Hort!I103</f>
        <v>216</v>
      </c>
      <c r="F76" s="63">
        <f>Hort!L103</f>
        <v>233</v>
      </c>
      <c r="G76" s="10">
        <f>Hort!Q103</f>
        <v>200</v>
      </c>
      <c r="H76" s="13">
        <f>Hort!T103</f>
        <v>216</v>
      </c>
      <c r="I76" s="14">
        <f>Hort!W103</f>
        <v>216</v>
      </c>
      <c r="J76" s="18">
        <f>Hort!AB103</f>
        <v>200</v>
      </c>
      <c r="K76" s="20">
        <f>Hort!AE103</f>
        <v>216</v>
      </c>
      <c r="L76" s="21">
        <f>Hort!AH103</f>
        <v>233</v>
      </c>
      <c r="M76" s="22">
        <f>Hort!AM103</f>
        <v>200</v>
      </c>
      <c r="N76" s="23">
        <f>Hort!AP103</f>
        <v>216</v>
      </c>
      <c r="O76" s="24">
        <f>Hort!AS103</f>
        <v>233</v>
      </c>
    </row>
    <row r="77" spans="1:15" hidden="1" x14ac:dyDescent="0.25">
      <c r="A77" s="64">
        <f>Hort!B104</f>
        <v>8651</v>
      </c>
      <c r="B77" s="192" t="s">
        <v>11</v>
      </c>
      <c r="C77" s="15">
        <f>Hort!D104</f>
        <v>8750</v>
      </c>
      <c r="D77" s="30">
        <f>Hort!F104</f>
        <v>200</v>
      </c>
      <c r="E77" s="31">
        <f>Hort!I104</f>
        <v>216</v>
      </c>
      <c r="F77" s="63">
        <f>Hort!L104</f>
        <v>233</v>
      </c>
      <c r="G77" s="10">
        <f>Hort!Q104</f>
        <v>200</v>
      </c>
      <c r="H77" s="13">
        <f>Hort!T104</f>
        <v>216</v>
      </c>
      <c r="I77" s="14">
        <f>Hort!W104</f>
        <v>216</v>
      </c>
      <c r="J77" s="18">
        <f>Hort!AB104</f>
        <v>200</v>
      </c>
      <c r="K77" s="20">
        <f>Hort!AE104</f>
        <v>216</v>
      </c>
      <c r="L77" s="21">
        <f>Hort!AH104</f>
        <v>233</v>
      </c>
      <c r="M77" s="22">
        <f>Hort!AM104</f>
        <v>200</v>
      </c>
      <c r="N77" s="23">
        <f>Hort!AP104</f>
        <v>216</v>
      </c>
      <c r="O77" s="24">
        <f>Hort!AS104</f>
        <v>233</v>
      </c>
    </row>
    <row r="78" spans="1:15" hidden="1" x14ac:dyDescent="0.25">
      <c r="A78" s="64">
        <f>Hort!B105</f>
        <v>8751</v>
      </c>
      <c r="B78" s="192" t="s">
        <v>11</v>
      </c>
      <c r="C78" s="15">
        <f>Hort!D105</f>
        <v>8850</v>
      </c>
      <c r="D78" s="30">
        <f>Hort!F105</f>
        <v>200</v>
      </c>
      <c r="E78" s="31">
        <f>Hort!I105</f>
        <v>216</v>
      </c>
      <c r="F78" s="63">
        <f>Hort!L105</f>
        <v>233</v>
      </c>
      <c r="G78" s="10">
        <f>Hort!Q105</f>
        <v>200</v>
      </c>
      <c r="H78" s="13">
        <f>Hort!T105</f>
        <v>216</v>
      </c>
      <c r="I78" s="14">
        <f>Hort!W105</f>
        <v>216</v>
      </c>
      <c r="J78" s="18">
        <f>Hort!AB105</f>
        <v>200</v>
      </c>
      <c r="K78" s="20">
        <f>Hort!AE105</f>
        <v>216</v>
      </c>
      <c r="L78" s="21">
        <f>Hort!AH105</f>
        <v>233</v>
      </c>
      <c r="M78" s="22">
        <f>Hort!AM105</f>
        <v>200</v>
      </c>
      <c r="N78" s="23">
        <f>Hort!AP105</f>
        <v>216</v>
      </c>
      <c r="O78" s="24">
        <f>Hort!AS105</f>
        <v>233</v>
      </c>
    </row>
    <row r="79" spans="1:15" hidden="1" x14ac:dyDescent="0.25">
      <c r="A79" s="64">
        <f>Hort!B106</f>
        <v>8851</v>
      </c>
      <c r="B79" s="192" t="s">
        <v>11</v>
      </c>
      <c r="C79" s="15">
        <f>Hort!D106</f>
        <v>8950</v>
      </c>
      <c r="D79" s="30">
        <f>Hort!F106</f>
        <v>200</v>
      </c>
      <c r="E79" s="31">
        <f>Hort!I106</f>
        <v>216</v>
      </c>
      <c r="F79" s="63">
        <f>Hort!L106</f>
        <v>233</v>
      </c>
      <c r="G79" s="10">
        <f>Hort!Q106</f>
        <v>200</v>
      </c>
      <c r="H79" s="13">
        <f>Hort!T106</f>
        <v>216</v>
      </c>
      <c r="I79" s="14">
        <f>Hort!W106</f>
        <v>216</v>
      </c>
      <c r="J79" s="18">
        <f>Hort!AB106</f>
        <v>200</v>
      </c>
      <c r="K79" s="20">
        <f>Hort!AE106</f>
        <v>216</v>
      </c>
      <c r="L79" s="21">
        <f>Hort!AH106</f>
        <v>233</v>
      </c>
      <c r="M79" s="22">
        <f>Hort!AM106</f>
        <v>200</v>
      </c>
      <c r="N79" s="23">
        <f>Hort!AP106</f>
        <v>216</v>
      </c>
      <c r="O79" s="24">
        <f>Hort!AS106</f>
        <v>233</v>
      </c>
    </row>
    <row r="80" spans="1:15" hidden="1" x14ac:dyDescent="0.25">
      <c r="A80" s="64">
        <f>Hort!B107</f>
        <v>8951</v>
      </c>
      <c r="B80" s="192" t="s">
        <v>11</v>
      </c>
      <c r="C80" s="15">
        <f>Hort!D107</f>
        <v>9050</v>
      </c>
      <c r="D80" s="30">
        <f>Hort!F107</f>
        <v>200</v>
      </c>
      <c r="E80" s="31">
        <f>Hort!I107</f>
        <v>216</v>
      </c>
      <c r="F80" s="63">
        <f>Hort!L107</f>
        <v>233</v>
      </c>
      <c r="G80" s="10">
        <f>Hort!Q107</f>
        <v>200</v>
      </c>
      <c r="H80" s="13">
        <f>Hort!T107</f>
        <v>216</v>
      </c>
      <c r="I80" s="14">
        <f>Hort!W107</f>
        <v>216</v>
      </c>
      <c r="J80" s="18">
        <f>Hort!AB107</f>
        <v>200</v>
      </c>
      <c r="K80" s="20">
        <f>Hort!AE107</f>
        <v>216</v>
      </c>
      <c r="L80" s="21">
        <f>Hort!AH107</f>
        <v>233</v>
      </c>
      <c r="M80" s="22">
        <f>Hort!AM107</f>
        <v>200</v>
      </c>
      <c r="N80" s="23">
        <f>Hort!AP107</f>
        <v>216</v>
      </c>
      <c r="O80" s="24">
        <f>Hort!AS107</f>
        <v>233</v>
      </c>
    </row>
    <row r="81" spans="1:15" hidden="1" x14ac:dyDescent="0.25">
      <c r="A81" s="64">
        <f>Hort!B108</f>
        <v>9051</v>
      </c>
      <c r="B81" s="192" t="s">
        <v>11</v>
      </c>
      <c r="C81" s="15">
        <f>Hort!D108</f>
        <v>9150</v>
      </c>
      <c r="D81" s="30">
        <f>Hort!F108</f>
        <v>200</v>
      </c>
      <c r="E81" s="31">
        <f>Hort!I108</f>
        <v>216</v>
      </c>
      <c r="F81" s="63">
        <f>Hort!L108</f>
        <v>233</v>
      </c>
      <c r="G81" s="10">
        <f>Hort!Q108</f>
        <v>200</v>
      </c>
      <c r="H81" s="13">
        <f>Hort!T108</f>
        <v>216</v>
      </c>
      <c r="I81" s="14">
        <f>Hort!W108</f>
        <v>216</v>
      </c>
      <c r="J81" s="18">
        <f>Hort!AB108</f>
        <v>200</v>
      </c>
      <c r="K81" s="20">
        <f>Hort!AE108</f>
        <v>216</v>
      </c>
      <c r="L81" s="21">
        <f>Hort!AH108</f>
        <v>233</v>
      </c>
      <c r="M81" s="22">
        <f>Hort!AM108</f>
        <v>200</v>
      </c>
      <c r="N81" s="23">
        <f>Hort!AP108</f>
        <v>216</v>
      </c>
      <c r="O81" s="24">
        <f>Hort!AS108</f>
        <v>233</v>
      </c>
    </row>
    <row r="82" spans="1:15" ht="30" x14ac:dyDescent="0.25">
      <c r="A82" s="64">
        <v>8051</v>
      </c>
      <c r="B82" s="185" t="s">
        <v>12</v>
      </c>
      <c r="C82" s="4"/>
      <c r="D82" s="30">
        <f>Hort!F109</f>
        <v>200</v>
      </c>
      <c r="E82" s="31">
        <f>Hort!I109</f>
        <v>216</v>
      </c>
      <c r="F82" s="63">
        <f>Hort!L109</f>
        <v>233</v>
      </c>
      <c r="G82" s="10">
        <f>Hort!Q109</f>
        <v>200</v>
      </c>
      <c r="H82" s="13">
        <f>Hort!T109</f>
        <v>216</v>
      </c>
      <c r="I82" s="14">
        <f>Hort!W109</f>
        <v>216</v>
      </c>
      <c r="J82" s="18">
        <f>Hort!AB109</f>
        <v>200</v>
      </c>
      <c r="K82" s="20">
        <f>Hort!AE109</f>
        <v>216</v>
      </c>
      <c r="L82" s="21">
        <f>Hort!AH109</f>
        <v>233</v>
      </c>
      <c r="M82" s="22">
        <f>Hort!AM109</f>
        <v>185.50000000000003</v>
      </c>
      <c r="N82" s="23">
        <f>Hort!AP109</f>
        <v>200</v>
      </c>
      <c r="O82" s="24">
        <f>Hort!AS109</f>
        <v>216</v>
      </c>
    </row>
    <row r="83" spans="1:15" x14ac:dyDescent="0.25">
      <c r="A83" s="296" t="s">
        <v>7</v>
      </c>
      <c r="B83" s="296"/>
      <c r="C83" s="297"/>
      <c r="D83" s="30">
        <f>Hort!F110</f>
        <v>154.00000000000003</v>
      </c>
      <c r="E83" s="31">
        <f>Hort!I110</f>
        <v>216</v>
      </c>
      <c r="F83" s="63">
        <f>Hort!L110</f>
        <v>233</v>
      </c>
      <c r="G83" s="10"/>
      <c r="H83" s="13"/>
      <c r="I83" s="14"/>
      <c r="J83" s="18"/>
      <c r="K83" s="20"/>
      <c r="L83" s="21"/>
      <c r="M83" s="22"/>
      <c r="N83" s="23"/>
      <c r="O83" s="24"/>
    </row>
  </sheetData>
  <sheetProtection password="CA75" sheet="1" objects="1" scenarios="1"/>
  <mergeCells count="6">
    <mergeCell ref="A83:C83"/>
    <mergeCell ref="A4:C4"/>
    <mergeCell ref="A5:C5"/>
    <mergeCell ref="A6:C6"/>
    <mergeCell ref="A7:C7"/>
    <mergeCell ref="A8:C8"/>
  </mergeCells>
  <printOptions horizontalCentered="1"/>
  <pageMargins left="0.70866141732283472" right="0.70866141732283472" top="0.39370078740157483" bottom="0.39370078740157483" header="0.31496062992125984" footer="0.31496062992125984"/>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opLeftCell="A37" zoomScale="80" zoomScaleNormal="80" workbookViewId="0">
      <selection activeCell="A83" sqref="A83:C83"/>
    </sheetView>
  </sheetViews>
  <sheetFormatPr baseColWidth="10" defaultRowHeight="15" x14ac:dyDescent="0.25"/>
  <cols>
    <col min="1" max="1" width="9.42578125" customWidth="1"/>
    <col min="2" max="2" width="7.28515625" customWidth="1"/>
    <col min="3" max="3" width="10.140625" customWidth="1"/>
  </cols>
  <sheetData>
    <row r="1" spans="1:15" ht="18.75" x14ac:dyDescent="0.3">
      <c r="A1" s="171" t="str">
        <f>'Kinderkrippe,-garten'!B2</f>
        <v>Tabellen: Beispielberechnung für Kostenbeiträge Kindertagesstätte, ohne Kindergeld</v>
      </c>
    </row>
    <row r="2" spans="1:15" ht="18.75" x14ac:dyDescent="0.3">
      <c r="A2" s="172" t="str">
        <f>'Kinderkrippe,-garten'!B3</f>
        <v xml:space="preserve">Kostenbeiträge Kinderkrippe, -garten </v>
      </c>
    </row>
    <row r="4" spans="1:15" x14ac:dyDescent="0.25">
      <c r="A4" s="306" t="str">
        <f>'Kinderkrippe,-garten'!B31</f>
        <v xml:space="preserve">Familien mit </v>
      </c>
      <c r="B4" s="306"/>
      <c r="C4" s="307"/>
      <c r="D4" s="85" t="str">
        <f>'Kinderkrippe,-garten'!E31</f>
        <v>einem Kind</v>
      </c>
      <c r="E4" s="99"/>
      <c r="F4" s="99"/>
      <c r="G4" s="85" t="str">
        <f>'Kinderkrippe,-garten'!P31</f>
        <v>zwei Kindern</v>
      </c>
      <c r="H4" s="100"/>
      <c r="I4" s="100"/>
      <c r="J4" s="97" t="str">
        <f>'Kinderkrippe,-garten'!AA31</f>
        <v>drei Kindern</v>
      </c>
      <c r="K4" s="102"/>
      <c r="L4" s="102"/>
      <c r="M4" s="92" t="str">
        <f>'Kinderkrippe,-garten'!AL31</f>
        <v>vier Kindern</v>
      </c>
      <c r="N4" s="92"/>
      <c r="O4" s="92"/>
    </row>
    <row r="5" spans="1:15" ht="111.75" customHeight="1" x14ac:dyDescent="0.25">
      <c r="A5" s="300"/>
      <c r="B5" s="301"/>
      <c r="C5" s="302"/>
      <c r="D5" s="104"/>
      <c r="E5" s="56" t="str">
        <f>'Kinderkrippe,-garten'!I32</f>
        <v>prozentu-ale Erhöhung von der 1. Stufe zur 2. Betreu-ungsstufe</v>
      </c>
      <c r="F5" s="56" t="str">
        <f>'Kinderkrippe,-garten'!L32</f>
        <v>prozentu-ale Erhöhung von der 2. Stufe zur 3. Betreu-ungsstufe</v>
      </c>
      <c r="G5" s="109"/>
      <c r="H5" s="57" t="str">
        <f>'Kinderkrippe,-garten'!T32</f>
        <v>prozentu-ale Erhöhung von der 1. Stufe zur 2. Betreu-ungsstufe</v>
      </c>
      <c r="I5" s="57" t="str">
        <f>'Kinderkrippe,-garten'!W32</f>
        <v>prozentu-ale Erhöhung von der 2. Stufe zur 3. Betreu-ungsstufe</v>
      </c>
      <c r="J5" s="254"/>
      <c r="K5" s="255" t="str">
        <f>'Kinderkrippe,-garten'!AE32</f>
        <v>prozentu-ale Erhöhung von der 1. Stufe zur 2. Betreu-ungsstufe</v>
      </c>
      <c r="L5" s="255" t="str">
        <f>'Kinderkrippe,-garten'!AH32</f>
        <v>prozentu-ale Erhöhung von der 2. Stufe zur 3. Betreu-ungsstufe</v>
      </c>
      <c r="M5" s="256"/>
      <c r="N5" s="257" t="str">
        <f>'Kinderkrippe,-garten'!AP32</f>
        <v>prozentu-ale Erhöhung von der 1. Stufe zur 2. Betreu-ungsstufe</v>
      </c>
      <c r="O5" s="257" t="str">
        <f>'Kinderkrippe,-garten'!AS32</f>
        <v>prozentu-ale Erhöhung von der 2. Stufe zur 3. Betreu-ungsstufe</v>
      </c>
    </row>
    <row r="6" spans="1:15" ht="42" hidden="1" customHeight="1" x14ac:dyDescent="0.25">
      <c r="A6" s="312" t="str">
        <f>'Kinderkrippe,-garten'!B33</f>
        <v>prozentuale Erhöhung mit steigendem Betreuungsumgang</v>
      </c>
      <c r="B6" s="313"/>
      <c r="C6" s="314"/>
      <c r="D6" s="104"/>
      <c r="E6" s="56">
        <f>'Kinderkrippe,-garten'!I33</f>
        <v>0.15</v>
      </c>
      <c r="F6" s="56">
        <f>'Kinderkrippe,-garten'!L33</f>
        <v>0.3</v>
      </c>
      <c r="G6" s="109"/>
      <c r="H6" s="57">
        <f>'Kinderkrippe,-garten'!T33</f>
        <v>0.15</v>
      </c>
      <c r="I6" s="57">
        <f>'Kinderkrippe,-garten'!W33</f>
        <v>0.3</v>
      </c>
      <c r="J6" s="123"/>
      <c r="K6" s="53">
        <f>'Kinderkrippe,-garten'!AE33</f>
        <v>0.15</v>
      </c>
      <c r="L6" s="53">
        <f>'Kinderkrippe,-garten'!AH33</f>
        <v>0.3</v>
      </c>
      <c r="M6" s="128"/>
      <c r="N6" s="52">
        <f>'Kinderkrippe,-garten'!AP33</f>
        <v>0.15</v>
      </c>
      <c r="O6" s="52">
        <f>'Kinderkrippe,-garten'!AS33</f>
        <v>0.3</v>
      </c>
    </row>
    <row r="7" spans="1:15" x14ac:dyDescent="0.25">
      <c r="A7" s="298" t="str">
        <f>'Kinderkrippe,-garten'!B34</f>
        <v>Betreuungsumfänge</v>
      </c>
      <c r="B7" s="298"/>
      <c r="C7" s="299"/>
      <c r="D7" s="58" t="str">
        <f>'Kinderkrippe,-garten'!F34</f>
        <v>bis 6h</v>
      </c>
      <c r="E7" s="59" t="str">
        <f>'Kinderkrippe,-garten'!I34</f>
        <v>bis 9h</v>
      </c>
      <c r="F7" s="60" t="str">
        <f>'Kinderkrippe,-garten'!L34</f>
        <v>über 9h</v>
      </c>
      <c r="G7" s="133" t="str">
        <f>'Kinderkrippe,-garten'!Q34</f>
        <v>bis 6h</v>
      </c>
      <c r="H7" s="134" t="str">
        <f>'Kinderkrippe,-garten'!T34</f>
        <v>bis 9h</v>
      </c>
      <c r="I7" s="135" t="str">
        <f>'Kinderkrippe,-garten'!W34</f>
        <v>über 9h</v>
      </c>
      <c r="J7" s="139" t="str">
        <f>'Kinderkrippe,-garten'!AB34</f>
        <v>bis 6h</v>
      </c>
      <c r="K7" s="139" t="str">
        <f>'Kinderkrippe,-garten'!AE34</f>
        <v>bis 9h</v>
      </c>
      <c r="L7" s="141" t="str">
        <f>'Kinderkrippe,-garten'!AH34</f>
        <v>über 9h</v>
      </c>
      <c r="M7" s="145" t="str">
        <f>'Kinderkrippe,-garten'!AM34</f>
        <v>bis 6h</v>
      </c>
      <c r="N7" s="145" t="str">
        <f>'Kinderkrippe,-garten'!AP34</f>
        <v>bis 9h</v>
      </c>
      <c r="O7" s="196" t="str">
        <f>'Kinderkrippe,-garten'!AS34</f>
        <v>über 9h</v>
      </c>
    </row>
    <row r="8" spans="1:15" x14ac:dyDescent="0.25">
      <c r="A8" s="300" t="str">
        <f>'Kinderkrippe,-garten'!B35</f>
        <v>Nettoeinkommen je Monat</v>
      </c>
      <c r="B8" s="301"/>
      <c r="C8" s="302"/>
      <c r="D8" s="148" t="str">
        <f>'Kinderkrippe,-garten'!F35</f>
        <v>Betrag</v>
      </c>
      <c r="E8" s="150" t="str">
        <f>'Kinderkrippe,-garten'!I35</f>
        <v>Betrag</v>
      </c>
      <c r="F8" s="150" t="str">
        <f>'Kinderkrippe,-garten'!L35</f>
        <v>Betrag</v>
      </c>
      <c r="G8" s="153" t="str">
        <f>'Kinderkrippe,-garten'!Q35</f>
        <v>Betrag</v>
      </c>
      <c r="H8" s="153" t="str">
        <f>'Kinderkrippe,-garten'!T35</f>
        <v>Betrag</v>
      </c>
      <c r="I8" s="175" t="str">
        <f>'Kinderkrippe,-garten'!W35</f>
        <v>Betrag</v>
      </c>
      <c r="J8" s="157" t="str">
        <f>'Kinderkrippe,-garten'!AB35</f>
        <v>Betrag</v>
      </c>
      <c r="K8" s="157" t="str">
        <f>'Kinderkrippe,-garten'!AE35</f>
        <v>Betrag</v>
      </c>
      <c r="L8" s="157" t="str">
        <f>'Kinderkrippe,-garten'!AH35</f>
        <v>Betrag</v>
      </c>
      <c r="M8" s="163" t="str">
        <f>'Kinderkrippe,-garten'!AM35</f>
        <v>Betrag</v>
      </c>
      <c r="N8" s="163" t="str">
        <f>'Kinderkrippe,-garten'!AP35</f>
        <v>Betrag</v>
      </c>
      <c r="O8" s="163" t="str">
        <f>'Kinderkrippe,-garten'!AS35</f>
        <v>Betrag</v>
      </c>
    </row>
    <row r="9" spans="1:15" x14ac:dyDescent="0.25">
      <c r="A9" s="61"/>
      <c r="B9" s="61" t="s">
        <v>11</v>
      </c>
      <c r="C9" s="251">
        <f>'Kinderkrippe,-garten'!D36</f>
        <v>1666.67</v>
      </c>
      <c r="D9" s="30">
        <f>'Kinderkrippe,-garten'!F36</f>
        <v>0</v>
      </c>
      <c r="E9" s="31">
        <f>'Kinderkrippe,-garten'!I36</f>
        <v>0</v>
      </c>
      <c r="F9" s="63">
        <f>'Kinderkrippe,-garten'!L36</f>
        <v>0</v>
      </c>
      <c r="G9" s="10">
        <f>'Kinderkrippe,-garten'!Q36</f>
        <v>0</v>
      </c>
      <c r="H9" s="13">
        <f>'Kinderkrippe,-garten'!T36</f>
        <v>0</v>
      </c>
      <c r="I9" s="14">
        <f>'Kinderkrippe,-garten'!W36</f>
        <v>0</v>
      </c>
      <c r="J9" s="18">
        <f>'Kinderkrippe,-garten'!AB36</f>
        <v>0</v>
      </c>
      <c r="K9" s="20">
        <f>'Kinderkrippe,-garten'!AE36</f>
        <v>0</v>
      </c>
      <c r="L9" s="21">
        <f>'Kinderkrippe,-garten'!AH36</f>
        <v>0</v>
      </c>
      <c r="M9" s="22">
        <f>'Kinderkrippe,-garten'!AM36</f>
        <v>0</v>
      </c>
      <c r="N9" s="23">
        <f>'Kinderkrippe,-garten'!AP36</f>
        <v>0</v>
      </c>
      <c r="O9" s="24">
        <f>'Kinderkrippe,-garten'!AS36</f>
        <v>0</v>
      </c>
    </row>
    <row r="10" spans="1:15" x14ac:dyDescent="0.25">
      <c r="A10" s="252">
        <f>'Kinderkrippe,-garten'!B37</f>
        <v>1666.68</v>
      </c>
      <c r="B10" s="61" t="s">
        <v>11</v>
      </c>
      <c r="C10" s="15">
        <f>'Kinderkrippe,-garten'!D37</f>
        <v>2050</v>
      </c>
      <c r="D10" s="30">
        <f>'Kinderkrippe,-garten'!F37</f>
        <v>15</v>
      </c>
      <c r="E10" s="31">
        <f>'Kinderkrippe,-garten'!I37</f>
        <v>22</v>
      </c>
      <c r="F10" s="63">
        <f>'Kinderkrippe,-garten'!L37</f>
        <v>29</v>
      </c>
      <c r="G10" s="10">
        <f>'Kinderkrippe,-garten'!Q37</f>
        <v>14</v>
      </c>
      <c r="H10" s="13">
        <f>'Kinderkrippe,-garten'!T37</f>
        <v>21</v>
      </c>
      <c r="I10" s="14">
        <f>'Kinderkrippe,-garten'!W37</f>
        <v>28</v>
      </c>
      <c r="J10" s="18">
        <f>'Kinderkrippe,-garten'!AB37</f>
        <v>13</v>
      </c>
      <c r="K10" s="20">
        <f>'Kinderkrippe,-garten'!AE37</f>
        <v>20</v>
      </c>
      <c r="L10" s="21">
        <f>'Kinderkrippe,-garten'!AH37</f>
        <v>27</v>
      </c>
      <c r="M10" s="22">
        <f>'Kinderkrippe,-garten'!AM37</f>
        <v>12</v>
      </c>
      <c r="N10" s="23">
        <f>'Kinderkrippe,-garten'!AP37</f>
        <v>19</v>
      </c>
      <c r="O10" s="24">
        <f>'Kinderkrippe,-garten'!AS37</f>
        <v>26</v>
      </c>
    </row>
    <row r="11" spans="1:15" x14ac:dyDescent="0.25">
      <c r="A11" s="64">
        <f>'Kinderkrippe,-garten'!B38</f>
        <v>2051</v>
      </c>
      <c r="B11" s="61" t="s">
        <v>11</v>
      </c>
      <c r="C11" s="15">
        <f>'Kinderkrippe,-garten'!D38</f>
        <v>2150</v>
      </c>
      <c r="D11" s="30">
        <f>'Kinderkrippe,-garten'!F38</f>
        <v>15</v>
      </c>
      <c r="E11" s="31">
        <f>'Kinderkrippe,-garten'!I38</f>
        <v>22</v>
      </c>
      <c r="F11" s="63">
        <f>'Kinderkrippe,-garten'!L38</f>
        <v>29</v>
      </c>
      <c r="G11" s="10">
        <f>'Kinderkrippe,-garten'!Q38</f>
        <v>14</v>
      </c>
      <c r="H11" s="13">
        <f>'Kinderkrippe,-garten'!T38</f>
        <v>21</v>
      </c>
      <c r="I11" s="14">
        <f>'Kinderkrippe,-garten'!W38</f>
        <v>28</v>
      </c>
      <c r="J11" s="18">
        <f>'Kinderkrippe,-garten'!AB38</f>
        <v>13</v>
      </c>
      <c r="K11" s="20">
        <f>'Kinderkrippe,-garten'!AE38</f>
        <v>20</v>
      </c>
      <c r="L11" s="21">
        <f>'Kinderkrippe,-garten'!AH38</f>
        <v>27</v>
      </c>
      <c r="M11" s="22">
        <f>'Kinderkrippe,-garten'!AM38</f>
        <v>12</v>
      </c>
      <c r="N11" s="23">
        <f>'Kinderkrippe,-garten'!AP38</f>
        <v>19</v>
      </c>
      <c r="O11" s="24">
        <f>'Kinderkrippe,-garten'!AS38</f>
        <v>26</v>
      </c>
    </row>
    <row r="12" spans="1:15" x14ac:dyDescent="0.25">
      <c r="A12" s="64">
        <f>'Kinderkrippe,-garten'!B39</f>
        <v>2151</v>
      </c>
      <c r="B12" s="61" t="s">
        <v>11</v>
      </c>
      <c r="C12" s="15">
        <f>'Kinderkrippe,-garten'!D39</f>
        <v>2250</v>
      </c>
      <c r="D12" s="30">
        <f>'Kinderkrippe,-garten'!F39</f>
        <v>15</v>
      </c>
      <c r="E12" s="31">
        <f>'Kinderkrippe,-garten'!I39</f>
        <v>22</v>
      </c>
      <c r="F12" s="63">
        <f>'Kinderkrippe,-garten'!L39</f>
        <v>29</v>
      </c>
      <c r="G12" s="10">
        <f>'Kinderkrippe,-garten'!Q39</f>
        <v>14</v>
      </c>
      <c r="H12" s="13">
        <f>'Kinderkrippe,-garten'!T39</f>
        <v>21</v>
      </c>
      <c r="I12" s="14">
        <f>'Kinderkrippe,-garten'!W39</f>
        <v>28</v>
      </c>
      <c r="J12" s="18">
        <f>'Kinderkrippe,-garten'!AB39</f>
        <v>13</v>
      </c>
      <c r="K12" s="20">
        <f>'Kinderkrippe,-garten'!AE39</f>
        <v>20</v>
      </c>
      <c r="L12" s="21">
        <f>'Kinderkrippe,-garten'!AH39</f>
        <v>27</v>
      </c>
      <c r="M12" s="22">
        <f>'Kinderkrippe,-garten'!AM39</f>
        <v>12</v>
      </c>
      <c r="N12" s="23">
        <f>'Kinderkrippe,-garten'!AP39</f>
        <v>19</v>
      </c>
      <c r="O12" s="24">
        <f>'Kinderkrippe,-garten'!AS39</f>
        <v>26</v>
      </c>
    </row>
    <row r="13" spans="1:15" x14ac:dyDescent="0.25">
      <c r="A13" s="64">
        <f>'Kinderkrippe,-garten'!B40</f>
        <v>2251</v>
      </c>
      <c r="B13" s="61" t="s">
        <v>11</v>
      </c>
      <c r="C13" s="15">
        <f>'Kinderkrippe,-garten'!D40</f>
        <v>2350</v>
      </c>
      <c r="D13" s="30">
        <f>'Kinderkrippe,-garten'!F40</f>
        <v>28.000000000000004</v>
      </c>
      <c r="E13" s="31">
        <f>'Kinderkrippe,-garten'!I40</f>
        <v>32</v>
      </c>
      <c r="F13" s="63">
        <f>'Kinderkrippe,-garten'!L40</f>
        <v>42</v>
      </c>
      <c r="G13" s="10">
        <f>'Kinderkrippe,-garten'!Q40</f>
        <v>14</v>
      </c>
      <c r="H13" s="13">
        <f>'Kinderkrippe,-garten'!T40</f>
        <v>21</v>
      </c>
      <c r="I13" s="14">
        <f>'Kinderkrippe,-garten'!W40</f>
        <v>28</v>
      </c>
      <c r="J13" s="18">
        <f>'Kinderkrippe,-garten'!AB40</f>
        <v>13</v>
      </c>
      <c r="K13" s="20">
        <f>'Kinderkrippe,-garten'!AE40</f>
        <v>20</v>
      </c>
      <c r="L13" s="21">
        <f>'Kinderkrippe,-garten'!AH40</f>
        <v>27</v>
      </c>
      <c r="M13" s="22">
        <f>'Kinderkrippe,-garten'!AM40</f>
        <v>12</v>
      </c>
      <c r="N13" s="23">
        <f>'Kinderkrippe,-garten'!AP40</f>
        <v>19</v>
      </c>
      <c r="O13" s="24">
        <f>'Kinderkrippe,-garten'!AS40</f>
        <v>26</v>
      </c>
    </row>
    <row r="14" spans="1:15" x14ac:dyDescent="0.25">
      <c r="A14" s="64">
        <f>'Kinderkrippe,-garten'!B41</f>
        <v>2351</v>
      </c>
      <c r="B14" s="61" t="s">
        <v>11</v>
      </c>
      <c r="C14" s="15">
        <f>'Kinderkrippe,-garten'!D41</f>
        <v>2450</v>
      </c>
      <c r="D14" s="30">
        <f>'Kinderkrippe,-garten'!F41</f>
        <v>42.000000000000007</v>
      </c>
      <c r="E14" s="31">
        <f>'Kinderkrippe,-garten'!I41</f>
        <v>48</v>
      </c>
      <c r="F14" s="63">
        <f>'Kinderkrippe,-garten'!L41</f>
        <v>62</v>
      </c>
      <c r="G14" s="10">
        <f>'Kinderkrippe,-garten'!Q41</f>
        <v>14</v>
      </c>
      <c r="H14" s="13">
        <f>'Kinderkrippe,-garten'!T41</f>
        <v>21</v>
      </c>
      <c r="I14" s="14">
        <f>'Kinderkrippe,-garten'!W41</f>
        <v>28</v>
      </c>
      <c r="J14" s="18">
        <f>'Kinderkrippe,-garten'!AB41</f>
        <v>13</v>
      </c>
      <c r="K14" s="20">
        <f>'Kinderkrippe,-garten'!AE41</f>
        <v>20</v>
      </c>
      <c r="L14" s="21">
        <f>'Kinderkrippe,-garten'!AH41</f>
        <v>27</v>
      </c>
      <c r="M14" s="22">
        <f>'Kinderkrippe,-garten'!AM41</f>
        <v>12</v>
      </c>
      <c r="N14" s="23">
        <f>'Kinderkrippe,-garten'!AP41</f>
        <v>19</v>
      </c>
      <c r="O14" s="24">
        <f>'Kinderkrippe,-garten'!AS41</f>
        <v>26</v>
      </c>
    </row>
    <row r="15" spans="1:15" x14ac:dyDescent="0.25">
      <c r="A15" s="64">
        <f>'Kinderkrippe,-garten'!B42</f>
        <v>2451</v>
      </c>
      <c r="B15" s="61" t="s">
        <v>11</v>
      </c>
      <c r="C15" s="15">
        <f>'Kinderkrippe,-garten'!D42</f>
        <v>2550</v>
      </c>
      <c r="D15" s="30">
        <f>'Kinderkrippe,-garten'!F42</f>
        <v>56.000000000000007</v>
      </c>
      <c r="E15" s="31">
        <f>'Kinderkrippe,-garten'!I42</f>
        <v>64</v>
      </c>
      <c r="F15" s="63">
        <f>'Kinderkrippe,-garten'!L42</f>
        <v>83</v>
      </c>
      <c r="G15" s="10">
        <f>'Kinderkrippe,-garten'!Q42</f>
        <v>14.000000000000002</v>
      </c>
      <c r="H15" s="13">
        <f>'Kinderkrippe,-garten'!T42</f>
        <v>21</v>
      </c>
      <c r="I15" s="14">
        <f>'Kinderkrippe,-garten'!W42</f>
        <v>28</v>
      </c>
      <c r="J15" s="18">
        <f>'Kinderkrippe,-garten'!AB42</f>
        <v>13</v>
      </c>
      <c r="K15" s="20">
        <f>'Kinderkrippe,-garten'!AE42</f>
        <v>20</v>
      </c>
      <c r="L15" s="21">
        <f>'Kinderkrippe,-garten'!AH42</f>
        <v>27</v>
      </c>
      <c r="M15" s="22">
        <f>'Kinderkrippe,-garten'!AM42</f>
        <v>12</v>
      </c>
      <c r="N15" s="23">
        <f>'Kinderkrippe,-garten'!AP42</f>
        <v>19</v>
      </c>
      <c r="O15" s="24">
        <f>'Kinderkrippe,-garten'!AS42</f>
        <v>26</v>
      </c>
    </row>
    <row r="16" spans="1:15" x14ac:dyDescent="0.25">
      <c r="A16" s="64">
        <f>'Kinderkrippe,-garten'!B43</f>
        <v>2551</v>
      </c>
      <c r="B16" s="61" t="s">
        <v>11</v>
      </c>
      <c r="C16" s="15">
        <f>'Kinderkrippe,-garten'!D43</f>
        <v>2650</v>
      </c>
      <c r="D16" s="30">
        <f>'Kinderkrippe,-garten'!F43</f>
        <v>70</v>
      </c>
      <c r="E16" s="31">
        <f>'Kinderkrippe,-garten'!I43</f>
        <v>81</v>
      </c>
      <c r="F16" s="63">
        <f>'Kinderkrippe,-garten'!L43</f>
        <v>105</v>
      </c>
      <c r="G16" s="10">
        <f>'Kinderkrippe,-garten'!Q43</f>
        <v>21.000000000000004</v>
      </c>
      <c r="H16" s="13">
        <f>'Kinderkrippe,-garten'!T43</f>
        <v>24</v>
      </c>
      <c r="I16" s="14">
        <f>'Kinderkrippe,-garten'!W43</f>
        <v>31</v>
      </c>
      <c r="J16" s="18">
        <f>'Kinderkrippe,-garten'!AB43</f>
        <v>13</v>
      </c>
      <c r="K16" s="20">
        <f>'Kinderkrippe,-garten'!AE43</f>
        <v>20</v>
      </c>
      <c r="L16" s="21">
        <f>'Kinderkrippe,-garten'!AH43</f>
        <v>27</v>
      </c>
      <c r="M16" s="22">
        <f>'Kinderkrippe,-garten'!AM43</f>
        <v>12</v>
      </c>
      <c r="N16" s="23">
        <f>'Kinderkrippe,-garten'!AP43</f>
        <v>19</v>
      </c>
      <c r="O16" s="24">
        <f>'Kinderkrippe,-garten'!AS43</f>
        <v>26</v>
      </c>
    </row>
    <row r="17" spans="1:15" x14ac:dyDescent="0.25">
      <c r="A17" s="64">
        <f>'Kinderkrippe,-garten'!B44</f>
        <v>2651</v>
      </c>
      <c r="B17" s="61" t="s">
        <v>11</v>
      </c>
      <c r="C17" s="15">
        <f>'Kinderkrippe,-garten'!D44</f>
        <v>2750</v>
      </c>
      <c r="D17" s="30">
        <f>'Kinderkrippe,-garten'!F44</f>
        <v>84.000000000000014</v>
      </c>
      <c r="E17" s="31">
        <f>'Kinderkrippe,-garten'!I44</f>
        <v>97</v>
      </c>
      <c r="F17" s="63">
        <f>'Kinderkrippe,-garten'!L44</f>
        <v>126</v>
      </c>
      <c r="G17" s="10">
        <f>'Kinderkrippe,-garten'!Q44</f>
        <v>28.000000000000004</v>
      </c>
      <c r="H17" s="13">
        <f>'Kinderkrippe,-garten'!T44</f>
        <v>32</v>
      </c>
      <c r="I17" s="14">
        <f>'Kinderkrippe,-garten'!W44</f>
        <v>42</v>
      </c>
      <c r="J17" s="18">
        <f>'Kinderkrippe,-garten'!AB44</f>
        <v>13</v>
      </c>
      <c r="K17" s="20">
        <f>'Kinderkrippe,-garten'!AE44</f>
        <v>20</v>
      </c>
      <c r="L17" s="21">
        <f>'Kinderkrippe,-garten'!AH44</f>
        <v>27</v>
      </c>
      <c r="M17" s="22">
        <f>'Kinderkrippe,-garten'!AM44</f>
        <v>12</v>
      </c>
      <c r="N17" s="23">
        <f>'Kinderkrippe,-garten'!AP44</f>
        <v>19</v>
      </c>
      <c r="O17" s="24">
        <f>'Kinderkrippe,-garten'!AS44</f>
        <v>26</v>
      </c>
    </row>
    <row r="18" spans="1:15" x14ac:dyDescent="0.25">
      <c r="A18" s="64">
        <f>'Kinderkrippe,-garten'!B45</f>
        <v>2751</v>
      </c>
      <c r="B18" s="61" t="s">
        <v>11</v>
      </c>
      <c r="C18" s="15">
        <f>'Kinderkrippe,-garten'!D45</f>
        <v>2850</v>
      </c>
      <c r="D18" s="30">
        <f>'Kinderkrippe,-garten'!F45</f>
        <v>98.000000000000014</v>
      </c>
      <c r="E18" s="31">
        <f>'Kinderkrippe,-garten'!I45</f>
        <v>113</v>
      </c>
      <c r="F18" s="63">
        <f>'Kinderkrippe,-garten'!L45</f>
        <v>147</v>
      </c>
      <c r="G18" s="10">
        <f>'Kinderkrippe,-garten'!Q45</f>
        <v>35</v>
      </c>
      <c r="H18" s="13">
        <f>'Kinderkrippe,-garten'!T45</f>
        <v>40</v>
      </c>
      <c r="I18" s="14">
        <f>'Kinderkrippe,-garten'!W45</f>
        <v>52</v>
      </c>
      <c r="J18" s="18">
        <f>'Kinderkrippe,-garten'!AB45</f>
        <v>13</v>
      </c>
      <c r="K18" s="20">
        <f>'Kinderkrippe,-garten'!AE45</f>
        <v>20</v>
      </c>
      <c r="L18" s="21">
        <f>'Kinderkrippe,-garten'!AH45</f>
        <v>27</v>
      </c>
      <c r="M18" s="22">
        <f>'Kinderkrippe,-garten'!AM45</f>
        <v>12</v>
      </c>
      <c r="N18" s="23">
        <f>'Kinderkrippe,-garten'!AP45</f>
        <v>19</v>
      </c>
      <c r="O18" s="24">
        <f>'Kinderkrippe,-garten'!AS45</f>
        <v>26</v>
      </c>
    </row>
    <row r="19" spans="1:15" x14ac:dyDescent="0.25">
      <c r="A19" s="64">
        <f>'Kinderkrippe,-garten'!B46</f>
        <v>2851</v>
      </c>
      <c r="B19" s="61" t="s">
        <v>11</v>
      </c>
      <c r="C19" s="15">
        <f>'Kinderkrippe,-garten'!D46</f>
        <v>2950</v>
      </c>
      <c r="D19" s="30">
        <f>'Kinderkrippe,-garten'!F46</f>
        <v>112.00000000000001</v>
      </c>
      <c r="E19" s="31">
        <f>'Kinderkrippe,-garten'!I46</f>
        <v>129</v>
      </c>
      <c r="F19" s="63">
        <f>'Kinderkrippe,-garten'!L46</f>
        <v>168</v>
      </c>
      <c r="G19" s="10">
        <f>'Kinderkrippe,-garten'!Q46</f>
        <v>42.000000000000007</v>
      </c>
      <c r="H19" s="13">
        <f>'Kinderkrippe,-garten'!T46</f>
        <v>48</v>
      </c>
      <c r="I19" s="14">
        <f>'Kinderkrippe,-garten'!W46</f>
        <v>62</v>
      </c>
      <c r="J19" s="18">
        <f>'Kinderkrippe,-garten'!AB46</f>
        <v>14.000000000000002</v>
      </c>
      <c r="K19" s="20">
        <f>'Kinderkrippe,-garten'!AE46</f>
        <v>20</v>
      </c>
      <c r="L19" s="21">
        <f>'Kinderkrippe,-garten'!AH46</f>
        <v>27</v>
      </c>
      <c r="M19" s="22">
        <f>'Kinderkrippe,-garten'!AM46</f>
        <v>12</v>
      </c>
      <c r="N19" s="23">
        <f>'Kinderkrippe,-garten'!AP46</f>
        <v>19</v>
      </c>
      <c r="O19" s="24">
        <f>'Kinderkrippe,-garten'!AS46</f>
        <v>26</v>
      </c>
    </row>
    <row r="20" spans="1:15" x14ac:dyDescent="0.25">
      <c r="A20" s="64">
        <f>'Kinderkrippe,-garten'!B47</f>
        <v>2951</v>
      </c>
      <c r="B20" s="61" t="s">
        <v>11</v>
      </c>
      <c r="C20" s="15">
        <f>'Kinderkrippe,-garten'!D47</f>
        <v>3050</v>
      </c>
      <c r="D20" s="30">
        <f>'Kinderkrippe,-garten'!F47</f>
        <v>126.00000000000001</v>
      </c>
      <c r="E20" s="31">
        <f>'Kinderkrippe,-garten'!I47</f>
        <v>145</v>
      </c>
      <c r="F20" s="63">
        <f>'Kinderkrippe,-garten'!L47</f>
        <v>189</v>
      </c>
      <c r="G20" s="10">
        <f>'Kinderkrippe,-garten'!Q47</f>
        <v>49.000000000000007</v>
      </c>
      <c r="H20" s="13">
        <f>'Kinderkrippe,-garten'!T47</f>
        <v>56</v>
      </c>
      <c r="I20" s="14">
        <f>'Kinderkrippe,-garten'!W47</f>
        <v>73</v>
      </c>
      <c r="J20" s="18">
        <f>'Kinderkrippe,-garten'!AB47</f>
        <v>18.666666666666668</v>
      </c>
      <c r="K20" s="20">
        <f>'Kinderkrippe,-garten'!AE47</f>
        <v>21</v>
      </c>
      <c r="L20" s="21">
        <f>'Kinderkrippe,-garten'!AH47</f>
        <v>27</v>
      </c>
      <c r="M20" s="22">
        <f>'Kinderkrippe,-garten'!AM47</f>
        <v>12</v>
      </c>
      <c r="N20" s="23">
        <f>'Kinderkrippe,-garten'!AP47</f>
        <v>19</v>
      </c>
      <c r="O20" s="24">
        <f>'Kinderkrippe,-garten'!AS47</f>
        <v>26</v>
      </c>
    </row>
    <row r="21" spans="1:15" x14ac:dyDescent="0.25">
      <c r="A21" s="64">
        <f>'Kinderkrippe,-garten'!B48</f>
        <v>3051</v>
      </c>
      <c r="B21" s="61" t="s">
        <v>11</v>
      </c>
      <c r="C21" s="15">
        <f>'Kinderkrippe,-garten'!D48</f>
        <v>3150</v>
      </c>
      <c r="D21" s="30">
        <f>'Kinderkrippe,-garten'!F48</f>
        <v>140</v>
      </c>
      <c r="E21" s="31">
        <f>'Kinderkrippe,-garten'!I48</f>
        <v>161</v>
      </c>
      <c r="F21" s="63">
        <f>'Kinderkrippe,-garten'!L48</f>
        <v>209</v>
      </c>
      <c r="G21" s="10">
        <f>'Kinderkrippe,-garten'!Q48</f>
        <v>56.000000000000007</v>
      </c>
      <c r="H21" s="13">
        <f>'Kinderkrippe,-garten'!T48</f>
        <v>64</v>
      </c>
      <c r="I21" s="14">
        <f>'Kinderkrippe,-garten'!W48</f>
        <v>83</v>
      </c>
      <c r="J21" s="18">
        <f>'Kinderkrippe,-garten'!AB48</f>
        <v>23.333333333333332</v>
      </c>
      <c r="K21" s="20">
        <f>'Kinderkrippe,-garten'!AE48</f>
        <v>27</v>
      </c>
      <c r="L21" s="21">
        <f>'Kinderkrippe,-garten'!AH48</f>
        <v>35</v>
      </c>
      <c r="M21" s="22">
        <f>'Kinderkrippe,-garten'!AM48</f>
        <v>12</v>
      </c>
      <c r="N21" s="23">
        <f>'Kinderkrippe,-garten'!AP48</f>
        <v>19</v>
      </c>
      <c r="O21" s="24">
        <f>'Kinderkrippe,-garten'!AS48</f>
        <v>26</v>
      </c>
    </row>
    <row r="22" spans="1:15" x14ac:dyDescent="0.25">
      <c r="A22" s="64">
        <f>'Kinderkrippe,-garten'!B49</f>
        <v>3151</v>
      </c>
      <c r="B22" s="61" t="s">
        <v>11</v>
      </c>
      <c r="C22" s="15">
        <f>'Kinderkrippe,-garten'!D49</f>
        <v>3250</v>
      </c>
      <c r="D22" s="30">
        <f>'Kinderkrippe,-garten'!F49</f>
        <v>154.00000000000003</v>
      </c>
      <c r="E22" s="31">
        <f>'Kinderkrippe,-garten'!I49</f>
        <v>177</v>
      </c>
      <c r="F22" s="63">
        <f>'Kinderkrippe,-garten'!L49</f>
        <v>230</v>
      </c>
      <c r="G22" s="10">
        <f>'Kinderkrippe,-garten'!Q49</f>
        <v>63.000000000000007</v>
      </c>
      <c r="H22" s="13">
        <f>'Kinderkrippe,-garten'!T49</f>
        <v>72</v>
      </c>
      <c r="I22" s="14">
        <f>'Kinderkrippe,-garten'!W49</f>
        <v>94</v>
      </c>
      <c r="J22" s="18">
        <f>'Kinderkrippe,-garten'!AB49</f>
        <v>28.000000000000004</v>
      </c>
      <c r="K22" s="20">
        <f>'Kinderkrippe,-garten'!AE49</f>
        <v>32</v>
      </c>
      <c r="L22" s="21">
        <f>'Kinderkrippe,-garten'!AH49</f>
        <v>42</v>
      </c>
      <c r="M22" s="22">
        <f>'Kinderkrippe,-garten'!AM49</f>
        <v>14.000000000000002</v>
      </c>
      <c r="N22" s="23">
        <f>'Kinderkrippe,-garten'!AP49</f>
        <v>19</v>
      </c>
      <c r="O22" s="24">
        <f>'Kinderkrippe,-garten'!AS49</f>
        <v>26</v>
      </c>
    </row>
    <row r="23" spans="1:15" x14ac:dyDescent="0.25">
      <c r="A23" s="64">
        <f>'Kinderkrippe,-garten'!B50</f>
        <v>3251</v>
      </c>
      <c r="B23" s="61" t="s">
        <v>11</v>
      </c>
      <c r="C23" s="15">
        <f>'Kinderkrippe,-garten'!D50</f>
        <v>3350</v>
      </c>
      <c r="D23" s="30">
        <f>'Kinderkrippe,-garten'!F50</f>
        <v>168.00000000000003</v>
      </c>
      <c r="E23" s="31">
        <f>'Kinderkrippe,-garten'!I50</f>
        <v>193</v>
      </c>
      <c r="F23" s="63">
        <f>'Kinderkrippe,-garten'!L50</f>
        <v>251</v>
      </c>
      <c r="G23" s="10">
        <f>'Kinderkrippe,-garten'!Q50</f>
        <v>70</v>
      </c>
      <c r="H23" s="13">
        <f>'Kinderkrippe,-garten'!T50</f>
        <v>81</v>
      </c>
      <c r="I23" s="14">
        <f>'Kinderkrippe,-garten'!W50</f>
        <v>105</v>
      </c>
      <c r="J23" s="18">
        <f>'Kinderkrippe,-garten'!AB50</f>
        <v>32.666666666666671</v>
      </c>
      <c r="K23" s="20">
        <f>'Kinderkrippe,-garten'!AE50</f>
        <v>38</v>
      </c>
      <c r="L23" s="21">
        <f>'Kinderkrippe,-garten'!AH50</f>
        <v>49</v>
      </c>
      <c r="M23" s="22">
        <f>'Kinderkrippe,-garten'!AM50</f>
        <v>17.5</v>
      </c>
      <c r="N23" s="23">
        <f>'Kinderkrippe,-garten'!AP50</f>
        <v>20</v>
      </c>
      <c r="O23" s="24">
        <f>'Kinderkrippe,-garten'!AS50</f>
        <v>26</v>
      </c>
    </row>
    <row r="24" spans="1:15" x14ac:dyDescent="0.25">
      <c r="A24" s="64">
        <f>'Kinderkrippe,-garten'!B51</f>
        <v>3351</v>
      </c>
      <c r="B24" s="61" t="s">
        <v>11</v>
      </c>
      <c r="C24" s="15">
        <f>'Kinderkrippe,-garten'!D51</f>
        <v>3450</v>
      </c>
      <c r="D24" s="30">
        <f>'Kinderkrippe,-garten'!F51</f>
        <v>182.00000000000003</v>
      </c>
      <c r="E24" s="31">
        <f>'Kinderkrippe,-garten'!I51</f>
        <v>209</v>
      </c>
      <c r="F24" s="63">
        <f>'Kinderkrippe,-garten'!L51</f>
        <v>272</v>
      </c>
      <c r="G24" s="10">
        <f>'Kinderkrippe,-garten'!Q51</f>
        <v>77.000000000000014</v>
      </c>
      <c r="H24" s="13">
        <f>'Kinderkrippe,-garten'!T51</f>
        <v>89</v>
      </c>
      <c r="I24" s="14">
        <f>'Kinderkrippe,-garten'!W51</f>
        <v>116</v>
      </c>
      <c r="J24" s="18">
        <f>'Kinderkrippe,-garten'!AB51</f>
        <v>37.333333333333336</v>
      </c>
      <c r="K24" s="20">
        <f>'Kinderkrippe,-garten'!AE51</f>
        <v>43</v>
      </c>
      <c r="L24" s="21">
        <f>'Kinderkrippe,-garten'!AH51</f>
        <v>56</v>
      </c>
      <c r="M24" s="22">
        <f>'Kinderkrippe,-garten'!AM51</f>
        <v>21.000000000000004</v>
      </c>
      <c r="N24" s="23">
        <f>'Kinderkrippe,-garten'!AP51</f>
        <v>24</v>
      </c>
      <c r="O24" s="24">
        <f>'Kinderkrippe,-garten'!AS51</f>
        <v>31</v>
      </c>
    </row>
    <row r="25" spans="1:15" x14ac:dyDescent="0.25">
      <c r="A25" s="64">
        <f>'Kinderkrippe,-garten'!B52</f>
        <v>3451</v>
      </c>
      <c r="B25" s="61" t="s">
        <v>11</v>
      </c>
      <c r="C25" s="15">
        <f>'Kinderkrippe,-garten'!D52</f>
        <v>3550</v>
      </c>
      <c r="D25" s="30">
        <f>'Kinderkrippe,-garten'!F52</f>
        <v>196.00000000000003</v>
      </c>
      <c r="E25" s="31">
        <f>'Kinderkrippe,-garten'!I52</f>
        <v>225</v>
      </c>
      <c r="F25" s="63">
        <f>'Kinderkrippe,-garten'!L52</f>
        <v>293</v>
      </c>
      <c r="G25" s="10">
        <f>'Kinderkrippe,-garten'!Q52</f>
        <v>84.000000000000014</v>
      </c>
      <c r="H25" s="13">
        <f>'Kinderkrippe,-garten'!T52</f>
        <v>97</v>
      </c>
      <c r="I25" s="14">
        <f>'Kinderkrippe,-garten'!W52</f>
        <v>126</v>
      </c>
      <c r="J25" s="18">
        <f>'Kinderkrippe,-garten'!AB52</f>
        <v>42.000000000000007</v>
      </c>
      <c r="K25" s="20">
        <f>'Kinderkrippe,-garten'!AE52</f>
        <v>48</v>
      </c>
      <c r="L25" s="21">
        <f>'Kinderkrippe,-garten'!AH52</f>
        <v>62</v>
      </c>
      <c r="M25" s="22">
        <f>'Kinderkrippe,-garten'!AM52</f>
        <v>24.500000000000004</v>
      </c>
      <c r="N25" s="23">
        <f>'Kinderkrippe,-garten'!AP52</f>
        <v>28</v>
      </c>
      <c r="O25" s="24">
        <f>'Kinderkrippe,-garten'!AS52</f>
        <v>36</v>
      </c>
    </row>
    <row r="26" spans="1:15" x14ac:dyDescent="0.25">
      <c r="A26" s="64">
        <f>'Kinderkrippe,-garten'!B53</f>
        <v>3551</v>
      </c>
      <c r="B26" s="61" t="s">
        <v>11</v>
      </c>
      <c r="C26" s="15">
        <f>'Kinderkrippe,-garten'!D53</f>
        <v>3650</v>
      </c>
      <c r="D26" s="30">
        <f>'Kinderkrippe,-garten'!F53</f>
        <v>210.00000000000003</v>
      </c>
      <c r="E26" s="31">
        <f>'Kinderkrippe,-garten'!I53</f>
        <v>242</v>
      </c>
      <c r="F26" s="63">
        <f>'Kinderkrippe,-garten'!L53</f>
        <v>315</v>
      </c>
      <c r="G26" s="10">
        <f>'Kinderkrippe,-garten'!Q53</f>
        <v>91.000000000000014</v>
      </c>
      <c r="H26" s="13">
        <f>'Kinderkrippe,-garten'!T53</f>
        <v>105</v>
      </c>
      <c r="I26" s="14">
        <f>'Kinderkrippe,-garten'!W53</f>
        <v>137</v>
      </c>
      <c r="J26" s="18">
        <f>'Kinderkrippe,-garten'!AB53</f>
        <v>46.666666666666664</v>
      </c>
      <c r="K26" s="20">
        <f>'Kinderkrippe,-garten'!AE53</f>
        <v>54</v>
      </c>
      <c r="L26" s="21">
        <f>'Kinderkrippe,-garten'!AH53</f>
        <v>70</v>
      </c>
      <c r="M26" s="22">
        <f>'Kinderkrippe,-garten'!AM53</f>
        <v>28.000000000000004</v>
      </c>
      <c r="N26" s="23">
        <f>'Kinderkrippe,-garten'!AP53</f>
        <v>32</v>
      </c>
      <c r="O26" s="24">
        <f>'Kinderkrippe,-garten'!AS53</f>
        <v>42</v>
      </c>
    </row>
    <row r="27" spans="1:15" x14ac:dyDescent="0.25">
      <c r="A27" s="64">
        <f>'Kinderkrippe,-garten'!B54</f>
        <v>3651</v>
      </c>
      <c r="B27" s="61" t="s">
        <v>11</v>
      </c>
      <c r="C27" s="15">
        <f>'Kinderkrippe,-garten'!D54</f>
        <v>3750</v>
      </c>
      <c r="D27" s="30">
        <f>'Kinderkrippe,-garten'!F54</f>
        <v>224.00000000000003</v>
      </c>
      <c r="E27" s="31">
        <f>'Kinderkrippe,-garten'!I54</f>
        <v>258</v>
      </c>
      <c r="F27" s="63">
        <f>'Kinderkrippe,-garten'!L54</f>
        <v>335</v>
      </c>
      <c r="G27" s="10">
        <f>'Kinderkrippe,-garten'!Q54</f>
        <v>98.000000000000014</v>
      </c>
      <c r="H27" s="13">
        <f>'Kinderkrippe,-garten'!T54</f>
        <v>113</v>
      </c>
      <c r="I27" s="14">
        <f>'Kinderkrippe,-garten'!W54</f>
        <v>147</v>
      </c>
      <c r="J27" s="18">
        <f>'Kinderkrippe,-garten'!AB54</f>
        <v>51.333333333333343</v>
      </c>
      <c r="K27" s="20">
        <f>'Kinderkrippe,-garten'!AE54</f>
        <v>59</v>
      </c>
      <c r="L27" s="21">
        <f>'Kinderkrippe,-garten'!AH54</f>
        <v>77</v>
      </c>
      <c r="M27" s="22">
        <f>'Kinderkrippe,-garten'!AM54</f>
        <v>31.500000000000004</v>
      </c>
      <c r="N27" s="23">
        <f>'Kinderkrippe,-garten'!AP54</f>
        <v>36</v>
      </c>
      <c r="O27" s="24">
        <f>'Kinderkrippe,-garten'!AS54</f>
        <v>47</v>
      </c>
    </row>
    <row r="28" spans="1:15" x14ac:dyDescent="0.25">
      <c r="A28" s="64">
        <f>'Kinderkrippe,-garten'!B55</f>
        <v>3751</v>
      </c>
      <c r="B28" s="61" t="s">
        <v>11</v>
      </c>
      <c r="C28" s="15">
        <f>'Kinderkrippe,-garten'!D55</f>
        <v>3850</v>
      </c>
      <c r="D28" s="30">
        <f>'Kinderkrippe,-garten'!F55</f>
        <v>238.00000000000003</v>
      </c>
      <c r="E28" s="31">
        <f>'Kinderkrippe,-garten'!I55</f>
        <v>274</v>
      </c>
      <c r="F28" s="63">
        <f>'Kinderkrippe,-garten'!L55</f>
        <v>356</v>
      </c>
      <c r="G28" s="10">
        <f>'Kinderkrippe,-garten'!Q55</f>
        <v>105.00000000000001</v>
      </c>
      <c r="H28" s="13">
        <f>'Kinderkrippe,-garten'!T55</f>
        <v>121</v>
      </c>
      <c r="I28" s="14">
        <f>'Kinderkrippe,-garten'!W55</f>
        <v>157</v>
      </c>
      <c r="J28" s="18">
        <f>'Kinderkrippe,-garten'!AB55</f>
        <v>56.000000000000007</v>
      </c>
      <c r="K28" s="20">
        <f>'Kinderkrippe,-garten'!AE55</f>
        <v>64</v>
      </c>
      <c r="L28" s="21">
        <f>'Kinderkrippe,-garten'!AH55</f>
        <v>83</v>
      </c>
      <c r="M28" s="22">
        <f>'Kinderkrippe,-garten'!AM55</f>
        <v>35</v>
      </c>
      <c r="N28" s="23">
        <f>'Kinderkrippe,-garten'!AP55</f>
        <v>40</v>
      </c>
      <c r="O28" s="24">
        <f>'Kinderkrippe,-garten'!AS55</f>
        <v>52</v>
      </c>
    </row>
    <row r="29" spans="1:15" x14ac:dyDescent="0.25">
      <c r="A29" s="64">
        <f>'Kinderkrippe,-garten'!B56</f>
        <v>3851</v>
      </c>
      <c r="B29" s="61" t="s">
        <v>11</v>
      </c>
      <c r="C29" s="15">
        <f>'Kinderkrippe,-garten'!D56</f>
        <v>3950</v>
      </c>
      <c r="D29" s="30">
        <f>'Kinderkrippe,-garten'!F56</f>
        <v>252.00000000000003</v>
      </c>
      <c r="E29" s="31">
        <f>'Kinderkrippe,-garten'!I56</f>
        <v>290</v>
      </c>
      <c r="F29" s="63">
        <f>'Kinderkrippe,-garten'!L56</f>
        <v>377</v>
      </c>
      <c r="G29" s="10">
        <f>'Kinderkrippe,-garten'!Q56</f>
        <v>112.00000000000001</v>
      </c>
      <c r="H29" s="13">
        <f>'Kinderkrippe,-garten'!T56</f>
        <v>129</v>
      </c>
      <c r="I29" s="14">
        <f>'Kinderkrippe,-garten'!W56</f>
        <v>168</v>
      </c>
      <c r="J29" s="18">
        <f>'Kinderkrippe,-garten'!AB56</f>
        <v>60.666666666666679</v>
      </c>
      <c r="K29" s="20">
        <f>'Kinderkrippe,-garten'!AE56</f>
        <v>70</v>
      </c>
      <c r="L29" s="21">
        <f>'Kinderkrippe,-garten'!AH56</f>
        <v>91</v>
      </c>
      <c r="M29" s="22">
        <f>'Kinderkrippe,-garten'!AM56</f>
        <v>38.500000000000007</v>
      </c>
      <c r="N29" s="23">
        <f>'Kinderkrippe,-garten'!AP56</f>
        <v>44</v>
      </c>
      <c r="O29" s="24">
        <f>'Kinderkrippe,-garten'!AS56</f>
        <v>57</v>
      </c>
    </row>
    <row r="30" spans="1:15" x14ac:dyDescent="0.25">
      <c r="A30" s="64">
        <f>'Kinderkrippe,-garten'!B57</f>
        <v>3951</v>
      </c>
      <c r="B30" s="61" t="s">
        <v>11</v>
      </c>
      <c r="C30" s="15">
        <f>'Kinderkrippe,-garten'!D57</f>
        <v>4050</v>
      </c>
      <c r="D30" s="30">
        <f>'Kinderkrippe,-garten'!F57</f>
        <v>266</v>
      </c>
      <c r="E30" s="31">
        <f>'Kinderkrippe,-garten'!I57</f>
        <v>306</v>
      </c>
      <c r="F30" s="63">
        <f>'Kinderkrippe,-garten'!L57</f>
        <v>398</v>
      </c>
      <c r="G30" s="10">
        <f>'Kinderkrippe,-garten'!Q57</f>
        <v>119.00000000000001</v>
      </c>
      <c r="H30" s="13">
        <f>'Kinderkrippe,-garten'!T57</f>
        <v>137</v>
      </c>
      <c r="I30" s="14">
        <f>'Kinderkrippe,-garten'!W57</f>
        <v>178</v>
      </c>
      <c r="J30" s="18">
        <f>'Kinderkrippe,-garten'!AB57</f>
        <v>65.333333333333343</v>
      </c>
      <c r="K30" s="20">
        <f>'Kinderkrippe,-garten'!AE57</f>
        <v>75</v>
      </c>
      <c r="L30" s="21">
        <f>'Kinderkrippe,-garten'!AH57</f>
        <v>98</v>
      </c>
      <c r="M30" s="22">
        <f>'Kinderkrippe,-garten'!AM57</f>
        <v>42.000000000000007</v>
      </c>
      <c r="N30" s="23">
        <f>'Kinderkrippe,-garten'!AP57</f>
        <v>48</v>
      </c>
      <c r="O30" s="24">
        <f>'Kinderkrippe,-garten'!AS57</f>
        <v>62</v>
      </c>
    </row>
    <row r="31" spans="1:15" x14ac:dyDescent="0.25">
      <c r="A31" s="64">
        <f>'Kinderkrippe,-garten'!B58</f>
        <v>4051</v>
      </c>
      <c r="B31" s="61" t="s">
        <v>11</v>
      </c>
      <c r="C31" s="15">
        <f>'Kinderkrippe,-garten'!D58</f>
        <v>4150</v>
      </c>
      <c r="D31" s="30">
        <f>'Kinderkrippe,-garten'!F58</f>
        <v>280</v>
      </c>
      <c r="E31" s="31">
        <f>'Kinderkrippe,-garten'!I58</f>
        <v>322</v>
      </c>
      <c r="F31" s="63">
        <f>'Kinderkrippe,-garten'!L58</f>
        <v>419</v>
      </c>
      <c r="G31" s="10">
        <f>'Kinderkrippe,-garten'!Q58</f>
        <v>126.00000000000001</v>
      </c>
      <c r="H31" s="13">
        <f>'Kinderkrippe,-garten'!T58</f>
        <v>145</v>
      </c>
      <c r="I31" s="14">
        <f>'Kinderkrippe,-garten'!W58</f>
        <v>189</v>
      </c>
      <c r="J31" s="18">
        <f>'Kinderkrippe,-garten'!AB58</f>
        <v>70.000000000000014</v>
      </c>
      <c r="K31" s="20">
        <f>'Kinderkrippe,-garten'!AE58</f>
        <v>81</v>
      </c>
      <c r="L31" s="21">
        <f>'Kinderkrippe,-garten'!AH58</f>
        <v>105</v>
      </c>
      <c r="M31" s="22">
        <f>'Kinderkrippe,-garten'!AM58</f>
        <v>45.500000000000007</v>
      </c>
      <c r="N31" s="23">
        <f>'Kinderkrippe,-garten'!AP58</f>
        <v>52</v>
      </c>
      <c r="O31" s="24">
        <f>'Kinderkrippe,-garten'!AS58</f>
        <v>68</v>
      </c>
    </row>
    <row r="32" spans="1:15" x14ac:dyDescent="0.25">
      <c r="A32" s="64">
        <f>'Kinderkrippe,-garten'!B59</f>
        <v>4151</v>
      </c>
      <c r="B32" s="61" t="s">
        <v>11</v>
      </c>
      <c r="C32" s="15">
        <f>'Kinderkrippe,-garten'!D59</f>
        <v>4250</v>
      </c>
      <c r="D32" s="30">
        <f>'Kinderkrippe,-garten'!F59</f>
        <v>294</v>
      </c>
      <c r="E32" s="31">
        <f>'Kinderkrippe,-garten'!I59</f>
        <v>338</v>
      </c>
      <c r="F32" s="63">
        <f>'Kinderkrippe,-garten'!L59</f>
        <v>439</v>
      </c>
      <c r="G32" s="10">
        <f>'Kinderkrippe,-garten'!Q59</f>
        <v>133</v>
      </c>
      <c r="H32" s="13">
        <f>'Kinderkrippe,-garten'!T59</f>
        <v>153</v>
      </c>
      <c r="I32" s="14">
        <f>'Kinderkrippe,-garten'!W59</f>
        <v>199</v>
      </c>
      <c r="J32" s="18">
        <f>'Kinderkrippe,-garten'!AB59</f>
        <v>74.666666666666671</v>
      </c>
      <c r="K32" s="20">
        <f>'Kinderkrippe,-garten'!AE59</f>
        <v>86</v>
      </c>
      <c r="L32" s="21">
        <f>'Kinderkrippe,-garten'!AH59</f>
        <v>112</v>
      </c>
      <c r="M32" s="22">
        <f>'Kinderkrippe,-garten'!AM59</f>
        <v>49.000000000000007</v>
      </c>
      <c r="N32" s="23">
        <f>'Kinderkrippe,-garten'!AP59</f>
        <v>56</v>
      </c>
      <c r="O32" s="24">
        <f>'Kinderkrippe,-garten'!AS59</f>
        <v>73</v>
      </c>
    </row>
    <row r="33" spans="1:15" x14ac:dyDescent="0.25">
      <c r="A33" s="64">
        <f>'Kinderkrippe,-garten'!B60</f>
        <v>4251</v>
      </c>
      <c r="B33" s="61" t="s">
        <v>11</v>
      </c>
      <c r="C33" s="15">
        <f>'Kinderkrippe,-garten'!D60</f>
        <v>4350</v>
      </c>
      <c r="D33" s="30">
        <f>'Kinderkrippe,-garten'!F60</f>
        <v>308.00000000000006</v>
      </c>
      <c r="E33" s="31">
        <f>'Kinderkrippe,-garten'!I60</f>
        <v>354</v>
      </c>
      <c r="F33" s="63">
        <f>'Kinderkrippe,-garten'!L60</f>
        <v>460</v>
      </c>
      <c r="G33" s="10">
        <f>'Kinderkrippe,-garten'!Q60</f>
        <v>140</v>
      </c>
      <c r="H33" s="13">
        <f>'Kinderkrippe,-garten'!T60</f>
        <v>161</v>
      </c>
      <c r="I33" s="14">
        <f>'Kinderkrippe,-garten'!W60</f>
        <v>209</v>
      </c>
      <c r="J33" s="18">
        <f>'Kinderkrippe,-garten'!AB60</f>
        <v>79.333333333333343</v>
      </c>
      <c r="K33" s="20">
        <f>'Kinderkrippe,-garten'!AE60</f>
        <v>91</v>
      </c>
      <c r="L33" s="21">
        <f>'Kinderkrippe,-garten'!AH60</f>
        <v>118</v>
      </c>
      <c r="M33" s="22">
        <f>'Kinderkrippe,-garten'!AM60</f>
        <v>52.500000000000007</v>
      </c>
      <c r="N33" s="23">
        <f>'Kinderkrippe,-garten'!AP60</f>
        <v>60</v>
      </c>
      <c r="O33" s="24">
        <f>'Kinderkrippe,-garten'!AS60</f>
        <v>78</v>
      </c>
    </row>
    <row r="34" spans="1:15" x14ac:dyDescent="0.25">
      <c r="A34" s="64">
        <f>'Kinderkrippe,-garten'!B61</f>
        <v>4351</v>
      </c>
      <c r="B34" s="61" t="s">
        <v>11</v>
      </c>
      <c r="C34" s="15">
        <f>'Kinderkrippe,-garten'!D61</f>
        <v>4450</v>
      </c>
      <c r="D34" s="30">
        <f>'Kinderkrippe,-garten'!F61</f>
        <v>322.00000000000006</v>
      </c>
      <c r="E34" s="31">
        <f>'Kinderkrippe,-garten'!I61</f>
        <v>370</v>
      </c>
      <c r="F34" s="63">
        <f>'Kinderkrippe,-garten'!L61</f>
        <v>481</v>
      </c>
      <c r="G34" s="10">
        <f>'Kinderkrippe,-garten'!Q61</f>
        <v>147</v>
      </c>
      <c r="H34" s="13">
        <f>'Kinderkrippe,-garten'!T61</f>
        <v>169</v>
      </c>
      <c r="I34" s="14">
        <f>'Kinderkrippe,-garten'!W61</f>
        <v>220</v>
      </c>
      <c r="J34" s="18">
        <f>'Kinderkrippe,-garten'!AB61</f>
        <v>84.000000000000014</v>
      </c>
      <c r="K34" s="20">
        <f>'Kinderkrippe,-garten'!AE61</f>
        <v>97</v>
      </c>
      <c r="L34" s="21">
        <f>'Kinderkrippe,-garten'!AH61</f>
        <v>126</v>
      </c>
      <c r="M34" s="22">
        <f>'Kinderkrippe,-garten'!AM61</f>
        <v>56.000000000000007</v>
      </c>
      <c r="N34" s="23">
        <f>'Kinderkrippe,-garten'!AP61</f>
        <v>64</v>
      </c>
      <c r="O34" s="24">
        <f>'Kinderkrippe,-garten'!AS61</f>
        <v>83</v>
      </c>
    </row>
    <row r="35" spans="1:15" x14ac:dyDescent="0.25">
      <c r="A35" s="64">
        <f>'Kinderkrippe,-garten'!B62</f>
        <v>4451</v>
      </c>
      <c r="B35" s="61" t="s">
        <v>11</v>
      </c>
      <c r="C35" s="15">
        <f>'Kinderkrippe,-garten'!D62</f>
        <v>4550</v>
      </c>
      <c r="D35" s="30">
        <f>'Kinderkrippe,-garten'!F62</f>
        <v>336.00000000000006</v>
      </c>
      <c r="E35" s="31">
        <f>'Kinderkrippe,-garten'!I62</f>
        <v>386</v>
      </c>
      <c r="F35" s="63">
        <f>'Kinderkrippe,-garten'!L62</f>
        <v>500</v>
      </c>
      <c r="G35" s="10">
        <f>'Kinderkrippe,-garten'!Q62</f>
        <v>154.00000000000003</v>
      </c>
      <c r="H35" s="13">
        <f>'Kinderkrippe,-garten'!T62</f>
        <v>177</v>
      </c>
      <c r="I35" s="14">
        <f>'Kinderkrippe,-garten'!W62</f>
        <v>230</v>
      </c>
      <c r="J35" s="18">
        <f>'Kinderkrippe,-garten'!AB62</f>
        <v>88.666666666666671</v>
      </c>
      <c r="K35" s="20">
        <f>'Kinderkrippe,-garten'!AE62</f>
        <v>102</v>
      </c>
      <c r="L35" s="21">
        <f>'Kinderkrippe,-garten'!AH62</f>
        <v>133</v>
      </c>
      <c r="M35" s="22">
        <f>'Kinderkrippe,-garten'!AM62</f>
        <v>59.500000000000007</v>
      </c>
      <c r="N35" s="23">
        <f>'Kinderkrippe,-garten'!AP62</f>
        <v>68</v>
      </c>
      <c r="O35" s="24">
        <f>'Kinderkrippe,-garten'!AS62</f>
        <v>88</v>
      </c>
    </row>
    <row r="36" spans="1:15" x14ac:dyDescent="0.25">
      <c r="A36" s="64">
        <f>'Kinderkrippe,-garten'!B63</f>
        <v>4551</v>
      </c>
      <c r="B36" s="61" t="s">
        <v>11</v>
      </c>
      <c r="C36" s="15">
        <f>'Kinderkrippe,-garten'!D63</f>
        <v>4650</v>
      </c>
      <c r="D36" s="30">
        <f>'Kinderkrippe,-garten'!F63</f>
        <v>350.00000000000006</v>
      </c>
      <c r="E36" s="31">
        <f>'Kinderkrippe,-garten'!I63</f>
        <v>403</v>
      </c>
      <c r="F36" s="63">
        <f>'Kinderkrippe,-garten'!L63</f>
        <v>500</v>
      </c>
      <c r="G36" s="10">
        <f>'Kinderkrippe,-garten'!Q63</f>
        <v>161.00000000000003</v>
      </c>
      <c r="H36" s="13">
        <f>'Kinderkrippe,-garten'!T63</f>
        <v>185</v>
      </c>
      <c r="I36" s="14">
        <f>'Kinderkrippe,-garten'!W63</f>
        <v>241</v>
      </c>
      <c r="J36" s="18">
        <f>'Kinderkrippe,-garten'!AB63</f>
        <v>93.333333333333329</v>
      </c>
      <c r="K36" s="20">
        <f>'Kinderkrippe,-garten'!AE63</f>
        <v>107</v>
      </c>
      <c r="L36" s="21">
        <f>'Kinderkrippe,-garten'!AH63</f>
        <v>139</v>
      </c>
      <c r="M36" s="22">
        <f>'Kinderkrippe,-garten'!AM63</f>
        <v>63.000000000000007</v>
      </c>
      <c r="N36" s="23">
        <f>'Kinderkrippe,-garten'!AP63</f>
        <v>72</v>
      </c>
      <c r="O36" s="24">
        <f>'Kinderkrippe,-garten'!AS63</f>
        <v>94</v>
      </c>
    </row>
    <row r="37" spans="1:15" x14ac:dyDescent="0.25">
      <c r="A37" s="64">
        <f>'Kinderkrippe,-garten'!B64</f>
        <v>4651</v>
      </c>
      <c r="B37" s="61" t="s">
        <v>11</v>
      </c>
      <c r="C37" s="15">
        <f>'Kinderkrippe,-garten'!D64</f>
        <v>4750</v>
      </c>
      <c r="D37" s="30">
        <f>'Kinderkrippe,-garten'!F64</f>
        <v>364.00000000000006</v>
      </c>
      <c r="E37" s="31">
        <f>'Kinderkrippe,-garten'!I64</f>
        <v>419</v>
      </c>
      <c r="F37" s="63">
        <f>'Kinderkrippe,-garten'!L64</f>
        <v>500</v>
      </c>
      <c r="G37" s="10">
        <f>'Kinderkrippe,-garten'!Q64</f>
        <v>168.00000000000003</v>
      </c>
      <c r="H37" s="13">
        <f>'Kinderkrippe,-garten'!T64</f>
        <v>193</v>
      </c>
      <c r="I37" s="14">
        <f>'Kinderkrippe,-garten'!W64</f>
        <v>251</v>
      </c>
      <c r="J37" s="18">
        <f>'Kinderkrippe,-garten'!AB64</f>
        <v>98</v>
      </c>
      <c r="K37" s="20">
        <f>'Kinderkrippe,-garten'!AE64</f>
        <v>113</v>
      </c>
      <c r="L37" s="21">
        <f>'Kinderkrippe,-garten'!AH64</f>
        <v>147</v>
      </c>
      <c r="M37" s="22">
        <f>'Kinderkrippe,-garten'!AM64</f>
        <v>66.5</v>
      </c>
      <c r="N37" s="23">
        <f>'Kinderkrippe,-garten'!AP64</f>
        <v>76</v>
      </c>
      <c r="O37" s="24">
        <f>'Kinderkrippe,-garten'!AS64</f>
        <v>99</v>
      </c>
    </row>
    <row r="38" spans="1:15" x14ac:dyDescent="0.25">
      <c r="A38" s="64">
        <f>'Kinderkrippe,-garten'!B65</f>
        <v>4751</v>
      </c>
      <c r="B38" s="61" t="s">
        <v>11</v>
      </c>
      <c r="C38" s="15">
        <f>'Kinderkrippe,-garten'!D65</f>
        <v>4850</v>
      </c>
      <c r="D38" s="30">
        <f>'Kinderkrippe,-garten'!F65</f>
        <v>370</v>
      </c>
      <c r="E38" s="31">
        <f>'Kinderkrippe,-garten'!I65</f>
        <v>426</v>
      </c>
      <c r="F38" s="63">
        <f>'Kinderkrippe,-garten'!L65</f>
        <v>500</v>
      </c>
      <c r="G38" s="10">
        <f>'Kinderkrippe,-garten'!Q65</f>
        <v>175.00000000000003</v>
      </c>
      <c r="H38" s="13">
        <f>'Kinderkrippe,-garten'!T65</f>
        <v>201</v>
      </c>
      <c r="I38" s="14">
        <f>'Kinderkrippe,-garten'!W65</f>
        <v>261</v>
      </c>
      <c r="J38" s="18">
        <f>'Kinderkrippe,-garten'!AB65</f>
        <v>102.66666666666669</v>
      </c>
      <c r="K38" s="20">
        <f>'Kinderkrippe,-garten'!AE65</f>
        <v>118</v>
      </c>
      <c r="L38" s="21">
        <f>'Kinderkrippe,-garten'!AH65</f>
        <v>153</v>
      </c>
      <c r="M38" s="22">
        <f>'Kinderkrippe,-garten'!AM65</f>
        <v>70</v>
      </c>
      <c r="N38" s="23">
        <f>'Kinderkrippe,-garten'!AP65</f>
        <v>81</v>
      </c>
      <c r="O38" s="24">
        <f>'Kinderkrippe,-garten'!AS65</f>
        <v>105</v>
      </c>
    </row>
    <row r="39" spans="1:15" x14ac:dyDescent="0.25">
      <c r="A39" s="64">
        <f>'Kinderkrippe,-garten'!B66</f>
        <v>4851</v>
      </c>
      <c r="B39" s="61" t="s">
        <v>11</v>
      </c>
      <c r="C39" s="15">
        <f>'Kinderkrippe,-garten'!D66</f>
        <v>4950</v>
      </c>
      <c r="D39" s="30">
        <f>'Kinderkrippe,-garten'!F66</f>
        <v>370</v>
      </c>
      <c r="E39" s="31">
        <f>'Kinderkrippe,-garten'!I66</f>
        <v>426</v>
      </c>
      <c r="F39" s="63">
        <f>'Kinderkrippe,-garten'!L66</f>
        <v>500</v>
      </c>
      <c r="G39" s="10">
        <f>'Kinderkrippe,-garten'!Q66</f>
        <v>182.00000000000003</v>
      </c>
      <c r="H39" s="13">
        <f>'Kinderkrippe,-garten'!T66</f>
        <v>209</v>
      </c>
      <c r="I39" s="14">
        <f>'Kinderkrippe,-garten'!W66</f>
        <v>272</v>
      </c>
      <c r="J39" s="18">
        <f>'Kinderkrippe,-garten'!AB66</f>
        <v>107.33333333333336</v>
      </c>
      <c r="K39" s="20">
        <f>'Kinderkrippe,-garten'!AE66</f>
        <v>123</v>
      </c>
      <c r="L39" s="21">
        <f>'Kinderkrippe,-garten'!AH66</f>
        <v>160</v>
      </c>
      <c r="M39" s="22">
        <f>'Kinderkrippe,-garten'!AM66</f>
        <v>73.5</v>
      </c>
      <c r="N39" s="23">
        <f>'Kinderkrippe,-garten'!AP66</f>
        <v>85</v>
      </c>
      <c r="O39" s="24">
        <f>'Kinderkrippe,-garten'!AS66</f>
        <v>111</v>
      </c>
    </row>
    <row r="40" spans="1:15" x14ac:dyDescent="0.25">
      <c r="A40" s="64">
        <f>'Kinderkrippe,-garten'!B67</f>
        <v>4951</v>
      </c>
      <c r="B40" s="61" t="s">
        <v>11</v>
      </c>
      <c r="C40" s="15">
        <f>'Kinderkrippe,-garten'!D67</f>
        <v>5050</v>
      </c>
      <c r="D40" s="30">
        <f>'Kinderkrippe,-garten'!F67</f>
        <v>370</v>
      </c>
      <c r="E40" s="31">
        <f>'Kinderkrippe,-garten'!I67</f>
        <v>426</v>
      </c>
      <c r="F40" s="63">
        <f>'Kinderkrippe,-garten'!L67</f>
        <v>500</v>
      </c>
      <c r="G40" s="10">
        <f>'Kinderkrippe,-garten'!Q67</f>
        <v>189.00000000000003</v>
      </c>
      <c r="H40" s="13">
        <f>'Kinderkrippe,-garten'!T67</f>
        <v>217</v>
      </c>
      <c r="I40" s="14">
        <f>'Kinderkrippe,-garten'!W67</f>
        <v>282</v>
      </c>
      <c r="J40" s="18">
        <f>'Kinderkrippe,-garten'!AB67</f>
        <v>112.00000000000001</v>
      </c>
      <c r="K40" s="20">
        <f>'Kinderkrippe,-garten'!AE67</f>
        <v>129</v>
      </c>
      <c r="L40" s="21">
        <f>'Kinderkrippe,-garten'!AH67</f>
        <v>168</v>
      </c>
      <c r="M40" s="22">
        <f>'Kinderkrippe,-garten'!AM67</f>
        <v>77.000000000000014</v>
      </c>
      <c r="N40" s="23">
        <f>'Kinderkrippe,-garten'!AP67</f>
        <v>89</v>
      </c>
      <c r="O40" s="24">
        <f>'Kinderkrippe,-garten'!AS67</f>
        <v>116</v>
      </c>
    </row>
    <row r="41" spans="1:15" x14ac:dyDescent="0.25">
      <c r="A41" s="64">
        <f>'Kinderkrippe,-garten'!B68</f>
        <v>5051</v>
      </c>
      <c r="B41" s="61" t="s">
        <v>11</v>
      </c>
      <c r="C41" s="15">
        <f>'Kinderkrippe,-garten'!D68</f>
        <v>5150</v>
      </c>
      <c r="D41" s="30">
        <f>'Kinderkrippe,-garten'!F68</f>
        <v>370</v>
      </c>
      <c r="E41" s="31">
        <f>'Kinderkrippe,-garten'!I68</f>
        <v>426</v>
      </c>
      <c r="F41" s="63">
        <f>'Kinderkrippe,-garten'!L68</f>
        <v>500</v>
      </c>
      <c r="G41" s="10">
        <f>'Kinderkrippe,-garten'!Q68</f>
        <v>196.00000000000003</v>
      </c>
      <c r="H41" s="13">
        <f>'Kinderkrippe,-garten'!T68</f>
        <v>225</v>
      </c>
      <c r="I41" s="14">
        <f>'Kinderkrippe,-garten'!W68</f>
        <v>293</v>
      </c>
      <c r="J41" s="18">
        <f>'Kinderkrippe,-garten'!AB68</f>
        <v>116.66666666666669</v>
      </c>
      <c r="K41" s="20">
        <f>'Kinderkrippe,-garten'!AE68</f>
        <v>134</v>
      </c>
      <c r="L41" s="21">
        <f>'Kinderkrippe,-garten'!AH68</f>
        <v>174</v>
      </c>
      <c r="M41" s="22">
        <f>'Kinderkrippe,-garten'!AM68</f>
        <v>80.500000000000014</v>
      </c>
      <c r="N41" s="23">
        <f>'Kinderkrippe,-garten'!AP68</f>
        <v>93</v>
      </c>
      <c r="O41" s="24">
        <f>'Kinderkrippe,-garten'!AS68</f>
        <v>121</v>
      </c>
    </row>
    <row r="42" spans="1:15" x14ac:dyDescent="0.25">
      <c r="A42" s="64">
        <f>'Kinderkrippe,-garten'!B69</f>
        <v>5151</v>
      </c>
      <c r="B42" s="61" t="s">
        <v>11</v>
      </c>
      <c r="C42" s="15">
        <f>'Kinderkrippe,-garten'!D69</f>
        <v>5250</v>
      </c>
      <c r="D42" s="30">
        <f>'Kinderkrippe,-garten'!F69</f>
        <v>370</v>
      </c>
      <c r="E42" s="31">
        <f>'Kinderkrippe,-garten'!I69</f>
        <v>426</v>
      </c>
      <c r="F42" s="63">
        <f>'Kinderkrippe,-garten'!L69</f>
        <v>500</v>
      </c>
      <c r="G42" s="10">
        <f>'Kinderkrippe,-garten'!Q69</f>
        <v>203.00000000000003</v>
      </c>
      <c r="H42" s="13">
        <f>'Kinderkrippe,-garten'!T69</f>
        <v>233</v>
      </c>
      <c r="I42" s="14">
        <f>'Kinderkrippe,-garten'!W69</f>
        <v>303</v>
      </c>
      <c r="J42" s="18">
        <f>'Kinderkrippe,-garten'!AB69</f>
        <v>121.33333333333336</v>
      </c>
      <c r="K42" s="20">
        <f>'Kinderkrippe,-garten'!AE69</f>
        <v>140</v>
      </c>
      <c r="L42" s="21">
        <f>'Kinderkrippe,-garten'!AH69</f>
        <v>182</v>
      </c>
      <c r="M42" s="22">
        <f>'Kinderkrippe,-garten'!AM69</f>
        <v>84.000000000000014</v>
      </c>
      <c r="N42" s="23">
        <f>'Kinderkrippe,-garten'!AP69</f>
        <v>97</v>
      </c>
      <c r="O42" s="24">
        <f>'Kinderkrippe,-garten'!AS69</f>
        <v>126</v>
      </c>
    </row>
    <row r="43" spans="1:15" x14ac:dyDescent="0.25">
      <c r="A43" s="64">
        <f>'Kinderkrippe,-garten'!B70</f>
        <v>5251</v>
      </c>
      <c r="B43" s="61" t="s">
        <v>11</v>
      </c>
      <c r="C43" s="15">
        <f>'Kinderkrippe,-garten'!D70</f>
        <v>5350</v>
      </c>
      <c r="D43" s="30">
        <f>'Kinderkrippe,-garten'!F70</f>
        <v>370</v>
      </c>
      <c r="E43" s="31">
        <f>'Kinderkrippe,-garten'!I70</f>
        <v>426</v>
      </c>
      <c r="F43" s="63">
        <f>'Kinderkrippe,-garten'!L70</f>
        <v>500</v>
      </c>
      <c r="G43" s="10">
        <f>'Kinderkrippe,-garten'!Q70</f>
        <v>210.00000000000003</v>
      </c>
      <c r="H43" s="13">
        <f>'Kinderkrippe,-garten'!T70</f>
        <v>242</v>
      </c>
      <c r="I43" s="14">
        <f>'Kinderkrippe,-garten'!W70</f>
        <v>315</v>
      </c>
      <c r="J43" s="18">
        <f>'Kinderkrippe,-garten'!AB70</f>
        <v>126.00000000000001</v>
      </c>
      <c r="K43" s="20">
        <f>'Kinderkrippe,-garten'!AE70</f>
        <v>145</v>
      </c>
      <c r="L43" s="21">
        <f>'Kinderkrippe,-garten'!AH70</f>
        <v>189</v>
      </c>
      <c r="M43" s="22">
        <f>'Kinderkrippe,-garten'!AM70</f>
        <v>87.500000000000014</v>
      </c>
      <c r="N43" s="23">
        <f>'Kinderkrippe,-garten'!AP70</f>
        <v>101</v>
      </c>
      <c r="O43" s="24">
        <f>'Kinderkrippe,-garten'!AS70</f>
        <v>131</v>
      </c>
    </row>
    <row r="44" spans="1:15" x14ac:dyDescent="0.25">
      <c r="A44" s="64">
        <f>'Kinderkrippe,-garten'!B71</f>
        <v>5351</v>
      </c>
      <c r="B44" s="61" t="s">
        <v>11</v>
      </c>
      <c r="C44" s="15">
        <f>'Kinderkrippe,-garten'!D71</f>
        <v>5450</v>
      </c>
      <c r="D44" s="30">
        <f>'Kinderkrippe,-garten'!F71</f>
        <v>370</v>
      </c>
      <c r="E44" s="31">
        <f>'Kinderkrippe,-garten'!I71</f>
        <v>426</v>
      </c>
      <c r="F44" s="63">
        <f>'Kinderkrippe,-garten'!L71</f>
        <v>500</v>
      </c>
      <c r="G44" s="10">
        <f>'Kinderkrippe,-garten'!Q71</f>
        <v>217.00000000000003</v>
      </c>
      <c r="H44" s="13">
        <f>'Kinderkrippe,-garten'!T71</f>
        <v>250</v>
      </c>
      <c r="I44" s="14">
        <f>'Kinderkrippe,-garten'!W71</f>
        <v>325</v>
      </c>
      <c r="J44" s="18">
        <f>'Kinderkrippe,-garten'!AB71</f>
        <v>130.66666666666669</v>
      </c>
      <c r="K44" s="20">
        <f>'Kinderkrippe,-garten'!AE71</f>
        <v>150</v>
      </c>
      <c r="L44" s="21">
        <f>'Kinderkrippe,-garten'!AH71</f>
        <v>195</v>
      </c>
      <c r="M44" s="22">
        <f>'Kinderkrippe,-garten'!AM71</f>
        <v>91.000000000000014</v>
      </c>
      <c r="N44" s="23">
        <f>'Kinderkrippe,-garten'!AP71</f>
        <v>105</v>
      </c>
      <c r="O44" s="24">
        <f>'Kinderkrippe,-garten'!AS71</f>
        <v>137</v>
      </c>
    </row>
    <row r="45" spans="1:15" x14ac:dyDescent="0.25">
      <c r="A45" s="64">
        <f>'Kinderkrippe,-garten'!B72</f>
        <v>5451</v>
      </c>
      <c r="B45" s="61" t="s">
        <v>11</v>
      </c>
      <c r="C45" s="15">
        <f>'Kinderkrippe,-garten'!D72</f>
        <v>5550</v>
      </c>
      <c r="D45" s="30">
        <f>'Kinderkrippe,-garten'!F72</f>
        <v>370</v>
      </c>
      <c r="E45" s="31">
        <f>'Kinderkrippe,-garten'!I72</f>
        <v>426</v>
      </c>
      <c r="F45" s="63">
        <f>'Kinderkrippe,-garten'!L72</f>
        <v>500</v>
      </c>
      <c r="G45" s="10">
        <f>'Kinderkrippe,-garten'!Q72</f>
        <v>224.00000000000003</v>
      </c>
      <c r="H45" s="13">
        <f>'Kinderkrippe,-garten'!T72</f>
        <v>258</v>
      </c>
      <c r="I45" s="14">
        <f>'Kinderkrippe,-garten'!W72</f>
        <v>335</v>
      </c>
      <c r="J45" s="18">
        <f>'Kinderkrippe,-garten'!AB72</f>
        <v>135.33333333333334</v>
      </c>
      <c r="K45" s="20">
        <f>'Kinderkrippe,-garten'!AE72</f>
        <v>156</v>
      </c>
      <c r="L45" s="21">
        <f>'Kinderkrippe,-garten'!AH72</f>
        <v>203</v>
      </c>
      <c r="M45" s="22">
        <f>'Kinderkrippe,-garten'!AM72</f>
        <v>94.500000000000014</v>
      </c>
      <c r="N45" s="23">
        <f>'Kinderkrippe,-garten'!AP72</f>
        <v>109</v>
      </c>
      <c r="O45" s="24">
        <f>'Kinderkrippe,-garten'!AS72</f>
        <v>142</v>
      </c>
    </row>
    <row r="46" spans="1:15" x14ac:dyDescent="0.25">
      <c r="A46" s="64">
        <f>'Kinderkrippe,-garten'!B73</f>
        <v>5551</v>
      </c>
      <c r="B46" s="61" t="s">
        <v>11</v>
      </c>
      <c r="C46" s="15">
        <f>'Kinderkrippe,-garten'!D73</f>
        <v>5650</v>
      </c>
      <c r="D46" s="30">
        <f>'Kinderkrippe,-garten'!F73</f>
        <v>370</v>
      </c>
      <c r="E46" s="31">
        <f>'Kinderkrippe,-garten'!I73</f>
        <v>426</v>
      </c>
      <c r="F46" s="63">
        <f>'Kinderkrippe,-garten'!L73</f>
        <v>500</v>
      </c>
      <c r="G46" s="10">
        <f>'Kinderkrippe,-garten'!Q73</f>
        <v>231.00000000000003</v>
      </c>
      <c r="H46" s="13">
        <f>'Kinderkrippe,-garten'!T73</f>
        <v>266</v>
      </c>
      <c r="I46" s="14">
        <f>'Kinderkrippe,-garten'!W73</f>
        <v>346</v>
      </c>
      <c r="J46" s="18">
        <f>'Kinderkrippe,-garten'!AB73</f>
        <v>140.00000000000003</v>
      </c>
      <c r="K46" s="20">
        <f>'Kinderkrippe,-garten'!AE73</f>
        <v>161</v>
      </c>
      <c r="L46" s="21">
        <f>'Kinderkrippe,-garten'!AH73</f>
        <v>209</v>
      </c>
      <c r="M46" s="22">
        <f>'Kinderkrippe,-garten'!AM73</f>
        <v>98.000000000000014</v>
      </c>
      <c r="N46" s="23">
        <f>'Kinderkrippe,-garten'!AP73</f>
        <v>113</v>
      </c>
      <c r="O46" s="24">
        <f>'Kinderkrippe,-garten'!AS73</f>
        <v>147</v>
      </c>
    </row>
    <row r="47" spans="1:15" x14ac:dyDescent="0.25">
      <c r="A47" s="64">
        <f>'Kinderkrippe,-garten'!B74</f>
        <v>5651</v>
      </c>
      <c r="B47" s="61" t="s">
        <v>11</v>
      </c>
      <c r="C47" s="15">
        <f>'Kinderkrippe,-garten'!D74</f>
        <v>5750</v>
      </c>
      <c r="D47" s="30">
        <f>'Kinderkrippe,-garten'!F74</f>
        <v>370</v>
      </c>
      <c r="E47" s="31">
        <f>'Kinderkrippe,-garten'!I74</f>
        <v>426</v>
      </c>
      <c r="F47" s="63">
        <f>'Kinderkrippe,-garten'!L74</f>
        <v>500</v>
      </c>
      <c r="G47" s="10">
        <f>'Kinderkrippe,-garten'!Q74</f>
        <v>238.00000000000003</v>
      </c>
      <c r="H47" s="13">
        <f>'Kinderkrippe,-garten'!T74</f>
        <v>274</v>
      </c>
      <c r="I47" s="14">
        <f>'Kinderkrippe,-garten'!W74</f>
        <v>356</v>
      </c>
      <c r="J47" s="18">
        <f>'Kinderkrippe,-garten'!AB74</f>
        <v>144.66666666666669</v>
      </c>
      <c r="K47" s="20">
        <f>'Kinderkrippe,-garten'!AE74</f>
        <v>166</v>
      </c>
      <c r="L47" s="21">
        <f>'Kinderkrippe,-garten'!AH74</f>
        <v>216</v>
      </c>
      <c r="M47" s="22">
        <f>'Kinderkrippe,-garten'!AM74</f>
        <v>101.50000000000001</v>
      </c>
      <c r="N47" s="23">
        <f>'Kinderkrippe,-garten'!AP74</f>
        <v>117</v>
      </c>
      <c r="O47" s="24">
        <f>'Kinderkrippe,-garten'!AS74</f>
        <v>152</v>
      </c>
    </row>
    <row r="48" spans="1:15" x14ac:dyDescent="0.25">
      <c r="A48" s="64">
        <f>'Kinderkrippe,-garten'!B75</f>
        <v>5751</v>
      </c>
      <c r="B48" s="61" t="s">
        <v>11</v>
      </c>
      <c r="C48" s="15">
        <f>'Kinderkrippe,-garten'!D75</f>
        <v>5850</v>
      </c>
      <c r="D48" s="30">
        <f>'Kinderkrippe,-garten'!F75</f>
        <v>370</v>
      </c>
      <c r="E48" s="31">
        <f>'Kinderkrippe,-garten'!I75</f>
        <v>426</v>
      </c>
      <c r="F48" s="63">
        <f>'Kinderkrippe,-garten'!L75</f>
        <v>500</v>
      </c>
      <c r="G48" s="10">
        <f>'Kinderkrippe,-garten'!Q75</f>
        <v>245.00000000000003</v>
      </c>
      <c r="H48" s="13">
        <f>'Kinderkrippe,-garten'!T75</f>
        <v>282</v>
      </c>
      <c r="I48" s="14">
        <f>'Kinderkrippe,-garten'!W75</f>
        <v>367</v>
      </c>
      <c r="J48" s="18">
        <f>'Kinderkrippe,-garten'!AB75</f>
        <v>149.33333333333334</v>
      </c>
      <c r="K48" s="20">
        <f>'Kinderkrippe,-garten'!AE75</f>
        <v>172</v>
      </c>
      <c r="L48" s="21">
        <f>'Kinderkrippe,-garten'!AH75</f>
        <v>224</v>
      </c>
      <c r="M48" s="22">
        <f>'Kinderkrippe,-garten'!AM75</f>
        <v>105.00000000000001</v>
      </c>
      <c r="N48" s="23">
        <f>'Kinderkrippe,-garten'!AP75</f>
        <v>121</v>
      </c>
      <c r="O48" s="24">
        <f>'Kinderkrippe,-garten'!AS75</f>
        <v>157</v>
      </c>
    </row>
    <row r="49" spans="1:15" x14ac:dyDescent="0.25">
      <c r="A49" s="64">
        <f>'Kinderkrippe,-garten'!B76</f>
        <v>5851</v>
      </c>
      <c r="B49" s="61" t="s">
        <v>11</v>
      </c>
      <c r="C49" s="15">
        <f>'Kinderkrippe,-garten'!D76</f>
        <v>5950</v>
      </c>
      <c r="D49" s="30">
        <f>'Kinderkrippe,-garten'!F76</f>
        <v>370</v>
      </c>
      <c r="E49" s="31">
        <f>'Kinderkrippe,-garten'!I76</f>
        <v>426</v>
      </c>
      <c r="F49" s="63">
        <f>'Kinderkrippe,-garten'!L76</f>
        <v>500</v>
      </c>
      <c r="G49" s="10">
        <f>'Kinderkrippe,-garten'!Q76</f>
        <v>252.00000000000003</v>
      </c>
      <c r="H49" s="13">
        <f>'Kinderkrippe,-garten'!T76</f>
        <v>290</v>
      </c>
      <c r="I49" s="14">
        <f>'Kinderkrippe,-garten'!W76</f>
        <v>377</v>
      </c>
      <c r="J49" s="18">
        <f>'Kinderkrippe,-garten'!AB76</f>
        <v>154.00000000000003</v>
      </c>
      <c r="K49" s="20">
        <f>'Kinderkrippe,-garten'!AE76</f>
        <v>177</v>
      </c>
      <c r="L49" s="21">
        <f>'Kinderkrippe,-garten'!AH76</f>
        <v>230</v>
      </c>
      <c r="M49" s="22">
        <f>'Kinderkrippe,-garten'!AM76</f>
        <v>108.50000000000001</v>
      </c>
      <c r="N49" s="23">
        <f>'Kinderkrippe,-garten'!AP76</f>
        <v>125</v>
      </c>
      <c r="O49" s="24">
        <f>'Kinderkrippe,-garten'!AS76</f>
        <v>163</v>
      </c>
    </row>
    <row r="50" spans="1:15" x14ac:dyDescent="0.25">
      <c r="A50" s="64">
        <f>'Kinderkrippe,-garten'!B77</f>
        <v>5951</v>
      </c>
      <c r="B50" s="61" t="s">
        <v>11</v>
      </c>
      <c r="C50" s="15">
        <f>'Kinderkrippe,-garten'!D77</f>
        <v>6050</v>
      </c>
      <c r="D50" s="30">
        <f>'Kinderkrippe,-garten'!F77</f>
        <v>370</v>
      </c>
      <c r="E50" s="31">
        <f>'Kinderkrippe,-garten'!I77</f>
        <v>426</v>
      </c>
      <c r="F50" s="63">
        <f>'Kinderkrippe,-garten'!L77</f>
        <v>500</v>
      </c>
      <c r="G50" s="10">
        <f>'Kinderkrippe,-garten'!Q77</f>
        <v>259</v>
      </c>
      <c r="H50" s="13">
        <f>'Kinderkrippe,-garten'!T77</f>
        <v>298</v>
      </c>
      <c r="I50" s="14">
        <f>'Kinderkrippe,-garten'!W77</f>
        <v>387</v>
      </c>
      <c r="J50" s="18">
        <f>'Kinderkrippe,-garten'!AB77</f>
        <v>158.66666666666669</v>
      </c>
      <c r="K50" s="20">
        <f>'Kinderkrippe,-garten'!AE77</f>
        <v>182</v>
      </c>
      <c r="L50" s="21">
        <f>'Kinderkrippe,-garten'!AH77</f>
        <v>237</v>
      </c>
      <c r="M50" s="22">
        <f>'Kinderkrippe,-garten'!AM77</f>
        <v>112.00000000000001</v>
      </c>
      <c r="N50" s="23">
        <f>'Kinderkrippe,-garten'!AP77</f>
        <v>129</v>
      </c>
      <c r="O50" s="24">
        <f>'Kinderkrippe,-garten'!AS77</f>
        <v>168</v>
      </c>
    </row>
    <row r="51" spans="1:15" x14ac:dyDescent="0.25">
      <c r="A51" s="64">
        <f>'Kinderkrippe,-garten'!B78</f>
        <v>6051</v>
      </c>
      <c r="B51" s="61" t="s">
        <v>11</v>
      </c>
      <c r="C51" s="15">
        <f>'Kinderkrippe,-garten'!D78</f>
        <v>6150</v>
      </c>
      <c r="D51" s="30">
        <f>'Kinderkrippe,-garten'!F78</f>
        <v>370</v>
      </c>
      <c r="E51" s="31">
        <f>'Kinderkrippe,-garten'!I78</f>
        <v>426</v>
      </c>
      <c r="F51" s="63">
        <f>'Kinderkrippe,-garten'!L78</f>
        <v>500</v>
      </c>
      <c r="G51" s="10">
        <f>'Kinderkrippe,-garten'!Q78</f>
        <v>266</v>
      </c>
      <c r="H51" s="13">
        <f>'Kinderkrippe,-garten'!T78</f>
        <v>306</v>
      </c>
      <c r="I51" s="14">
        <f>'Kinderkrippe,-garten'!W78</f>
        <v>398</v>
      </c>
      <c r="J51" s="18">
        <f>'Kinderkrippe,-garten'!AB78</f>
        <v>163.33333333333334</v>
      </c>
      <c r="K51" s="20">
        <f>'Kinderkrippe,-garten'!AE78</f>
        <v>188</v>
      </c>
      <c r="L51" s="21">
        <f>'Kinderkrippe,-garten'!AH78</f>
        <v>244</v>
      </c>
      <c r="M51" s="22">
        <f>'Kinderkrippe,-garten'!AM78</f>
        <v>115.50000000000001</v>
      </c>
      <c r="N51" s="23">
        <f>'Kinderkrippe,-garten'!AP78</f>
        <v>133</v>
      </c>
      <c r="O51" s="24">
        <f>'Kinderkrippe,-garten'!AS78</f>
        <v>173</v>
      </c>
    </row>
    <row r="52" spans="1:15" x14ac:dyDescent="0.25">
      <c r="A52" s="64">
        <f>'Kinderkrippe,-garten'!B79</f>
        <v>6151</v>
      </c>
      <c r="B52" s="167" t="s">
        <v>11</v>
      </c>
      <c r="C52" s="15">
        <f>'Kinderkrippe,-garten'!D79</f>
        <v>6250</v>
      </c>
      <c r="D52" s="30">
        <f>'Kinderkrippe,-garten'!F79</f>
        <v>370</v>
      </c>
      <c r="E52" s="31">
        <f>'Kinderkrippe,-garten'!I79</f>
        <v>426</v>
      </c>
      <c r="F52" s="63">
        <f>'Kinderkrippe,-garten'!L79</f>
        <v>500</v>
      </c>
      <c r="G52" s="10">
        <f>'Kinderkrippe,-garten'!Q79</f>
        <v>273</v>
      </c>
      <c r="H52" s="13">
        <f>'Kinderkrippe,-garten'!T79</f>
        <v>314</v>
      </c>
      <c r="I52" s="14">
        <f>'Kinderkrippe,-garten'!W79</f>
        <v>408</v>
      </c>
      <c r="J52" s="18">
        <f>'Kinderkrippe,-garten'!AB79</f>
        <v>168.00000000000003</v>
      </c>
      <c r="K52" s="20">
        <f>'Kinderkrippe,-garten'!AE79</f>
        <v>193</v>
      </c>
      <c r="L52" s="21">
        <f>'Kinderkrippe,-garten'!AH79</f>
        <v>251</v>
      </c>
      <c r="M52" s="22">
        <f>'Kinderkrippe,-garten'!AM79</f>
        <v>119.00000000000001</v>
      </c>
      <c r="N52" s="23">
        <f>'Kinderkrippe,-garten'!AP79</f>
        <v>137</v>
      </c>
      <c r="O52" s="24">
        <f>'Kinderkrippe,-garten'!AS79</f>
        <v>178</v>
      </c>
    </row>
    <row r="53" spans="1:15" x14ac:dyDescent="0.25">
      <c r="A53" s="64">
        <f>'Kinderkrippe,-garten'!B80</f>
        <v>6251</v>
      </c>
      <c r="B53" s="185" t="s">
        <v>11</v>
      </c>
      <c r="C53" s="15">
        <f>'Kinderkrippe,-garten'!D80</f>
        <v>6350</v>
      </c>
      <c r="D53" s="30">
        <f>'Kinderkrippe,-garten'!F80</f>
        <v>370</v>
      </c>
      <c r="E53" s="31">
        <f>'Kinderkrippe,-garten'!I80</f>
        <v>426</v>
      </c>
      <c r="F53" s="63">
        <f>'Kinderkrippe,-garten'!L80</f>
        <v>500</v>
      </c>
      <c r="G53" s="10">
        <f>'Kinderkrippe,-garten'!Q80</f>
        <v>280</v>
      </c>
      <c r="H53" s="13">
        <f>'Kinderkrippe,-garten'!T80</f>
        <v>322</v>
      </c>
      <c r="I53" s="14">
        <f>'Kinderkrippe,-garten'!W80</f>
        <v>419</v>
      </c>
      <c r="J53" s="18">
        <f>'Kinderkrippe,-garten'!AB80</f>
        <v>172.66666666666666</v>
      </c>
      <c r="K53" s="20">
        <f>'Kinderkrippe,-garten'!AE80</f>
        <v>199</v>
      </c>
      <c r="L53" s="21">
        <f>'Kinderkrippe,-garten'!AH80</f>
        <v>259</v>
      </c>
      <c r="M53" s="22">
        <f>'Kinderkrippe,-garten'!AM80</f>
        <v>122.50000000000001</v>
      </c>
      <c r="N53" s="23">
        <f>'Kinderkrippe,-garten'!AP80</f>
        <v>141</v>
      </c>
      <c r="O53" s="24">
        <f>'Kinderkrippe,-garten'!AS80</f>
        <v>183</v>
      </c>
    </row>
    <row r="54" spans="1:15" x14ac:dyDescent="0.25">
      <c r="A54" s="64">
        <f>'Kinderkrippe,-garten'!B81</f>
        <v>6351</v>
      </c>
      <c r="B54" s="185" t="s">
        <v>11</v>
      </c>
      <c r="C54" s="15">
        <f>'Kinderkrippe,-garten'!D81</f>
        <v>6450</v>
      </c>
      <c r="D54" s="30">
        <f>'Kinderkrippe,-garten'!F81</f>
        <v>370</v>
      </c>
      <c r="E54" s="31">
        <f>'Kinderkrippe,-garten'!I81</f>
        <v>426</v>
      </c>
      <c r="F54" s="63">
        <f>'Kinderkrippe,-garten'!L81</f>
        <v>500</v>
      </c>
      <c r="G54" s="10">
        <f>'Kinderkrippe,-garten'!Q81</f>
        <v>287</v>
      </c>
      <c r="H54" s="13">
        <f>'Kinderkrippe,-garten'!T81</f>
        <v>330</v>
      </c>
      <c r="I54" s="14">
        <f>'Kinderkrippe,-garten'!W81</f>
        <v>429</v>
      </c>
      <c r="J54" s="18">
        <f>'Kinderkrippe,-garten'!AB81</f>
        <v>177.33333333333334</v>
      </c>
      <c r="K54" s="20">
        <f>'Kinderkrippe,-garten'!AE81</f>
        <v>204</v>
      </c>
      <c r="L54" s="21">
        <f>'Kinderkrippe,-garten'!AH81</f>
        <v>265</v>
      </c>
      <c r="M54" s="22">
        <f>'Kinderkrippe,-garten'!AM81</f>
        <v>126.00000000000001</v>
      </c>
      <c r="N54" s="23">
        <f>'Kinderkrippe,-garten'!AP81</f>
        <v>145</v>
      </c>
      <c r="O54" s="24">
        <f>'Kinderkrippe,-garten'!AS81</f>
        <v>189</v>
      </c>
    </row>
    <row r="55" spans="1:15" x14ac:dyDescent="0.25">
      <c r="A55" s="64">
        <f>'Kinderkrippe,-garten'!B82</f>
        <v>6451</v>
      </c>
      <c r="B55" s="185" t="s">
        <v>11</v>
      </c>
      <c r="C55" s="15">
        <f>'Kinderkrippe,-garten'!D82</f>
        <v>6550</v>
      </c>
      <c r="D55" s="30">
        <f>'Kinderkrippe,-garten'!F82</f>
        <v>370</v>
      </c>
      <c r="E55" s="31">
        <f>'Kinderkrippe,-garten'!I82</f>
        <v>426</v>
      </c>
      <c r="F55" s="63">
        <f>'Kinderkrippe,-garten'!L82</f>
        <v>500</v>
      </c>
      <c r="G55" s="10">
        <f>'Kinderkrippe,-garten'!Q82</f>
        <v>294</v>
      </c>
      <c r="H55" s="13">
        <f>'Kinderkrippe,-garten'!T82</f>
        <v>338</v>
      </c>
      <c r="I55" s="14">
        <f>'Kinderkrippe,-garten'!W82</f>
        <v>439</v>
      </c>
      <c r="J55" s="18">
        <f>'Kinderkrippe,-garten'!AB82</f>
        <v>182</v>
      </c>
      <c r="K55" s="20">
        <f>'Kinderkrippe,-garten'!AE82</f>
        <v>209</v>
      </c>
      <c r="L55" s="21">
        <f>'Kinderkrippe,-garten'!AH82</f>
        <v>272</v>
      </c>
      <c r="M55" s="22">
        <f>'Kinderkrippe,-garten'!AM82</f>
        <v>129.5</v>
      </c>
      <c r="N55" s="23">
        <f>'Kinderkrippe,-garten'!AP82</f>
        <v>149</v>
      </c>
      <c r="O55" s="24">
        <f>'Kinderkrippe,-garten'!AS82</f>
        <v>194</v>
      </c>
    </row>
    <row r="56" spans="1:15" x14ac:dyDescent="0.25">
      <c r="A56" s="64">
        <f>'Kinderkrippe,-garten'!B83</f>
        <v>6551</v>
      </c>
      <c r="B56" s="185" t="s">
        <v>11</v>
      </c>
      <c r="C56" s="15">
        <f>'Kinderkrippe,-garten'!D83</f>
        <v>6650</v>
      </c>
      <c r="D56" s="30">
        <f>'Kinderkrippe,-garten'!F83</f>
        <v>370</v>
      </c>
      <c r="E56" s="31">
        <f>'Kinderkrippe,-garten'!I83</f>
        <v>426</v>
      </c>
      <c r="F56" s="63">
        <f>'Kinderkrippe,-garten'!L83</f>
        <v>500</v>
      </c>
      <c r="G56" s="10">
        <f>'Kinderkrippe,-garten'!Q83</f>
        <v>301.00000000000006</v>
      </c>
      <c r="H56" s="13">
        <f>'Kinderkrippe,-garten'!T83</f>
        <v>346</v>
      </c>
      <c r="I56" s="14">
        <f>'Kinderkrippe,-garten'!W83</f>
        <v>450</v>
      </c>
      <c r="J56" s="18">
        <f>'Kinderkrippe,-garten'!AB83</f>
        <v>186.66666666666666</v>
      </c>
      <c r="K56" s="20">
        <f>'Kinderkrippe,-garten'!AE83</f>
        <v>215</v>
      </c>
      <c r="L56" s="21">
        <f>'Kinderkrippe,-garten'!AH83</f>
        <v>280</v>
      </c>
      <c r="M56" s="22">
        <f>'Kinderkrippe,-garten'!AM83</f>
        <v>133</v>
      </c>
      <c r="N56" s="23">
        <f>'Kinderkrippe,-garten'!AP83</f>
        <v>153</v>
      </c>
      <c r="O56" s="24">
        <f>'Kinderkrippe,-garten'!AS83</f>
        <v>199</v>
      </c>
    </row>
    <row r="57" spans="1:15" x14ac:dyDescent="0.25">
      <c r="A57" s="64">
        <f>'Kinderkrippe,-garten'!B84</f>
        <v>6651</v>
      </c>
      <c r="B57" s="185" t="s">
        <v>11</v>
      </c>
      <c r="C57" s="15">
        <f>'Kinderkrippe,-garten'!D84</f>
        <v>6750</v>
      </c>
      <c r="D57" s="30">
        <f>'Kinderkrippe,-garten'!F84</f>
        <v>370</v>
      </c>
      <c r="E57" s="31">
        <f>'Kinderkrippe,-garten'!I84</f>
        <v>426</v>
      </c>
      <c r="F57" s="63">
        <f>'Kinderkrippe,-garten'!L84</f>
        <v>500</v>
      </c>
      <c r="G57" s="10">
        <f>'Kinderkrippe,-garten'!Q84</f>
        <v>308.00000000000006</v>
      </c>
      <c r="H57" s="13">
        <f>'Kinderkrippe,-garten'!T84</f>
        <v>354</v>
      </c>
      <c r="I57" s="14">
        <f>'Kinderkrippe,-garten'!W84</f>
        <v>460</v>
      </c>
      <c r="J57" s="18">
        <f>'Kinderkrippe,-garten'!AB84</f>
        <v>191.33333333333334</v>
      </c>
      <c r="K57" s="20">
        <f>'Kinderkrippe,-garten'!AE84</f>
        <v>220</v>
      </c>
      <c r="L57" s="21">
        <f>'Kinderkrippe,-garten'!AH84</f>
        <v>286</v>
      </c>
      <c r="M57" s="22">
        <f>'Kinderkrippe,-garten'!AM84</f>
        <v>136.5</v>
      </c>
      <c r="N57" s="23">
        <f>'Kinderkrippe,-garten'!AP84</f>
        <v>157</v>
      </c>
      <c r="O57" s="24">
        <f>'Kinderkrippe,-garten'!AS84</f>
        <v>204</v>
      </c>
    </row>
    <row r="58" spans="1:15" x14ac:dyDescent="0.25">
      <c r="A58" s="64">
        <f>'Kinderkrippe,-garten'!B85</f>
        <v>6751</v>
      </c>
      <c r="B58" s="185" t="s">
        <v>11</v>
      </c>
      <c r="C58" s="15">
        <f>'Kinderkrippe,-garten'!D85</f>
        <v>6850</v>
      </c>
      <c r="D58" s="30">
        <f>'Kinderkrippe,-garten'!F85</f>
        <v>370</v>
      </c>
      <c r="E58" s="31">
        <f>'Kinderkrippe,-garten'!I85</f>
        <v>426</v>
      </c>
      <c r="F58" s="63">
        <f>'Kinderkrippe,-garten'!L85</f>
        <v>500</v>
      </c>
      <c r="G58" s="10">
        <f>'Kinderkrippe,-garten'!Q85</f>
        <v>315.00000000000006</v>
      </c>
      <c r="H58" s="13">
        <f>'Kinderkrippe,-garten'!T85</f>
        <v>362</v>
      </c>
      <c r="I58" s="14">
        <f>'Kinderkrippe,-garten'!W85</f>
        <v>471</v>
      </c>
      <c r="J58" s="18">
        <f>'Kinderkrippe,-garten'!AB85</f>
        <v>196</v>
      </c>
      <c r="K58" s="20">
        <f>'Kinderkrippe,-garten'!AE85</f>
        <v>225</v>
      </c>
      <c r="L58" s="21">
        <f>'Kinderkrippe,-garten'!AH85</f>
        <v>293</v>
      </c>
      <c r="M58" s="22">
        <f>'Kinderkrippe,-garten'!AM85</f>
        <v>140</v>
      </c>
      <c r="N58" s="23">
        <f>'Kinderkrippe,-garten'!AP85</f>
        <v>161</v>
      </c>
      <c r="O58" s="24">
        <f>'Kinderkrippe,-garten'!AS85</f>
        <v>209</v>
      </c>
    </row>
    <row r="59" spans="1:15" x14ac:dyDescent="0.25">
      <c r="A59" s="64">
        <f>'Kinderkrippe,-garten'!B86</f>
        <v>6851</v>
      </c>
      <c r="B59" s="185" t="s">
        <v>11</v>
      </c>
      <c r="C59" s="15">
        <f>'Kinderkrippe,-garten'!D86</f>
        <v>6950</v>
      </c>
      <c r="D59" s="30">
        <f>'Kinderkrippe,-garten'!F86</f>
        <v>370</v>
      </c>
      <c r="E59" s="31">
        <f>'Kinderkrippe,-garten'!I86</f>
        <v>426</v>
      </c>
      <c r="F59" s="63">
        <f>'Kinderkrippe,-garten'!L86</f>
        <v>500</v>
      </c>
      <c r="G59" s="10">
        <f>'Kinderkrippe,-garten'!Q86</f>
        <v>322.00000000000006</v>
      </c>
      <c r="H59" s="13">
        <f>'Kinderkrippe,-garten'!T86</f>
        <v>370</v>
      </c>
      <c r="I59" s="14">
        <f>'Kinderkrippe,-garten'!W86</f>
        <v>481</v>
      </c>
      <c r="J59" s="18">
        <f>'Kinderkrippe,-garten'!AB86</f>
        <v>200.66666666666671</v>
      </c>
      <c r="K59" s="20">
        <f>'Kinderkrippe,-garten'!AE86</f>
        <v>231</v>
      </c>
      <c r="L59" s="21">
        <f>'Kinderkrippe,-garten'!AH86</f>
        <v>300</v>
      </c>
      <c r="M59" s="22">
        <f>'Kinderkrippe,-garten'!AM86</f>
        <v>143.5</v>
      </c>
      <c r="N59" s="23">
        <f>'Kinderkrippe,-garten'!AP86</f>
        <v>165</v>
      </c>
      <c r="O59" s="24">
        <f>'Kinderkrippe,-garten'!AS86</f>
        <v>215</v>
      </c>
    </row>
    <row r="60" spans="1:15" x14ac:dyDescent="0.25">
      <c r="A60" s="64">
        <f>'Kinderkrippe,-garten'!B87</f>
        <v>6951</v>
      </c>
      <c r="B60" s="185" t="s">
        <v>11</v>
      </c>
      <c r="C60" s="15">
        <f>'Kinderkrippe,-garten'!D87</f>
        <v>7050</v>
      </c>
      <c r="D60" s="30">
        <f>'Kinderkrippe,-garten'!F87</f>
        <v>370</v>
      </c>
      <c r="E60" s="31">
        <f>'Kinderkrippe,-garten'!I87</f>
        <v>426</v>
      </c>
      <c r="F60" s="63">
        <f>'Kinderkrippe,-garten'!L87</f>
        <v>500</v>
      </c>
      <c r="G60" s="10">
        <f>'Kinderkrippe,-garten'!Q87</f>
        <v>329.00000000000006</v>
      </c>
      <c r="H60" s="13">
        <f>'Kinderkrippe,-garten'!T87</f>
        <v>378</v>
      </c>
      <c r="I60" s="14">
        <f>'Kinderkrippe,-garten'!W87</f>
        <v>491</v>
      </c>
      <c r="J60" s="18">
        <f>'Kinderkrippe,-garten'!AB87</f>
        <v>205.33333333333337</v>
      </c>
      <c r="K60" s="20">
        <f>'Kinderkrippe,-garten'!AE87</f>
        <v>236</v>
      </c>
      <c r="L60" s="21">
        <f>'Kinderkrippe,-garten'!AH87</f>
        <v>307</v>
      </c>
      <c r="M60" s="22">
        <f>'Kinderkrippe,-garten'!AM87</f>
        <v>147</v>
      </c>
      <c r="N60" s="23">
        <f>'Kinderkrippe,-garten'!AP87</f>
        <v>169</v>
      </c>
      <c r="O60" s="24">
        <f>'Kinderkrippe,-garten'!AS87</f>
        <v>220</v>
      </c>
    </row>
    <row r="61" spans="1:15" x14ac:dyDescent="0.25">
      <c r="A61" s="64">
        <f>'Kinderkrippe,-garten'!B88</f>
        <v>7051</v>
      </c>
      <c r="B61" s="185" t="s">
        <v>11</v>
      </c>
      <c r="C61" s="15">
        <f>'Kinderkrippe,-garten'!D88</f>
        <v>7150</v>
      </c>
      <c r="D61" s="30">
        <f>'Kinderkrippe,-garten'!F88</f>
        <v>370</v>
      </c>
      <c r="E61" s="31">
        <f>'Kinderkrippe,-garten'!I88</f>
        <v>426</v>
      </c>
      <c r="F61" s="63">
        <f>'Kinderkrippe,-garten'!L88</f>
        <v>500</v>
      </c>
      <c r="G61" s="10">
        <f>'Kinderkrippe,-garten'!Q88</f>
        <v>336.00000000000006</v>
      </c>
      <c r="H61" s="13">
        <f>'Kinderkrippe,-garten'!T88</f>
        <v>386</v>
      </c>
      <c r="I61" s="14">
        <f>'Kinderkrippe,-garten'!W88</f>
        <v>500</v>
      </c>
      <c r="J61" s="18">
        <f>'Kinderkrippe,-garten'!AB88</f>
        <v>210.00000000000003</v>
      </c>
      <c r="K61" s="20">
        <f>'Kinderkrippe,-garten'!AE88</f>
        <v>242</v>
      </c>
      <c r="L61" s="21">
        <f>'Kinderkrippe,-garten'!AH88</f>
        <v>315</v>
      </c>
      <c r="M61" s="22">
        <f>'Kinderkrippe,-garten'!AM88</f>
        <v>150.50000000000003</v>
      </c>
      <c r="N61" s="23">
        <f>'Kinderkrippe,-garten'!AP88</f>
        <v>173</v>
      </c>
      <c r="O61" s="24">
        <f>'Kinderkrippe,-garten'!AS88</f>
        <v>225</v>
      </c>
    </row>
    <row r="62" spans="1:15" x14ac:dyDescent="0.25">
      <c r="A62" s="64">
        <f>'Kinderkrippe,-garten'!B89</f>
        <v>7151</v>
      </c>
      <c r="B62" s="185" t="s">
        <v>11</v>
      </c>
      <c r="C62" s="15">
        <f>'Kinderkrippe,-garten'!D89</f>
        <v>7250</v>
      </c>
      <c r="D62" s="30">
        <f>'Kinderkrippe,-garten'!F89</f>
        <v>370</v>
      </c>
      <c r="E62" s="31">
        <f>'Kinderkrippe,-garten'!I89</f>
        <v>426</v>
      </c>
      <c r="F62" s="63">
        <f>'Kinderkrippe,-garten'!L89</f>
        <v>500</v>
      </c>
      <c r="G62" s="10">
        <f>'Kinderkrippe,-garten'!Q89</f>
        <v>343.00000000000006</v>
      </c>
      <c r="H62" s="13">
        <f>'Kinderkrippe,-garten'!T89</f>
        <v>394</v>
      </c>
      <c r="I62" s="14">
        <f>'Kinderkrippe,-garten'!W89</f>
        <v>500</v>
      </c>
      <c r="J62" s="18">
        <f>'Kinderkrippe,-garten'!AB89</f>
        <v>214.66666666666671</v>
      </c>
      <c r="K62" s="20">
        <f>'Kinderkrippe,-garten'!AE89</f>
        <v>247</v>
      </c>
      <c r="L62" s="21">
        <f>'Kinderkrippe,-garten'!AH89</f>
        <v>321</v>
      </c>
      <c r="M62" s="22">
        <f>'Kinderkrippe,-garten'!AM89</f>
        <v>154.00000000000003</v>
      </c>
      <c r="N62" s="23">
        <f>'Kinderkrippe,-garten'!AP89</f>
        <v>177</v>
      </c>
      <c r="O62" s="24">
        <f>'Kinderkrippe,-garten'!AS89</f>
        <v>230</v>
      </c>
    </row>
    <row r="63" spans="1:15" x14ac:dyDescent="0.25">
      <c r="A63" s="64">
        <f>'Kinderkrippe,-garten'!B90</f>
        <v>7251</v>
      </c>
      <c r="B63" s="185" t="s">
        <v>11</v>
      </c>
      <c r="C63" s="15">
        <f>'Kinderkrippe,-garten'!D90</f>
        <v>7350</v>
      </c>
      <c r="D63" s="30">
        <f>'Kinderkrippe,-garten'!F90</f>
        <v>370</v>
      </c>
      <c r="E63" s="31">
        <f>'Kinderkrippe,-garten'!I90</f>
        <v>426</v>
      </c>
      <c r="F63" s="63">
        <f>'Kinderkrippe,-garten'!L90</f>
        <v>500</v>
      </c>
      <c r="G63" s="10">
        <f>'Kinderkrippe,-garten'!Q90</f>
        <v>350.00000000000006</v>
      </c>
      <c r="H63" s="13">
        <f>'Kinderkrippe,-garten'!T90</f>
        <v>403</v>
      </c>
      <c r="I63" s="14">
        <f>'Kinderkrippe,-garten'!W90</f>
        <v>500</v>
      </c>
      <c r="J63" s="18">
        <f>'Kinderkrippe,-garten'!AB90</f>
        <v>219.33333333333337</v>
      </c>
      <c r="K63" s="20">
        <f>'Kinderkrippe,-garten'!AE90</f>
        <v>252</v>
      </c>
      <c r="L63" s="21">
        <f>'Kinderkrippe,-garten'!AH90</f>
        <v>328</v>
      </c>
      <c r="M63" s="22">
        <f>'Kinderkrippe,-garten'!AM90</f>
        <v>157.50000000000003</v>
      </c>
      <c r="N63" s="23">
        <f>'Kinderkrippe,-garten'!AP90</f>
        <v>181</v>
      </c>
      <c r="O63" s="24">
        <f>'Kinderkrippe,-garten'!AS90</f>
        <v>235</v>
      </c>
    </row>
    <row r="64" spans="1:15" x14ac:dyDescent="0.25">
      <c r="A64" s="64">
        <f>'Kinderkrippe,-garten'!B91</f>
        <v>7351</v>
      </c>
      <c r="B64" s="185" t="s">
        <v>11</v>
      </c>
      <c r="C64" s="15">
        <f>'Kinderkrippe,-garten'!D91</f>
        <v>7450</v>
      </c>
      <c r="D64" s="30">
        <f>'Kinderkrippe,-garten'!F91</f>
        <v>370</v>
      </c>
      <c r="E64" s="31">
        <f>'Kinderkrippe,-garten'!I91</f>
        <v>426</v>
      </c>
      <c r="F64" s="63">
        <f>'Kinderkrippe,-garten'!L91</f>
        <v>500</v>
      </c>
      <c r="G64" s="10">
        <f>'Kinderkrippe,-garten'!Q91</f>
        <v>357.00000000000006</v>
      </c>
      <c r="H64" s="13">
        <f>'Kinderkrippe,-garten'!T91</f>
        <v>411</v>
      </c>
      <c r="I64" s="14">
        <f>'Kinderkrippe,-garten'!W91</f>
        <v>500</v>
      </c>
      <c r="J64" s="18">
        <f>'Kinderkrippe,-garten'!AB91</f>
        <v>224.00000000000003</v>
      </c>
      <c r="K64" s="20">
        <f>'Kinderkrippe,-garten'!AE91</f>
        <v>258</v>
      </c>
      <c r="L64" s="21">
        <f>'Kinderkrippe,-garten'!AH91</f>
        <v>335</v>
      </c>
      <c r="M64" s="22">
        <f>'Kinderkrippe,-garten'!AM91</f>
        <v>161.00000000000003</v>
      </c>
      <c r="N64" s="23">
        <f>'Kinderkrippe,-garten'!AP91</f>
        <v>185</v>
      </c>
      <c r="O64" s="24">
        <f>'Kinderkrippe,-garten'!AS91</f>
        <v>241</v>
      </c>
    </row>
    <row r="65" spans="1:15" x14ac:dyDescent="0.25">
      <c r="A65" s="64">
        <f>'Kinderkrippe,-garten'!B92</f>
        <v>7451</v>
      </c>
      <c r="B65" s="185" t="s">
        <v>11</v>
      </c>
      <c r="C65" s="15">
        <f>'Kinderkrippe,-garten'!D92</f>
        <v>7550</v>
      </c>
      <c r="D65" s="30">
        <f>'Kinderkrippe,-garten'!F92</f>
        <v>370</v>
      </c>
      <c r="E65" s="31">
        <f>'Kinderkrippe,-garten'!I92</f>
        <v>426</v>
      </c>
      <c r="F65" s="63">
        <f>'Kinderkrippe,-garten'!L92</f>
        <v>500</v>
      </c>
      <c r="G65" s="10">
        <f>'Kinderkrippe,-garten'!Q92</f>
        <v>364.00000000000006</v>
      </c>
      <c r="H65" s="13">
        <f>'Kinderkrippe,-garten'!T92</f>
        <v>419</v>
      </c>
      <c r="I65" s="14">
        <f>'Kinderkrippe,-garten'!W92</f>
        <v>500</v>
      </c>
      <c r="J65" s="18">
        <f>'Kinderkrippe,-garten'!AB92</f>
        <v>228.66666666666671</v>
      </c>
      <c r="K65" s="20">
        <f>'Kinderkrippe,-garten'!AE92</f>
        <v>263</v>
      </c>
      <c r="L65" s="21">
        <f>'Kinderkrippe,-garten'!AH92</f>
        <v>342</v>
      </c>
      <c r="M65" s="22">
        <f>'Kinderkrippe,-garten'!AM92</f>
        <v>164.50000000000003</v>
      </c>
      <c r="N65" s="23">
        <f>'Kinderkrippe,-garten'!AP92</f>
        <v>189</v>
      </c>
      <c r="O65" s="24">
        <f>'Kinderkrippe,-garten'!AS92</f>
        <v>246</v>
      </c>
    </row>
    <row r="66" spans="1:15" x14ac:dyDescent="0.25">
      <c r="A66" s="64">
        <f>'Kinderkrippe,-garten'!B93</f>
        <v>7551</v>
      </c>
      <c r="B66" s="185" t="s">
        <v>11</v>
      </c>
      <c r="C66" s="15">
        <f>'Kinderkrippe,-garten'!D93</f>
        <v>7650</v>
      </c>
      <c r="D66" s="30">
        <f>'Kinderkrippe,-garten'!F93</f>
        <v>370</v>
      </c>
      <c r="E66" s="31">
        <f>'Kinderkrippe,-garten'!I93</f>
        <v>426</v>
      </c>
      <c r="F66" s="63">
        <f>'Kinderkrippe,-garten'!L93</f>
        <v>500</v>
      </c>
      <c r="G66" s="10">
        <f>'Kinderkrippe,-garten'!Q93</f>
        <v>370</v>
      </c>
      <c r="H66" s="13">
        <f>'Kinderkrippe,-garten'!T93</f>
        <v>426</v>
      </c>
      <c r="I66" s="14">
        <f>'Kinderkrippe,-garten'!W93</f>
        <v>500</v>
      </c>
      <c r="J66" s="18">
        <f>'Kinderkrippe,-garten'!AB93</f>
        <v>233.33333333333337</v>
      </c>
      <c r="K66" s="20">
        <f>'Kinderkrippe,-garten'!AE93</f>
        <v>268</v>
      </c>
      <c r="L66" s="21">
        <f>'Kinderkrippe,-garten'!AH93</f>
        <v>348</v>
      </c>
      <c r="M66" s="22">
        <f>'Kinderkrippe,-garten'!AM93</f>
        <v>168.00000000000003</v>
      </c>
      <c r="N66" s="23">
        <f>'Kinderkrippe,-garten'!AP93</f>
        <v>193</v>
      </c>
      <c r="O66" s="24">
        <f>'Kinderkrippe,-garten'!AS93</f>
        <v>251</v>
      </c>
    </row>
    <row r="67" spans="1:15" x14ac:dyDescent="0.25">
      <c r="A67" s="64">
        <f>'Kinderkrippe,-garten'!B94</f>
        <v>7651</v>
      </c>
      <c r="B67" s="185" t="s">
        <v>11</v>
      </c>
      <c r="C67" s="15">
        <f>'Kinderkrippe,-garten'!D94</f>
        <v>7750</v>
      </c>
      <c r="D67" s="30">
        <f>'Kinderkrippe,-garten'!F94</f>
        <v>370</v>
      </c>
      <c r="E67" s="31">
        <f>'Kinderkrippe,-garten'!I94</f>
        <v>426</v>
      </c>
      <c r="F67" s="63">
        <f>'Kinderkrippe,-garten'!L94</f>
        <v>500</v>
      </c>
      <c r="G67" s="10">
        <f>'Kinderkrippe,-garten'!Q94</f>
        <v>370</v>
      </c>
      <c r="H67" s="13">
        <f>'Kinderkrippe,-garten'!T94</f>
        <v>426</v>
      </c>
      <c r="I67" s="14">
        <f>'Kinderkrippe,-garten'!W94</f>
        <v>500</v>
      </c>
      <c r="J67" s="18">
        <f>'Kinderkrippe,-garten'!AB94</f>
        <v>238.00000000000003</v>
      </c>
      <c r="K67" s="20">
        <f>'Kinderkrippe,-garten'!AE94</f>
        <v>274</v>
      </c>
      <c r="L67" s="21">
        <f>'Kinderkrippe,-garten'!AH94</f>
        <v>356</v>
      </c>
      <c r="M67" s="22">
        <f>'Kinderkrippe,-garten'!AM94</f>
        <v>171.50000000000003</v>
      </c>
      <c r="N67" s="23">
        <f>'Kinderkrippe,-garten'!AP94</f>
        <v>197</v>
      </c>
      <c r="O67" s="24">
        <f>'Kinderkrippe,-garten'!AS94</f>
        <v>256</v>
      </c>
    </row>
    <row r="68" spans="1:15" x14ac:dyDescent="0.25">
      <c r="A68" s="64">
        <f>'Kinderkrippe,-garten'!B95</f>
        <v>7751</v>
      </c>
      <c r="B68" s="185" t="s">
        <v>11</v>
      </c>
      <c r="C68" s="15">
        <f>'Kinderkrippe,-garten'!D95</f>
        <v>7850</v>
      </c>
      <c r="D68" s="30">
        <f>'Kinderkrippe,-garten'!F95</f>
        <v>370</v>
      </c>
      <c r="E68" s="31">
        <f>'Kinderkrippe,-garten'!I95</f>
        <v>426</v>
      </c>
      <c r="F68" s="63">
        <f>'Kinderkrippe,-garten'!L95</f>
        <v>500</v>
      </c>
      <c r="G68" s="10">
        <f>'Kinderkrippe,-garten'!Q95</f>
        <v>370</v>
      </c>
      <c r="H68" s="13">
        <f>'Kinderkrippe,-garten'!T95</f>
        <v>426</v>
      </c>
      <c r="I68" s="14">
        <f>'Kinderkrippe,-garten'!W95</f>
        <v>500</v>
      </c>
      <c r="J68" s="18">
        <f>'Kinderkrippe,-garten'!AB95</f>
        <v>242.66666666666671</v>
      </c>
      <c r="K68" s="20">
        <f>'Kinderkrippe,-garten'!AE95</f>
        <v>279</v>
      </c>
      <c r="L68" s="21">
        <f>'Kinderkrippe,-garten'!AH95</f>
        <v>363</v>
      </c>
      <c r="M68" s="22">
        <f>'Kinderkrippe,-garten'!AM95</f>
        <v>175.00000000000003</v>
      </c>
      <c r="N68" s="23">
        <f>'Kinderkrippe,-garten'!AP95</f>
        <v>201</v>
      </c>
      <c r="O68" s="24">
        <f>'Kinderkrippe,-garten'!AS95</f>
        <v>261</v>
      </c>
    </row>
    <row r="69" spans="1:15" x14ac:dyDescent="0.25">
      <c r="A69" s="64">
        <f>'Kinderkrippe,-garten'!B96</f>
        <v>7851</v>
      </c>
      <c r="B69" s="188" t="s">
        <v>11</v>
      </c>
      <c r="C69" s="15">
        <f>'Kinderkrippe,-garten'!D96</f>
        <v>7950</v>
      </c>
      <c r="D69" s="30">
        <f>'Kinderkrippe,-garten'!F96</f>
        <v>370</v>
      </c>
      <c r="E69" s="31">
        <f>'Kinderkrippe,-garten'!I96</f>
        <v>426</v>
      </c>
      <c r="F69" s="63">
        <f>'Kinderkrippe,-garten'!L96</f>
        <v>500</v>
      </c>
      <c r="G69" s="10">
        <f>'Kinderkrippe,-garten'!Q96</f>
        <v>370</v>
      </c>
      <c r="H69" s="13">
        <f>'Kinderkrippe,-garten'!T96</f>
        <v>426</v>
      </c>
      <c r="I69" s="14">
        <f>'Kinderkrippe,-garten'!W96</f>
        <v>500</v>
      </c>
      <c r="J69" s="18">
        <f>'Kinderkrippe,-garten'!AB96</f>
        <v>247.33333333333337</v>
      </c>
      <c r="K69" s="20">
        <f>'Kinderkrippe,-garten'!AE96</f>
        <v>284</v>
      </c>
      <c r="L69" s="21">
        <f>'Kinderkrippe,-garten'!AH96</f>
        <v>369</v>
      </c>
      <c r="M69" s="22">
        <f>'Kinderkrippe,-garten'!AM96</f>
        <v>178.50000000000003</v>
      </c>
      <c r="N69" s="23">
        <f>'Kinderkrippe,-garten'!AP96</f>
        <v>205</v>
      </c>
      <c r="O69" s="24">
        <f>'Kinderkrippe,-garten'!AS96</f>
        <v>267</v>
      </c>
    </row>
    <row r="70" spans="1:15" x14ac:dyDescent="0.25">
      <c r="A70" s="64">
        <f>'Kinderkrippe,-garten'!B97</f>
        <v>7951</v>
      </c>
      <c r="B70" s="188" t="s">
        <v>11</v>
      </c>
      <c r="C70" s="15">
        <f>'Kinderkrippe,-garten'!D97</f>
        <v>8050</v>
      </c>
      <c r="D70" s="30">
        <f>'Kinderkrippe,-garten'!F97</f>
        <v>370</v>
      </c>
      <c r="E70" s="31">
        <f>'Kinderkrippe,-garten'!I97</f>
        <v>426</v>
      </c>
      <c r="F70" s="63">
        <f>'Kinderkrippe,-garten'!L97</f>
        <v>500</v>
      </c>
      <c r="G70" s="10">
        <f>'Kinderkrippe,-garten'!Q97</f>
        <v>370</v>
      </c>
      <c r="H70" s="13">
        <f>'Kinderkrippe,-garten'!T97</f>
        <v>426</v>
      </c>
      <c r="I70" s="14">
        <f>'Kinderkrippe,-garten'!W97</f>
        <v>500</v>
      </c>
      <c r="J70" s="18">
        <f>'Kinderkrippe,-garten'!AB97</f>
        <v>252.00000000000003</v>
      </c>
      <c r="K70" s="20">
        <f>'Kinderkrippe,-garten'!AE97</f>
        <v>290</v>
      </c>
      <c r="L70" s="21">
        <f>'Kinderkrippe,-garten'!AH97</f>
        <v>377</v>
      </c>
      <c r="M70" s="22">
        <f>'Kinderkrippe,-garten'!AM97</f>
        <v>182.00000000000003</v>
      </c>
      <c r="N70" s="23">
        <f>'Kinderkrippe,-garten'!AP97</f>
        <v>209</v>
      </c>
      <c r="O70" s="24">
        <f>'Kinderkrippe,-garten'!AS97</f>
        <v>272</v>
      </c>
    </row>
    <row r="71" spans="1:15" hidden="1" x14ac:dyDescent="0.25">
      <c r="A71" s="64">
        <f>'Kinderkrippe,-garten'!B98</f>
        <v>8051</v>
      </c>
      <c r="B71" s="185" t="s">
        <v>11</v>
      </c>
      <c r="C71" s="15">
        <f>'Kinderkrippe,-garten'!D98</f>
        <v>8150</v>
      </c>
      <c r="D71" s="30">
        <f>'Kinderkrippe,-garten'!F98</f>
        <v>370</v>
      </c>
      <c r="E71" s="31">
        <f>'Kinderkrippe,-garten'!I98</f>
        <v>426</v>
      </c>
      <c r="F71" s="63">
        <f>'Kinderkrippe,-garten'!L98</f>
        <v>500</v>
      </c>
      <c r="G71" s="10">
        <f>'Kinderkrippe,-garten'!Q98</f>
        <v>370</v>
      </c>
      <c r="H71" s="13">
        <f>'Kinderkrippe,-garten'!T98</f>
        <v>426</v>
      </c>
      <c r="I71" s="14">
        <f>'Kinderkrippe,-garten'!W98</f>
        <v>500</v>
      </c>
      <c r="J71" s="18">
        <f>'Kinderkrippe,-garten'!AB98</f>
        <v>256.66666666666669</v>
      </c>
      <c r="K71" s="20">
        <f>'Kinderkrippe,-garten'!AE98</f>
        <v>295</v>
      </c>
      <c r="L71" s="21">
        <f>'Kinderkrippe,-garten'!AH98</f>
        <v>384</v>
      </c>
      <c r="M71" s="22">
        <f>'Kinderkrippe,-garten'!AM98</f>
        <v>185.50000000000003</v>
      </c>
      <c r="N71" s="23">
        <f>'Kinderkrippe,-garten'!AP98</f>
        <v>213</v>
      </c>
      <c r="O71" s="24">
        <f>'Kinderkrippe,-garten'!AS98</f>
        <v>277</v>
      </c>
    </row>
    <row r="72" spans="1:15" hidden="1" x14ac:dyDescent="0.25">
      <c r="A72" s="64">
        <f>'Kinderkrippe,-garten'!B99</f>
        <v>8151</v>
      </c>
      <c r="B72" s="185" t="s">
        <v>11</v>
      </c>
      <c r="C72" s="15">
        <f>'Kinderkrippe,-garten'!D99</f>
        <v>8250</v>
      </c>
      <c r="D72" s="30">
        <f>'Kinderkrippe,-garten'!F99</f>
        <v>370</v>
      </c>
      <c r="E72" s="31">
        <f>'Kinderkrippe,-garten'!I99</f>
        <v>426</v>
      </c>
      <c r="F72" s="63">
        <f>'Kinderkrippe,-garten'!L99</f>
        <v>500</v>
      </c>
      <c r="G72" s="10">
        <f>'Kinderkrippe,-garten'!Q99</f>
        <v>370</v>
      </c>
      <c r="H72" s="13">
        <f>'Kinderkrippe,-garten'!T99</f>
        <v>426</v>
      </c>
      <c r="I72" s="14">
        <f>'Kinderkrippe,-garten'!W99</f>
        <v>500</v>
      </c>
      <c r="J72" s="18">
        <f>'Kinderkrippe,-garten'!AB99</f>
        <v>261.33333333333337</v>
      </c>
      <c r="K72" s="20">
        <f>'Kinderkrippe,-garten'!AE99</f>
        <v>301</v>
      </c>
      <c r="L72" s="21">
        <f>'Kinderkrippe,-garten'!AH99</f>
        <v>391</v>
      </c>
      <c r="M72" s="22">
        <f>'Kinderkrippe,-garten'!AM99</f>
        <v>189.00000000000003</v>
      </c>
      <c r="N72" s="23">
        <f>'Kinderkrippe,-garten'!AP99</f>
        <v>217</v>
      </c>
      <c r="O72" s="24">
        <f>'Kinderkrippe,-garten'!AS99</f>
        <v>282</v>
      </c>
    </row>
    <row r="73" spans="1:15" hidden="1" x14ac:dyDescent="0.25">
      <c r="A73" s="64">
        <f>'Kinderkrippe,-garten'!B100</f>
        <v>8251</v>
      </c>
      <c r="B73" s="185" t="s">
        <v>11</v>
      </c>
      <c r="C73" s="15">
        <f>'Kinderkrippe,-garten'!D100</f>
        <v>8350</v>
      </c>
      <c r="D73" s="30">
        <f>'Kinderkrippe,-garten'!F100</f>
        <v>370</v>
      </c>
      <c r="E73" s="31">
        <f>'Kinderkrippe,-garten'!I100</f>
        <v>426</v>
      </c>
      <c r="F73" s="63">
        <f>'Kinderkrippe,-garten'!L100</f>
        <v>500</v>
      </c>
      <c r="G73" s="10">
        <f>'Kinderkrippe,-garten'!Q100</f>
        <v>370</v>
      </c>
      <c r="H73" s="13">
        <f>'Kinderkrippe,-garten'!T100</f>
        <v>426</v>
      </c>
      <c r="I73" s="14">
        <f>'Kinderkrippe,-garten'!W100</f>
        <v>500</v>
      </c>
      <c r="J73" s="18">
        <f>'Kinderkrippe,-garten'!AB100</f>
        <v>266.00000000000006</v>
      </c>
      <c r="K73" s="20">
        <f>'Kinderkrippe,-garten'!AE100</f>
        <v>306</v>
      </c>
      <c r="L73" s="21">
        <f>'Kinderkrippe,-garten'!AH100</f>
        <v>398</v>
      </c>
      <c r="M73" s="22">
        <f>'Kinderkrippe,-garten'!AM100</f>
        <v>192.50000000000003</v>
      </c>
      <c r="N73" s="23">
        <f>'Kinderkrippe,-garten'!AP100</f>
        <v>221</v>
      </c>
      <c r="O73" s="24">
        <f>'Kinderkrippe,-garten'!AS100</f>
        <v>287</v>
      </c>
    </row>
    <row r="74" spans="1:15" hidden="1" x14ac:dyDescent="0.25">
      <c r="A74" s="64">
        <f>'Kinderkrippe,-garten'!B101</f>
        <v>8351</v>
      </c>
      <c r="B74" s="191" t="s">
        <v>11</v>
      </c>
      <c r="C74" s="15">
        <f>'Kinderkrippe,-garten'!D101</f>
        <v>8450</v>
      </c>
      <c r="D74" s="30">
        <f>'Kinderkrippe,-garten'!F101</f>
        <v>370</v>
      </c>
      <c r="E74" s="31">
        <f>'Kinderkrippe,-garten'!I101</f>
        <v>426</v>
      </c>
      <c r="F74" s="63">
        <f>'Kinderkrippe,-garten'!L101</f>
        <v>500</v>
      </c>
      <c r="G74" s="10">
        <f>'Kinderkrippe,-garten'!Q101</f>
        <v>370</v>
      </c>
      <c r="H74" s="13">
        <f>'Kinderkrippe,-garten'!T101</f>
        <v>426</v>
      </c>
      <c r="I74" s="14">
        <f>'Kinderkrippe,-garten'!W101</f>
        <v>500</v>
      </c>
      <c r="J74" s="18">
        <f>'Kinderkrippe,-garten'!AB101</f>
        <v>270.66666666666669</v>
      </c>
      <c r="K74" s="20">
        <f>'Kinderkrippe,-garten'!AE101</f>
        <v>311</v>
      </c>
      <c r="L74" s="21">
        <f>'Kinderkrippe,-garten'!AH101</f>
        <v>404</v>
      </c>
      <c r="M74" s="22">
        <f>'Kinderkrippe,-garten'!AM101</f>
        <v>196.00000000000003</v>
      </c>
      <c r="N74" s="23">
        <f>'Kinderkrippe,-garten'!AP101</f>
        <v>225</v>
      </c>
      <c r="O74" s="24">
        <f>'Kinderkrippe,-garten'!AS101</f>
        <v>293</v>
      </c>
    </row>
    <row r="75" spans="1:15" hidden="1" x14ac:dyDescent="0.25">
      <c r="A75" s="64">
        <f>'Kinderkrippe,-garten'!B102</f>
        <v>8451</v>
      </c>
      <c r="B75" s="191" t="s">
        <v>11</v>
      </c>
      <c r="C75" s="15">
        <f>'Kinderkrippe,-garten'!D102</f>
        <v>8550</v>
      </c>
      <c r="D75" s="30">
        <f>'Kinderkrippe,-garten'!F102</f>
        <v>370</v>
      </c>
      <c r="E75" s="31">
        <f>'Kinderkrippe,-garten'!I102</f>
        <v>426</v>
      </c>
      <c r="F75" s="63">
        <f>'Kinderkrippe,-garten'!L102</f>
        <v>500</v>
      </c>
      <c r="G75" s="10">
        <f>'Kinderkrippe,-garten'!Q102</f>
        <v>370</v>
      </c>
      <c r="H75" s="13">
        <f>'Kinderkrippe,-garten'!T102</f>
        <v>426</v>
      </c>
      <c r="I75" s="14">
        <f>'Kinderkrippe,-garten'!W102</f>
        <v>500</v>
      </c>
      <c r="J75" s="18">
        <f>'Kinderkrippe,-garten'!AB102</f>
        <v>275.33333333333337</v>
      </c>
      <c r="K75" s="20">
        <f>'Kinderkrippe,-garten'!AE102</f>
        <v>317</v>
      </c>
      <c r="L75" s="21">
        <f>'Kinderkrippe,-garten'!AH102</f>
        <v>412</v>
      </c>
      <c r="M75" s="22">
        <f>'Kinderkrippe,-garten'!AM102</f>
        <v>199.50000000000003</v>
      </c>
      <c r="N75" s="23">
        <f>'Kinderkrippe,-garten'!AP102</f>
        <v>229</v>
      </c>
      <c r="O75" s="24">
        <f>'Kinderkrippe,-garten'!AS102</f>
        <v>298</v>
      </c>
    </row>
    <row r="76" spans="1:15" hidden="1" x14ac:dyDescent="0.25">
      <c r="A76" s="64">
        <f>'Kinderkrippe,-garten'!B103</f>
        <v>8551</v>
      </c>
      <c r="B76" s="191" t="s">
        <v>11</v>
      </c>
      <c r="C76" s="15">
        <f>'Kinderkrippe,-garten'!D103</f>
        <v>8650</v>
      </c>
      <c r="D76" s="30">
        <f>'Kinderkrippe,-garten'!F103</f>
        <v>370</v>
      </c>
      <c r="E76" s="31">
        <f>'Kinderkrippe,-garten'!I103</f>
        <v>426</v>
      </c>
      <c r="F76" s="63">
        <f>'Kinderkrippe,-garten'!L103</f>
        <v>500</v>
      </c>
      <c r="G76" s="10">
        <f>'Kinderkrippe,-garten'!Q103</f>
        <v>370</v>
      </c>
      <c r="H76" s="13">
        <f>'Kinderkrippe,-garten'!T103</f>
        <v>426</v>
      </c>
      <c r="I76" s="14">
        <f>'Kinderkrippe,-garten'!W103</f>
        <v>500</v>
      </c>
      <c r="J76" s="18">
        <f>'Kinderkrippe,-garten'!AB103</f>
        <v>280.00000000000006</v>
      </c>
      <c r="K76" s="20">
        <f>'Kinderkrippe,-garten'!AE103</f>
        <v>322</v>
      </c>
      <c r="L76" s="21">
        <f>'Kinderkrippe,-garten'!AH103</f>
        <v>419</v>
      </c>
      <c r="M76" s="22">
        <f>'Kinderkrippe,-garten'!AM103</f>
        <v>203.00000000000003</v>
      </c>
      <c r="N76" s="23">
        <f>'Kinderkrippe,-garten'!AP103</f>
        <v>233</v>
      </c>
      <c r="O76" s="24">
        <f>'Kinderkrippe,-garten'!AS103</f>
        <v>303</v>
      </c>
    </row>
    <row r="77" spans="1:15" hidden="1" x14ac:dyDescent="0.25">
      <c r="A77" s="64">
        <f>'Kinderkrippe,-garten'!B104</f>
        <v>8651</v>
      </c>
      <c r="B77" s="191" t="s">
        <v>11</v>
      </c>
      <c r="C77" s="15">
        <f>'Kinderkrippe,-garten'!D104</f>
        <v>8750</v>
      </c>
      <c r="D77" s="30">
        <f>'Kinderkrippe,-garten'!F104</f>
        <v>370</v>
      </c>
      <c r="E77" s="31">
        <f>'Kinderkrippe,-garten'!I104</f>
        <v>426</v>
      </c>
      <c r="F77" s="63">
        <f>'Kinderkrippe,-garten'!L104</f>
        <v>500</v>
      </c>
      <c r="G77" s="10">
        <f>'Kinderkrippe,-garten'!Q104</f>
        <v>370</v>
      </c>
      <c r="H77" s="13">
        <f>'Kinderkrippe,-garten'!T104</f>
        <v>426</v>
      </c>
      <c r="I77" s="14">
        <f>'Kinderkrippe,-garten'!W104</f>
        <v>500</v>
      </c>
      <c r="J77" s="18">
        <f>'Kinderkrippe,-garten'!AB104</f>
        <v>284.66666666666669</v>
      </c>
      <c r="K77" s="20">
        <f>'Kinderkrippe,-garten'!AE104</f>
        <v>327</v>
      </c>
      <c r="L77" s="21">
        <f>'Kinderkrippe,-garten'!AH104</f>
        <v>425</v>
      </c>
      <c r="M77" s="22">
        <f>'Kinderkrippe,-garten'!AM104</f>
        <v>206.50000000000003</v>
      </c>
      <c r="N77" s="23">
        <f>'Kinderkrippe,-garten'!AP104</f>
        <v>237</v>
      </c>
      <c r="O77" s="24">
        <f>'Kinderkrippe,-garten'!AS104</f>
        <v>308</v>
      </c>
    </row>
    <row r="78" spans="1:15" hidden="1" x14ac:dyDescent="0.25">
      <c r="A78" s="64">
        <f>'Kinderkrippe,-garten'!B105</f>
        <v>8751</v>
      </c>
      <c r="B78" s="191" t="s">
        <v>11</v>
      </c>
      <c r="C78" s="15">
        <f>'Kinderkrippe,-garten'!D105</f>
        <v>8850</v>
      </c>
      <c r="D78" s="30">
        <f>'Kinderkrippe,-garten'!F105</f>
        <v>370</v>
      </c>
      <c r="E78" s="31">
        <f>'Kinderkrippe,-garten'!I105</f>
        <v>426</v>
      </c>
      <c r="F78" s="63">
        <f>'Kinderkrippe,-garten'!L105</f>
        <v>500</v>
      </c>
      <c r="G78" s="10">
        <f>'Kinderkrippe,-garten'!Q105</f>
        <v>370</v>
      </c>
      <c r="H78" s="13">
        <f>'Kinderkrippe,-garten'!T105</f>
        <v>426</v>
      </c>
      <c r="I78" s="14">
        <f>'Kinderkrippe,-garten'!W105</f>
        <v>500</v>
      </c>
      <c r="J78" s="18">
        <f>'Kinderkrippe,-garten'!AB105</f>
        <v>289.33333333333337</v>
      </c>
      <c r="K78" s="20">
        <f>'Kinderkrippe,-garten'!AE105</f>
        <v>333</v>
      </c>
      <c r="L78" s="21">
        <f>'Kinderkrippe,-garten'!AH105</f>
        <v>433</v>
      </c>
      <c r="M78" s="22">
        <f>'Kinderkrippe,-garten'!AM105</f>
        <v>210.00000000000003</v>
      </c>
      <c r="N78" s="23">
        <f>'Kinderkrippe,-garten'!AP105</f>
        <v>242</v>
      </c>
      <c r="O78" s="24">
        <f>'Kinderkrippe,-garten'!AS105</f>
        <v>315</v>
      </c>
    </row>
    <row r="79" spans="1:15" hidden="1" x14ac:dyDescent="0.25">
      <c r="A79" s="64">
        <f>'Kinderkrippe,-garten'!B106</f>
        <v>8851</v>
      </c>
      <c r="B79" s="191" t="s">
        <v>11</v>
      </c>
      <c r="C79" s="15">
        <f>'Kinderkrippe,-garten'!D106</f>
        <v>8950</v>
      </c>
      <c r="D79" s="30">
        <f>'Kinderkrippe,-garten'!F106</f>
        <v>370</v>
      </c>
      <c r="E79" s="31">
        <f>'Kinderkrippe,-garten'!I106</f>
        <v>426</v>
      </c>
      <c r="F79" s="63">
        <f>'Kinderkrippe,-garten'!L106</f>
        <v>500</v>
      </c>
      <c r="G79" s="10">
        <f>'Kinderkrippe,-garten'!Q106</f>
        <v>370</v>
      </c>
      <c r="H79" s="13">
        <f>'Kinderkrippe,-garten'!T106</f>
        <v>426</v>
      </c>
      <c r="I79" s="14">
        <f>'Kinderkrippe,-garten'!W106</f>
        <v>500</v>
      </c>
      <c r="J79" s="18">
        <f>'Kinderkrippe,-garten'!AB106</f>
        <v>294.00000000000006</v>
      </c>
      <c r="K79" s="20">
        <f>'Kinderkrippe,-garten'!AE106</f>
        <v>338</v>
      </c>
      <c r="L79" s="21">
        <f>'Kinderkrippe,-garten'!AH106</f>
        <v>439</v>
      </c>
      <c r="M79" s="22">
        <f>'Kinderkrippe,-garten'!AM106</f>
        <v>213.50000000000003</v>
      </c>
      <c r="N79" s="23">
        <f>'Kinderkrippe,-garten'!AP106</f>
        <v>246</v>
      </c>
      <c r="O79" s="24">
        <f>'Kinderkrippe,-garten'!AS106</f>
        <v>320</v>
      </c>
    </row>
    <row r="80" spans="1:15" hidden="1" x14ac:dyDescent="0.25">
      <c r="A80" s="64">
        <f>'Kinderkrippe,-garten'!B107</f>
        <v>8951</v>
      </c>
      <c r="B80" s="191" t="s">
        <v>11</v>
      </c>
      <c r="C80" s="15">
        <f>'Kinderkrippe,-garten'!D107</f>
        <v>9050</v>
      </c>
      <c r="D80" s="30">
        <f>'Kinderkrippe,-garten'!F107</f>
        <v>370</v>
      </c>
      <c r="E80" s="31">
        <f>'Kinderkrippe,-garten'!I107</f>
        <v>426</v>
      </c>
      <c r="F80" s="63">
        <f>'Kinderkrippe,-garten'!L107</f>
        <v>500</v>
      </c>
      <c r="G80" s="10">
        <f>'Kinderkrippe,-garten'!Q107</f>
        <v>370</v>
      </c>
      <c r="H80" s="13">
        <f>'Kinderkrippe,-garten'!T107</f>
        <v>426</v>
      </c>
      <c r="I80" s="14">
        <f>'Kinderkrippe,-garten'!W107</f>
        <v>500</v>
      </c>
      <c r="J80" s="18">
        <f>'Kinderkrippe,-garten'!AB107</f>
        <v>298.66666666666669</v>
      </c>
      <c r="K80" s="20">
        <f>'Kinderkrippe,-garten'!AE107</f>
        <v>343</v>
      </c>
      <c r="L80" s="21">
        <f>'Kinderkrippe,-garten'!AH107</f>
        <v>446</v>
      </c>
      <c r="M80" s="22">
        <f>'Kinderkrippe,-garten'!AM107</f>
        <v>217.00000000000003</v>
      </c>
      <c r="N80" s="23">
        <f>'Kinderkrippe,-garten'!AP107</f>
        <v>250</v>
      </c>
      <c r="O80" s="24">
        <f>'Kinderkrippe,-garten'!AS107</f>
        <v>325</v>
      </c>
    </row>
    <row r="81" spans="1:15" hidden="1" x14ac:dyDescent="0.25">
      <c r="A81" s="64">
        <f>'Kinderkrippe,-garten'!B108</f>
        <v>9051</v>
      </c>
      <c r="B81" s="191" t="s">
        <v>11</v>
      </c>
      <c r="C81" s="15">
        <f>'Kinderkrippe,-garten'!D108</f>
        <v>9150</v>
      </c>
      <c r="D81" s="30">
        <f>'Kinderkrippe,-garten'!F108</f>
        <v>370</v>
      </c>
      <c r="E81" s="31">
        <f>'Kinderkrippe,-garten'!I108</f>
        <v>426</v>
      </c>
      <c r="F81" s="63">
        <f>'Kinderkrippe,-garten'!L108</f>
        <v>500</v>
      </c>
      <c r="G81" s="10">
        <f>'Kinderkrippe,-garten'!Q108</f>
        <v>370</v>
      </c>
      <c r="H81" s="13">
        <f>'Kinderkrippe,-garten'!T108</f>
        <v>426</v>
      </c>
      <c r="I81" s="14">
        <f>'Kinderkrippe,-garten'!W108</f>
        <v>500</v>
      </c>
      <c r="J81" s="18">
        <f>'Kinderkrippe,-garten'!AB108</f>
        <v>303.33333333333337</v>
      </c>
      <c r="K81" s="20">
        <f>'Kinderkrippe,-garten'!AE108</f>
        <v>349</v>
      </c>
      <c r="L81" s="21">
        <f>'Kinderkrippe,-garten'!AH108</f>
        <v>454</v>
      </c>
      <c r="M81" s="22">
        <f>'Kinderkrippe,-garten'!AM108</f>
        <v>220.50000000000003</v>
      </c>
      <c r="N81" s="23">
        <f>'Kinderkrippe,-garten'!AP108</f>
        <v>254</v>
      </c>
      <c r="O81" s="24">
        <f>'Kinderkrippe,-garten'!AS108</f>
        <v>330</v>
      </c>
    </row>
    <row r="82" spans="1:15" ht="30" x14ac:dyDescent="0.25">
      <c r="A82" s="64">
        <v>8051</v>
      </c>
      <c r="B82" s="185" t="s">
        <v>12</v>
      </c>
      <c r="C82" s="4"/>
      <c r="D82" s="30">
        <f>'Kinderkrippe,-garten'!F109</f>
        <v>370</v>
      </c>
      <c r="E82" s="31">
        <f>'Kinderkrippe,-garten'!I109</f>
        <v>426</v>
      </c>
      <c r="F82" s="63">
        <f>'Kinderkrippe,-garten'!L109</f>
        <v>500</v>
      </c>
      <c r="G82" s="10">
        <f>'Kinderkrippe,-garten'!Q109</f>
        <v>370</v>
      </c>
      <c r="H82" s="13">
        <f>'Kinderkrippe,-garten'!T109</f>
        <v>426</v>
      </c>
      <c r="I82" s="14">
        <f>'Kinderkrippe,-garten'!W109</f>
        <v>500</v>
      </c>
      <c r="J82" s="18">
        <f>'Kinderkrippe,-garten'!AB109</f>
        <v>256.66666666666669</v>
      </c>
      <c r="K82" s="20">
        <f>'Kinderkrippe,-garten'!AE109</f>
        <v>295</v>
      </c>
      <c r="L82" s="21">
        <f>'Kinderkrippe,-garten'!AH109</f>
        <v>384</v>
      </c>
      <c r="M82" s="22">
        <f>'Kinderkrippe,-garten'!AM109</f>
        <v>185.50000000000003</v>
      </c>
      <c r="N82" s="23">
        <f>'Kinderkrippe,-garten'!AP109</f>
        <v>213</v>
      </c>
      <c r="O82" s="24">
        <f>'Kinderkrippe,-garten'!AS109</f>
        <v>277</v>
      </c>
    </row>
    <row r="83" spans="1:15" x14ac:dyDescent="0.25">
      <c r="A83" s="296" t="s">
        <v>105</v>
      </c>
      <c r="B83" s="296"/>
      <c r="C83" s="297"/>
      <c r="D83" s="30">
        <f>'Kinderkrippe,-garten'!F110</f>
        <v>154.00000000000003</v>
      </c>
      <c r="E83" s="31">
        <f>'Kinderkrippe,-garten'!I110</f>
        <v>354</v>
      </c>
      <c r="F83" s="63">
        <f>'Kinderkrippe,-garten'!L110</f>
        <v>460</v>
      </c>
      <c r="G83" s="10">
        <f>'Kinderkrippe,-garten'!Q110</f>
        <v>0</v>
      </c>
      <c r="H83" s="13">
        <f>'Kinderkrippe,-garten'!T110</f>
        <v>0</v>
      </c>
      <c r="I83" s="14">
        <f>'Kinderkrippe,-garten'!W110</f>
        <v>0</v>
      </c>
      <c r="J83" s="18">
        <f>'Kinderkrippe,-garten'!AB110</f>
        <v>0</v>
      </c>
      <c r="K83" s="20">
        <f>'Kinderkrippe,-garten'!AE110</f>
        <v>0</v>
      </c>
      <c r="L83" s="21">
        <f>'Kinderkrippe,-garten'!AH110</f>
        <v>0</v>
      </c>
      <c r="M83" s="22">
        <f>'Kinderkrippe,-garten'!AM110</f>
        <v>0</v>
      </c>
      <c r="N83" s="23">
        <f>'Kinderkrippe,-garten'!AP110</f>
        <v>0</v>
      </c>
      <c r="O83" s="24">
        <f>'Kinderkrippe,-garten'!AS110</f>
        <v>0</v>
      </c>
    </row>
  </sheetData>
  <sheetProtection algorithmName="SHA-512" hashValue="wB3ieJbEJZZZPheb2SW+2a2INd3AVbKpp1t9F5yQTytVw76Zs8UtKpfNnFxIyvo3/RI/GNc1kWqVkzGRZ1mPhQ==" saltValue="faeOmqdIcXl3EEHVPOPXHw==" spinCount="100000" sheet="1" objects="1" scenarios="1"/>
  <mergeCells count="6">
    <mergeCell ref="A83:C8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Kinderkrippe</vt:lpstr>
      <vt:lpstr>Kindergarten</vt:lpstr>
      <vt:lpstr>Hort</vt:lpstr>
      <vt:lpstr>Kinderkrippe,-garten</vt:lpstr>
      <vt:lpstr>Druck Kinderkrippe</vt:lpstr>
      <vt:lpstr>Druck Kindergarten</vt:lpstr>
      <vt:lpstr>Druck Hort 1. bis 4. Kind</vt:lpstr>
      <vt:lpstr>Druck Kkrippe,-garten 1. bis 4.</vt:lpstr>
      <vt:lpstr>'Druck Kkrippe,-garten 1. bis 4.'!Druckbereich</vt:lpstr>
      <vt:lpstr>Kinderkrippe!Druckbereich</vt:lpstr>
      <vt:lpstr>'Kinderkrippe,-garten'!Druckbereich</vt:lpstr>
      <vt:lpstr>'Druck Hort 1. bis 4. Kind'!Drucktitel</vt:lpstr>
      <vt:lpstr>'Druck Kkrippe,-garten 1. bis 4.'!Drucktitel</vt:lpstr>
      <vt:lpstr>Hort!Drucktitel</vt:lpstr>
      <vt:lpstr>Kindergarten!Drucktitel</vt:lpstr>
      <vt:lpstr>Kinderkrippe!Drucktitel</vt:lpstr>
      <vt:lpstr>'Kinderkrippe,-garten'!Drucktitel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lempke</dc:creator>
  <cp:lastModifiedBy>Nicole Schulze</cp:lastModifiedBy>
  <cp:lastPrinted>2021-06-29T13:51:31Z</cp:lastPrinted>
  <dcterms:created xsi:type="dcterms:W3CDTF">2014-11-26T07:41:07Z</dcterms:created>
  <dcterms:modified xsi:type="dcterms:W3CDTF">2021-06-29T13:56:02Z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{AFD3D179-9532-4CFB-A21C-B02A6C4F0746}</vt:lpwstr>
  </property>
  <property fmtid="{D5CDD505-2E9C-101B-9397-08002B2CF9AE}" pid="3" name="ReadOnly">
    <vt:lpwstr>False</vt:lpwstr>
  </property>
  <property fmtid="{D5CDD505-2E9C-101B-9397-08002B2CF9AE}" pid="4" name="DocTitle">
    <vt:lpwstr> 36 Kinder-, Jugend- und Familienhilfe\365 Tageseinrichtungen\3652 Sonstige Aufgaben\3652.01 Betrieb und Verwaltung der Kindertagesstätten\3652.01.51.15.06 Satzung\Elternbeitragssatzung\Arbeitsgruppe\Berechnung Anzahl Familien / Einkommen\Krippe-_Kita_Hor</vt:lpwstr>
  </property>
</Properties>
</file>