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FB5\57\10\00\Internet\1_Internet2020_Elternbeitragssatzung\2022\"/>
    </mc:Choice>
  </mc:AlternateContent>
  <bookViews>
    <workbookView xWindow="0" yWindow="0" windowWidth="24000" windowHeight="9735" tabRatio="601" firstSheet="1" activeTab="1"/>
  </bookViews>
  <sheets>
    <sheet name="Einkommensgrenzen PM" sheetId="26" r:id="rId1"/>
    <sheet name="Kinderkrippe &amp; -garten" sheetId="23" r:id="rId2"/>
    <sheet name="Druck Kkrippe &amp; -garten" sheetId="24" r:id="rId3"/>
    <sheet name="Druck Hort 5. bis 8. Kind" sheetId="17" state="hidden" r:id="rId4"/>
    <sheet name="Kinderkrippe" sheetId="27" r:id="rId5"/>
    <sheet name="Druck Krippe" sheetId="28" r:id="rId6"/>
    <sheet name="Kindergarten" sheetId="29" r:id="rId7"/>
    <sheet name="Druck Kindergarten" sheetId="30" r:id="rId8"/>
    <sheet name="Hort" sheetId="21" r:id="rId9"/>
    <sheet name="Druck Hort" sheetId="22" r:id="rId10"/>
    <sheet name="Druck Kkrippe,-garten 5. bis 8." sheetId="18" state="hidden" r:id="rId11"/>
  </sheets>
  <definedNames>
    <definedName name="_xlnm.Print_Area" localSheetId="9">'Druck Hort'!$A$1:$O$82</definedName>
    <definedName name="_xlnm.Print_Area" localSheetId="7">'Druck Kindergarten'!$A$1:$O$82</definedName>
    <definedName name="_xlnm.Print_Area" localSheetId="2">'Druck Kkrippe &amp; -garten'!$A$1:$O$82</definedName>
    <definedName name="_xlnm.Print_Area" localSheetId="5">'Druck Krippe'!$A$1:$O$82</definedName>
    <definedName name="_xlnm.Print_Area" localSheetId="8">Hort!$B$1:$CN$132</definedName>
    <definedName name="_xlnm.Print_Area" localSheetId="6">Kindergarten!$B$1:$CN$132</definedName>
    <definedName name="_xlnm.Print_Area" localSheetId="4">Kinderkrippe!$B$1:$CN$132</definedName>
    <definedName name="_xlnm.Print_Area" localSheetId="1">'Kinderkrippe &amp; -garten'!$B$1:$CN$132</definedName>
    <definedName name="_xlnm.Print_Titles" localSheetId="9">'Druck Hort'!$4:$7</definedName>
    <definedName name="_xlnm.Print_Titles" localSheetId="7">'Druck Kindergarten'!$4:$7</definedName>
    <definedName name="_xlnm.Print_Titles" localSheetId="2">'Druck Kkrippe &amp; -garten'!$4:$7</definedName>
    <definedName name="_xlnm.Print_Titles" localSheetId="5">'Druck Krippe'!$4:$7</definedName>
    <definedName name="_xlnm.Print_Titles" localSheetId="8">Hort!$B:$D,Hort!$2:$3</definedName>
    <definedName name="_xlnm.Print_Titles" localSheetId="6">Kindergarten!$B:$D,Kindergarten!$2:$3</definedName>
    <definedName name="_xlnm.Print_Titles" localSheetId="4">Kinderkrippe!$B:$D,Kinderkrippe!$2:$3</definedName>
    <definedName name="_xlnm.Print_Titles" localSheetId="1">'Kinderkrippe &amp; -garten'!$B:$D,'Kinderkrippe &amp; -garten'!$2:$3</definedName>
  </definedNames>
  <calcPr calcId="162913"/>
</workbook>
</file>

<file path=xl/calcChain.xml><?xml version="1.0" encoding="utf-8"?>
<calcChain xmlns="http://schemas.openxmlformats.org/spreadsheetml/2006/main">
  <c r="A1" i="22" l="1"/>
  <c r="V2" i="21" l="1"/>
  <c r="V2" i="29"/>
  <c r="V2" i="27"/>
  <c r="J32" i="21" l="1"/>
  <c r="J28" i="21"/>
  <c r="J25" i="21"/>
  <c r="J21" i="21"/>
  <c r="J20" i="21"/>
  <c r="J19" i="21"/>
  <c r="J11" i="21"/>
  <c r="J10" i="21"/>
  <c r="J9" i="21"/>
  <c r="J6" i="21"/>
  <c r="J29" i="29"/>
  <c r="J28" i="29"/>
  <c r="J25" i="29"/>
  <c r="J24" i="29"/>
  <c r="J21" i="29"/>
  <c r="J20" i="29"/>
  <c r="J19" i="29"/>
  <c r="J11" i="29"/>
  <c r="J10" i="29"/>
  <c r="J9" i="29"/>
  <c r="J6" i="29"/>
  <c r="B132" i="21"/>
  <c r="B131" i="21"/>
  <c r="B132" i="29"/>
  <c r="B131" i="29"/>
  <c r="B132" i="27"/>
  <c r="B131" i="27"/>
  <c r="J32" i="29"/>
  <c r="J31" i="29"/>
  <c r="J30" i="29"/>
  <c r="J32" i="27"/>
  <c r="J31" i="27"/>
  <c r="J30" i="27"/>
  <c r="J29" i="27"/>
  <c r="J28" i="27"/>
  <c r="J25" i="27"/>
  <c r="J24" i="27"/>
  <c r="J21" i="27"/>
  <c r="J20" i="27"/>
  <c r="J19" i="27"/>
  <c r="J11" i="27"/>
  <c r="J10" i="27"/>
  <c r="J9" i="27"/>
  <c r="J6" i="27"/>
  <c r="AX122" i="29" l="1"/>
  <c r="AX122" i="27"/>
  <c r="H127" i="23"/>
  <c r="AX122" i="23"/>
  <c r="AU122" i="29" l="1"/>
  <c r="AR122" i="29"/>
  <c r="AU122" i="27"/>
  <c r="AR122" i="27"/>
  <c r="AU122" i="23"/>
  <c r="AR122" i="23"/>
  <c r="AQ49" i="21" l="1"/>
  <c r="AQ50" i="21"/>
  <c r="AQ52" i="21"/>
  <c r="AQ54" i="21"/>
  <c r="AQ56" i="21"/>
  <c r="AQ58" i="21"/>
  <c r="AQ60" i="21"/>
  <c r="AQ48" i="21"/>
  <c r="AO61" i="21"/>
  <c r="AO60" i="21"/>
  <c r="AO59" i="21"/>
  <c r="AQ59" i="21" s="1"/>
  <c r="AO58" i="21"/>
  <c r="AO57" i="21"/>
  <c r="AQ57" i="21" s="1"/>
  <c r="AO56" i="21"/>
  <c r="AO55" i="21"/>
  <c r="AQ55" i="21" s="1"/>
  <c r="AO54" i="21"/>
  <c r="AO53" i="21"/>
  <c r="AQ53" i="21" s="1"/>
  <c r="AO52" i="21"/>
  <c r="AO51" i="21"/>
  <c r="AQ51" i="21" s="1"/>
  <c r="AO50" i="21"/>
  <c r="AO49" i="21"/>
  <c r="AO48" i="21"/>
  <c r="AE49" i="21"/>
  <c r="AC49" i="21"/>
  <c r="AC50" i="21"/>
  <c r="AE50" i="21" s="1"/>
  <c r="AC51" i="21"/>
  <c r="AE51" i="21" s="1"/>
  <c r="AC52" i="21"/>
  <c r="AE52" i="21" s="1"/>
  <c r="AC53" i="21"/>
  <c r="AE53" i="21" s="1"/>
  <c r="AC54" i="21"/>
  <c r="AE54" i="21" s="1"/>
  <c r="AC55" i="21"/>
  <c r="AE55" i="21" s="1"/>
  <c r="AC56" i="21"/>
  <c r="AE56" i="21" s="1"/>
  <c r="AC57" i="21"/>
  <c r="AE57" i="21" s="1"/>
  <c r="AC58" i="21"/>
  <c r="AE58" i="21" s="1"/>
  <c r="AC59" i="21" s="1"/>
  <c r="AE48" i="21"/>
  <c r="AC48" i="21"/>
  <c r="S49" i="21"/>
  <c r="S48" i="21"/>
  <c r="Q54" i="21"/>
  <c r="Q53" i="21"/>
  <c r="S53" i="21" s="1"/>
  <c r="Q52" i="21"/>
  <c r="S52" i="21" s="1"/>
  <c r="Q51" i="21"/>
  <c r="S51" i="21" s="1"/>
  <c r="Q50" i="21"/>
  <c r="S50" i="21" s="1"/>
  <c r="Q49" i="21"/>
  <c r="Q48" i="21"/>
  <c r="G49" i="21"/>
  <c r="G48" i="21"/>
  <c r="E48" i="21"/>
  <c r="AO62" i="21" l="1"/>
  <c r="AQ61" i="21"/>
  <c r="AE59" i="21"/>
  <c r="AC60" i="21" s="1"/>
  <c r="S54" i="21"/>
  <c r="Q55" i="21" s="1"/>
  <c r="AQ62" i="21" l="1"/>
  <c r="AO63" i="21" s="1"/>
  <c r="AE60" i="21"/>
  <c r="AC61" i="21" s="1"/>
  <c r="S55" i="21"/>
  <c r="Q56" i="21" s="1"/>
  <c r="AO64" i="21" l="1"/>
  <c r="AQ63" i="21"/>
  <c r="AE61" i="21"/>
  <c r="AC62" i="21" s="1"/>
  <c r="S56" i="21"/>
  <c r="Q57" i="21" s="1"/>
  <c r="AO65" i="21" l="1"/>
  <c r="AQ64" i="21"/>
  <c r="AE62" i="21"/>
  <c r="AC63" i="21" s="1"/>
  <c r="S57" i="21"/>
  <c r="Q58" i="21" s="1"/>
  <c r="AO66" i="21" l="1"/>
  <c r="AQ65" i="21"/>
  <c r="AC64" i="21"/>
  <c r="AE63" i="21"/>
  <c r="Q59" i="21"/>
  <c r="S58" i="21"/>
  <c r="AO67" i="21" l="1"/>
  <c r="AQ66" i="21"/>
  <c r="AE64" i="21"/>
  <c r="AC65" i="21" s="1"/>
  <c r="S59" i="21"/>
  <c r="Q60" i="21" s="1"/>
  <c r="AO68" i="21" l="1"/>
  <c r="AQ67" i="21"/>
  <c r="AE65" i="21"/>
  <c r="AC66" i="21" s="1"/>
  <c r="S60" i="21"/>
  <c r="Q61" i="21" s="1"/>
  <c r="AO69" i="21" l="1"/>
  <c r="AQ68" i="21"/>
  <c r="AE66" i="21"/>
  <c r="AC67" i="21" s="1"/>
  <c r="S61" i="21"/>
  <c r="Q62" i="21" s="1"/>
  <c r="AO70" i="21" l="1"/>
  <c r="AQ69" i="21"/>
  <c r="AE67" i="21"/>
  <c r="AC68" i="21" s="1"/>
  <c r="S62" i="21"/>
  <c r="Q63" i="21" s="1"/>
  <c r="AO71" i="21" l="1"/>
  <c r="AQ70" i="21"/>
  <c r="AE68" i="21"/>
  <c r="AC69" i="21" s="1"/>
  <c r="S63" i="21"/>
  <c r="Q64" i="21" s="1"/>
  <c r="AO72" i="21" l="1"/>
  <c r="AQ71" i="21"/>
  <c r="AE69" i="21"/>
  <c r="AC70" i="21" s="1"/>
  <c r="S64" i="21"/>
  <c r="Q65" i="21" s="1"/>
  <c r="AO73" i="21" l="1"/>
  <c r="AQ72" i="21"/>
  <c r="AE70" i="21"/>
  <c r="AC71" i="21" s="1"/>
  <c r="S65" i="21"/>
  <c r="Q66" i="21" s="1"/>
  <c r="AO74" i="21" l="1"/>
  <c r="AQ73" i="21"/>
  <c r="AE71" i="21"/>
  <c r="AC72" i="21" s="1"/>
  <c r="S66" i="21"/>
  <c r="Q67" i="21" s="1"/>
  <c r="AO75" i="21" l="1"/>
  <c r="AQ74" i="21"/>
  <c r="AE72" i="21"/>
  <c r="AC73" i="21" s="1"/>
  <c r="S67" i="21"/>
  <c r="Q68" i="21" s="1"/>
  <c r="AQ75" i="21" l="1"/>
  <c r="AO76" i="21" s="1"/>
  <c r="AE73" i="21"/>
  <c r="AC74" i="21" s="1"/>
  <c r="S68" i="21"/>
  <c r="Q69" i="21" s="1"/>
  <c r="AO77" i="21" l="1"/>
  <c r="AQ76" i="21"/>
  <c r="AE74" i="21"/>
  <c r="AC75" i="21" s="1"/>
  <c r="S69" i="21"/>
  <c r="Q70" i="21" s="1"/>
  <c r="AO78" i="21" l="1"/>
  <c r="AQ77" i="21"/>
  <c r="AE75" i="21"/>
  <c r="AC76" i="21" s="1"/>
  <c r="Q71" i="21"/>
  <c r="S70" i="21"/>
  <c r="AO79" i="21" l="1"/>
  <c r="AQ78" i="21"/>
  <c r="AE76" i="21"/>
  <c r="AC77" i="21" s="1"/>
  <c r="S71" i="21"/>
  <c r="Q72" i="21" s="1"/>
  <c r="AO80" i="21" l="1"/>
  <c r="AQ79" i="21"/>
  <c r="AE77" i="21"/>
  <c r="AC78" i="21" s="1"/>
  <c r="S72" i="21"/>
  <c r="Q73" i="21" s="1"/>
  <c r="AO81" i="21" l="1"/>
  <c r="AQ80" i="21"/>
  <c r="AE78" i="21"/>
  <c r="AC79" i="21" s="1"/>
  <c r="S73" i="21"/>
  <c r="Q74" i="21" s="1"/>
  <c r="AO82" i="21" l="1"/>
  <c r="AQ81" i="21"/>
  <c r="AE79" i="21"/>
  <c r="AC80" i="21" s="1"/>
  <c r="S74" i="21"/>
  <c r="Q75" i="21" s="1"/>
  <c r="AO83" i="21" l="1"/>
  <c r="AQ82" i="21"/>
  <c r="AE80" i="21"/>
  <c r="AC81" i="21" s="1"/>
  <c r="S75" i="21"/>
  <c r="Q76" i="21" s="1"/>
  <c r="AO84" i="21" l="1"/>
  <c r="AQ83" i="21"/>
  <c r="AE81" i="21"/>
  <c r="AC82" i="21" s="1"/>
  <c r="S76" i="21"/>
  <c r="Q77" i="21" s="1"/>
  <c r="AQ84" i="21" l="1"/>
  <c r="AO85" i="21" s="1"/>
  <c r="AE82" i="21"/>
  <c r="AC83" i="21" s="1"/>
  <c r="Q78" i="21"/>
  <c r="S77" i="21"/>
  <c r="AO86" i="21" l="1"/>
  <c r="AQ85" i="21"/>
  <c r="AE83" i="21"/>
  <c r="AC84" i="21" s="1"/>
  <c r="Q79" i="21"/>
  <c r="S78" i="21"/>
  <c r="AO87" i="21" l="1"/>
  <c r="AQ86" i="21"/>
  <c r="AE84" i="21"/>
  <c r="AC85" i="21" s="1"/>
  <c r="S79" i="21"/>
  <c r="Q80" i="21" s="1"/>
  <c r="AO88" i="21" l="1"/>
  <c r="AQ87" i="21"/>
  <c r="AE85" i="21"/>
  <c r="AC86" i="21" s="1"/>
  <c r="S80" i="21"/>
  <c r="Q81" i="21" s="1"/>
  <c r="AO89" i="21" l="1"/>
  <c r="AQ88" i="21"/>
  <c r="AE86" i="21"/>
  <c r="AC87" i="21" s="1"/>
  <c r="S81" i="21"/>
  <c r="Q82" i="21" s="1"/>
  <c r="AO90" i="21" l="1"/>
  <c r="AQ89" i="21"/>
  <c r="AE87" i="21"/>
  <c r="AC88" i="21" s="1"/>
  <c r="S82" i="21"/>
  <c r="Q83" i="21" s="1"/>
  <c r="AO91" i="21" l="1"/>
  <c r="AQ90" i="21"/>
  <c r="AE88" i="21"/>
  <c r="AC89" i="21" s="1"/>
  <c r="S83" i="21"/>
  <c r="Q84" i="21" s="1"/>
  <c r="AO92" i="21" l="1"/>
  <c r="AQ91" i="21"/>
  <c r="AE89" i="21"/>
  <c r="AC90" i="21" s="1"/>
  <c r="S84" i="21"/>
  <c r="Q85" i="21" s="1"/>
  <c r="AO93" i="21" l="1"/>
  <c r="AQ92" i="21"/>
  <c r="AE90" i="21"/>
  <c r="AC91" i="21" s="1"/>
  <c r="S85" i="21"/>
  <c r="Q86" i="21" s="1"/>
  <c r="AO94" i="21" l="1"/>
  <c r="AQ93" i="21"/>
  <c r="AE91" i="21"/>
  <c r="AC92" i="21" s="1"/>
  <c r="S86" i="21"/>
  <c r="Q87" i="21" s="1"/>
  <c r="AO95" i="21" l="1"/>
  <c r="AQ94" i="21"/>
  <c r="AE92" i="21"/>
  <c r="AC93" i="21" s="1"/>
  <c r="S87" i="21"/>
  <c r="Q88" i="21" s="1"/>
  <c r="AO96" i="21" l="1"/>
  <c r="AQ95" i="21"/>
  <c r="AE93" i="21"/>
  <c r="AC94" i="21" s="1"/>
  <c r="S88" i="21"/>
  <c r="Q89" i="21" s="1"/>
  <c r="AO97" i="21" l="1"/>
  <c r="AQ96" i="21"/>
  <c r="AE94" i="21"/>
  <c r="AC95" i="21" s="1"/>
  <c r="S89" i="21"/>
  <c r="Q90" i="21" s="1"/>
  <c r="AO98" i="21" l="1"/>
  <c r="AQ97" i="21"/>
  <c r="AE95" i="21"/>
  <c r="AC96" i="21" s="1"/>
  <c r="S90" i="21"/>
  <c r="Q91" i="21" s="1"/>
  <c r="AO99" i="21" l="1"/>
  <c r="AQ98" i="21"/>
  <c r="AE96" i="21"/>
  <c r="AC97" i="21" s="1"/>
  <c r="S91" i="21"/>
  <c r="Q92" i="21" s="1"/>
  <c r="AO100" i="21" l="1"/>
  <c r="AQ99" i="21"/>
  <c r="AE97" i="21"/>
  <c r="AC98" i="21" s="1"/>
  <c r="S92" i="21"/>
  <c r="Q93" i="21" s="1"/>
  <c r="AO101" i="21" l="1"/>
  <c r="AQ100" i="21"/>
  <c r="AC99" i="21"/>
  <c r="AE98" i="21"/>
  <c r="Q94" i="21"/>
  <c r="S93" i="21"/>
  <c r="AO102" i="21" l="1"/>
  <c r="AQ101" i="21"/>
  <c r="AE99" i="21"/>
  <c r="AC100" i="21" s="1"/>
  <c r="S94" i="21"/>
  <c r="Q95" i="21" s="1"/>
  <c r="AO103" i="21" l="1"/>
  <c r="AQ102" i="21"/>
  <c r="AE100" i="21"/>
  <c r="AC101" i="21" s="1"/>
  <c r="S95" i="21"/>
  <c r="Q96" i="21" s="1"/>
  <c r="AO104" i="21" l="1"/>
  <c r="AQ103" i="21"/>
  <c r="AE101" i="21"/>
  <c r="AC102" i="21" s="1"/>
  <c r="S96" i="21"/>
  <c r="Q97" i="21" s="1"/>
  <c r="AO105" i="21" l="1"/>
  <c r="AQ104" i="21"/>
  <c r="AE102" i="21"/>
  <c r="AC103" i="21" s="1"/>
  <c r="Q98" i="21"/>
  <c r="S97" i="21"/>
  <c r="AO106" i="21" l="1"/>
  <c r="AQ105" i="21"/>
  <c r="AE103" i="21"/>
  <c r="AC104" i="21" s="1"/>
  <c r="Q99" i="21"/>
  <c r="S98" i="21"/>
  <c r="AO107" i="21" l="1"/>
  <c r="AQ106" i="21"/>
  <c r="AE104" i="21"/>
  <c r="AC105" i="21" s="1"/>
  <c r="S99" i="21"/>
  <c r="Q100" i="21" s="1"/>
  <c r="AO108" i="21" l="1"/>
  <c r="AQ108" i="21" s="1"/>
  <c r="AO109" i="21" s="1"/>
  <c r="AQ107" i="21"/>
  <c r="AE105" i="21"/>
  <c r="AC106" i="21" s="1"/>
  <c r="S100" i="21"/>
  <c r="Q101" i="21" s="1"/>
  <c r="AO110" i="21" l="1"/>
  <c r="AQ109" i="21"/>
  <c r="AC107" i="21"/>
  <c r="AE106" i="21"/>
  <c r="S101" i="21"/>
  <c r="Q102" i="21" s="1"/>
  <c r="AO111" i="21" l="1"/>
  <c r="AQ110" i="21"/>
  <c r="AE107" i="21"/>
  <c r="AC108" i="21" s="1"/>
  <c r="AE108" i="21" s="1"/>
  <c r="AC109" i="21" s="1"/>
  <c r="Q103" i="21"/>
  <c r="S102" i="21"/>
  <c r="AO112" i="21" l="1"/>
  <c r="AQ111" i="21"/>
  <c r="AE109" i="21"/>
  <c r="AC110" i="21" s="1"/>
  <c r="S103" i="21"/>
  <c r="Q104" i="21" s="1"/>
  <c r="AO113" i="21" l="1"/>
  <c r="AQ112" i="21"/>
  <c r="AE110" i="21"/>
  <c r="AC111" i="21" s="1"/>
  <c r="S104" i="21"/>
  <c r="Q105" i="21" s="1"/>
  <c r="AO114" i="21" l="1"/>
  <c r="AQ113" i="21"/>
  <c r="AC112" i="21"/>
  <c r="AE111" i="21"/>
  <c r="S105" i="21"/>
  <c r="Q106" i="21" s="1"/>
  <c r="AO115" i="21" l="1"/>
  <c r="AQ114" i="21"/>
  <c r="AE112" i="21"/>
  <c r="AC113" i="21" s="1"/>
  <c r="S106" i="21"/>
  <c r="Q107" i="21" s="1"/>
  <c r="AO116" i="21" l="1"/>
  <c r="AQ115" i="21"/>
  <c r="AE113" i="21"/>
  <c r="AC114" i="21" s="1"/>
  <c r="S107" i="21"/>
  <c r="Q108" i="21" s="1"/>
  <c r="AO117" i="21" l="1"/>
  <c r="AQ116" i="21"/>
  <c r="AE114" i="21"/>
  <c r="AC115" i="21" s="1"/>
  <c r="S108" i="21"/>
  <c r="Q109" i="21" s="1"/>
  <c r="AO118" i="21" l="1"/>
  <c r="AQ117" i="21"/>
  <c r="AE115" i="21"/>
  <c r="AC116" i="21" s="1"/>
  <c r="S109" i="21"/>
  <c r="Q110" i="21" s="1"/>
  <c r="AO119" i="21" l="1"/>
  <c r="AQ119" i="21" s="1"/>
  <c r="AO120" i="21" s="1"/>
  <c r="AQ120" i="21" s="1"/>
  <c r="AQ118" i="21"/>
  <c r="AE116" i="21"/>
  <c r="AC117" i="21" s="1"/>
  <c r="S110" i="21"/>
  <c r="Q111" i="21" s="1"/>
  <c r="AE117" i="21" l="1"/>
  <c r="AC118" i="21" s="1"/>
  <c r="S111" i="21"/>
  <c r="Q112" i="21" s="1"/>
  <c r="AE118" i="21" l="1"/>
  <c r="AC119" i="21" s="1"/>
  <c r="AE119" i="21" s="1"/>
  <c r="AC120" i="21" s="1"/>
  <c r="AE120" i="21" s="1"/>
  <c r="S112" i="21"/>
  <c r="Q113" i="21" s="1"/>
  <c r="S113" i="21" l="1"/>
  <c r="Q114" i="21" s="1"/>
  <c r="S114" i="21" l="1"/>
  <c r="Q115" i="21" s="1"/>
  <c r="S115" i="21" l="1"/>
  <c r="Q116" i="21" s="1"/>
  <c r="Q117" i="21" l="1"/>
  <c r="S116" i="21"/>
  <c r="S117" i="21" l="1"/>
  <c r="Q118" i="21" s="1"/>
  <c r="S118" i="21" l="1"/>
  <c r="Q119" i="21" s="1"/>
  <c r="S119" i="21" l="1"/>
  <c r="Q120" i="21" s="1"/>
  <c r="S120" i="21" s="1"/>
  <c r="N82" i="30" l="1"/>
  <c r="M82" i="30"/>
  <c r="K82" i="30"/>
  <c r="J82" i="30"/>
  <c r="H82" i="30"/>
  <c r="G82" i="30"/>
  <c r="O8" i="30"/>
  <c r="N8" i="30"/>
  <c r="M8" i="30"/>
  <c r="L8" i="30"/>
  <c r="K8" i="30"/>
  <c r="J8" i="30"/>
  <c r="I8" i="30"/>
  <c r="H8" i="30"/>
  <c r="G8" i="30"/>
  <c r="F8" i="30"/>
  <c r="E8" i="30"/>
  <c r="D8" i="30"/>
  <c r="O7" i="30"/>
  <c r="N7" i="30"/>
  <c r="M7" i="30"/>
  <c r="L7" i="30"/>
  <c r="K7" i="30"/>
  <c r="J7" i="30"/>
  <c r="I7" i="30"/>
  <c r="H7" i="30"/>
  <c r="G7" i="30"/>
  <c r="F7" i="30"/>
  <c r="E7" i="30"/>
  <c r="D7" i="30"/>
  <c r="A7" i="30"/>
  <c r="M6" i="30"/>
  <c r="J6" i="30"/>
  <c r="G6" i="30"/>
  <c r="A6" i="30"/>
  <c r="A5" i="30"/>
  <c r="M4" i="30"/>
  <c r="J4" i="30"/>
  <c r="G4" i="30"/>
  <c r="D4" i="30"/>
  <c r="A4" i="30"/>
  <c r="A2" i="30"/>
  <c r="A1" i="30"/>
  <c r="CP122" i="29"/>
  <c r="CM122" i="29"/>
  <c r="CJ122" i="29"/>
  <c r="CE122" i="29"/>
  <c r="CB122" i="29"/>
  <c r="BY122" i="29"/>
  <c r="BT122" i="29"/>
  <c r="BQ122" i="29"/>
  <c r="BN122" i="29"/>
  <c r="BI122" i="29"/>
  <c r="BF122" i="29"/>
  <c r="BC122" i="29"/>
  <c r="AL122" i="29"/>
  <c r="AI122" i="29"/>
  <c r="AF122" i="29"/>
  <c r="Z122" i="29"/>
  <c r="W122" i="29"/>
  <c r="T122" i="29"/>
  <c r="N122" i="29"/>
  <c r="K122" i="29"/>
  <c r="H122" i="29"/>
  <c r="AW121" i="29"/>
  <c r="O82" i="30" s="1"/>
  <c r="AK121" i="29"/>
  <c r="L82" i="30" s="1"/>
  <c r="Y121" i="29"/>
  <c r="I82" i="30" s="1"/>
  <c r="AO48" i="29"/>
  <c r="AC48" i="29"/>
  <c r="Q48" i="29"/>
  <c r="E48" i="29"/>
  <c r="BA47" i="29"/>
  <c r="R47" i="29"/>
  <c r="F47" i="29"/>
  <c r="D47" i="29"/>
  <c r="C8" i="30" s="1"/>
  <c r="CO45" i="29"/>
  <c r="CL45" i="29"/>
  <c r="CD45" i="29"/>
  <c r="CA45" i="29"/>
  <c r="BS45" i="29"/>
  <c r="BP45" i="29"/>
  <c r="BH45" i="29"/>
  <c r="BE45" i="29"/>
  <c r="AW45" i="29"/>
  <c r="O6" i="30" s="1"/>
  <c r="AT45" i="29"/>
  <c r="N6" i="30" s="1"/>
  <c r="AK45" i="29"/>
  <c r="L6" i="30" s="1"/>
  <c r="AH45" i="29"/>
  <c r="K6" i="30" s="1"/>
  <c r="Y45" i="29"/>
  <c r="I6" i="30" s="1"/>
  <c r="V45" i="29"/>
  <c r="H6" i="30" s="1"/>
  <c r="M45" i="29"/>
  <c r="F6" i="30" s="1"/>
  <c r="J45" i="29"/>
  <c r="E6" i="30" s="1"/>
  <c r="G45" i="29"/>
  <c r="D6" i="30" s="1"/>
  <c r="CO44" i="29"/>
  <c r="CL44" i="29"/>
  <c r="CD44" i="29"/>
  <c r="CA44" i="29"/>
  <c r="BS44" i="29"/>
  <c r="BP44" i="29"/>
  <c r="BH44" i="29"/>
  <c r="BE44" i="29"/>
  <c r="AW44" i="29"/>
  <c r="O5" i="30" s="1"/>
  <c r="AT44" i="29"/>
  <c r="N5" i="30" s="1"/>
  <c r="AK44" i="29"/>
  <c r="L5" i="30" s="1"/>
  <c r="AH44" i="29"/>
  <c r="K5" i="30" s="1"/>
  <c r="Y44" i="29"/>
  <c r="I5" i="30" s="1"/>
  <c r="V44" i="29"/>
  <c r="H5" i="30" s="1"/>
  <c r="M44" i="29"/>
  <c r="F5" i="30" s="1"/>
  <c r="J44" i="29"/>
  <c r="E5" i="30" s="1"/>
  <c r="H18" i="29"/>
  <c r="H17" i="29"/>
  <c r="H16" i="29"/>
  <c r="H15" i="29"/>
  <c r="H14" i="29"/>
  <c r="H13" i="29"/>
  <c r="H12" i="29"/>
  <c r="H11" i="29"/>
  <c r="D48" i="29" s="1"/>
  <c r="BT2" i="29"/>
  <c r="A2" i="29"/>
  <c r="A3" i="29" s="1"/>
  <c r="A4" i="29" s="1"/>
  <c r="A5" i="29" s="1"/>
  <c r="A6" i="29" s="1"/>
  <c r="A7" i="29" s="1"/>
  <c r="A11" i="29" s="1"/>
  <c r="A12" i="29" s="1"/>
  <c r="A13" i="29" s="1"/>
  <c r="A14" i="29" s="1"/>
  <c r="A15" i="29" s="1"/>
  <c r="A16" i="29" s="1"/>
  <c r="A17" i="29" s="1"/>
  <c r="A18" i="29" s="1"/>
  <c r="A19" i="29" s="1"/>
  <c r="A20" i="29" s="1"/>
  <c r="A21" i="29" s="1"/>
  <c r="A22" i="29" s="1"/>
  <c r="A24" i="29" s="1"/>
  <c r="A25" i="29" s="1"/>
  <c r="A28" i="29" s="1"/>
  <c r="A29" i="29" s="1"/>
  <c r="A30" i="29" s="1"/>
  <c r="A31" i="29" s="1"/>
  <c r="A32" i="29" s="1"/>
  <c r="A33" i="29" s="1"/>
  <c r="A41" i="29" s="1"/>
  <c r="A42" i="29" s="1"/>
  <c r="A43" i="29" s="1"/>
  <c r="A44" i="29" s="1"/>
  <c r="A45" i="29" s="1"/>
  <c r="A46" i="29" s="1"/>
  <c r="A47" i="29" s="1"/>
  <c r="A48" i="29" s="1"/>
  <c r="A49" i="29" s="1"/>
  <c r="A50" i="29" s="1"/>
  <c r="A51" i="29" s="1"/>
  <c r="A52" i="29" s="1"/>
  <c r="A53" i="29" s="1"/>
  <c r="A54" i="29" s="1"/>
  <c r="A55" i="29" s="1"/>
  <c r="A56" i="29" s="1"/>
  <c r="A57" i="29" s="1"/>
  <c r="A58" i="29" s="1"/>
  <c r="A59" i="29" s="1"/>
  <c r="A60" i="29" s="1"/>
  <c r="A61" i="29" s="1"/>
  <c r="A62" i="29" s="1"/>
  <c r="A63" i="29" s="1"/>
  <c r="A64" i="29" s="1"/>
  <c r="A65" i="29" s="1"/>
  <c r="A66" i="29" s="1"/>
  <c r="A67" i="29" s="1"/>
  <c r="A68" i="29" s="1"/>
  <c r="A69" i="29" s="1"/>
  <c r="A70" i="29" s="1"/>
  <c r="A71" i="29" s="1"/>
  <c r="A72" i="29" s="1"/>
  <c r="A73" i="29" s="1"/>
  <c r="A74" i="29" s="1"/>
  <c r="A75" i="29" s="1"/>
  <c r="A76" i="29" s="1"/>
  <c r="A77" i="29" s="1"/>
  <c r="A78" i="29" s="1"/>
  <c r="A79" i="29" s="1"/>
  <c r="A80" i="29" s="1"/>
  <c r="A81" i="29" s="1"/>
  <c r="A82" i="29" s="1"/>
  <c r="A83" i="29" s="1"/>
  <c r="A84" i="29" s="1"/>
  <c r="A85" i="29" s="1"/>
  <c r="A86" i="29" s="1"/>
  <c r="A87" i="29" s="1"/>
  <c r="A88" i="29" s="1"/>
  <c r="A89" i="29" s="1"/>
  <c r="A90" i="29" s="1"/>
  <c r="A91" i="29" s="1"/>
  <c r="A92" i="29" s="1"/>
  <c r="A93" i="29" s="1"/>
  <c r="A94" i="29" s="1"/>
  <c r="A95" i="29" s="1"/>
  <c r="A96" i="29" s="1"/>
  <c r="A97" i="29" s="1"/>
  <c r="A98" i="29" s="1"/>
  <c r="A99" i="29" s="1"/>
  <c r="A100" i="29" s="1"/>
  <c r="A101" i="29" s="1"/>
  <c r="A102" i="29" s="1"/>
  <c r="A103" i="29" s="1"/>
  <c r="A104" i="29" s="1"/>
  <c r="A105" i="29" s="1"/>
  <c r="A106" i="29" s="1"/>
  <c r="A107" i="29" s="1"/>
  <c r="A108" i="29" s="1"/>
  <c r="A109" i="29" s="1"/>
  <c r="A110" i="29" s="1"/>
  <c r="A111" i="29" s="1"/>
  <c r="A112" i="29" s="1"/>
  <c r="A113" i="29" s="1"/>
  <c r="A114" i="29" s="1"/>
  <c r="A115" i="29" s="1"/>
  <c r="A116" i="29" s="1"/>
  <c r="A117" i="29" s="1"/>
  <c r="A118" i="29" s="1"/>
  <c r="A119" i="29" s="1"/>
  <c r="A120" i="29" s="1"/>
  <c r="A121" i="29" s="1"/>
  <c r="A122" i="29" s="1"/>
  <c r="A126" i="29" s="1"/>
  <c r="A127" i="29" s="1"/>
  <c r="BA1" i="29"/>
  <c r="N82" i="28"/>
  <c r="M82" i="28"/>
  <c r="K82" i="28"/>
  <c r="J82" i="28"/>
  <c r="H82" i="28"/>
  <c r="G82" i="28"/>
  <c r="O8" i="28"/>
  <c r="N8" i="28"/>
  <c r="M8" i="28"/>
  <c r="L8" i="28"/>
  <c r="K8" i="28"/>
  <c r="J8" i="28"/>
  <c r="I8" i="28"/>
  <c r="H8" i="28"/>
  <c r="G8" i="28"/>
  <c r="F8" i="28"/>
  <c r="E8" i="28"/>
  <c r="D8" i="28"/>
  <c r="O7" i="28"/>
  <c r="N7" i="28"/>
  <c r="M7" i="28"/>
  <c r="L7" i="28"/>
  <c r="K7" i="28"/>
  <c r="J7" i="28"/>
  <c r="I7" i="28"/>
  <c r="H7" i="28"/>
  <c r="G7" i="28"/>
  <c r="F7" i="28"/>
  <c r="E7" i="28"/>
  <c r="D7" i="28"/>
  <c r="A7" i="28"/>
  <c r="M6" i="28"/>
  <c r="J6" i="28"/>
  <c r="G6" i="28"/>
  <c r="A6" i="28"/>
  <c r="A5" i="28"/>
  <c r="M4" i="28"/>
  <c r="J4" i="28"/>
  <c r="G4" i="28"/>
  <c r="D4" i="28"/>
  <c r="A4" i="28"/>
  <c r="A2" i="28"/>
  <c r="A1" i="28"/>
  <c r="CP122" i="27"/>
  <c r="CM122" i="27"/>
  <c r="CJ122" i="27"/>
  <c r="CE122" i="27"/>
  <c r="CB122" i="27"/>
  <c r="BY122" i="27"/>
  <c r="BT122" i="27"/>
  <c r="BQ122" i="27"/>
  <c r="BN122" i="27"/>
  <c r="BI122" i="27"/>
  <c r="BF122" i="27"/>
  <c r="BC122" i="27"/>
  <c r="AL122" i="27"/>
  <c r="AI122" i="27"/>
  <c r="AF122" i="27"/>
  <c r="Z122" i="27"/>
  <c r="W122" i="27"/>
  <c r="T122" i="27"/>
  <c r="N122" i="27"/>
  <c r="K122" i="27"/>
  <c r="H122" i="27"/>
  <c r="AW121" i="27"/>
  <c r="O82" i="28" s="1"/>
  <c r="AK121" i="27"/>
  <c r="L82" i="28" s="1"/>
  <c r="Y121" i="27"/>
  <c r="I82" i="28" s="1"/>
  <c r="AO48" i="27"/>
  <c r="AC48" i="27"/>
  <c r="Q48" i="27"/>
  <c r="E48" i="27"/>
  <c r="BA47" i="27"/>
  <c r="R47" i="27"/>
  <c r="F47" i="27"/>
  <c r="D47" i="27"/>
  <c r="C8" i="28" s="1"/>
  <c r="CO45" i="27"/>
  <c r="CL45" i="27"/>
  <c r="CD45" i="27"/>
  <c r="CA45" i="27"/>
  <c r="BS45" i="27"/>
  <c r="BP45" i="27"/>
  <c r="BH45" i="27"/>
  <c r="BE45" i="27"/>
  <c r="AW45" i="27"/>
  <c r="O6" i="28" s="1"/>
  <c r="AT45" i="27"/>
  <c r="N6" i="28" s="1"/>
  <c r="AK45" i="27"/>
  <c r="L6" i="28" s="1"/>
  <c r="AH45" i="27"/>
  <c r="K6" i="28" s="1"/>
  <c r="Y45" i="27"/>
  <c r="I6" i="28" s="1"/>
  <c r="V45" i="27"/>
  <c r="H6" i="28" s="1"/>
  <c r="M45" i="27"/>
  <c r="F6" i="28" s="1"/>
  <c r="J45" i="27"/>
  <c r="E6" i="28" s="1"/>
  <c r="G45" i="27"/>
  <c r="D6" i="28" s="1"/>
  <c r="CO44" i="27"/>
  <c r="CL44" i="27"/>
  <c r="CD44" i="27"/>
  <c r="CA44" i="27"/>
  <c r="BS44" i="27"/>
  <c r="BP44" i="27"/>
  <c r="BH44" i="27"/>
  <c r="BE44" i="27"/>
  <c r="AW44" i="27"/>
  <c r="O5" i="28" s="1"/>
  <c r="AT44" i="27"/>
  <c r="N5" i="28" s="1"/>
  <c r="AK44" i="27"/>
  <c r="L5" i="28" s="1"/>
  <c r="AH44" i="27"/>
  <c r="K5" i="28" s="1"/>
  <c r="Y44" i="27"/>
  <c r="I5" i="28" s="1"/>
  <c r="V44" i="27"/>
  <c r="H5" i="28" s="1"/>
  <c r="M44" i="27"/>
  <c r="F5" i="28" s="1"/>
  <c r="J44" i="27"/>
  <c r="E5" i="28" s="1"/>
  <c r="H18" i="27"/>
  <c r="H17" i="27"/>
  <c r="H16" i="27"/>
  <c r="H15" i="27"/>
  <c r="H14" i="27"/>
  <c r="H13" i="27"/>
  <c r="H12" i="27"/>
  <c r="H11" i="27"/>
  <c r="D48" i="27" s="1"/>
  <c r="BT2" i="27"/>
  <c r="A2" i="27"/>
  <c r="A3" i="27" s="1"/>
  <c r="A4" i="27" s="1"/>
  <c r="A5" i="27" s="1"/>
  <c r="A6" i="27" s="1"/>
  <c r="A7" i="27" s="1"/>
  <c r="A11" i="27" s="1"/>
  <c r="A12" i="27" s="1"/>
  <c r="A13" i="27" s="1"/>
  <c r="A14" i="27" s="1"/>
  <c r="A15" i="27" s="1"/>
  <c r="A16" i="27" s="1"/>
  <c r="A17" i="27" s="1"/>
  <c r="A18" i="27" s="1"/>
  <c r="A19" i="27" s="1"/>
  <c r="A20" i="27" s="1"/>
  <c r="A21" i="27" s="1"/>
  <c r="A22" i="27" s="1"/>
  <c r="A24" i="27" s="1"/>
  <c r="A25" i="27" s="1"/>
  <c r="A28" i="27" s="1"/>
  <c r="A29" i="27" s="1"/>
  <c r="A30" i="27" s="1"/>
  <c r="A31" i="27" s="1"/>
  <c r="A32" i="27" s="1"/>
  <c r="A33"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86" i="27" s="1"/>
  <c r="A87" i="27" s="1"/>
  <c r="A88" i="27" s="1"/>
  <c r="A89" i="27" s="1"/>
  <c r="A90" i="27" s="1"/>
  <c r="A91" i="27" s="1"/>
  <c r="A92" i="27" s="1"/>
  <c r="A93" i="27" s="1"/>
  <c r="A94" i="27" s="1"/>
  <c r="A95" i="27" s="1"/>
  <c r="A96" i="27" s="1"/>
  <c r="A97" i="27" s="1"/>
  <c r="A98" i="27" s="1"/>
  <c r="A99" i="27" s="1"/>
  <c r="A100" i="27" s="1"/>
  <c r="A101" i="27" s="1"/>
  <c r="A102" i="27" s="1"/>
  <c r="A103" i="27" s="1"/>
  <c r="A104" i="27" s="1"/>
  <c r="A105" i="27" s="1"/>
  <c r="A106" i="27" s="1"/>
  <c r="A107" i="27" s="1"/>
  <c r="A108" i="27" s="1"/>
  <c r="A109" i="27" s="1"/>
  <c r="A110" i="27" s="1"/>
  <c r="A111" i="27" s="1"/>
  <c r="A112" i="27" s="1"/>
  <c r="A113" i="27" s="1"/>
  <c r="A114" i="27" s="1"/>
  <c r="A115" i="27" s="1"/>
  <c r="A116" i="27" s="1"/>
  <c r="A117" i="27" s="1"/>
  <c r="A118" i="27" s="1"/>
  <c r="A119" i="27" s="1"/>
  <c r="A120" i="27" s="1"/>
  <c r="A121" i="27" s="1"/>
  <c r="A122" i="27" s="1"/>
  <c r="A126" i="27" s="1"/>
  <c r="A127" i="27" s="1"/>
  <c r="BA1" i="27"/>
  <c r="B48" i="29" l="1"/>
  <c r="A9" i="30" s="1"/>
  <c r="B48" i="27"/>
  <c r="A9" i="28" s="1"/>
  <c r="C9" i="30"/>
  <c r="B49" i="29"/>
  <c r="D49" i="29"/>
  <c r="AE48" i="29"/>
  <c r="AQ48" i="29"/>
  <c r="BM48" i="29"/>
  <c r="CI48" i="29"/>
  <c r="C9" i="28"/>
  <c r="D49" i="27"/>
  <c r="B49" i="27"/>
  <c r="AQ48" i="27"/>
  <c r="BM48" i="27"/>
  <c r="CI48" i="27"/>
  <c r="AE48" i="27"/>
  <c r="AO48" i="23"/>
  <c r="AL122" i="23"/>
  <c r="AF122" i="23"/>
  <c r="AI122" i="23"/>
  <c r="AC48" i="23"/>
  <c r="Z122" i="23"/>
  <c r="W122" i="23"/>
  <c r="T122" i="23"/>
  <c r="N122" i="23"/>
  <c r="Q48" i="23"/>
  <c r="K122" i="23"/>
  <c r="BX48" i="29" l="1"/>
  <c r="CA48" i="29" s="1"/>
  <c r="BB48" i="29"/>
  <c r="S48" i="29"/>
  <c r="G9" i="30" s="1"/>
  <c r="G48" i="29"/>
  <c r="G48" i="27"/>
  <c r="J48" i="27" s="1"/>
  <c r="BX48" i="27"/>
  <c r="BW48" i="27" s="1"/>
  <c r="BB48" i="27"/>
  <c r="BA48" i="27" s="1"/>
  <c r="S48" i="27"/>
  <c r="R48" i="27" s="1"/>
  <c r="CL48" i="29"/>
  <c r="CK48" i="29"/>
  <c r="CH48" i="29"/>
  <c r="BP48" i="29"/>
  <c r="BO48" i="29"/>
  <c r="BL48" i="29"/>
  <c r="M9" i="30"/>
  <c r="AT48" i="29"/>
  <c r="AS48" i="29"/>
  <c r="AP48" i="29"/>
  <c r="J9" i="30"/>
  <c r="AG48" i="29"/>
  <c r="AD48" i="29"/>
  <c r="AH48" i="29"/>
  <c r="A10" i="30"/>
  <c r="AE49" i="29"/>
  <c r="AC49" i="29"/>
  <c r="E49" i="29"/>
  <c r="G49" i="29" s="1"/>
  <c r="CI49" i="29"/>
  <c r="BX49" i="29"/>
  <c r="BM49" i="29"/>
  <c r="BB49" i="29"/>
  <c r="AQ49" i="29"/>
  <c r="AO49" i="29"/>
  <c r="Q49" i="29"/>
  <c r="S49" i="29" s="1"/>
  <c r="BZ48" i="29"/>
  <c r="BE48" i="29"/>
  <c r="BD48" i="29"/>
  <c r="BA48" i="29"/>
  <c r="V48" i="29"/>
  <c r="R48" i="29"/>
  <c r="D9" i="30"/>
  <c r="I48" i="29"/>
  <c r="F48" i="29"/>
  <c r="J48" i="29"/>
  <c r="C10" i="30"/>
  <c r="D50" i="29"/>
  <c r="B50" i="29"/>
  <c r="D9" i="28"/>
  <c r="I48" i="27"/>
  <c r="J9" i="28"/>
  <c r="AH48" i="27"/>
  <c r="AG48" i="27"/>
  <c r="AD48" i="27"/>
  <c r="CK48" i="27"/>
  <c r="CH48" i="27"/>
  <c r="CL48" i="27"/>
  <c r="BO48" i="27"/>
  <c r="BL48" i="27"/>
  <c r="BP48" i="27"/>
  <c r="M9" i="28"/>
  <c r="AS48" i="27"/>
  <c r="AP48" i="27"/>
  <c r="AT48" i="27"/>
  <c r="C10" i="28"/>
  <c r="B50" i="27"/>
  <c r="D50" i="27"/>
  <c r="A10" i="28"/>
  <c r="CI49" i="27"/>
  <c r="BX49" i="27"/>
  <c r="BM49" i="27"/>
  <c r="BB49" i="27"/>
  <c r="AQ49" i="27"/>
  <c r="AO49" i="27"/>
  <c r="Q49" i="27"/>
  <c r="S49" i="27" s="1"/>
  <c r="AE49" i="27"/>
  <c r="AC49" i="27"/>
  <c r="E49" i="27"/>
  <c r="G49" i="27" s="1"/>
  <c r="H122" i="23"/>
  <c r="E48" i="23"/>
  <c r="V48" i="27" l="1"/>
  <c r="U48" i="27"/>
  <c r="G9" i="28"/>
  <c r="BE48" i="27"/>
  <c r="BD48" i="27"/>
  <c r="BZ48" i="27"/>
  <c r="CA48" i="27"/>
  <c r="U48" i="29"/>
  <c r="BW48" i="29"/>
  <c r="F48" i="27"/>
  <c r="C11" i="30"/>
  <c r="B51" i="29"/>
  <c r="D51" i="29"/>
  <c r="A11" i="30"/>
  <c r="CI50" i="29"/>
  <c r="BX50" i="29"/>
  <c r="BM50" i="29"/>
  <c r="BB50" i="29"/>
  <c r="AQ50" i="29"/>
  <c r="AO50" i="29"/>
  <c r="Q50" i="29"/>
  <c r="S50" i="29" s="1"/>
  <c r="AE50" i="29"/>
  <c r="AC50" i="29"/>
  <c r="E50" i="29"/>
  <c r="G50" i="29" s="1"/>
  <c r="H9" i="30"/>
  <c r="Y48" i="29"/>
  <c r="X48" i="29"/>
  <c r="BH48" i="29"/>
  <c r="BJ48" i="29" s="1"/>
  <c r="BK48" i="29" s="1"/>
  <c r="BG48" i="29"/>
  <c r="BD49" i="29"/>
  <c r="BA49" i="29"/>
  <c r="BE49" i="29"/>
  <c r="BZ49" i="29"/>
  <c r="BW49" i="29"/>
  <c r="CA49" i="29"/>
  <c r="BS48" i="29"/>
  <c r="BU48" i="29" s="1"/>
  <c r="BR48" i="29"/>
  <c r="E9" i="30"/>
  <c r="L48" i="29"/>
  <c r="M48" i="29"/>
  <c r="CD48" i="29"/>
  <c r="CF48" i="29" s="1"/>
  <c r="CC48" i="29"/>
  <c r="G10" i="30"/>
  <c r="U49" i="29"/>
  <c r="R49" i="29"/>
  <c r="V49" i="29"/>
  <c r="M10" i="30"/>
  <c r="AS49" i="29"/>
  <c r="AP49" i="29"/>
  <c r="AT49" i="29"/>
  <c r="BO49" i="29"/>
  <c r="BL49" i="29"/>
  <c r="BP49" i="29"/>
  <c r="CK49" i="29"/>
  <c r="CH49" i="29"/>
  <c r="CL49" i="29"/>
  <c r="D10" i="30"/>
  <c r="J49" i="29"/>
  <c r="I49" i="29"/>
  <c r="F49" i="29"/>
  <c r="J10" i="30"/>
  <c r="AH49" i="29"/>
  <c r="AG49" i="29"/>
  <c r="AD49" i="29"/>
  <c r="K9" i="30"/>
  <c r="AJ48" i="29"/>
  <c r="AK48" i="29"/>
  <c r="N9" i="30"/>
  <c r="AW48" i="29"/>
  <c r="AV48" i="29"/>
  <c r="BV48" i="29"/>
  <c r="CO48" i="29"/>
  <c r="CQ48" i="29" s="1"/>
  <c r="CN48" i="29"/>
  <c r="D10" i="28"/>
  <c r="I49" i="27"/>
  <c r="F49" i="27"/>
  <c r="J49" i="27"/>
  <c r="J10" i="28"/>
  <c r="AG49" i="27"/>
  <c r="AD49" i="27"/>
  <c r="AH49" i="27"/>
  <c r="M10" i="28"/>
  <c r="AT49" i="27"/>
  <c r="AS49" i="27"/>
  <c r="AP49" i="27"/>
  <c r="BP49" i="27"/>
  <c r="BO49" i="27"/>
  <c r="BL49" i="27"/>
  <c r="H9" i="28"/>
  <c r="X48" i="27"/>
  <c r="Y48" i="27"/>
  <c r="BG48" i="27"/>
  <c r="BH48" i="27"/>
  <c r="BJ48" i="27" s="1"/>
  <c r="BK48" i="27" s="1"/>
  <c r="C11" i="28"/>
  <c r="D51" i="27"/>
  <c r="B51" i="27"/>
  <c r="BE49" i="27"/>
  <c r="BD49" i="27"/>
  <c r="BA49" i="27"/>
  <c r="CA49" i="27"/>
  <c r="BZ49" i="27"/>
  <c r="BW49" i="27"/>
  <c r="CC48" i="27"/>
  <c r="CD48" i="27"/>
  <c r="CF48" i="27" s="1"/>
  <c r="CG48" i="27" s="1"/>
  <c r="A11" i="28"/>
  <c r="AE50" i="27"/>
  <c r="AC50" i="27"/>
  <c r="E50" i="27"/>
  <c r="CI50" i="27"/>
  <c r="BX50" i="27"/>
  <c r="BM50" i="27"/>
  <c r="BB50" i="27"/>
  <c r="AQ50" i="27"/>
  <c r="AO50" i="27"/>
  <c r="Q50" i="27"/>
  <c r="S50" i="27" s="1"/>
  <c r="N9" i="28"/>
  <c r="AV48" i="27"/>
  <c r="AW48" i="27"/>
  <c r="CN48" i="27"/>
  <c r="CO48" i="27"/>
  <c r="CQ48" i="27" s="1"/>
  <c r="CR48" i="27" s="1"/>
  <c r="G10" i="28"/>
  <c r="V49" i="27"/>
  <c r="U49" i="27"/>
  <c r="R49" i="27"/>
  <c r="CL49" i="27"/>
  <c r="CK49" i="27"/>
  <c r="CH49" i="27"/>
  <c r="BR48" i="27"/>
  <c r="BS48" i="27"/>
  <c r="BU48" i="27" s="1"/>
  <c r="K9" i="28"/>
  <c r="AK48" i="27"/>
  <c r="AJ48" i="27"/>
  <c r="E9" i="28"/>
  <c r="M48" i="27"/>
  <c r="L48" i="27"/>
  <c r="A1" i="24"/>
  <c r="BV48" i="27" l="1"/>
  <c r="CG48" i="29"/>
  <c r="CR48" i="29"/>
  <c r="D11" i="30"/>
  <c r="I50" i="29"/>
  <c r="F50" i="29"/>
  <c r="J50" i="29"/>
  <c r="G11" i="30"/>
  <c r="V50" i="29"/>
  <c r="U50" i="29"/>
  <c r="R50" i="29"/>
  <c r="O9" i="30"/>
  <c r="AY48" i="29"/>
  <c r="L9" i="30"/>
  <c r="AM48" i="29"/>
  <c r="BR49" i="29"/>
  <c r="BS49" i="29"/>
  <c r="BU49" i="29" s="1"/>
  <c r="F9" i="30"/>
  <c r="O48" i="29"/>
  <c r="CC49" i="29"/>
  <c r="CD49" i="29"/>
  <c r="CF49" i="29" s="1"/>
  <c r="CG49" i="29"/>
  <c r="I9" i="30"/>
  <c r="AA48" i="29"/>
  <c r="J11" i="30"/>
  <c r="AG50" i="29"/>
  <c r="AD50" i="29"/>
  <c r="AH50" i="29"/>
  <c r="M11" i="30"/>
  <c r="AT50" i="29"/>
  <c r="AS50" i="29"/>
  <c r="AP50" i="29"/>
  <c r="BP50" i="29"/>
  <c r="BO50" i="29"/>
  <c r="BL50" i="29"/>
  <c r="CL50" i="29"/>
  <c r="CK50" i="29"/>
  <c r="CH50" i="29"/>
  <c r="C12" i="30"/>
  <c r="D52" i="29"/>
  <c r="B52" i="29"/>
  <c r="K10" i="30"/>
  <c r="AK49" i="29"/>
  <c r="AJ49" i="29"/>
  <c r="E10" i="30"/>
  <c r="M49" i="29"/>
  <c r="L49" i="29"/>
  <c r="CN49" i="29"/>
  <c r="CO49" i="29"/>
  <c r="CQ49" i="29" s="1"/>
  <c r="N10" i="30"/>
  <c r="AV49" i="29"/>
  <c r="AW49" i="29"/>
  <c r="H10" i="30"/>
  <c r="X49" i="29"/>
  <c r="Y49" i="29"/>
  <c r="BG49" i="29"/>
  <c r="BH49" i="29"/>
  <c r="BJ49" i="29" s="1"/>
  <c r="BK49" i="29"/>
  <c r="BE50" i="29"/>
  <c r="BD50" i="29"/>
  <c r="BA50" i="29"/>
  <c r="CA50" i="29"/>
  <c r="BZ50" i="29"/>
  <c r="BW50" i="29"/>
  <c r="A12" i="30"/>
  <c r="AE51" i="29"/>
  <c r="AC51" i="29"/>
  <c r="G51" i="29"/>
  <c r="E51" i="29"/>
  <c r="CI51" i="29"/>
  <c r="BX51" i="29"/>
  <c r="BM51" i="29"/>
  <c r="BB51" i="29"/>
  <c r="AQ51" i="29"/>
  <c r="AO51" i="29"/>
  <c r="S51" i="29"/>
  <c r="Q51" i="29"/>
  <c r="G11" i="28"/>
  <c r="U50" i="27"/>
  <c r="R50" i="27"/>
  <c r="V50" i="27"/>
  <c r="F9" i="28"/>
  <c r="O48" i="27"/>
  <c r="L9" i="28"/>
  <c r="AM48" i="27"/>
  <c r="H10" i="28"/>
  <c r="Y49" i="27"/>
  <c r="X49" i="27"/>
  <c r="O9" i="28"/>
  <c r="AY48" i="27"/>
  <c r="BD50" i="27"/>
  <c r="BA50" i="27"/>
  <c r="BE50" i="27"/>
  <c r="CO49" i="27"/>
  <c r="CQ49" i="27" s="1"/>
  <c r="CN49" i="27"/>
  <c r="M11" i="28"/>
  <c r="AS50" i="27"/>
  <c r="AP50" i="27"/>
  <c r="AT50" i="27"/>
  <c r="BO50" i="27"/>
  <c r="BL50" i="27"/>
  <c r="BP50" i="27"/>
  <c r="CK50" i="27"/>
  <c r="CH50" i="27"/>
  <c r="CL50" i="27"/>
  <c r="G50" i="27"/>
  <c r="E51" i="27" s="1"/>
  <c r="G51" i="27" s="1"/>
  <c r="J11" i="28"/>
  <c r="AH50" i="27"/>
  <c r="AG50" i="27"/>
  <c r="AD50" i="27"/>
  <c r="BH49" i="27"/>
  <c r="BJ49" i="27" s="1"/>
  <c r="BK49" i="27" s="1"/>
  <c r="BG49" i="27"/>
  <c r="A12" i="28"/>
  <c r="CI51" i="27"/>
  <c r="BX51" i="27"/>
  <c r="BM51" i="27"/>
  <c r="BB51" i="27"/>
  <c r="AQ51" i="27"/>
  <c r="AO51" i="27"/>
  <c r="Q51" i="27"/>
  <c r="S51" i="27" s="1"/>
  <c r="AE51" i="27"/>
  <c r="AC51" i="27"/>
  <c r="I9" i="28"/>
  <c r="AA48" i="27"/>
  <c r="N10" i="28"/>
  <c r="AW49" i="27"/>
  <c r="AV49" i="27"/>
  <c r="K10" i="28"/>
  <c r="AJ49" i="27"/>
  <c r="AK49" i="27"/>
  <c r="E10" i="28"/>
  <c r="L49" i="27"/>
  <c r="M49" i="27"/>
  <c r="BZ50" i="27"/>
  <c r="BW50" i="27"/>
  <c r="CA50" i="27"/>
  <c r="CD49" i="27"/>
  <c r="CF49" i="27" s="1"/>
  <c r="CC49" i="27"/>
  <c r="C12" i="28"/>
  <c r="B52" i="27"/>
  <c r="D52" i="27"/>
  <c r="BS49" i="27"/>
  <c r="BU49" i="27" s="1"/>
  <c r="BR49" i="27"/>
  <c r="H11" i="21"/>
  <c r="CG49" i="27" l="1"/>
  <c r="BV49" i="27"/>
  <c r="CR49" i="29"/>
  <c r="BV49" i="29"/>
  <c r="CR49" i="27"/>
  <c r="BD51" i="29"/>
  <c r="BA51" i="29"/>
  <c r="BE51" i="29"/>
  <c r="BZ51" i="29"/>
  <c r="BW51" i="29"/>
  <c r="CA51" i="29"/>
  <c r="BH50" i="29"/>
  <c r="BJ50" i="29" s="1"/>
  <c r="BG50" i="29"/>
  <c r="BK50" i="29" s="1"/>
  <c r="I10" i="30"/>
  <c r="AA49" i="29"/>
  <c r="AB49" i="29" s="1"/>
  <c r="O10" i="30"/>
  <c r="AY49" i="29"/>
  <c r="AZ49" i="29" s="1"/>
  <c r="L10" i="30"/>
  <c r="AM49" i="29"/>
  <c r="AN49" i="29" s="1"/>
  <c r="A13" i="30"/>
  <c r="CI52" i="29"/>
  <c r="BX52" i="29"/>
  <c r="BM52" i="29"/>
  <c r="BB52" i="29"/>
  <c r="AQ52" i="29"/>
  <c r="AO52" i="29"/>
  <c r="Q52" i="29"/>
  <c r="S52" i="29" s="1"/>
  <c r="AE52" i="29"/>
  <c r="AC52" i="29"/>
  <c r="E52" i="29"/>
  <c r="BS50" i="29"/>
  <c r="BU50" i="29" s="1"/>
  <c r="BV50" i="29" s="1"/>
  <c r="BR50" i="29"/>
  <c r="E11" i="30"/>
  <c r="L50" i="29"/>
  <c r="M50" i="29"/>
  <c r="G12" i="30"/>
  <c r="U51" i="29"/>
  <c r="R51" i="29"/>
  <c r="V51" i="29"/>
  <c r="M12" i="30"/>
  <c r="AS51" i="29"/>
  <c r="AP51" i="29"/>
  <c r="AT51" i="29"/>
  <c r="BO51" i="29"/>
  <c r="BL51" i="29"/>
  <c r="BP51" i="29"/>
  <c r="CK51" i="29"/>
  <c r="CH51" i="29"/>
  <c r="CL51" i="29"/>
  <c r="D12" i="30"/>
  <c r="J51" i="29"/>
  <c r="I51" i="29"/>
  <c r="F51" i="29"/>
  <c r="J12" i="30"/>
  <c r="AH51" i="29"/>
  <c r="AG51" i="29"/>
  <c r="AD51" i="29"/>
  <c r="CD50" i="29"/>
  <c r="CF50" i="29" s="1"/>
  <c r="CC50" i="29"/>
  <c r="CG50" i="29" s="1"/>
  <c r="F10" i="30"/>
  <c r="O49" i="29"/>
  <c r="P49" i="29" s="1"/>
  <c r="C13" i="30"/>
  <c r="B53" i="29"/>
  <c r="D53" i="29"/>
  <c r="CO50" i="29"/>
  <c r="CQ50" i="29" s="1"/>
  <c r="CN50" i="29"/>
  <c r="N11" i="30"/>
  <c r="AW50" i="29"/>
  <c r="AV50" i="29"/>
  <c r="K11" i="30"/>
  <c r="AJ50" i="29"/>
  <c r="AK50" i="29"/>
  <c r="AN48" i="29"/>
  <c r="H11" i="30"/>
  <c r="Y50" i="29"/>
  <c r="X50" i="29"/>
  <c r="AB48" i="29"/>
  <c r="P48" i="29"/>
  <c r="AZ48" i="29"/>
  <c r="A13" i="28"/>
  <c r="AE52" i="27"/>
  <c r="AC52" i="27"/>
  <c r="E52" i="27"/>
  <c r="G52" i="27" s="1"/>
  <c r="CI52" i="27"/>
  <c r="BX52" i="27"/>
  <c r="BM52" i="27"/>
  <c r="BB52" i="27"/>
  <c r="AQ52" i="27"/>
  <c r="AO52" i="27"/>
  <c r="Q52" i="27"/>
  <c r="S52" i="27" s="1"/>
  <c r="F10" i="28"/>
  <c r="O49" i="27"/>
  <c r="P49" i="27" s="1"/>
  <c r="L10" i="28"/>
  <c r="AM49" i="27"/>
  <c r="AN49" i="27" s="1"/>
  <c r="O10" i="28"/>
  <c r="AY49" i="27"/>
  <c r="AZ49" i="27" s="1"/>
  <c r="D12" i="28"/>
  <c r="I51" i="27"/>
  <c r="F51" i="27"/>
  <c r="J51" i="27"/>
  <c r="J12" i="28"/>
  <c r="AG51" i="27"/>
  <c r="AD51" i="27"/>
  <c r="AH51" i="27"/>
  <c r="C13" i="28"/>
  <c r="D53" i="27"/>
  <c r="B53" i="27"/>
  <c r="CC50" i="27"/>
  <c r="CD50" i="27"/>
  <c r="CF50" i="27" s="1"/>
  <c r="AB48" i="27"/>
  <c r="BE51" i="27"/>
  <c r="BD51" i="27"/>
  <c r="BA51" i="27"/>
  <c r="CA51" i="27"/>
  <c r="BZ51" i="27"/>
  <c r="BW51" i="27"/>
  <c r="K11" i="28"/>
  <c r="AK50" i="27"/>
  <c r="AJ50" i="27"/>
  <c r="D11" i="28"/>
  <c r="J50" i="27"/>
  <c r="I50" i="27"/>
  <c r="F50" i="27"/>
  <c r="BR50" i="27"/>
  <c r="BS50" i="27"/>
  <c r="BU50" i="27" s="1"/>
  <c r="BV50" i="27" s="1"/>
  <c r="BG50" i="27"/>
  <c r="BH50" i="27"/>
  <c r="BJ50" i="27" s="1"/>
  <c r="P48" i="27"/>
  <c r="G12" i="28"/>
  <c r="V51" i="27"/>
  <c r="U51" i="27"/>
  <c r="R51" i="27"/>
  <c r="M12" i="28"/>
  <c r="AT51" i="27"/>
  <c r="AS51" i="27"/>
  <c r="AP51" i="27"/>
  <c r="BP51" i="27"/>
  <c r="BO51" i="27"/>
  <c r="BL51" i="27"/>
  <c r="CL51" i="27"/>
  <c r="CK51" i="27"/>
  <c r="CH51" i="27"/>
  <c r="CN50" i="27"/>
  <c r="CO50" i="27"/>
  <c r="CQ50" i="27" s="1"/>
  <c r="N11" i="28"/>
  <c r="AV50" i="27"/>
  <c r="AW50" i="27"/>
  <c r="AZ48" i="27"/>
  <c r="I10" i="28"/>
  <c r="AA49" i="27"/>
  <c r="AB49" i="27" s="1"/>
  <c r="H11" i="28"/>
  <c r="X50" i="27"/>
  <c r="Y50" i="27"/>
  <c r="AN48" i="27"/>
  <c r="H18" i="21"/>
  <c r="H17" i="21"/>
  <c r="H16" i="21"/>
  <c r="H15" i="21"/>
  <c r="H14" i="21"/>
  <c r="H13" i="21"/>
  <c r="H12" i="21"/>
  <c r="H12" i="23"/>
  <c r="H13" i="23"/>
  <c r="H14" i="23"/>
  <c r="H15" i="23"/>
  <c r="H16" i="23"/>
  <c r="H17" i="23"/>
  <c r="H18" i="23"/>
  <c r="H11" i="23"/>
  <c r="CG50" i="27" l="1"/>
  <c r="CR50" i="27"/>
  <c r="BK50" i="27"/>
  <c r="CR50" i="29"/>
  <c r="G13" i="30"/>
  <c r="V52" i="29"/>
  <c r="U52" i="29"/>
  <c r="R52" i="29"/>
  <c r="I11" i="30"/>
  <c r="AA50" i="29"/>
  <c r="AB50" i="29" s="1"/>
  <c r="L11" i="30"/>
  <c r="AM50" i="29"/>
  <c r="C14" i="30"/>
  <c r="D54" i="29"/>
  <c r="B54" i="29"/>
  <c r="K12" i="30"/>
  <c r="AK51" i="29"/>
  <c r="AJ51" i="29"/>
  <c r="E12" i="30"/>
  <c r="M51" i="29"/>
  <c r="L51" i="29"/>
  <c r="CN51" i="29"/>
  <c r="CO51" i="29"/>
  <c r="CQ51" i="29" s="1"/>
  <c r="CR51" i="29" s="1"/>
  <c r="N12" i="30"/>
  <c r="AV51" i="29"/>
  <c r="AW51" i="29"/>
  <c r="H12" i="30"/>
  <c r="X51" i="29"/>
  <c r="Y51" i="29"/>
  <c r="G52" i="29"/>
  <c r="J13" i="30"/>
  <c r="AG52" i="29"/>
  <c r="AD52" i="29"/>
  <c r="AH52" i="29"/>
  <c r="M13" i="30"/>
  <c r="AT52" i="29"/>
  <c r="AS52" i="29"/>
  <c r="AP52" i="29"/>
  <c r="BP52" i="29"/>
  <c r="BO52" i="29"/>
  <c r="BL52" i="29"/>
  <c r="CL52" i="29"/>
  <c r="CK52" i="29"/>
  <c r="CH52" i="29"/>
  <c r="CC51" i="29"/>
  <c r="CD51" i="29"/>
  <c r="CF51" i="29" s="1"/>
  <c r="CG51" i="29" s="1"/>
  <c r="O11" i="30"/>
  <c r="AY50" i="29"/>
  <c r="A14" i="30"/>
  <c r="AE53" i="29"/>
  <c r="AC53" i="29"/>
  <c r="E53" i="29"/>
  <c r="G53" i="29" s="1"/>
  <c r="CI53" i="29"/>
  <c r="BX53" i="29"/>
  <c r="BM53" i="29"/>
  <c r="BB53" i="29"/>
  <c r="AQ53" i="29"/>
  <c r="AO53" i="29"/>
  <c r="Q53" i="29"/>
  <c r="S53" i="29" s="1"/>
  <c r="BR51" i="29"/>
  <c r="BS51" i="29"/>
  <c r="BU51" i="29" s="1"/>
  <c r="BV51" i="29" s="1"/>
  <c r="F11" i="30"/>
  <c r="O50" i="29"/>
  <c r="P50" i="29" s="1"/>
  <c r="BE52" i="29"/>
  <c r="BD52" i="29"/>
  <c r="BA52" i="29"/>
  <c r="CA52" i="29"/>
  <c r="BZ52" i="29"/>
  <c r="BW52" i="29"/>
  <c r="BG51" i="29"/>
  <c r="BH51" i="29"/>
  <c r="BJ51" i="29" s="1"/>
  <c r="BK51" i="29"/>
  <c r="I11" i="28"/>
  <c r="AA50" i="27"/>
  <c r="CO51" i="27"/>
  <c r="CQ51" i="27" s="1"/>
  <c r="CR51" i="27" s="1"/>
  <c r="CN51" i="27"/>
  <c r="E11" i="28"/>
  <c r="M50" i="27"/>
  <c r="L50" i="27"/>
  <c r="BH51" i="27"/>
  <c r="BJ51" i="27" s="1"/>
  <c r="BK51" i="27" s="1"/>
  <c r="BG51" i="27"/>
  <c r="A14" i="28"/>
  <c r="CI53" i="27"/>
  <c r="BX53" i="27"/>
  <c r="BM53" i="27"/>
  <c r="BB53" i="27"/>
  <c r="AQ53" i="27"/>
  <c r="AO53" i="27"/>
  <c r="Q53" i="27"/>
  <c r="S53" i="27" s="1"/>
  <c r="AE53" i="27"/>
  <c r="AC53" i="27"/>
  <c r="E53" i="27"/>
  <c r="G53" i="27" s="1"/>
  <c r="O11" i="28"/>
  <c r="AY50" i="27"/>
  <c r="BS51" i="27"/>
  <c r="BU51" i="27" s="1"/>
  <c r="BR51" i="27"/>
  <c r="N12" i="28"/>
  <c r="AW51" i="27"/>
  <c r="AV51" i="27"/>
  <c r="H12" i="28"/>
  <c r="Y51" i="27"/>
  <c r="X51" i="27"/>
  <c r="L11" i="28"/>
  <c r="AM50" i="27"/>
  <c r="CD51" i="27"/>
  <c r="CF51" i="27" s="1"/>
  <c r="CC51" i="27"/>
  <c r="C14" i="28"/>
  <c r="B54" i="27"/>
  <c r="D54" i="27"/>
  <c r="K12" i="28"/>
  <c r="AJ51" i="27"/>
  <c r="AK51" i="27"/>
  <c r="E12" i="28"/>
  <c r="L51" i="27"/>
  <c r="M51" i="27"/>
  <c r="BD52" i="27"/>
  <c r="BA52" i="27"/>
  <c r="BE52" i="27"/>
  <c r="BZ52" i="27"/>
  <c r="BW52" i="27"/>
  <c r="CA52" i="27"/>
  <c r="G13" i="28"/>
  <c r="U52" i="27"/>
  <c r="R52" i="27"/>
  <c r="V52" i="27"/>
  <c r="M13" i="28"/>
  <c r="AS52" i="27"/>
  <c r="AP52" i="27"/>
  <c r="AT52" i="27"/>
  <c r="BO52" i="27"/>
  <c r="BL52" i="27"/>
  <c r="BP52" i="27"/>
  <c r="CK52" i="27"/>
  <c r="CH52" i="27"/>
  <c r="CL52" i="27"/>
  <c r="D13" i="28"/>
  <c r="J52" i="27"/>
  <c r="I52" i="27"/>
  <c r="F52" i="27"/>
  <c r="J13" i="28"/>
  <c r="AH52" i="27"/>
  <c r="AG52" i="27"/>
  <c r="AD52" i="27"/>
  <c r="W60" i="26"/>
  <c r="M60" i="26"/>
  <c r="K60" i="26"/>
  <c r="X54" i="26"/>
  <c r="V54" i="26"/>
  <c r="T54" i="26"/>
  <c r="R54" i="26"/>
  <c r="P54" i="26"/>
  <c r="N54" i="26"/>
  <c r="L54" i="26"/>
  <c r="J54" i="26"/>
  <c r="H53" i="26"/>
  <c r="C53" i="26"/>
  <c r="H52" i="26"/>
  <c r="H51" i="26"/>
  <c r="H50" i="26"/>
  <c r="H49" i="26"/>
  <c r="H48" i="26"/>
  <c r="F48" i="26"/>
  <c r="F49" i="26" s="1"/>
  <c r="F50" i="26" s="1"/>
  <c r="F51" i="26" s="1"/>
  <c r="F52" i="26" s="1"/>
  <c r="F53" i="26" s="1"/>
  <c r="H47" i="26"/>
  <c r="F47" i="26"/>
  <c r="E47" i="26"/>
  <c r="E48" i="26" s="1"/>
  <c r="G46" i="26"/>
  <c r="J46" i="26" s="1"/>
  <c r="J55" i="26" s="1"/>
  <c r="F46" i="26"/>
  <c r="E46" i="26"/>
  <c r="H45" i="26"/>
  <c r="X42" i="26"/>
  <c r="V42" i="26"/>
  <c r="T42" i="26"/>
  <c r="R42" i="26"/>
  <c r="P42" i="26"/>
  <c r="N42" i="26"/>
  <c r="L42" i="26"/>
  <c r="J42" i="26"/>
  <c r="H41" i="26"/>
  <c r="C41" i="26"/>
  <c r="H40" i="26"/>
  <c r="H39" i="26"/>
  <c r="H38" i="26"/>
  <c r="H37" i="26"/>
  <c r="H36" i="26"/>
  <c r="H35" i="26"/>
  <c r="G34" i="26"/>
  <c r="G35" i="26" s="1"/>
  <c r="G36" i="26" s="1"/>
  <c r="G37" i="26" s="1"/>
  <c r="G38" i="26" s="1"/>
  <c r="G39" i="26" s="1"/>
  <c r="G40" i="26" s="1"/>
  <c r="G41" i="26" s="1"/>
  <c r="F34" i="26"/>
  <c r="F35" i="26" s="1"/>
  <c r="F36" i="26" s="1"/>
  <c r="F37" i="26" s="1"/>
  <c r="F38" i="26" s="1"/>
  <c r="F39" i="26" s="1"/>
  <c r="F40" i="26" s="1"/>
  <c r="F41" i="26" s="1"/>
  <c r="E34" i="26"/>
  <c r="E35" i="26" s="1"/>
  <c r="H33" i="26"/>
  <c r="X30" i="26"/>
  <c r="V30" i="26"/>
  <c r="T30" i="26"/>
  <c r="R30" i="26"/>
  <c r="P30" i="26"/>
  <c r="N30" i="26"/>
  <c r="L30" i="26"/>
  <c r="J30" i="26"/>
  <c r="H29" i="26"/>
  <c r="C29" i="26"/>
  <c r="H28" i="26"/>
  <c r="H27" i="26"/>
  <c r="H26" i="26"/>
  <c r="H25" i="26"/>
  <c r="H24" i="26"/>
  <c r="H23" i="26"/>
  <c r="F23" i="26"/>
  <c r="F24" i="26" s="1"/>
  <c r="F25" i="26" s="1"/>
  <c r="F26" i="26" s="1"/>
  <c r="F27" i="26" s="1"/>
  <c r="F28" i="26" s="1"/>
  <c r="F29" i="26" s="1"/>
  <c r="E23" i="26"/>
  <c r="E24" i="26" s="1"/>
  <c r="G22" i="26"/>
  <c r="G23" i="26" s="1"/>
  <c r="F22" i="26"/>
  <c r="E22" i="26"/>
  <c r="J22" i="26" s="1"/>
  <c r="J31" i="26" s="1"/>
  <c r="H21" i="26"/>
  <c r="G21" i="26"/>
  <c r="J19" i="26"/>
  <c r="H17" i="26"/>
  <c r="C17" i="26"/>
  <c r="H16" i="26"/>
  <c r="H15" i="26"/>
  <c r="H14" i="26"/>
  <c r="H13" i="26"/>
  <c r="H12" i="26"/>
  <c r="F12" i="26"/>
  <c r="F13" i="26" s="1"/>
  <c r="F14" i="26" s="1"/>
  <c r="F15" i="26" s="1"/>
  <c r="F16" i="26" s="1"/>
  <c r="F17" i="26" s="1"/>
  <c r="H11" i="26"/>
  <c r="G11" i="26"/>
  <c r="G12" i="26" s="1"/>
  <c r="G13" i="26" s="1"/>
  <c r="G14" i="26" s="1"/>
  <c r="G15" i="26" s="1"/>
  <c r="G16" i="26" s="1"/>
  <c r="G17" i="26" s="1"/>
  <c r="F11" i="26"/>
  <c r="E11" i="26"/>
  <c r="E12" i="26" s="1"/>
  <c r="J10" i="26"/>
  <c r="CG51" i="27" l="1"/>
  <c r="BV51" i="27"/>
  <c r="BH52" i="29"/>
  <c r="BJ52" i="29" s="1"/>
  <c r="BG52" i="29"/>
  <c r="CD52" i="29"/>
  <c r="CF52" i="29" s="1"/>
  <c r="CC52" i="29"/>
  <c r="BK52" i="29"/>
  <c r="BD53" i="29"/>
  <c r="BA53" i="29"/>
  <c r="BE53" i="29"/>
  <c r="BZ53" i="29"/>
  <c r="BW53" i="29"/>
  <c r="CA53" i="29"/>
  <c r="CO52" i="29"/>
  <c r="CQ52" i="29" s="1"/>
  <c r="CN52" i="29"/>
  <c r="CR52" i="29" s="1"/>
  <c r="I12" i="30"/>
  <c r="AA51" i="29"/>
  <c r="AB51" i="29" s="1"/>
  <c r="O12" i="30"/>
  <c r="AY51" i="29"/>
  <c r="AZ51" i="29" s="1"/>
  <c r="L12" i="30"/>
  <c r="AM51" i="29"/>
  <c r="AN51" i="29" s="1"/>
  <c r="A15" i="30"/>
  <c r="CI54" i="29"/>
  <c r="BX54" i="29"/>
  <c r="BM54" i="29"/>
  <c r="BB54" i="29"/>
  <c r="AQ54" i="29"/>
  <c r="AO54" i="29"/>
  <c r="S54" i="29"/>
  <c r="Q54" i="29"/>
  <c r="AE54" i="29"/>
  <c r="AC54" i="29"/>
  <c r="G54" i="29"/>
  <c r="E54" i="29"/>
  <c r="CG52" i="29"/>
  <c r="G14" i="30"/>
  <c r="U53" i="29"/>
  <c r="R53" i="29"/>
  <c r="V53" i="29"/>
  <c r="M14" i="30"/>
  <c r="AS53" i="29"/>
  <c r="AP53" i="29"/>
  <c r="AT53" i="29"/>
  <c r="BO53" i="29"/>
  <c r="BL53" i="29"/>
  <c r="BP53" i="29"/>
  <c r="CK53" i="29"/>
  <c r="CH53" i="29"/>
  <c r="CL53" i="29"/>
  <c r="D14" i="30"/>
  <c r="J53" i="29"/>
  <c r="I53" i="29"/>
  <c r="F53" i="29"/>
  <c r="J14" i="30"/>
  <c r="AH53" i="29"/>
  <c r="AG53" i="29"/>
  <c r="AD53" i="29"/>
  <c r="BS52" i="29"/>
  <c r="BU52" i="29" s="1"/>
  <c r="BR52" i="29"/>
  <c r="N13" i="30"/>
  <c r="AW52" i="29"/>
  <c r="AV52" i="29"/>
  <c r="K13" i="30"/>
  <c r="AJ52" i="29"/>
  <c r="AK52" i="29"/>
  <c r="D13" i="30"/>
  <c r="I52" i="29"/>
  <c r="F52" i="29"/>
  <c r="J52" i="29"/>
  <c r="F12" i="30"/>
  <c r="O51" i="29"/>
  <c r="P51" i="29" s="1"/>
  <c r="C15" i="30"/>
  <c r="B55" i="29"/>
  <c r="D55" i="29"/>
  <c r="AN50" i="29"/>
  <c r="H13" i="30"/>
  <c r="Y52" i="29"/>
  <c r="X52" i="29"/>
  <c r="AZ50" i="29"/>
  <c r="D14" i="28"/>
  <c r="I53" i="27"/>
  <c r="F53" i="27"/>
  <c r="J53" i="27"/>
  <c r="G14" i="28"/>
  <c r="V53" i="27"/>
  <c r="U53" i="27"/>
  <c r="R53" i="27"/>
  <c r="K13" i="28"/>
  <c r="AK52" i="27"/>
  <c r="AJ52" i="27"/>
  <c r="E13" i="28"/>
  <c r="M52" i="27"/>
  <c r="L52" i="27"/>
  <c r="CN52" i="27"/>
  <c r="CO52" i="27"/>
  <c r="CQ52" i="27" s="1"/>
  <c r="CR52" i="27" s="1"/>
  <c r="N13" i="28"/>
  <c r="AV52" i="27"/>
  <c r="AW52" i="27"/>
  <c r="H13" i="28"/>
  <c r="X52" i="27"/>
  <c r="Y52" i="27"/>
  <c r="CC52" i="27"/>
  <c r="CD52" i="27"/>
  <c r="CF52" i="27" s="1"/>
  <c r="CG52" i="27" s="1"/>
  <c r="C15" i="28"/>
  <c r="D55" i="27"/>
  <c r="B55" i="27"/>
  <c r="I12" i="28"/>
  <c r="AA51" i="27"/>
  <c r="AB51" i="27" s="1"/>
  <c r="BE53" i="27"/>
  <c r="BD53" i="27"/>
  <c r="BA53" i="27"/>
  <c r="CA53" i="27"/>
  <c r="BZ53" i="27"/>
  <c r="BW53" i="27"/>
  <c r="AN50" i="27"/>
  <c r="BR52" i="27"/>
  <c r="BS52" i="27"/>
  <c r="BU52" i="27" s="1"/>
  <c r="BV52" i="27" s="1"/>
  <c r="BG52" i="27"/>
  <c r="BH52" i="27"/>
  <c r="BJ52" i="27" s="1"/>
  <c r="F12" i="28"/>
  <c r="O51" i="27"/>
  <c r="P51" i="27" s="1"/>
  <c r="L12" i="28"/>
  <c r="AM51" i="27"/>
  <c r="AN51" i="27" s="1"/>
  <c r="A15" i="28"/>
  <c r="AE54" i="27"/>
  <c r="AC54" i="27"/>
  <c r="E54" i="27"/>
  <c r="G54" i="27" s="1"/>
  <c r="CI54" i="27"/>
  <c r="BX54" i="27"/>
  <c r="BM54" i="27"/>
  <c r="BB54" i="27"/>
  <c r="AQ54" i="27"/>
  <c r="AO54" i="27"/>
  <c r="Q54" i="27"/>
  <c r="S54" i="27" s="1"/>
  <c r="O12" i="28"/>
  <c r="AY51" i="27"/>
  <c r="AZ51" i="27" s="1"/>
  <c r="J14" i="28"/>
  <c r="AG53" i="27"/>
  <c r="AD53" i="27"/>
  <c r="AH53" i="27"/>
  <c r="M14" i="28"/>
  <c r="AT53" i="27"/>
  <c r="AS53" i="27"/>
  <c r="AP53" i="27"/>
  <c r="BP53" i="27"/>
  <c r="BO53" i="27"/>
  <c r="BL53" i="27"/>
  <c r="CL53" i="27"/>
  <c r="CK53" i="27"/>
  <c r="CH53" i="27"/>
  <c r="F11" i="28"/>
  <c r="O50" i="27"/>
  <c r="AB50" i="27"/>
  <c r="AZ50" i="27"/>
  <c r="L23" i="26"/>
  <c r="L31" i="26" s="1"/>
  <c r="G24" i="26"/>
  <c r="G25" i="26" s="1"/>
  <c r="G26" i="26" s="1"/>
  <c r="G27" i="26" s="1"/>
  <c r="G28" i="26" s="1"/>
  <c r="G29" i="26" s="1"/>
  <c r="E25" i="26"/>
  <c r="N24" i="26"/>
  <c r="N31" i="26" s="1"/>
  <c r="E13" i="26"/>
  <c r="N12" i="26"/>
  <c r="N19" i="26" s="1"/>
  <c r="E49" i="26"/>
  <c r="E36" i="26"/>
  <c r="L35" i="26"/>
  <c r="L43" i="26" s="1"/>
  <c r="J34" i="26"/>
  <c r="J43" i="26" s="1"/>
  <c r="J60" i="26" s="1"/>
  <c r="G47" i="26"/>
  <c r="G48" i="26" s="1"/>
  <c r="G49" i="26" s="1"/>
  <c r="G50" i="26" s="1"/>
  <c r="G51" i="26" s="1"/>
  <c r="G52" i="26" s="1"/>
  <c r="G53" i="26" s="1"/>
  <c r="L47" i="26"/>
  <c r="L55" i="26" s="1"/>
  <c r="L11" i="26"/>
  <c r="L19" i="26" s="1"/>
  <c r="N82" i="24"/>
  <c r="M82" i="24"/>
  <c r="K82" i="24"/>
  <c r="J82" i="24"/>
  <c r="H82" i="24"/>
  <c r="G82" i="24"/>
  <c r="O8" i="24"/>
  <c r="N8" i="24"/>
  <c r="M8" i="24"/>
  <c r="L8" i="24"/>
  <c r="K8" i="24"/>
  <c r="J8" i="24"/>
  <c r="I8" i="24"/>
  <c r="H8" i="24"/>
  <c r="G8" i="24"/>
  <c r="F8" i="24"/>
  <c r="E8" i="24"/>
  <c r="D8" i="24"/>
  <c r="O7" i="24"/>
  <c r="N7" i="24"/>
  <c r="M7" i="24"/>
  <c r="L7" i="24"/>
  <c r="K7" i="24"/>
  <c r="J7" i="24"/>
  <c r="I7" i="24"/>
  <c r="H7" i="24"/>
  <c r="G7" i="24"/>
  <c r="F7" i="24"/>
  <c r="E7" i="24"/>
  <c r="D7" i="24"/>
  <c r="A7" i="24"/>
  <c r="M6" i="24"/>
  <c r="J6" i="24"/>
  <c r="G6" i="24"/>
  <c r="A6" i="24"/>
  <c r="A5" i="24"/>
  <c r="M4" i="24"/>
  <c r="J4" i="24"/>
  <c r="G4" i="24"/>
  <c r="D4" i="24"/>
  <c r="A4" i="24"/>
  <c r="A2" i="24"/>
  <c r="CP122" i="23"/>
  <c r="CM122" i="23"/>
  <c r="CJ122" i="23"/>
  <c r="CE122" i="23"/>
  <c r="CB122" i="23"/>
  <c r="BY122" i="23"/>
  <c r="BT122" i="23"/>
  <c r="BQ122" i="23"/>
  <c r="BN122" i="23"/>
  <c r="BI122" i="23"/>
  <c r="BF122" i="23"/>
  <c r="BC122" i="23"/>
  <c r="AW121" i="23"/>
  <c r="O82" i="24" s="1"/>
  <c r="AK121" i="23"/>
  <c r="L82" i="24" s="1"/>
  <c r="Y121" i="23"/>
  <c r="I82" i="24" s="1"/>
  <c r="D48" i="23"/>
  <c r="B49" i="23" s="1"/>
  <c r="BA47" i="23"/>
  <c r="R47" i="23"/>
  <c r="F47" i="23"/>
  <c r="D47" i="23"/>
  <c r="C8" i="24" s="1"/>
  <c r="CO45" i="23"/>
  <c r="CL45" i="23"/>
  <c r="CD45" i="23"/>
  <c r="CA45" i="23"/>
  <c r="BS45" i="23"/>
  <c r="BP45" i="23"/>
  <c r="BH45" i="23"/>
  <c r="BE45" i="23"/>
  <c r="AW45" i="23"/>
  <c r="O6" i="24" s="1"/>
  <c r="AT45" i="23"/>
  <c r="N6" i="24" s="1"/>
  <c r="AK45" i="23"/>
  <c r="L6" i="24" s="1"/>
  <c r="AH45" i="23"/>
  <c r="K6" i="24" s="1"/>
  <c r="Y45" i="23"/>
  <c r="I6" i="24" s="1"/>
  <c r="V45" i="23"/>
  <c r="H6" i="24" s="1"/>
  <c r="M45" i="23"/>
  <c r="F6" i="24" s="1"/>
  <c r="J45" i="23"/>
  <c r="E6" i="24" s="1"/>
  <c r="G45" i="23"/>
  <c r="D6" i="24" s="1"/>
  <c r="CO44" i="23"/>
  <c r="CL44" i="23"/>
  <c r="CD44" i="23"/>
  <c r="CA44" i="23"/>
  <c r="BS44" i="23"/>
  <c r="BP44" i="23"/>
  <c r="BH44" i="23"/>
  <c r="BE44" i="23"/>
  <c r="AW44" i="23"/>
  <c r="O5" i="24" s="1"/>
  <c r="AT44" i="23"/>
  <c r="N5" i="24" s="1"/>
  <c r="AK44" i="23"/>
  <c r="L5" i="24" s="1"/>
  <c r="AH44" i="23"/>
  <c r="K5" i="24" s="1"/>
  <c r="Y44" i="23"/>
  <c r="I5" i="24" s="1"/>
  <c r="V44" i="23"/>
  <c r="H5" i="24" s="1"/>
  <c r="M44" i="23"/>
  <c r="F5" i="24" s="1"/>
  <c r="J44" i="23"/>
  <c r="E5" i="24" s="1"/>
  <c r="BT2" i="23"/>
  <c r="A2" i="23"/>
  <c r="A3" i="23" s="1"/>
  <c r="A4" i="23" s="1"/>
  <c r="A5" i="23" s="1"/>
  <c r="A6" i="23" s="1"/>
  <c r="A7" i="23" s="1"/>
  <c r="A11" i="23" s="1"/>
  <c r="A12" i="23" s="1"/>
  <c r="A13" i="23" s="1"/>
  <c r="A14" i="23" s="1"/>
  <c r="A15" i="23" s="1"/>
  <c r="A16" i="23" s="1"/>
  <c r="A17" i="23" s="1"/>
  <c r="A18" i="23" s="1"/>
  <c r="A19" i="23" s="1"/>
  <c r="A20" i="23" s="1"/>
  <c r="A21" i="23" s="1"/>
  <c r="A22" i="23" s="1"/>
  <c r="A24" i="23" s="1"/>
  <c r="A25" i="23" s="1"/>
  <c r="A28" i="23" s="1"/>
  <c r="A29" i="23" s="1"/>
  <c r="A30" i="23" s="1"/>
  <c r="A31" i="23" s="1"/>
  <c r="A32" i="23" s="1"/>
  <c r="A33" i="23" s="1"/>
  <c r="A41" i="23" s="1"/>
  <c r="A42" i="23" s="1"/>
  <c r="A43" i="23" s="1"/>
  <c r="A44" i="23" s="1"/>
  <c r="A45" i="23" s="1"/>
  <c r="A46" i="23" s="1"/>
  <c r="A47" i="23" s="1"/>
  <c r="A48" i="23" s="1"/>
  <c r="A49" i="23" s="1"/>
  <c r="A50" i="23" s="1"/>
  <c r="A51" i="23" s="1"/>
  <c r="A52" i="23" s="1"/>
  <c r="A53" i="23" s="1"/>
  <c r="A54" i="23" s="1"/>
  <c r="A55" i="23" s="1"/>
  <c r="A56" i="23" s="1"/>
  <c r="A57" i="23" s="1"/>
  <c r="A58" i="23" s="1"/>
  <c r="A59" i="23" s="1"/>
  <c r="A60" i="23" s="1"/>
  <c r="A61" i="23" s="1"/>
  <c r="A62" i="23" s="1"/>
  <c r="A63" i="23" s="1"/>
  <c r="A64" i="23" s="1"/>
  <c r="A65" i="23" s="1"/>
  <c r="A66" i="23" s="1"/>
  <c r="A67" i="23" s="1"/>
  <c r="A68" i="23" s="1"/>
  <c r="A69" i="23" s="1"/>
  <c r="A70" i="23" s="1"/>
  <c r="A71" i="23" s="1"/>
  <c r="A72" i="23" s="1"/>
  <c r="A73" i="23" s="1"/>
  <c r="A74" i="23" s="1"/>
  <c r="A75" i="23" s="1"/>
  <c r="A76" i="23" s="1"/>
  <c r="A77" i="23" s="1"/>
  <c r="A78" i="23" s="1"/>
  <c r="A79" i="23" s="1"/>
  <c r="A80" i="23" s="1"/>
  <c r="A81" i="23" s="1"/>
  <c r="A82" i="23" s="1"/>
  <c r="A83" i="23" s="1"/>
  <c r="A84" i="23" s="1"/>
  <c r="A85" i="23" s="1"/>
  <c r="A86" i="23" s="1"/>
  <c r="A87" i="23" s="1"/>
  <c r="A88" i="23" s="1"/>
  <c r="A89" i="23" s="1"/>
  <c r="A90" i="23" s="1"/>
  <c r="A91" i="23" s="1"/>
  <c r="A92" i="23" s="1"/>
  <c r="A93" i="23" s="1"/>
  <c r="A94" i="23" s="1"/>
  <c r="A95" i="23" s="1"/>
  <c r="A96" i="23" s="1"/>
  <c r="A97" i="23" s="1"/>
  <c r="A98" i="23" s="1"/>
  <c r="A99" i="23" s="1"/>
  <c r="A100" i="23" s="1"/>
  <c r="A101" i="23" s="1"/>
  <c r="A102" i="23" s="1"/>
  <c r="A103" i="23" s="1"/>
  <c r="A104" i="23" s="1"/>
  <c r="A105" i="23" s="1"/>
  <c r="A106" i="23" s="1"/>
  <c r="A107" i="23" s="1"/>
  <c r="A108" i="23" s="1"/>
  <c r="A109" i="23" s="1"/>
  <c r="A110" i="23" s="1"/>
  <c r="A111" i="23" s="1"/>
  <c r="A112" i="23" s="1"/>
  <c r="A113" i="23" s="1"/>
  <c r="A114" i="23" s="1"/>
  <c r="A115" i="23" s="1"/>
  <c r="A116" i="23" s="1"/>
  <c r="A117" i="23" s="1"/>
  <c r="A118" i="23" s="1"/>
  <c r="A119" i="23" s="1"/>
  <c r="A120" i="23" s="1"/>
  <c r="A121" i="23" s="1"/>
  <c r="A122" i="23" s="1"/>
  <c r="A126" i="23" s="1"/>
  <c r="A127" i="23" s="1"/>
  <c r="BA1" i="23"/>
  <c r="BV52" i="29" l="1"/>
  <c r="BK52" i="27"/>
  <c r="AC49" i="23"/>
  <c r="AO49" i="23"/>
  <c r="I13" i="30"/>
  <c r="AA52" i="29"/>
  <c r="AB52" i="29" s="1"/>
  <c r="L13" i="30"/>
  <c r="AM52" i="29"/>
  <c r="BR53" i="29"/>
  <c r="BS53" i="29"/>
  <c r="BU53" i="29" s="1"/>
  <c r="BV53" i="29" s="1"/>
  <c r="D15" i="30"/>
  <c r="I54" i="29"/>
  <c r="F54" i="29"/>
  <c r="J54" i="29"/>
  <c r="J15" i="30"/>
  <c r="AG54" i="29"/>
  <c r="AD54" i="29"/>
  <c r="AH54" i="29"/>
  <c r="G15" i="30"/>
  <c r="V54" i="29"/>
  <c r="U54" i="29"/>
  <c r="R54" i="29"/>
  <c r="M15" i="30"/>
  <c r="AT54" i="29"/>
  <c r="AS54" i="29"/>
  <c r="AP54" i="29"/>
  <c r="BP54" i="29"/>
  <c r="BO54" i="29"/>
  <c r="BL54" i="29"/>
  <c r="CL54" i="29"/>
  <c r="CK54" i="29"/>
  <c r="CH54" i="29"/>
  <c r="BG53" i="29"/>
  <c r="BH53" i="29"/>
  <c r="BJ53" i="29" s="1"/>
  <c r="BK53" i="29" s="1"/>
  <c r="A16" i="30"/>
  <c r="AE55" i="29"/>
  <c r="AC55" i="29"/>
  <c r="E55" i="29"/>
  <c r="G55" i="29" s="1"/>
  <c r="CI55" i="29"/>
  <c r="BX55" i="29"/>
  <c r="BM55" i="29"/>
  <c r="BB55" i="29"/>
  <c r="AQ55" i="29"/>
  <c r="AO55" i="29"/>
  <c r="Q55" i="29"/>
  <c r="S55" i="29" s="1"/>
  <c r="C16" i="30"/>
  <c r="D56" i="29"/>
  <c r="B56" i="29"/>
  <c r="E13" i="30"/>
  <c r="L52" i="29"/>
  <c r="M52" i="29"/>
  <c r="O13" i="30"/>
  <c r="AY52" i="29"/>
  <c r="AZ52" i="29" s="1"/>
  <c r="K14" i="30"/>
  <c r="AK53" i="29"/>
  <c r="AJ53" i="29"/>
  <c r="E14" i="30"/>
  <c r="M53" i="29"/>
  <c r="L53" i="29"/>
  <c r="CN53" i="29"/>
  <c r="CO53" i="29"/>
  <c r="CQ53" i="29" s="1"/>
  <c r="N14" i="30"/>
  <c r="AV53" i="29"/>
  <c r="AW53" i="29"/>
  <c r="H14" i="30"/>
  <c r="X53" i="29"/>
  <c r="Y53" i="29"/>
  <c r="BE54" i="29"/>
  <c r="BD54" i="29"/>
  <c r="BA54" i="29"/>
  <c r="CA54" i="29"/>
  <c r="BZ54" i="29"/>
  <c r="BW54" i="29"/>
  <c r="CC53" i="29"/>
  <c r="CD53" i="29"/>
  <c r="CF53" i="29" s="1"/>
  <c r="CG53" i="29"/>
  <c r="G15" i="28"/>
  <c r="U54" i="27"/>
  <c r="R54" i="27"/>
  <c r="V54" i="27"/>
  <c r="D15" i="28"/>
  <c r="J54" i="27"/>
  <c r="I54" i="27"/>
  <c r="F54" i="27"/>
  <c r="BS53" i="27"/>
  <c r="BU53" i="27" s="1"/>
  <c r="BR53" i="27"/>
  <c r="N14" i="28"/>
  <c r="AW53" i="27"/>
  <c r="AV53" i="27"/>
  <c r="K14" i="28"/>
  <c r="AJ53" i="27"/>
  <c r="AK53" i="27"/>
  <c r="M15" i="28"/>
  <c r="AS54" i="27"/>
  <c r="AP54" i="27"/>
  <c r="AT54" i="27"/>
  <c r="BO54" i="27"/>
  <c r="BL54" i="27"/>
  <c r="BP54" i="27"/>
  <c r="CK54" i="27"/>
  <c r="CH54" i="27"/>
  <c r="CL54" i="27"/>
  <c r="J15" i="28"/>
  <c r="AH54" i="27"/>
  <c r="AG54" i="27"/>
  <c r="AD54" i="27"/>
  <c r="BH53" i="27"/>
  <c r="BJ53" i="27" s="1"/>
  <c r="BK53" i="27" s="1"/>
  <c r="BG53" i="27"/>
  <c r="C16" i="28"/>
  <c r="B56" i="27"/>
  <c r="D56" i="27"/>
  <c r="I13" i="28"/>
  <c r="AA52" i="27"/>
  <c r="F13" i="28"/>
  <c r="O52" i="27"/>
  <c r="P52" i="27" s="1"/>
  <c r="P50" i="27"/>
  <c r="CO53" i="27"/>
  <c r="CQ53" i="27" s="1"/>
  <c r="CN53" i="27"/>
  <c r="BV53" i="27"/>
  <c r="BD54" i="27"/>
  <c r="BA54" i="27"/>
  <c r="BE54" i="27"/>
  <c r="BZ54" i="27"/>
  <c r="BW54" i="27"/>
  <c r="CA54" i="27"/>
  <c r="CD53" i="27"/>
  <c r="CF53" i="27" s="1"/>
  <c r="CC53" i="27"/>
  <c r="CG53" i="27" s="1"/>
  <c r="A16" i="28"/>
  <c r="CI55" i="27"/>
  <c r="BX55" i="27"/>
  <c r="BM55" i="27"/>
  <c r="BB55" i="27"/>
  <c r="AQ55" i="27"/>
  <c r="AO55" i="27"/>
  <c r="Q55" i="27"/>
  <c r="S55" i="27" s="1"/>
  <c r="AE55" i="27"/>
  <c r="AC55" i="27"/>
  <c r="E55" i="27"/>
  <c r="G55" i="27" s="1"/>
  <c r="O13" i="28"/>
  <c r="AY52" i="27"/>
  <c r="AZ52" i="27" s="1"/>
  <c r="L13" i="28"/>
  <c r="AM52" i="27"/>
  <c r="AN52" i="27" s="1"/>
  <c r="H14" i="28"/>
  <c r="Y53" i="27"/>
  <c r="X53" i="27"/>
  <c r="E14" i="28"/>
  <c r="L53" i="27"/>
  <c r="M53" i="27"/>
  <c r="E49" i="23"/>
  <c r="G49" i="23" s="1"/>
  <c r="Q49" i="23"/>
  <c r="S49" i="23" s="1"/>
  <c r="AQ49" i="23"/>
  <c r="M10" i="24" s="1"/>
  <c r="BX49" i="23"/>
  <c r="CA49" i="23" s="1"/>
  <c r="CD49" i="23" s="1"/>
  <c r="CF49" i="23" s="1"/>
  <c r="B48" i="23"/>
  <c r="E37" i="26"/>
  <c r="N36" i="26"/>
  <c r="N43" i="26" s="1"/>
  <c r="N60" i="26" s="1"/>
  <c r="E26" i="26"/>
  <c r="P25" i="26"/>
  <c r="P31" i="26" s="1"/>
  <c r="E50" i="26"/>
  <c r="P49" i="26"/>
  <c r="P55" i="26" s="1"/>
  <c r="N48" i="26"/>
  <c r="N55" i="26" s="1"/>
  <c r="E14" i="26"/>
  <c r="P13" i="26"/>
  <c r="P19" i="26" s="1"/>
  <c r="L60" i="26"/>
  <c r="C9" i="24"/>
  <c r="D49" i="23"/>
  <c r="A10" i="24"/>
  <c r="CI49" i="23"/>
  <c r="BB49" i="23"/>
  <c r="BM49" i="23"/>
  <c r="AE49" i="23"/>
  <c r="CR53" i="29" l="1"/>
  <c r="CR53" i="27"/>
  <c r="G16" i="30"/>
  <c r="U55" i="29"/>
  <c r="R55" i="29"/>
  <c r="V55" i="29"/>
  <c r="D16" i="30"/>
  <c r="J55" i="29"/>
  <c r="I55" i="29"/>
  <c r="F55" i="29"/>
  <c r="BH54" i="29"/>
  <c r="BJ54" i="29" s="1"/>
  <c r="BG54" i="29"/>
  <c r="O14" i="30"/>
  <c r="AY53" i="29"/>
  <c r="AZ53" i="29" s="1"/>
  <c r="L14" i="30"/>
  <c r="AM53" i="29"/>
  <c r="AN53" i="29" s="1"/>
  <c r="F13" i="30"/>
  <c r="O52" i="29"/>
  <c r="P52" i="29" s="1"/>
  <c r="C17" i="30"/>
  <c r="B57" i="29"/>
  <c r="D57" i="29"/>
  <c r="BD55" i="29"/>
  <c r="BA55" i="29"/>
  <c r="BE55" i="29"/>
  <c r="BZ55" i="29"/>
  <c r="BW55" i="29"/>
  <c r="CA55" i="29"/>
  <c r="BS54" i="29"/>
  <c r="BU54" i="29" s="1"/>
  <c r="BR54" i="29"/>
  <c r="AN52" i="29"/>
  <c r="I14" i="30"/>
  <c r="AA53" i="29"/>
  <c r="AB53" i="29" s="1"/>
  <c r="CD54" i="29"/>
  <c r="CF54" i="29" s="1"/>
  <c r="CC54" i="29"/>
  <c r="CG54" i="29" s="1"/>
  <c r="BK54" i="29"/>
  <c r="F14" i="30"/>
  <c r="O53" i="29"/>
  <c r="P53" i="29" s="1"/>
  <c r="A17" i="30"/>
  <c r="CI56" i="29"/>
  <c r="BX56" i="29"/>
  <c r="BM56" i="29"/>
  <c r="BB56" i="29"/>
  <c r="AQ56" i="29"/>
  <c r="AO56" i="29"/>
  <c r="Q56" i="29"/>
  <c r="S56" i="29" s="1"/>
  <c r="AE56" i="29"/>
  <c r="AC56" i="29"/>
  <c r="E56" i="29"/>
  <c r="G56" i="29" s="1"/>
  <c r="M16" i="30"/>
  <c r="AS55" i="29"/>
  <c r="AP55" i="29"/>
  <c r="AT55" i="29"/>
  <c r="BO55" i="29"/>
  <c r="BL55" i="29"/>
  <c r="BP55" i="29"/>
  <c r="CK55" i="29"/>
  <c r="CH55" i="29"/>
  <c r="CL55" i="29"/>
  <c r="J16" i="30"/>
  <c r="AH55" i="29"/>
  <c r="AG55" i="29"/>
  <c r="AD55" i="29"/>
  <c r="CO54" i="29"/>
  <c r="CQ54" i="29" s="1"/>
  <c r="CN54" i="29"/>
  <c r="BV54" i="29"/>
  <c r="N15" i="30"/>
  <c r="AW54" i="29"/>
  <c r="AV54" i="29"/>
  <c r="H15" i="30"/>
  <c r="Y54" i="29"/>
  <c r="X54" i="29"/>
  <c r="K15" i="30"/>
  <c r="AJ54" i="29"/>
  <c r="AK54" i="29"/>
  <c r="E15" i="30"/>
  <c r="L54" i="29"/>
  <c r="M54" i="29"/>
  <c r="D16" i="28"/>
  <c r="I55" i="27"/>
  <c r="F55" i="27"/>
  <c r="J55" i="27"/>
  <c r="G16" i="28"/>
  <c r="V55" i="27"/>
  <c r="U55" i="27"/>
  <c r="R55" i="27"/>
  <c r="F14" i="28"/>
  <c r="O53" i="27"/>
  <c r="BE55" i="27"/>
  <c r="BD55" i="27"/>
  <c r="BA55" i="27"/>
  <c r="CA55" i="27"/>
  <c r="BZ55" i="27"/>
  <c r="BW55" i="27"/>
  <c r="BG54" i="27"/>
  <c r="BH54" i="27"/>
  <c r="BJ54" i="27" s="1"/>
  <c r="A17" i="28"/>
  <c r="AE56" i="27"/>
  <c r="AC56" i="27"/>
  <c r="E56" i="27"/>
  <c r="G56" i="27" s="1"/>
  <c r="CI56" i="27"/>
  <c r="BX56" i="27"/>
  <c r="BM56" i="27"/>
  <c r="BB56" i="27"/>
  <c r="AQ56" i="27"/>
  <c r="AO56" i="27"/>
  <c r="Q56" i="27"/>
  <c r="S56" i="27" s="1"/>
  <c r="K15" i="28"/>
  <c r="AK54" i="27"/>
  <c r="AJ54" i="27"/>
  <c r="CN54" i="27"/>
  <c r="CO54" i="27"/>
  <c r="CQ54" i="27" s="1"/>
  <c r="N15" i="28"/>
  <c r="AV54" i="27"/>
  <c r="AW54" i="27"/>
  <c r="E15" i="28"/>
  <c r="M54" i="27"/>
  <c r="L54" i="27"/>
  <c r="H15" i="28"/>
  <c r="X54" i="27"/>
  <c r="Y54" i="27"/>
  <c r="I14" i="28"/>
  <c r="AA53" i="27"/>
  <c r="AB53" i="27" s="1"/>
  <c r="J16" i="28"/>
  <c r="AG55" i="27"/>
  <c r="AD55" i="27"/>
  <c r="AH55" i="27"/>
  <c r="M16" i="28"/>
  <c r="AT55" i="27"/>
  <c r="AS55" i="27"/>
  <c r="AP55" i="27"/>
  <c r="BP55" i="27"/>
  <c r="BO55" i="27"/>
  <c r="BL55" i="27"/>
  <c r="CL55" i="27"/>
  <c r="CK55" i="27"/>
  <c r="CH55" i="27"/>
  <c r="CC54" i="27"/>
  <c r="CD54" i="27"/>
  <c r="CF54" i="27" s="1"/>
  <c r="CG54" i="27" s="1"/>
  <c r="AB52" i="27"/>
  <c r="C17" i="28"/>
  <c r="D57" i="27"/>
  <c r="B57" i="27"/>
  <c r="BR54" i="27"/>
  <c r="BS54" i="27"/>
  <c r="BU54" i="27" s="1"/>
  <c r="L14" i="28"/>
  <c r="AM53" i="27"/>
  <c r="AN53" i="27" s="1"/>
  <c r="O14" i="28"/>
  <c r="AY53" i="27"/>
  <c r="AZ53" i="27" s="1"/>
  <c r="G48" i="23"/>
  <c r="S48" i="23"/>
  <c r="D10" i="24"/>
  <c r="F49" i="23"/>
  <c r="BW49" i="23"/>
  <c r="AS49" i="23"/>
  <c r="J49" i="23"/>
  <c r="M49" i="23" s="1"/>
  <c r="BZ49" i="23"/>
  <c r="I49" i="23"/>
  <c r="CC49" i="23"/>
  <c r="AP49" i="23"/>
  <c r="A9" i="24"/>
  <c r="AQ48" i="23"/>
  <c r="BX48" i="23"/>
  <c r="BM48" i="23"/>
  <c r="AE48" i="23"/>
  <c r="CI48" i="23"/>
  <c r="BB48" i="23"/>
  <c r="AT49" i="23"/>
  <c r="N10" i="24" s="1"/>
  <c r="E27" i="26"/>
  <c r="R26" i="26"/>
  <c r="R31" i="26" s="1"/>
  <c r="P60" i="26"/>
  <c r="E15" i="26"/>
  <c r="R14" i="26"/>
  <c r="R19" i="26" s="1"/>
  <c r="E38" i="26"/>
  <c r="P37" i="26"/>
  <c r="P43" i="26" s="1"/>
  <c r="E51" i="26"/>
  <c r="R50" i="26"/>
  <c r="R55" i="26" s="1"/>
  <c r="J10" i="24"/>
  <c r="AH49" i="23"/>
  <c r="AD49" i="23"/>
  <c r="AG49" i="23"/>
  <c r="BO49" i="23"/>
  <c r="BL49" i="23"/>
  <c r="BP49" i="23"/>
  <c r="CL49" i="23"/>
  <c r="CK49" i="23"/>
  <c r="CH49" i="23"/>
  <c r="BE49" i="23"/>
  <c r="BA49" i="23"/>
  <c r="BD49" i="23"/>
  <c r="C10" i="24"/>
  <c r="B50" i="23"/>
  <c r="D50" i="23"/>
  <c r="G10" i="24"/>
  <c r="V49" i="23"/>
  <c r="U49" i="23"/>
  <c r="R49" i="23"/>
  <c r="G45" i="21"/>
  <c r="AQ45" i="21"/>
  <c r="AE45" i="21"/>
  <c r="S45" i="21"/>
  <c r="BV54" i="27" l="1"/>
  <c r="CR54" i="27"/>
  <c r="BK54" i="27"/>
  <c r="AC50" i="23"/>
  <c r="AO50" i="23"/>
  <c r="CR54" i="29"/>
  <c r="I15" i="30"/>
  <c r="AA54" i="29"/>
  <c r="AB54" i="29" s="1"/>
  <c r="BR55" i="29"/>
  <c r="BS55" i="29"/>
  <c r="BU55" i="29" s="1"/>
  <c r="BV55" i="29" s="1"/>
  <c r="D17" i="30"/>
  <c r="I56" i="29"/>
  <c r="F56" i="29"/>
  <c r="J56" i="29"/>
  <c r="J17" i="30"/>
  <c r="AG56" i="29"/>
  <c r="AD56" i="29"/>
  <c r="AH56" i="29"/>
  <c r="G17" i="30"/>
  <c r="V56" i="29"/>
  <c r="U56" i="29"/>
  <c r="R56" i="29"/>
  <c r="M17" i="30"/>
  <c r="AT56" i="29"/>
  <c r="AS56" i="29"/>
  <c r="AP56" i="29"/>
  <c r="BP56" i="29"/>
  <c r="BO56" i="29"/>
  <c r="BL56" i="29"/>
  <c r="CL56" i="29"/>
  <c r="CK56" i="29"/>
  <c r="CH56" i="29"/>
  <c r="BG55" i="29"/>
  <c r="BH55" i="29"/>
  <c r="BJ55" i="29" s="1"/>
  <c r="BK55" i="29" s="1"/>
  <c r="A18" i="30"/>
  <c r="AE57" i="29"/>
  <c r="AC57" i="29"/>
  <c r="E57" i="29"/>
  <c r="G57" i="29" s="1"/>
  <c r="CI57" i="29"/>
  <c r="BX57" i="29"/>
  <c r="BM57" i="29"/>
  <c r="BB57" i="29"/>
  <c r="AQ57" i="29"/>
  <c r="AO57" i="29"/>
  <c r="Q57" i="29"/>
  <c r="S57" i="29" s="1"/>
  <c r="E16" i="30"/>
  <c r="M55" i="29"/>
  <c r="L55" i="29"/>
  <c r="H16" i="30"/>
  <c r="X55" i="29"/>
  <c r="Y55" i="29"/>
  <c r="F15" i="30"/>
  <c r="O54" i="29"/>
  <c r="P54" i="29" s="1"/>
  <c r="L15" i="30"/>
  <c r="AM54" i="29"/>
  <c r="O15" i="30"/>
  <c r="AY54" i="29"/>
  <c r="AZ54" i="29" s="1"/>
  <c r="K16" i="30"/>
  <c r="AK55" i="29"/>
  <c r="AJ55" i="29"/>
  <c r="CN55" i="29"/>
  <c r="CO55" i="29"/>
  <c r="CQ55" i="29" s="1"/>
  <c r="N16" i="30"/>
  <c r="AV55" i="29"/>
  <c r="AW55" i="29"/>
  <c r="BE56" i="29"/>
  <c r="BD56" i="29"/>
  <c r="BA56" i="29"/>
  <c r="CA56" i="29"/>
  <c r="BZ56" i="29"/>
  <c r="BW56" i="29"/>
  <c r="CC55" i="29"/>
  <c r="CD55" i="29"/>
  <c r="CF55" i="29" s="1"/>
  <c r="CG55" i="29" s="1"/>
  <c r="C18" i="30"/>
  <c r="D58" i="29"/>
  <c r="B58" i="29"/>
  <c r="D17" i="28"/>
  <c r="J56" i="27"/>
  <c r="I56" i="27"/>
  <c r="F56" i="27"/>
  <c r="G17" i="28"/>
  <c r="U56" i="27"/>
  <c r="R56" i="27"/>
  <c r="V56" i="27"/>
  <c r="C18" i="28"/>
  <c r="B58" i="27"/>
  <c r="D58" i="27"/>
  <c r="A18" i="28"/>
  <c r="CI57" i="27"/>
  <c r="BX57" i="27"/>
  <c r="BM57" i="27"/>
  <c r="BB57" i="27"/>
  <c r="AQ57" i="27"/>
  <c r="AO57" i="27"/>
  <c r="Q57" i="27"/>
  <c r="S57" i="27" s="1"/>
  <c r="AE57" i="27"/>
  <c r="AC57" i="27"/>
  <c r="E57" i="27"/>
  <c r="G57" i="27" s="1"/>
  <c r="BS55" i="27"/>
  <c r="BU55" i="27" s="1"/>
  <c r="BV55" i="27" s="1"/>
  <c r="BR55" i="27"/>
  <c r="N16" i="28"/>
  <c r="AW55" i="27"/>
  <c r="AV55" i="27"/>
  <c r="K16" i="28"/>
  <c r="AJ55" i="27"/>
  <c r="AK55" i="27"/>
  <c r="O15" i="28"/>
  <c r="AY54" i="27"/>
  <c r="AZ54" i="27" s="1"/>
  <c r="M17" i="28"/>
  <c r="AS56" i="27"/>
  <c r="AP56" i="27"/>
  <c r="AT56" i="27"/>
  <c r="BO56" i="27"/>
  <c r="BL56" i="27"/>
  <c r="BP56" i="27"/>
  <c r="CK56" i="27"/>
  <c r="CH56" i="27"/>
  <c r="CL56" i="27"/>
  <c r="J17" i="28"/>
  <c r="AH56" i="27"/>
  <c r="AG56" i="27"/>
  <c r="AD56" i="27"/>
  <c r="BH55" i="27"/>
  <c r="BJ55" i="27" s="1"/>
  <c r="BG55" i="27"/>
  <c r="E16" i="28"/>
  <c r="L55" i="27"/>
  <c r="M55" i="27"/>
  <c r="CO55" i="27"/>
  <c r="CQ55" i="27" s="1"/>
  <c r="CN55" i="27"/>
  <c r="I15" i="28"/>
  <c r="AA54" i="27"/>
  <c r="F15" i="28"/>
  <c r="O54" i="27"/>
  <c r="P54" i="27" s="1"/>
  <c r="L15" i="28"/>
  <c r="AM54" i="27"/>
  <c r="AN54" i="27" s="1"/>
  <c r="BD56" i="27"/>
  <c r="BA56" i="27"/>
  <c r="BE56" i="27"/>
  <c r="BZ56" i="27"/>
  <c r="BW56" i="27"/>
  <c r="CA56" i="27"/>
  <c r="CD55" i="27"/>
  <c r="CF55" i="27" s="1"/>
  <c r="CC55" i="27"/>
  <c r="P53" i="27"/>
  <c r="H16" i="28"/>
  <c r="Y55" i="27"/>
  <c r="X55" i="27"/>
  <c r="E50" i="23"/>
  <c r="Q50" i="23"/>
  <c r="S50" i="23" s="1"/>
  <c r="G50" i="23"/>
  <c r="CG49" i="23"/>
  <c r="L49" i="23"/>
  <c r="E10" i="24"/>
  <c r="BW48" i="23"/>
  <c r="CA48" i="23"/>
  <c r="BZ48" i="23"/>
  <c r="AT48" i="23"/>
  <c r="AP48" i="23"/>
  <c r="AS48" i="23"/>
  <c r="M9" i="24"/>
  <c r="AV49" i="23"/>
  <c r="BD48" i="23"/>
  <c r="BE48" i="23"/>
  <c r="BA48" i="23"/>
  <c r="AW49" i="23"/>
  <c r="O10" i="24" s="1"/>
  <c r="CL48" i="23"/>
  <c r="CH48" i="23"/>
  <c r="CK48" i="23"/>
  <c r="G9" i="24"/>
  <c r="R48" i="23"/>
  <c r="U48" i="23"/>
  <c r="V48" i="23"/>
  <c r="F48" i="23"/>
  <c r="I48" i="23"/>
  <c r="D9" i="24"/>
  <c r="J48" i="23"/>
  <c r="AH48" i="23"/>
  <c r="AD48" i="23"/>
  <c r="AG48" i="23"/>
  <c r="J9" i="24"/>
  <c r="BP48" i="23"/>
  <c r="BO48" i="23"/>
  <c r="BL48" i="23"/>
  <c r="E28" i="26"/>
  <c r="T27" i="26"/>
  <c r="T31" i="26" s="1"/>
  <c r="E52" i="26"/>
  <c r="T51" i="26"/>
  <c r="T55" i="26" s="1"/>
  <c r="E39" i="26"/>
  <c r="R38" i="26"/>
  <c r="R43" i="26" s="1"/>
  <c r="R60" i="26"/>
  <c r="E16" i="26"/>
  <c r="T15" i="26"/>
  <c r="T19" i="26" s="1"/>
  <c r="CO49" i="23"/>
  <c r="CQ49" i="23" s="1"/>
  <c r="CN49" i="23"/>
  <c r="BS49" i="23"/>
  <c r="BU49" i="23" s="1"/>
  <c r="BR49" i="23"/>
  <c r="BH49" i="23"/>
  <c r="BJ49" i="23" s="1"/>
  <c r="BG49" i="23"/>
  <c r="C11" i="24"/>
  <c r="D51" i="23"/>
  <c r="B51" i="23"/>
  <c r="A11" i="24"/>
  <c r="BX50" i="23"/>
  <c r="BB50" i="23"/>
  <c r="AE50" i="23"/>
  <c r="CI50" i="23"/>
  <c r="AQ50" i="23"/>
  <c r="BM50" i="23"/>
  <c r="F10" i="24"/>
  <c r="O49" i="23"/>
  <c r="K10" i="24"/>
  <c r="AK49" i="23"/>
  <c r="AJ49" i="23"/>
  <c r="H10" i="24"/>
  <c r="Y49" i="23"/>
  <c r="X49" i="23"/>
  <c r="N82" i="22"/>
  <c r="M82" i="22"/>
  <c r="K82" i="22"/>
  <c r="J82" i="22"/>
  <c r="H82" i="22"/>
  <c r="G82" i="22"/>
  <c r="O8" i="22"/>
  <c r="N8" i="22"/>
  <c r="M8" i="22"/>
  <c r="L8" i="22"/>
  <c r="K8" i="22"/>
  <c r="J8" i="22"/>
  <c r="I8" i="22"/>
  <c r="H8" i="22"/>
  <c r="G8" i="22"/>
  <c r="F8" i="22"/>
  <c r="E8" i="22"/>
  <c r="D8" i="22"/>
  <c r="O7" i="22"/>
  <c r="N7" i="22"/>
  <c r="M7" i="22"/>
  <c r="L7" i="22"/>
  <c r="K7" i="22"/>
  <c r="J7" i="22"/>
  <c r="I7" i="22"/>
  <c r="H7" i="22"/>
  <c r="G7" i="22"/>
  <c r="F7" i="22"/>
  <c r="E7" i="22"/>
  <c r="D7" i="22"/>
  <c r="A7" i="22"/>
  <c r="M6" i="22"/>
  <c r="J6" i="22"/>
  <c r="G6" i="22"/>
  <c r="A6" i="22"/>
  <c r="A5" i="22"/>
  <c r="M4" i="22"/>
  <c r="J4" i="22"/>
  <c r="G4" i="22"/>
  <c r="D4" i="22"/>
  <c r="A4" i="22"/>
  <c r="A2" i="22"/>
  <c r="CP122" i="21"/>
  <c r="CM122" i="21"/>
  <c r="CJ122" i="21"/>
  <c r="CE122" i="21"/>
  <c r="CB122" i="21"/>
  <c r="BY122" i="21"/>
  <c r="BT122" i="21"/>
  <c r="BQ122" i="21"/>
  <c r="BN122" i="21"/>
  <c r="BI122" i="21"/>
  <c r="BF122" i="21"/>
  <c r="BC122" i="21"/>
  <c r="AX122" i="21"/>
  <c r="AU122" i="21"/>
  <c r="AR122" i="21"/>
  <c r="AL122" i="21"/>
  <c r="AI122" i="21"/>
  <c r="AF122" i="21"/>
  <c r="Z122" i="21"/>
  <c r="W122" i="21"/>
  <c r="T122" i="21"/>
  <c r="N122" i="21"/>
  <c r="K122" i="21"/>
  <c r="H122" i="21"/>
  <c r="AW121" i="21"/>
  <c r="O82" i="22" s="1"/>
  <c r="AK121" i="21"/>
  <c r="L82" i="22" s="1"/>
  <c r="Y121" i="21"/>
  <c r="I82" i="22" s="1"/>
  <c r="D48" i="21"/>
  <c r="C9" i="22" s="1"/>
  <c r="BA47" i="21"/>
  <c r="R47" i="21"/>
  <c r="F47" i="21"/>
  <c r="D47" i="21"/>
  <c r="C8" i="22" s="1"/>
  <c r="CO45" i="21"/>
  <c r="CL45" i="21"/>
  <c r="CD45" i="21"/>
  <c r="CA45" i="21"/>
  <c r="BS45" i="21"/>
  <c r="BP45" i="21"/>
  <c r="BH45" i="21"/>
  <c r="BE45" i="21"/>
  <c r="AW45" i="21"/>
  <c r="O6" i="22" s="1"/>
  <c r="AT45" i="21"/>
  <c r="N6" i="22" s="1"/>
  <c r="AK45" i="21"/>
  <c r="L6" i="22" s="1"/>
  <c r="AH45" i="21"/>
  <c r="K6" i="22" s="1"/>
  <c r="Y45" i="21"/>
  <c r="I6" i="22" s="1"/>
  <c r="V45" i="21"/>
  <c r="H6" i="22" s="1"/>
  <c r="M45" i="21"/>
  <c r="F6" i="22" s="1"/>
  <c r="J45" i="21"/>
  <c r="E6" i="22" s="1"/>
  <c r="D6" i="22"/>
  <c r="CO44" i="21"/>
  <c r="CL44" i="21"/>
  <c r="CD44" i="21"/>
  <c r="CA44" i="21"/>
  <c r="BS44" i="21"/>
  <c r="BP44" i="21"/>
  <c r="BH44" i="21"/>
  <c r="BE44" i="21"/>
  <c r="AW44" i="21"/>
  <c r="O5" i="22" s="1"/>
  <c r="AT44" i="21"/>
  <c r="N5" i="22" s="1"/>
  <c r="AK44" i="21"/>
  <c r="L5" i="22" s="1"/>
  <c r="AH44" i="21"/>
  <c r="K5" i="22" s="1"/>
  <c r="Y44" i="21"/>
  <c r="I5" i="22" s="1"/>
  <c r="V44" i="21"/>
  <c r="H5" i="22" s="1"/>
  <c r="M44" i="21"/>
  <c r="F5" i="22" s="1"/>
  <c r="J44" i="21"/>
  <c r="E5" i="22" s="1"/>
  <c r="BT2" i="21"/>
  <c r="A2" i="21"/>
  <c r="A3" i="21" s="1"/>
  <c r="A4" i="21" s="1"/>
  <c r="A5" i="21" s="1"/>
  <c r="A6" i="21" s="1"/>
  <c r="A7" i="21" s="1"/>
  <c r="A11" i="21" s="1"/>
  <c r="A12" i="21" s="1"/>
  <c r="A13" i="21" s="1"/>
  <c r="A14" i="21" s="1"/>
  <c r="A15" i="21" s="1"/>
  <c r="A16" i="21" s="1"/>
  <c r="A17" i="21" s="1"/>
  <c r="A18" i="21" s="1"/>
  <c r="A19" i="21" s="1"/>
  <c r="A20" i="21" s="1"/>
  <c r="A21" i="21" s="1"/>
  <c r="A22" i="21" s="1"/>
  <c r="A24" i="21" s="1"/>
  <c r="A25" i="21" s="1"/>
  <c r="A28" i="21" s="1"/>
  <c r="A29" i="21" s="1"/>
  <c r="A30" i="21" s="1"/>
  <c r="A31" i="21" s="1"/>
  <c r="A32" i="21" s="1"/>
  <c r="A33"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A117" i="21" s="1"/>
  <c r="A118" i="21" s="1"/>
  <c r="A119" i="21" s="1"/>
  <c r="A120" i="21" s="1"/>
  <c r="A121" i="21" s="1"/>
  <c r="A122" i="21" s="1"/>
  <c r="A126" i="21" s="1"/>
  <c r="A127" i="21" s="1"/>
  <c r="BA1" i="21"/>
  <c r="CG55" i="27" l="1"/>
  <c r="CR55" i="29"/>
  <c r="BK55" i="27"/>
  <c r="CR55" i="27"/>
  <c r="AC51" i="23"/>
  <c r="AO51" i="23"/>
  <c r="C19" i="30"/>
  <c r="B59" i="29"/>
  <c r="D59" i="29"/>
  <c r="BH56" i="29"/>
  <c r="BJ56" i="29" s="1"/>
  <c r="BG56" i="29"/>
  <c r="O16" i="30"/>
  <c r="AY55" i="29"/>
  <c r="AZ55" i="29" s="1"/>
  <c r="AN54" i="29"/>
  <c r="G18" i="30"/>
  <c r="U57" i="29"/>
  <c r="R57" i="29"/>
  <c r="V57" i="29"/>
  <c r="M18" i="30"/>
  <c r="AS57" i="29"/>
  <c r="AP57" i="29"/>
  <c r="AT57" i="29"/>
  <c r="BO57" i="29"/>
  <c r="BL57" i="29"/>
  <c r="BP57" i="29"/>
  <c r="CK57" i="29"/>
  <c r="CH57" i="29"/>
  <c r="CL57" i="29"/>
  <c r="D18" i="30"/>
  <c r="J57" i="29"/>
  <c r="I57" i="29"/>
  <c r="F57" i="29"/>
  <c r="J18" i="30"/>
  <c r="AH57" i="29"/>
  <c r="AG57" i="29"/>
  <c r="AD57" i="29"/>
  <c r="BS56" i="29"/>
  <c r="BU56" i="29" s="1"/>
  <c r="BR56" i="29"/>
  <c r="A19" i="30"/>
  <c r="CI58" i="29"/>
  <c r="BX58" i="29"/>
  <c r="BM58" i="29"/>
  <c r="BB58" i="29"/>
  <c r="AQ58" i="29"/>
  <c r="AO58" i="29"/>
  <c r="Q58" i="29"/>
  <c r="S58" i="29" s="1"/>
  <c r="AE58" i="29"/>
  <c r="AC58" i="29"/>
  <c r="E58" i="29"/>
  <c r="G58" i="29" s="1"/>
  <c r="CD56" i="29"/>
  <c r="CF56" i="29" s="1"/>
  <c r="CC56" i="29"/>
  <c r="BK56" i="29"/>
  <c r="L16" i="30"/>
  <c r="AM55" i="29"/>
  <c r="AN55" i="29" s="1"/>
  <c r="I16" i="30"/>
  <c r="AA55" i="29"/>
  <c r="AB55" i="29" s="1"/>
  <c r="F16" i="30"/>
  <c r="O55" i="29"/>
  <c r="P55" i="29" s="1"/>
  <c r="BD57" i="29"/>
  <c r="BA57" i="29"/>
  <c r="BE57" i="29"/>
  <c r="BZ57" i="29"/>
  <c r="BW57" i="29"/>
  <c r="CA57" i="29"/>
  <c r="CO56" i="29"/>
  <c r="CQ56" i="29" s="1"/>
  <c r="CN56" i="29"/>
  <c r="BV56" i="29"/>
  <c r="N17" i="30"/>
  <c r="AW56" i="29"/>
  <c r="AV56" i="29"/>
  <c r="H17" i="30"/>
  <c r="Y56" i="29"/>
  <c r="X56" i="29"/>
  <c r="K17" i="30"/>
  <c r="AJ56" i="29"/>
  <c r="AK56" i="29"/>
  <c r="E17" i="30"/>
  <c r="L56" i="29"/>
  <c r="M56" i="29"/>
  <c r="I16" i="28"/>
  <c r="AA55" i="27"/>
  <c r="AB55" i="27" s="1"/>
  <c r="BG56" i="27"/>
  <c r="BH56" i="27"/>
  <c r="BJ56" i="27" s="1"/>
  <c r="BK56" i="27" s="1"/>
  <c r="F16" i="28"/>
  <c r="O55" i="27"/>
  <c r="P55" i="27" s="1"/>
  <c r="BR56" i="27"/>
  <c r="BS56" i="27"/>
  <c r="BU56" i="27" s="1"/>
  <c r="BV56" i="27" s="1"/>
  <c r="L16" i="28"/>
  <c r="AM55" i="27"/>
  <c r="AN55" i="27" s="1"/>
  <c r="BE57" i="27"/>
  <c r="BD57" i="27"/>
  <c r="BA57" i="27"/>
  <c r="CA57" i="27"/>
  <c r="BZ57" i="27"/>
  <c r="BW57" i="27"/>
  <c r="A19" i="28"/>
  <c r="AE58" i="27"/>
  <c r="AC58" i="27"/>
  <c r="E58" i="27"/>
  <c r="G58" i="27" s="1"/>
  <c r="CI58" i="27"/>
  <c r="BX58" i="27"/>
  <c r="BM58" i="27"/>
  <c r="BB58" i="27"/>
  <c r="AQ58" i="27"/>
  <c r="AO58" i="27"/>
  <c r="Q58" i="27"/>
  <c r="S58" i="27" s="1"/>
  <c r="H17" i="28"/>
  <c r="X56" i="27"/>
  <c r="Y56" i="27"/>
  <c r="E17" i="28"/>
  <c r="M56" i="27"/>
  <c r="L56" i="27"/>
  <c r="CC56" i="27"/>
  <c r="CD56" i="27"/>
  <c r="CF56" i="27" s="1"/>
  <c r="AB54" i="27"/>
  <c r="K17" i="28"/>
  <c r="AK56" i="27"/>
  <c r="AJ56" i="27"/>
  <c r="CN56" i="27"/>
  <c r="CO56" i="27"/>
  <c r="CQ56" i="27" s="1"/>
  <c r="N17" i="28"/>
  <c r="AV56" i="27"/>
  <c r="AW56" i="27"/>
  <c r="O16" i="28"/>
  <c r="AY55" i="27"/>
  <c r="AZ55" i="27" s="1"/>
  <c r="D18" i="28"/>
  <c r="I57" i="27"/>
  <c r="F57" i="27"/>
  <c r="J57" i="27"/>
  <c r="J18" i="28"/>
  <c r="AG57" i="27"/>
  <c r="AD57" i="27"/>
  <c r="AH57" i="27"/>
  <c r="G18" i="28"/>
  <c r="V57" i="27"/>
  <c r="U57" i="27"/>
  <c r="R57" i="27"/>
  <c r="M18" i="28"/>
  <c r="AT57" i="27"/>
  <c r="AS57" i="27"/>
  <c r="AP57" i="27"/>
  <c r="BP57" i="27"/>
  <c r="BO57" i="27"/>
  <c r="BL57" i="27"/>
  <c r="CL57" i="27"/>
  <c r="CK57" i="27"/>
  <c r="CH57" i="27"/>
  <c r="C19" i="28"/>
  <c r="D59" i="27"/>
  <c r="B59" i="27"/>
  <c r="Q51" i="23"/>
  <c r="S51" i="23" s="1"/>
  <c r="E51" i="23"/>
  <c r="G51" i="23" s="1"/>
  <c r="P49" i="23"/>
  <c r="B49" i="21"/>
  <c r="AY49" i="23"/>
  <c r="AZ49" i="23" s="1"/>
  <c r="CR49" i="23"/>
  <c r="AK48" i="23"/>
  <c r="K9" i="24"/>
  <c r="AJ48" i="23"/>
  <c r="BG48" i="23"/>
  <c r="BH48" i="23"/>
  <c r="BJ48" i="23" s="1"/>
  <c r="X48" i="23"/>
  <c r="Y48" i="23"/>
  <c r="H9" i="24"/>
  <c r="E9" i="24"/>
  <c r="L48" i="23"/>
  <c r="M48" i="23"/>
  <c r="BR48" i="23"/>
  <c r="BS48" i="23"/>
  <c r="BU48" i="23" s="1"/>
  <c r="AW48" i="23"/>
  <c r="N9" i="24"/>
  <c r="AV48" i="23"/>
  <c r="CC48" i="23"/>
  <c r="CD48" i="23"/>
  <c r="CF48" i="23" s="1"/>
  <c r="CN48" i="23"/>
  <c r="CO48" i="23"/>
  <c r="CQ48" i="23" s="1"/>
  <c r="E53" i="26"/>
  <c r="X53" i="26" s="1"/>
  <c r="X55" i="26" s="1"/>
  <c r="V52" i="26"/>
  <c r="V55" i="26" s="1"/>
  <c r="V28" i="26"/>
  <c r="V31" i="26" s="1"/>
  <c r="E29" i="26"/>
  <c r="X29" i="26" s="1"/>
  <c r="X31" i="26" s="1"/>
  <c r="V16" i="26"/>
  <c r="V19" i="26" s="1"/>
  <c r="E17" i="26"/>
  <c r="X17" i="26" s="1"/>
  <c r="X19" i="26" s="1"/>
  <c r="E40" i="26"/>
  <c r="T39" i="26"/>
  <c r="T43" i="26" s="1"/>
  <c r="T60" i="26" s="1"/>
  <c r="BV49" i="23"/>
  <c r="BK49" i="23"/>
  <c r="I10" i="24"/>
  <c r="AA49" i="23"/>
  <c r="AB49" i="23" s="1"/>
  <c r="L10" i="24"/>
  <c r="AM49" i="23"/>
  <c r="AN49" i="23" s="1"/>
  <c r="D11" i="24"/>
  <c r="I50" i="23"/>
  <c r="J50" i="23"/>
  <c r="F50" i="23"/>
  <c r="J11" i="24"/>
  <c r="AD50" i="23"/>
  <c r="AH50" i="23"/>
  <c r="AG50" i="23"/>
  <c r="BD50" i="23"/>
  <c r="BE50" i="23"/>
  <c r="BA50" i="23"/>
  <c r="A12" i="24"/>
  <c r="CI51" i="23"/>
  <c r="BB51" i="23"/>
  <c r="BX51" i="23"/>
  <c r="AE51" i="23"/>
  <c r="AQ51" i="23"/>
  <c r="BM51" i="23"/>
  <c r="C12" i="24"/>
  <c r="D52" i="23"/>
  <c r="B52" i="23"/>
  <c r="BZ50" i="23"/>
  <c r="CA50" i="23"/>
  <c r="BW50" i="23"/>
  <c r="BL50" i="23"/>
  <c r="BP50" i="23"/>
  <c r="BO50" i="23"/>
  <c r="G11" i="24"/>
  <c r="U50" i="23"/>
  <c r="V50" i="23"/>
  <c r="R50" i="23"/>
  <c r="M11" i="24"/>
  <c r="AS50" i="23"/>
  <c r="AT50" i="23"/>
  <c r="AP50" i="23"/>
  <c r="CK50" i="23"/>
  <c r="CL50" i="23"/>
  <c r="CH50" i="23"/>
  <c r="B48" i="21"/>
  <c r="D49" i="21"/>
  <c r="CG56" i="29" l="1"/>
  <c r="CR56" i="29"/>
  <c r="CR56" i="27"/>
  <c r="CG56" i="27"/>
  <c r="AC52" i="23"/>
  <c r="AO52" i="23"/>
  <c r="CI49" i="21"/>
  <c r="E49" i="21"/>
  <c r="G19" i="30"/>
  <c r="V58" i="29"/>
  <c r="U58" i="29"/>
  <c r="R58" i="29"/>
  <c r="D19" i="30"/>
  <c r="I58" i="29"/>
  <c r="F58" i="29"/>
  <c r="J58" i="29"/>
  <c r="CC57" i="29"/>
  <c r="CD57" i="29"/>
  <c r="CF57" i="29" s="1"/>
  <c r="CG57" i="29" s="1"/>
  <c r="J19" i="30"/>
  <c r="AG58" i="29"/>
  <c r="AD58" i="29"/>
  <c r="AH58" i="29"/>
  <c r="M19" i="30"/>
  <c r="AT58" i="29"/>
  <c r="AS58" i="29"/>
  <c r="AP58" i="29"/>
  <c r="BP58" i="29"/>
  <c r="BO58" i="29"/>
  <c r="BL58" i="29"/>
  <c r="CL58" i="29"/>
  <c r="CK58" i="29"/>
  <c r="CH58" i="29"/>
  <c r="BR57" i="29"/>
  <c r="BS57" i="29"/>
  <c r="BU57" i="29" s="1"/>
  <c r="BV57" i="29" s="1"/>
  <c r="C20" i="30"/>
  <c r="D60" i="29"/>
  <c r="B60" i="29"/>
  <c r="F17" i="30"/>
  <c r="O56" i="29"/>
  <c r="P56" i="29" s="1"/>
  <c r="L17" i="30"/>
  <c r="AM56" i="29"/>
  <c r="AN56" i="29" s="1"/>
  <c r="I17" i="30"/>
  <c r="AA56" i="29"/>
  <c r="AB56" i="29" s="1"/>
  <c r="O17" i="30"/>
  <c r="AY56" i="29"/>
  <c r="AZ56" i="29" s="1"/>
  <c r="BG57" i="29"/>
  <c r="BH57" i="29"/>
  <c r="BJ57" i="29" s="1"/>
  <c r="BE58" i="29"/>
  <c r="BD58" i="29"/>
  <c r="BA58" i="29"/>
  <c r="CA58" i="29"/>
  <c r="BZ58" i="29"/>
  <c r="BW58" i="29"/>
  <c r="K18" i="30"/>
  <c r="AK57" i="29"/>
  <c r="AJ57" i="29"/>
  <c r="E18" i="30"/>
  <c r="M57" i="29"/>
  <c r="L57" i="29"/>
  <c r="CN57" i="29"/>
  <c r="CO57" i="29"/>
  <c r="CQ57" i="29" s="1"/>
  <c r="N18" i="30"/>
  <c r="AV57" i="29"/>
  <c r="AW57" i="29"/>
  <c r="H18" i="30"/>
  <c r="X57" i="29"/>
  <c r="Y57" i="29"/>
  <c r="A20" i="30"/>
  <c r="AE59" i="29"/>
  <c r="AC59" i="29"/>
  <c r="E59" i="29"/>
  <c r="G59" i="29" s="1"/>
  <c r="CI59" i="29"/>
  <c r="BX59" i="29"/>
  <c r="BM59" i="29"/>
  <c r="BB59" i="29"/>
  <c r="AQ59" i="29"/>
  <c r="AO59" i="29"/>
  <c r="Q59" i="29"/>
  <c r="S59" i="29" s="1"/>
  <c r="D19" i="28"/>
  <c r="J58" i="27"/>
  <c r="I58" i="27"/>
  <c r="F58" i="27"/>
  <c r="G19" i="28"/>
  <c r="U58" i="27"/>
  <c r="R58" i="27"/>
  <c r="V58" i="27"/>
  <c r="C20" i="28"/>
  <c r="D60" i="27"/>
  <c r="B60" i="27"/>
  <c r="A20" i="28"/>
  <c r="CI59" i="27"/>
  <c r="BX59" i="27"/>
  <c r="BM59" i="27"/>
  <c r="BB59" i="27"/>
  <c r="AQ59" i="27"/>
  <c r="AO59" i="27"/>
  <c r="Q59" i="27"/>
  <c r="S59" i="27" s="1"/>
  <c r="AE59" i="27"/>
  <c r="AC59" i="27"/>
  <c r="E59" i="27"/>
  <c r="G59" i="27" s="1"/>
  <c r="BS57" i="27"/>
  <c r="BU57" i="27" s="1"/>
  <c r="BR57" i="27"/>
  <c r="L17" i="28"/>
  <c r="AM56" i="27"/>
  <c r="AN56" i="27" s="1"/>
  <c r="F17" i="28"/>
  <c r="O56" i="27"/>
  <c r="P56" i="27" s="1"/>
  <c r="BD58" i="27"/>
  <c r="BA58" i="27"/>
  <c r="BE58" i="27"/>
  <c r="BZ58" i="27"/>
  <c r="BW58" i="27"/>
  <c r="CA58" i="27"/>
  <c r="BH57" i="27"/>
  <c r="BJ57" i="27" s="1"/>
  <c r="BK57" i="27" s="1"/>
  <c r="BG57" i="27"/>
  <c r="CO57" i="27"/>
  <c r="CQ57" i="27" s="1"/>
  <c r="CN57" i="27"/>
  <c r="N18" i="28"/>
  <c r="AW57" i="27"/>
  <c r="AV57" i="27"/>
  <c r="H18" i="28"/>
  <c r="Y57" i="27"/>
  <c r="X57" i="27"/>
  <c r="K18" i="28"/>
  <c r="AJ57" i="27"/>
  <c r="AK57" i="27"/>
  <c r="E18" i="28"/>
  <c r="L57" i="27"/>
  <c r="M57" i="27"/>
  <c r="O17" i="28"/>
  <c r="AY56" i="27"/>
  <c r="AZ56" i="27" s="1"/>
  <c r="I17" i="28"/>
  <c r="AA56" i="27"/>
  <c r="M19" i="28"/>
  <c r="AS58" i="27"/>
  <c r="AP58" i="27"/>
  <c r="AT58" i="27"/>
  <c r="BO58" i="27"/>
  <c r="BL58" i="27"/>
  <c r="BP58" i="27"/>
  <c r="CK58" i="27"/>
  <c r="CH58" i="27"/>
  <c r="CL58" i="27"/>
  <c r="J19" i="28"/>
  <c r="AH58" i="27"/>
  <c r="AG58" i="27"/>
  <c r="AD58" i="27"/>
  <c r="CD57" i="27"/>
  <c r="CF57" i="27" s="1"/>
  <c r="CC57" i="27"/>
  <c r="E52" i="23"/>
  <c r="G52" i="23" s="1"/>
  <c r="Q52" i="23"/>
  <c r="S52" i="23" s="1"/>
  <c r="A10" i="22"/>
  <c r="BX49" i="21"/>
  <c r="BB49" i="21"/>
  <c r="BA49" i="21" s="1"/>
  <c r="G10" i="22"/>
  <c r="BM49" i="21"/>
  <c r="BL49" i="21" s="1"/>
  <c r="AH49" i="21"/>
  <c r="BK48" i="23"/>
  <c r="BV48" i="23"/>
  <c r="CR48" i="23"/>
  <c r="I9" i="24"/>
  <c r="AA48" i="23"/>
  <c r="AB48" i="23" s="1"/>
  <c r="CG48" i="23"/>
  <c r="O9" i="24"/>
  <c r="AY48" i="23"/>
  <c r="AZ48" i="23" s="1"/>
  <c r="AM48" i="23"/>
  <c r="AN48" i="23" s="1"/>
  <c r="L9" i="24"/>
  <c r="F9" i="24"/>
  <c r="O48" i="23"/>
  <c r="E41" i="26"/>
  <c r="X41" i="26" s="1"/>
  <c r="X43" i="26" s="1"/>
  <c r="V40" i="26"/>
  <c r="V43" i="26" s="1"/>
  <c r="V60" i="26" s="1"/>
  <c r="X60" i="26"/>
  <c r="CC50" i="23"/>
  <c r="CD50" i="23"/>
  <c r="CF50" i="23" s="1"/>
  <c r="BE51" i="23"/>
  <c r="BD51" i="23"/>
  <c r="BA51" i="23"/>
  <c r="E11" i="24"/>
  <c r="L50" i="23"/>
  <c r="M50" i="23"/>
  <c r="BS50" i="23"/>
  <c r="BU50" i="23" s="1"/>
  <c r="BR50" i="23"/>
  <c r="G12" i="24"/>
  <c r="V51" i="23"/>
  <c r="U51" i="23"/>
  <c r="R51" i="23"/>
  <c r="BH50" i="23"/>
  <c r="BJ50" i="23" s="1"/>
  <c r="BG50" i="23"/>
  <c r="CL51" i="23"/>
  <c r="CK51" i="23"/>
  <c r="CH51" i="23"/>
  <c r="H11" i="24"/>
  <c r="Y50" i="23"/>
  <c r="X50" i="23"/>
  <c r="C13" i="24"/>
  <c r="D53" i="23"/>
  <c r="B53" i="23"/>
  <c r="J12" i="24"/>
  <c r="AH51" i="23"/>
  <c r="AG51" i="23"/>
  <c r="AD51" i="23"/>
  <c r="N11" i="24"/>
  <c r="AV50" i="23"/>
  <c r="AW50" i="23"/>
  <c r="A13" i="24"/>
  <c r="BM52" i="23"/>
  <c r="AQ52" i="23"/>
  <c r="BX52" i="23"/>
  <c r="AE52" i="23"/>
  <c r="BB52" i="23"/>
  <c r="CI52" i="23"/>
  <c r="BP51" i="23"/>
  <c r="BO51" i="23"/>
  <c r="BL51" i="23"/>
  <c r="CA51" i="23"/>
  <c r="BZ51" i="23"/>
  <c r="BW51" i="23"/>
  <c r="M12" i="24"/>
  <c r="AT51" i="23"/>
  <c r="AS51" i="23"/>
  <c r="AP51" i="23"/>
  <c r="K11" i="24"/>
  <c r="AK50" i="23"/>
  <c r="AJ50" i="23"/>
  <c r="CO50" i="23"/>
  <c r="CQ50" i="23" s="1"/>
  <c r="CN50" i="23"/>
  <c r="D12" i="24"/>
  <c r="J51" i="23"/>
  <c r="I51" i="23"/>
  <c r="F51" i="23"/>
  <c r="C10" i="22"/>
  <c r="D50" i="21"/>
  <c r="B50" i="21"/>
  <c r="A9" i="22"/>
  <c r="BM48" i="21"/>
  <c r="BB48" i="21"/>
  <c r="CI48" i="21"/>
  <c r="BX48" i="21"/>
  <c r="CL49" i="21"/>
  <c r="CK49" i="21"/>
  <c r="CH49" i="21"/>
  <c r="CR57" i="29" l="1"/>
  <c r="BK57" i="29"/>
  <c r="CG57" i="27"/>
  <c r="CR57" i="27"/>
  <c r="BV57" i="27"/>
  <c r="AC53" i="23"/>
  <c r="AO53" i="23"/>
  <c r="E50" i="21"/>
  <c r="G50" i="21" s="1"/>
  <c r="D20" i="30"/>
  <c r="J59" i="29"/>
  <c r="I59" i="29"/>
  <c r="F59" i="29"/>
  <c r="G20" i="30"/>
  <c r="U59" i="29"/>
  <c r="R59" i="29"/>
  <c r="V59" i="29"/>
  <c r="M20" i="30"/>
  <c r="AS59" i="29"/>
  <c r="AP59" i="29"/>
  <c r="AT59" i="29"/>
  <c r="BO59" i="29"/>
  <c r="BL59" i="29"/>
  <c r="BP59" i="29"/>
  <c r="CK59" i="29"/>
  <c r="CH59" i="29"/>
  <c r="CL59" i="29"/>
  <c r="J20" i="30"/>
  <c r="AH59" i="29"/>
  <c r="AG59" i="29"/>
  <c r="AD59" i="29"/>
  <c r="I18" i="30"/>
  <c r="AA57" i="29"/>
  <c r="AB57" i="29" s="1"/>
  <c r="O18" i="30"/>
  <c r="AY57" i="29"/>
  <c r="AZ57" i="29" s="1"/>
  <c r="L18" i="30"/>
  <c r="AM57" i="29"/>
  <c r="AN57" i="29" s="1"/>
  <c r="CD58" i="29"/>
  <c r="CF58" i="29" s="1"/>
  <c r="CC58" i="29"/>
  <c r="C21" i="30"/>
  <c r="B61" i="29"/>
  <c r="D61" i="29"/>
  <c r="BS58" i="29"/>
  <c r="BU58" i="29" s="1"/>
  <c r="BR58" i="29"/>
  <c r="E19" i="30"/>
  <c r="L58" i="29"/>
  <c r="M58" i="29"/>
  <c r="BD59" i="29"/>
  <c r="BA59" i="29"/>
  <c r="BE59" i="29"/>
  <c r="BZ59" i="29"/>
  <c r="BW59" i="29"/>
  <c r="CA59" i="29"/>
  <c r="F18" i="30"/>
  <c r="O57" i="29"/>
  <c r="P57" i="29" s="1"/>
  <c r="CG58" i="29"/>
  <c r="BH58" i="29"/>
  <c r="BJ58" i="29" s="1"/>
  <c r="BG58" i="29"/>
  <c r="A21" i="30"/>
  <c r="CI60" i="29"/>
  <c r="BX60" i="29"/>
  <c r="BM60" i="29"/>
  <c r="BB60" i="29"/>
  <c r="AQ60" i="29"/>
  <c r="AO60" i="29"/>
  <c r="Q60" i="29"/>
  <c r="S60" i="29" s="1"/>
  <c r="AE60" i="29"/>
  <c r="AC60" i="29"/>
  <c r="E60" i="29"/>
  <c r="G60" i="29" s="1"/>
  <c r="CO58" i="29"/>
  <c r="CQ58" i="29" s="1"/>
  <c r="CN58" i="29"/>
  <c r="BV58" i="29"/>
  <c r="N19" i="30"/>
  <c r="AW58" i="29"/>
  <c r="AV58" i="29"/>
  <c r="K19" i="30"/>
  <c r="AJ58" i="29"/>
  <c r="AK58" i="29"/>
  <c r="H19" i="30"/>
  <c r="Y58" i="29"/>
  <c r="X58" i="29"/>
  <c r="CN58" i="27"/>
  <c r="CO58" i="27"/>
  <c r="CQ58" i="27" s="1"/>
  <c r="AB56" i="27"/>
  <c r="O18" i="28"/>
  <c r="AY57" i="27"/>
  <c r="AZ57" i="27" s="1"/>
  <c r="BR58" i="27"/>
  <c r="BS58" i="27"/>
  <c r="BU58" i="27" s="1"/>
  <c r="BV58" i="27" s="1"/>
  <c r="F18" i="28"/>
  <c r="O57" i="27"/>
  <c r="P57" i="27" s="1"/>
  <c r="L18" i="28"/>
  <c r="AM57" i="27"/>
  <c r="AN57" i="27" s="1"/>
  <c r="I18" i="28"/>
  <c r="AA57" i="27"/>
  <c r="AB57" i="27" s="1"/>
  <c r="BG58" i="27"/>
  <c r="BH58" i="27"/>
  <c r="BJ58" i="27" s="1"/>
  <c r="BD59" i="27"/>
  <c r="BE59" i="27"/>
  <c r="BA59" i="27"/>
  <c r="BZ59" i="27"/>
  <c r="BW59" i="27"/>
  <c r="CA59" i="27"/>
  <c r="A21" i="28"/>
  <c r="CI60" i="27"/>
  <c r="BX60" i="27"/>
  <c r="BM60" i="27"/>
  <c r="BB60" i="27"/>
  <c r="AQ60" i="27"/>
  <c r="AO60" i="27"/>
  <c r="Q60" i="27"/>
  <c r="S60" i="27" s="1"/>
  <c r="AC60" i="27"/>
  <c r="AE60" i="27"/>
  <c r="E60" i="27"/>
  <c r="G60" i="27" s="1"/>
  <c r="K19" i="28"/>
  <c r="AK58" i="27"/>
  <c r="AJ58" i="27"/>
  <c r="N19" i="28"/>
  <c r="AV58" i="27"/>
  <c r="AW58" i="27"/>
  <c r="CC58" i="27"/>
  <c r="CD58" i="27"/>
  <c r="CF58" i="27" s="1"/>
  <c r="D20" i="28"/>
  <c r="I59" i="27"/>
  <c r="F59" i="27"/>
  <c r="J59" i="27"/>
  <c r="J20" i="28"/>
  <c r="AG59" i="27"/>
  <c r="AD59" i="27"/>
  <c r="AH59" i="27"/>
  <c r="G20" i="28"/>
  <c r="V59" i="27"/>
  <c r="U59" i="27"/>
  <c r="R59" i="27"/>
  <c r="M20" i="28"/>
  <c r="AT59" i="27"/>
  <c r="AS59" i="27"/>
  <c r="AP59" i="27"/>
  <c r="BO59" i="27"/>
  <c r="BL59" i="27"/>
  <c r="BP59" i="27"/>
  <c r="CK59" i="27"/>
  <c r="CH59" i="27"/>
  <c r="CL59" i="27"/>
  <c r="C21" i="28"/>
  <c r="B61" i="27"/>
  <c r="D61" i="27"/>
  <c r="H19" i="28"/>
  <c r="X58" i="27"/>
  <c r="Y58" i="27"/>
  <c r="E19" i="28"/>
  <c r="M58" i="27"/>
  <c r="L58" i="27"/>
  <c r="E53" i="23"/>
  <c r="G53" i="23" s="1"/>
  <c r="Q53" i="23"/>
  <c r="S53" i="23" s="1"/>
  <c r="P48" i="23"/>
  <c r="BP49" i="21"/>
  <c r="BS49" i="21" s="1"/>
  <c r="BU49" i="21" s="1"/>
  <c r="R49" i="21"/>
  <c r="U49" i="21"/>
  <c r="V49" i="21"/>
  <c r="X49" i="21" s="1"/>
  <c r="BO49" i="21"/>
  <c r="J10" i="22"/>
  <c r="AD49" i="21"/>
  <c r="BD49" i="21"/>
  <c r="BE49" i="21"/>
  <c r="BG49" i="21" s="1"/>
  <c r="M10" i="22"/>
  <c r="AP49" i="21"/>
  <c r="AS49" i="21"/>
  <c r="AT49" i="21"/>
  <c r="BW49" i="21"/>
  <c r="BZ49" i="21"/>
  <c r="CA49" i="21"/>
  <c r="D10" i="22"/>
  <c r="F49" i="21"/>
  <c r="I49" i="21"/>
  <c r="J49" i="21"/>
  <c r="AG49" i="21"/>
  <c r="CG50" i="23"/>
  <c r="BV50" i="23"/>
  <c r="BK50" i="23"/>
  <c r="CR50" i="23"/>
  <c r="F11" i="24"/>
  <c r="O50" i="23"/>
  <c r="P50" i="23" s="1"/>
  <c r="CL52" i="23"/>
  <c r="CH52" i="23"/>
  <c r="CK52" i="23"/>
  <c r="D13" i="24"/>
  <c r="I52" i="23"/>
  <c r="F52" i="23"/>
  <c r="J52" i="23"/>
  <c r="N12" i="24"/>
  <c r="AW51" i="23"/>
  <c r="AV51" i="23"/>
  <c r="J13" i="24"/>
  <c r="AD52" i="23"/>
  <c r="AH52" i="23"/>
  <c r="AG52" i="23"/>
  <c r="CA52" i="23"/>
  <c r="BZ52" i="23"/>
  <c r="BW52" i="23"/>
  <c r="K12" i="24"/>
  <c r="AK51" i="23"/>
  <c r="AJ51" i="23"/>
  <c r="M13" i="24"/>
  <c r="AT52" i="23"/>
  <c r="AS52" i="23"/>
  <c r="AP52" i="23"/>
  <c r="A14" i="24"/>
  <c r="AQ53" i="23"/>
  <c r="BM53" i="23"/>
  <c r="CI53" i="23"/>
  <c r="AE53" i="23"/>
  <c r="BB53" i="23"/>
  <c r="BX53" i="23"/>
  <c r="BG51" i="23"/>
  <c r="BH51" i="23"/>
  <c r="BJ51" i="23" s="1"/>
  <c r="G13" i="24"/>
  <c r="R52" i="23"/>
  <c r="V52" i="23"/>
  <c r="U52" i="23"/>
  <c r="CO51" i="23"/>
  <c r="CQ51" i="23" s="1"/>
  <c r="CN51" i="23"/>
  <c r="BO52" i="23"/>
  <c r="BP52" i="23"/>
  <c r="BL52" i="23"/>
  <c r="O11" i="24"/>
  <c r="AY50" i="23"/>
  <c r="AZ50" i="23" s="1"/>
  <c r="E12" i="24"/>
  <c r="L51" i="23"/>
  <c r="M51" i="23"/>
  <c r="C14" i="24"/>
  <c r="B54" i="23"/>
  <c r="AO54" i="23" s="1"/>
  <c r="D54" i="23"/>
  <c r="L11" i="24"/>
  <c r="AM50" i="23"/>
  <c r="AN50" i="23" s="1"/>
  <c r="I11" i="24"/>
  <c r="AA50" i="23"/>
  <c r="AB50" i="23" s="1"/>
  <c r="H12" i="24"/>
  <c r="Y51" i="23"/>
  <c r="X51" i="23"/>
  <c r="BE52" i="23"/>
  <c r="BD52" i="23"/>
  <c r="BA52" i="23"/>
  <c r="CC51" i="23"/>
  <c r="CD51" i="23"/>
  <c r="CF51" i="23" s="1"/>
  <c r="BS51" i="23"/>
  <c r="BU51" i="23" s="1"/>
  <c r="BR51" i="23"/>
  <c r="CA48" i="21"/>
  <c r="BZ48" i="21"/>
  <c r="BW48" i="21"/>
  <c r="CL48" i="21"/>
  <c r="CK48" i="21"/>
  <c r="CH48" i="21"/>
  <c r="BE48" i="21"/>
  <c r="BD48" i="21"/>
  <c r="BA48" i="21"/>
  <c r="M9" i="22"/>
  <c r="AT48" i="21"/>
  <c r="AS48" i="21"/>
  <c r="AP48" i="21"/>
  <c r="J9" i="22"/>
  <c r="AH48" i="21"/>
  <c r="AG48" i="21"/>
  <c r="AD48" i="21"/>
  <c r="D9" i="22"/>
  <c r="J48" i="21"/>
  <c r="I48" i="21"/>
  <c r="F48" i="21"/>
  <c r="BP48" i="21"/>
  <c r="BO48" i="21"/>
  <c r="BL48" i="21"/>
  <c r="CN49" i="21"/>
  <c r="CO49" i="21"/>
  <c r="CQ49" i="21" s="1"/>
  <c r="A11" i="22"/>
  <c r="BM50" i="21"/>
  <c r="BX50" i="21"/>
  <c r="CI50" i="21"/>
  <c r="BB50" i="21"/>
  <c r="G9" i="22"/>
  <c r="V48" i="21"/>
  <c r="U48" i="21"/>
  <c r="R48" i="21"/>
  <c r="K10" i="22"/>
  <c r="AK49" i="21"/>
  <c r="AJ49" i="21"/>
  <c r="C11" i="22"/>
  <c r="B51" i="21"/>
  <c r="D51" i="21"/>
  <c r="CG58" i="27" l="1"/>
  <c r="BK58" i="29"/>
  <c r="CR58" i="29"/>
  <c r="BK58" i="27"/>
  <c r="CR58" i="27"/>
  <c r="E51" i="21"/>
  <c r="G51" i="21" s="1"/>
  <c r="J21" i="30"/>
  <c r="AG60" i="29"/>
  <c r="AD60" i="29"/>
  <c r="AH60" i="29"/>
  <c r="G21" i="30"/>
  <c r="V60" i="29"/>
  <c r="U60" i="29"/>
  <c r="R60" i="29"/>
  <c r="M21" i="30"/>
  <c r="AT60" i="29"/>
  <c r="AS60" i="29"/>
  <c r="AP60" i="29"/>
  <c r="BP60" i="29"/>
  <c r="BO60" i="29"/>
  <c r="BL60" i="29"/>
  <c r="CL60" i="29"/>
  <c r="CK60" i="29"/>
  <c r="CH60" i="29"/>
  <c r="BG59" i="29"/>
  <c r="BH59" i="29"/>
  <c r="BJ59" i="29" s="1"/>
  <c r="BK59" i="29" s="1"/>
  <c r="C22" i="30"/>
  <c r="D62" i="29"/>
  <c r="B62" i="29"/>
  <c r="K20" i="30"/>
  <c r="AK59" i="29"/>
  <c r="AJ59" i="29"/>
  <c r="CN59" i="29"/>
  <c r="CO59" i="29"/>
  <c r="CQ59" i="29" s="1"/>
  <c r="CR59" i="29" s="1"/>
  <c r="N20" i="30"/>
  <c r="AV59" i="29"/>
  <c r="AW59" i="29"/>
  <c r="E20" i="30"/>
  <c r="M59" i="29"/>
  <c r="L59" i="29"/>
  <c r="L19" i="30"/>
  <c r="AM58" i="29"/>
  <c r="AN58" i="29" s="1"/>
  <c r="O19" i="30"/>
  <c r="AY58" i="29"/>
  <c r="AZ58" i="29" s="1"/>
  <c r="D21" i="30"/>
  <c r="I60" i="29"/>
  <c r="F60" i="29"/>
  <c r="J60" i="29"/>
  <c r="I19" i="30"/>
  <c r="AA58" i="29"/>
  <c r="AB58" i="29" s="1"/>
  <c r="BE60" i="29"/>
  <c r="BD60" i="29"/>
  <c r="BA60" i="29"/>
  <c r="CA60" i="29"/>
  <c r="BZ60" i="29"/>
  <c r="BW60" i="29"/>
  <c r="CC59" i="29"/>
  <c r="CD59" i="29"/>
  <c r="CF59" i="29" s="1"/>
  <c r="CG59" i="29" s="1"/>
  <c r="F19" i="30"/>
  <c r="O58" i="29"/>
  <c r="P58" i="29" s="1"/>
  <c r="A22" i="30"/>
  <c r="AE61" i="29"/>
  <c r="AC61" i="29"/>
  <c r="G61" i="29"/>
  <c r="E61" i="29"/>
  <c r="CI61" i="29"/>
  <c r="BX61" i="29"/>
  <c r="BM61" i="29"/>
  <c r="BB61" i="29"/>
  <c r="AQ61" i="29"/>
  <c r="AO61" i="29"/>
  <c r="S61" i="29"/>
  <c r="Q61" i="29"/>
  <c r="BR59" i="29"/>
  <c r="BS59" i="29"/>
  <c r="BU59" i="29" s="1"/>
  <c r="H20" i="30"/>
  <c r="X59" i="29"/>
  <c r="Y59" i="29"/>
  <c r="G21" i="28"/>
  <c r="V60" i="27"/>
  <c r="R60" i="27"/>
  <c r="U60" i="27"/>
  <c r="D21" i="28"/>
  <c r="I60" i="27"/>
  <c r="F60" i="27"/>
  <c r="J60" i="27"/>
  <c r="F19" i="28"/>
  <c r="O58" i="27"/>
  <c r="P58" i="27" s="1"/>
  <c r="C22" i="28"/>
  <c r="D62" i="27"/>
  <c r="B62" i="27"/>
  <c r="BR59" i="27"/>
  <c r="BS59" i="27"/>
  <c r="BU59" i="27" s="1"/>
  <c r="BV59" i="27" s="1"/>
  <c r="O19" i="28"/>
  <c r="AY58" i="27"/>
  <c r="AZ58" i="27" s="1"/>
  <c r="L19" i="28"/>
  <c r="AM58" i="27"/>
  <c r="AN58" i="27" s="1"/>
  <c r="J21" i="28"/>
  <c r="AG60" i="27"/>
  <c r="AD60" i="27"/>
  <c r="AH60" i="27"/>
  <c r="M21" i="28"/>
  <c r="AT60" i="27"/>
  <c r="AS60" i="27"/>
  <c r="AP60" i="27"/>
  <c r="BP60" i="27"/>
  <c r="BO60" i="27"/>
  <c r="BL60" i="27"/>
  <c r="CL60" i="27"/>
  <c r="CK60" i="27"/>
  <c r="CH60" i="27"/>
  <c r="CC59" i="27"/>
  <c r="CD59" i="27"/>
  <c r="CF59" i="27" s="1"/>
  <c r="BG59" i="27"/>
  <c r="BH59" i="27"/>
  <c r="BJ59" i="27" s="1"/>
  <c r="I19" i="28"/>
  <c r="AA58" i="27"/>
  <c r="AB58" i="27" s="1"/>
  <c r="A22" i="28"/>
  <c r="AE61" i="27"/>
  <c r="AC61" i="27"/>
  <c r="E61" i="27"/>
  <c r="G61" i="27" s="1"/>
  <c r="AO61" i="27"/>
  <c r="CI61" i="27"/>
  <c r="BX61" i="27"/>
  <c r="BM61" i="27"/>
  <c r="BB61" i="27"/>
  <c r="AQ61" i="27"/>
  <c r="Q61" i="27"/>
  <c r="S61" i="27" s="1"/>
  <c r="CN59" i="27"/>
  <c r="CO59" i="27"/>
  <c r="CQ59" i="27" s="1"/>
  <c r="N20" i="28"/>
  <c r="AW59" i="27"/>
  <c r="AV59" i="27"/>
  <c r="H20" i="28"/>
  <c r="Y59" i="27"/>
  <c r="X59" i="27"/>
  <c r="K20" i="28"/>
  <c r="AJ59" i="27"/>
  <c r="AK59" i="27"/>
  <c r="E20" i="28"/>
  <c r="L59" i="27"/>
  <c r="M59" i="27"/>
  <c r="BE60" i="27"/>
  <c r="BD60" i="27"/>
  <c r="BA60" i="27"/>
  <c r="CA60" i="27"/>
  <c r="BZ60" i="27"/>
  <c r="BW60" i="27"/>
  <c r="BK59" i="27"/>
  <c r="Q54" i="23"/>
  <c r="S54" i="23" s="1"/>
  <c r="AC54" i="23"/>
  <c r="E54" i="23"/>
  <c r="BR49" i="21"/>
  <c r="BV49" i="21" s="1"/>
  <c r="Y49" i="21"/>
  <c r="I10" i="22" s="1"/>
  <c r="H10" i="22"/>
  <c r="BH49" i="21"/>
  <c r="BJ49" i="21" s="1"/>
  <c r="BK49" i="21" s="1"/>
  <c r="E10" i="22"/>
  <c r="L49" i="21"/>
  <c r="M49" i="21"/>
  <c r="CD49" i="21"/>
  <c r="CF49" i="21" s="1"/>
  <c r="CC49" i="21"/>
  <c r="N10" i="22"/>
  <c r="AV49" i="21"/>
  <c r="AW49" i="21"/>
  <c r="CR51" i="23"/>
  <c r="BV51" i="23"/>
  <c r="BK51" i="23"/>
  <c r="CG51" i="23"/>
  <c r="CD52" i="23"/>
  <c r="CF52" i="23" s="1"/>
  <c r="CC52" i="23"/>
  <c r="K13" i="24"/>
  <c r="AJ52" i="23"/>
  <c r="AK52" i="23"/>
  <c r="D14" i="24"/>
  <c r="J53" i="23"/>
  <c r="I53" i="23"/>
  <c r="F53" i="23"/>
  <c r="BR52" i="23"/>
  <c r="BS52" i="23"/>
  <c r="BU52" i="23" s="1"/>
  <c r="CO52" i="23"/>
  <c r="CQ52" i="23" s="1"/>
  <c r="CN52" i="23"/>
  <c r="C15" i="24"/>
  <c r="D55" i="23"/>
  <c r="B55" i="23"/>
  <c r="N13" i="24"/>
  <c r="AW52" i="23"/>
  <c r="AV52" i="23"/>
  <c r="A15" i="24"/>
  <c r="CI54" i="23"/>
  <c r="BB54" i="23"/>
  <c r="BX54" i="23"/>
  <c r="AE54" i="23"/>
  <c r="AQ54" i="23"/>
  <c r="BM54" i="23"/>
  <c r="G14" i="24"/>
  <c r="V53" i="23"/>
  <c r="U53" i="23"/>
  <c r="R53" i="23"/>
  <c r="CA53" i="23"/>
  <c r="BZ53" i="23"/>
  <c r="BW53" i="23"/>
  <c r="O12" i="24"/>
  <c r="AY51" i="23"/>
  <c r="AZ51" i="23" s="1"/>
  <c r="M14" i="24"/>
  <c r="AS53" i="23"/>
  <c r="AP53" i="23"/>
  <c r="AT53" i="23"/>
  <c r="BG52" i="23"/>
  <c r="BH52" i="23"/>
  <c r="BJ52" i="23" s="1"/>
  <c r="F12" i="24"/>
  <c r="O51" i="23"/>
  <c r="BE53" i="23"/>
  <c r="BA53" i="23"/>
  <c r="BD53" i="23"/>
  <c r="J14" i="24"/>
  <c r="AD53" i="23"/>
  <c r="AG53" i="23"/>
  <c r="AH53" i="23"/>
  <c r="L12" i="24"/>
  <c r="AM51" i="23"/>
  <c r="AN51" i="23" s="1"/>
  <c r="I12" i="24"/>
  <c r="AA51" i="23"/>
  <c r="AB51" i="23" s="1"/>
  <c r="H13" i="24"/>
  <c r="X52" i="23"/>
  <c r="Y52" i="23"/>
  <c r="CL53" i="23"/>
  <c r="CK53" i="23"/>
  <c r="CH53" i="23"/>
  <c r="E13" i="24"/>
  <c r="M52" i="23"/>
  <c r="L52" i="23"/>
  <c r="BL53" i="23"/>
  <c r="BP53" i="23"/>
  <c r="BO53" i="23"/>
  <c r="CR49" i="21"/>
  <c r="D11" i="22"/>
  <c r="J50" i="21"/>
  <c r="I50" i="21"/>
  <c r="F50" i="21"/>
  <c r="N9" i="22"/>
  <c r="AW48" i="21"/>
  <c r="AV48" i="21"/>
  <c r="CO48" i="21"/>
  <c r="CQ48" i="21" s="1"/>
  <c r="CN48" i="21"/>
  <c r="CL50" i="21"/>
  <c r="CK50" i="21"/>
  <c r="CH50" i="21"/>
  <c r="CA50" i="21"/>
  <c r="BZ50" i="21"/>
  <c r="BW50" i="21"/>
  <c r="BE50" i="21"/>
  <c r="BD50" i="21"/>
  <c r="BA50" i="21"/>
  <c r="J11" i="22"/>
  <c r="AD50" i="21"/>
  <c r="AH50" i="21"/>
  <c r="AG50" i="21"/>
  <c r="G11" i="22"/>
  <c r="V50" i="21"/>
  <c r="U50" i="21"/>
  <c r="R50" i="21"/>
  <c r="BL50" i="21"/>
  <c r="BP50" i="21"/>
  <c r="BO50" i="21"/>
  <c r="A12" i="22"/>
  <c r="BX51" i="21"/>
  <c r="BB51" i="21"/>
  <c r="CI51" i="21"/>
  <c r="BM51" i="21"/>
  <c r="BH48" i="21"/>
  <c r="BJ48" i="21" s="1"/>
  <c r="BG48" i="21"/>
  <c r="CD48" i="21"/>
  <c r="CF48" i="21" s="1"/>
  <c r="CC48" i="21"/>
  <c r="M11" i="22"/>
  <c r="AT50" i="21"/>
  <c r="AS50" i="21"/>
  <c r="AP50" i="21"/>
  <c r="K9" i="22"/>
  <c r="AK48" i="21"/>
  <c r="AJ48" i="21"/>
  <c r="BS48" i="21"/>
  <c r="BU48" i="21" s="1"/>
  <c r="BR48" i="21"/>
  <c r="L10" i="22"/>
  <c r="AM49" i="21"/>
  <c r="AN49" i="21" s="1"/>
  <c r="H9" i="22"/>
  <c r="Y48" i="21"/>
  <c r="X48" i="21"/>
  <c r="E9" i="22"/>
  <c r="M48" i="21"/>
  <c r="L48" i="21"/>
  <c r="C12" i="22"/>
  <c r="D52" i="21"/>
  <c r="B52" i="21"/>
  <c r="CG59" i="27" l="1"/>
  <c r="BV59" i="29"/>
  <c r="CR59" i="27"/>
  <c r="AC55" i="23"/>
  <c r="AO55" i="23"/>
  <c r="E52" i="21"/>
  <c r="G52" i="21" s="1"/>
  <c r="I20" i="30"/>
  <c r="AA59" i="29"/>
  <c r="AB59" i="29" s="1"/>
  <c r="G22" i="30"/>
  <c r="U61" i="29"/>
  <c r="R61" i="29"/>
  <c r="V61" i="29"/>
  <c r="M22" i="30"/>
  <c r="AS61" i="29"/>
  <c r="AP61" i="29"/>
  <c r="AT61" i="29"/>
  <c r="BO61" i="29"/>
  <c r="BL61" i="29"/>
  <c r="BP61" i="29"/>
  <c r="CK61" i="29"/>
  <c r="CH61" i="29"/>
  <c r="CL61" i="29"/>
  <c r="D22" i="30"/>
  <c r="J61" i="29"/>
  <c r="I61" i="29"/>
  <c r="F61" i="29"/>
  <c r="J22" i="30"/>
  <c r="AH61" i="29"/>
  <c r="AG61" i="29"/>
  <c r="AD61" i="29"/>
  <c r="BH60" i="29"/>
  <c r="BJ60" i="29" s="1"/>
  <c r="BG60" i="29"/>
  <c r="F20" i="30"/>
  <c r="O59" i="29"/>
  <c r="P59" i="29" s="1"/>
  <c r="L20" i="30"/>
  <c r="AM59" i="29"/>
  <c r="AN59" i="29" s="1"/>
  <c r="A23" i="30"/>
  <c r="CI62" i="29"/>
  <c r="BX62" i="29"/>
  <c r="BM62" i="29"/>
  <c r="BB62" i="29"/>
  <c r="AQ62" i="29"/>
  <c r="AO62" i="29"/>
  <c r="Q62" i="29"/>
  <c r="S62" i="29" s="1"/>
  <c r="AE62" i="29"/>
  <c r="AC62" i="29"/>
  <c r="E62" i="29"/>
  <c r="G62" i="29" s="1"/>
  <c r="CO60" i="29"/>
  <c r="CQ60" i="29" s="1"/>
  <c r="CN60" i="29"/>
  <c r="N21" i="30"/>
  <c r="AW60" i="29"/>
  <c r="AV60" i="29"/>
  <c r="H21" i="30"/>
  <c r="Y60" i="29"/>
  <c r="X60" i="29"/>
  <c r="K21" i="30"/>
  <c r="AJ60" i="29"/>
  <c r="AK60" i="29"/>
  <c r="BD61" i="29"/>
  <c r="BA61" i="29"/>
  <c r="BE61" i="29"/>
  <c r="BZ61" i="29"/>
  <c r="BW61" i="29"/>
  <c r="CA61" i="29"/>
  <c r="CD60" i="29"/>
  <c r="CF60" i="29" s="1"/>
  <c r="CC60" i="29"/>
  <c r="CG60" i="29" s="1"/>
  <c r="BK60" i="29"/>
  <c r="E21" i="30"/>
  <c r="L60" i="29"/>
  <c r="M60" i="29"/>
  <c r="O20" i="30"/>
  <c r="AY59" i="29"/>
  <c r="AZ59" i="29" s="1"/>
  <c r="C23" i="30"/>
  <c r="B63" i="29"/>
  <c r="D63" i="29"/>
  <c r="CR60" i="29"/>
  <c r="BS60" i="29"/>
  <c r="BU60" i="29" s="1"/>
  <c r="BR60" i="29"/>
  <c r="BV60" i="29" s="1"/>
  <c r="D22" i="28"/>
  <c r="J61" i="27"/>
  <c r="I61" i="27"/>
  <c r="F61" i="27"/>
  <c r="G22" i="28"/>
  <c r="U61" i="27"/>
  <c r="R61" i="27"/>
  <c r="V61" i="27"/>
  <c r="F20" i="28"/>
  <c r="O59" i="27"/>
  <c r="P59" i="27" s="1"/>
  <c r="L20" i="28"/>
  <c r="AM59" i="27"/>
  <c r="AN59" i="27" s="1"/>
  <c r="CD60" i="27"/>
  <c r="CF60" i="27" s="1"/>
  <c r="CC60" i="27"/>
  <c r="O20" i="28"/>
  <c r="AY59" i="27"/>
  <c r="AZ59" i="27" s="1"/>
  <c r="M22" i="28"/>
  <c r="AS61" i="27"/>
  <c r="AP61" i="27"/>
  <c r="AT61" i="27"/>
  <c r="BO61" i="27"/>
  <c r="BL61" i="27"/>
  <c r="BP61" i="27"/>
  <c r="CK61" i="27"/>
  <c r="CH61" i="27"/>
  <c r="CL61" i="27"/>
  <c r="J22" i="28"/>
  <c r="AH61" i="27"/>
  <c r="AD61" i="27"/>
  <c r="AG61" i="27"/>
  <c r="BS60" i="27"/>
  <c r="BU60" i="27" s="1"/>
  <c r="BR60" i="27"/>
  <c r="A23" i="28"/>
  <c r="CI62" i="27"/>
  <c r="BX62" i="27"/>
  <c r="BM62" i="27"/>
  <c r="BB62" i="27"/>
  <c r="AQ62" i="27"/>
  <c r="AO62" i="27"/>
  <c r="Q62" i="27"/>
  <c r="S62" i="27" s="1"/>
  <c r="AE62" i="27"/>
  <c r="E62" i="27"/>
  <c r="G62" i="27" s="1"/>
  <c r="AC62" i="27"/>
  <c r="CG60" i="27"/>
  <c r="BH60" i="27"/>
  <c r="BJ60" i="27" s="1"/>
  <c r="BG60" i="27"/>
  <c r="I20" i="28"/>
  <c r="AA59" i="27"/>
  <c r="AB59" i="27" s="1"/>
  <c r="BD61" i="27"/>
  <c r="BA61" i="27"/>
  <c r="BE61" i="27"/>
  <c r="BZ61" i="27"/>
  <c r="BW61" i="27"/>
  <c r="CA61" i="27"/>
  <c r="CO60" i="27"/>
  <c r="CQ60" i="27" s="1"/>
  <c r="CN60" i="27"/>
  <c r="BV60" i="27"/>
  <c r="N21" i="28"/>
  <c r="AW60" i="27"/>
  <c r="AV60" i="27"/>
  <c r="K21" i="28"/>
  <c r="AJ60" i="27"/>
  <c r="AK60" i="27"/>
  <c r="C23" i="28"/>
  <c r="B63" i="27"/>
  <c r="D63" i="27"/>
  <c r="E21" i="28"/>
  <c r="L60" i="27"/>
  <c r="M60" i="27"/>
  <c r="H21" i="28"/>
  <c r="Y60" i="27"/>
  <c r="X60" i="27"/>
  <c r="Q55" i="23"/>
  <c r="S55" i="23" s="1"/>
  <c r="P51" i="23"/>
  <c r="G54" i="23"/>
  <c r="E55" i="23" s="1"/>
  <c r="G55" i="23" s="1"/>
  <c r="AA49" i="21"/>
  <c r="AB49" i="21" s="1"/>
  <c r="CG49" i="21"/>
  <c r="O10" i="22"/>
  <c r="AY49" i="21"/>
  <c r="AZ49" i="21" s="1"/>
  <c r="F10" i="22"/>
  <c r="O49" i="21"/>
  <c r="P49" i="21" s="1"/>
  <c r="CR52" i="23"/>
  <c r="BV52" i="23"/>
  <c r="BK52" i="23"/>
  <c r="CG52" i="23"/>
  <c r="BK48" i="21"/>
  <c r="BH53" i="23"/>
  <c r="BJ53" i="23" s="1"/>
  <c r="BG53" i="23"/>
  <c r="BE54" i="23"/>
  <c r="BD54" i="23"/>
  <c r="BA54" i="23"/>
  <c r="CC53" i="23"/>
  <c r="CD53" i="23"/>
  <c r="CF53" i="23" s="1"/>
  <c r="CL54" i="23"/>
  <c r="CK54" i="23"/>
  <c r="CH54" i="23"/>
  <c r="D15" i="24"/>
  <c r="K14" i="24"/>
  <c r="AK53" i="23"/>
  <c r="AJ53" i="23"/>
  <c r="F13" i="24"/>
  <c r="O52" i="23"/>
  <c r="P52" i="23" s="1"/>
  <c r="N14" i="24"/>
  <c r="AV53" i="23"/>
  <c r="AW53" i="23"/>
  <c r="BR53" i="23"/>
  <c r="BS53" i="23"/>
  <c r="BU53" i="23" s="1"/>
  <c r="CO53" i="23"/>
  <c r="CQ53" i="23" s="1"/>
  <c r="CN53" i="23"/>
  <c r="H14" i="24"/>
  <c r="Y53" i="23"/>
  <c r="X53" i="23"/>
  <c r="O13" i="24"/>
  <c r="AY52" i="23"/>
  <c r="AZ52" i="23" s="1"/>
  <c r="G15" i="24"/>
  <c r="R54" i="23"/>
  <c r="V54" i="23"/>
  <c r="U54" i="23"/>
  <c r="I13" i="24"/>
  <c r="AA52" i="23"/>
  <c r="AB52" i="23" s="1"/>
  <c r="E14" i="24"/>
  <c r="L53" i="23"/>
  <c r="M53" i="23"/>
  <c r="CA54" i="23"/>
  <c r="BZ54" i="23"/>
  <c r="BW54" i="23"/>
  <c r="BL54" i="23"/>
  <c r="BP54" i="23"/>
  <c r="BO54" i="23"/>
  <c r="M15" i="24"/>
  <c r="AT54" i="23"/>
  <c r="AS54" i="23"/>
  <c r="AP54" i="23"/>
  <c r="A16" i="24"/>
  <c r="CI55" i="23"/>
  <c r="BB55" i="23"/>
  <c r="AQ55" i="23"/>
  <c r="BX55" i="23"/>
  <c r="BM55" i="23"/>
  <c r="AE55" i="23"/>
  <c r="L13" i="24"/>
  <c r="AM52" i="23"/>
  <c r="AN52" i="23" s="1"/>
  <c r="J15" i="24"/>
  <c r="AD54" i="23"/>
  <c r="AH54" i="23"/>
  <c r="AG54" i="23"/>
  <c r="C16" i="24"/>
  <c r="B56" i="23"/>
  <c r="D56" i="23"/>
  <c r="CR48" i="21"/>
  <c r="CG48" i="21"/>
  <c r="BV48" i="21"/>
  <c r="J12" i="22"/>
  <c r="AH51" i="21"/>
  <c r="AG51" i="21"/>
  <c r="AD51" i="21"/>
  <c r="BH50" i="21"/>
  <c r="BJ50" i="21" s="1"/>
  <c r="BG50" i="21"/>
  <c r="L9" i="22"/>
  <c r="AM48" i="21"/>
  <c r="AN48" i="21" s="1"/>
  <c r="BS50" i="21"/>
  <c r="BU50" i="21" s="1"/>
  <c r="BR50" i="21"/>
  <c r="H11" i="22"/>
  <c r="Y50" i="21"/>
  <c r="X50" i="21"/>
  <c r="E11" i="22"/>
  <c r="M50" i="21"/>
  <c r="L50" i="21"/>
  <c r="CL51" i="21"/>
  <c r="CK51" i="21"/>
  <c r="CH51" i="21"/>
  <c r="CD50" i="21"/>
  <c r="CF50" i="21" s="1"/>
  <c r="CC50" i="21"/>
  <c r="O9" i="22"/>
  <c r="AY48" i="21"/>
  <c r="AZ48" i="21" s="1"/>
  <c r="F9" i="22"/>
  <c r="O48" i="21"/>
  <c r="P48" i="21" s="1"/>
  <c r="BW51" i="21"/>
  <c r="CA51" i="21"/>
  <c r="BZ51" i="21"/>
  <c r="BP51" i="21"/>
  <c r="BO51" i="21"/>
  <c r="BL51" i="21"/>
  <c r="N11" i="22"/>
  <c r="AW50" i="21"/>
  <c r="AV50" i="21"/>
  <c r="K11" i="22"/>
  <c r="AK50" i="21"/>
  <c r="AJ50" i="21"/>
  <c r="M12" i="22"/>
  <c r="AP51" i="21"/>
  <c r="AT51" i="21"/>
  <c r="AS51" i="21"/>
  <c r="BD51" i="21"/>
  <c r="BA51" i="21"/>
  <c r="BE51" i="21"/>
  <c r="CO50" i="21"/>
  <c r="CQ50" i="21" s="1"/>
  <c r="CN50" i="21"/>
  <c r="C13" i="22"/>
  <c r="D53" i="21"/>
  <c r="B53" i="21"/>
  <c r="G12" i="22"/>
  <c r="U51" i="21"/>
  <c r="R51" i="21"/>
  <c r="V51" i="21"/>
  <c r="D12" i="22"/>
  <c r="F51" i="21"/>
  <c r="J51" i="21"/>
  <c r="I51" i="21"/>
  <c r="I9" i="22"/>
  <c r="AA48" i="21"/>
  <c r="AB48" i="21" s="1"/>
  <c r="A13" i="22"/>
  <c r="CI52" i="21"/>
  <c r="BM52" i="21"/>
  <c r="BX52" i="21"/>
  <c r="BB52" i="21"/>
  <c r="O9" i="18"/>
  <c r="N9" i="18"/>
  <c r="M9" i="18"/>
  <c r="L9" i="18"/>
  <c r="K9" i="18"/>
  <c r="J9" i="18"/>
  <c r="I9" i="18"/>
  <c r="H9" i="18"/>
  <c r="G9" i="18"/>
  <c r="F9" i="18"/>
  <c r="E9" i="18"/>
  <c r="D9" i="18"/>
  <c r="O8" i="18"/>
  <c r="N8" i="18"/>
  <c r="M8" i="18"/>
  <c r="L8" i="18"/>
  <c r="K8" i="18"/>
  <c r="J8" i="18"/>
  <c r="I8" i="18"/>
  <c r="H8" i="18"/>
  <c r="G8" i="18"/>
  <c r="F8" i="18"/>
  <c r="E8" i="18"/>
  <c r="D8" i="18"/>
  <c r="M7" i="18"/>
  <c r="J7" i="18"/>
  <c r="G7" i="18"/>
  <c r="D7" i="18"/>
  <c r="O7" i="18"/>
  <c r="L7" i="18"/>
  <c r="I7" i="18"/>
  <c r="N7" i="18"/>
  <c r="K7" i="18"/>
  <c r="H7" i="18"/>
  <c r="F7" i="18"/>
  <c r="E7" i="18"/>
  <c r="O5" i="18"/>
  <c r="N5" i="18"/>
  <c r="L5" i="18"/>
  <c r="K5" i="18"/>
  <c r="I5" i="18"/>
  <c r="H5" i="18"/>
  <c r="F5" i="18"/>
  <c r="E5" i="18"/>
  <c r="M4" i="18"/>
  <c r="J4" i="18"/>
  <c r="G4" i="18"/>
  <c r="D4" i="18"/>
  <c r="A8" i="18"/>
  <c r="A7" i="18"/>
  <c r="A6" i="18"/>
  <c r="A4" i="18"/>
  <c r="A2" i="18"/>
  <c r="A1" i="18"/>
  <c r="BK60" i="27" l="1"/>
  <c r="CR60" i="27"/>
  <c r="AC56" i="23"/>
  <c r="AO56" i="23"/>
  <c r="E53" i="21"/>
  <c r="G53" i="21" s="1"/>
  <c r="D23" i="30"/>
  <c r="I62" i="29"/>
  <c r="F62" i="29"/>
  <c r="J62" i="29"/>
  <c r="G23" i="30"/>
  <c r="V62" i="29"/>
  <c r="U62" i="29"/>
  <c r="R62" i="29"/>
  <c r="A24" i="30"/>
  <c r="AE63" i="29"/>
  <c r="AC63" i="29"/>
  <c r="G63" i="29"/>
  <c r="E63" i="29"/>
  <c r="CI63" i="29"/>
  <c r="BX63" i="29"/>
  <c r="BM63" i="29"/>
  <c r="BB63" i="29"/>
  <c r="AQ63" i="29"/>
  <c r="AO63" i="29"/>
  <c r="S63" i="29"/>
  <c r="Q63" i="29"/>
  <c r="BG61" i="29"/>
  <c r="BH61" i="29"/>
  <c r="BJ61" i="29" s="1"/>
  <c r="BK61" i="29"/>
  <c r="L21" i="30"/>
  <c r="AM60" i="29"/>
  <c r="AN60" i="29" s="1"/>
  <c r="I21" i="30"/>
  <c r="AA60" i="29"/>
  <c r="AB60" i="29" s="1"/>
  <c r="BE62" i="29"/>
  <c r="BD62" i="29"/>
  <c r="BA62" i="29"/>
  <c r="CA62" i="29"/>
  <c r="BZ62" i="29"/>
  <c r="BW62" i="29"/>
  <c r="K22" i="30"/>
  <c r="AK61" i="29"/>
  <c r="AJ61" i="29"/>
  <c r="E22" i="30"/>
  <c r="M61" i="29"/>
  <c r="L61" i="29"/>
  <c r="CN61" i="29"/>
  <c r="CO61" i="29"/>
  <c r="CQ61" i="29" s="1"/>
  <c r="CR61" i="29" s="1"/>
  <c r="N22" i="30"/>
  <c r="AV61" i="29"/>
  <c r="AW61" i="29"/>
  <c r="H22" i="30"/>
  <c r="X61" i="29"/>
  <c r="Y61" i="29"/>
  <c r="C24" i="30"/>
  <c r="D64" i="29"/>
  <c r="B64" i="29"/>
  <c r="F21" i="30"/>
  <c r="O60" i="29"/>
  <c r="P60" i="29" s="1"/>
  <c r="CC61" i="29"/>
  <c r="CD61" i="29"/>
  <c r="CF61" i="29" s="1"/>
  <c r="O21" i="30"/>
  <c r="AY60" i="29"/>
  <c r="AZ60" i="29" s="1"/>
  <c r="J23" i="30"/>
  <c r="AG62" i="29"/>
  <c r="AD62" i="29"/>
  <c r="AH62" i="29"/>
  <c r="M23" i="30"/>
  <c r="AT62" i="29"/>
  <c r="AS62" i="29"/>
  <c r="AP62" i="29"/>
  <c r="BP62" i="29"/>
  <c r="BO62" i="29"/>
  <c r="BL62" i="29"/>
  <c r="CL62" i="29"/>
  <c r="CK62" i="29"/>
  <c r="CH62" i="29"/>
  <c r="BR61" i="29"/>
  <c r="BS61" i="29"/>
  <c r="BU61" i="29" s="1"/>
  <c r="BV61" i="29"/>
  <c r="C24" i="28"/>
  <c r="D64" i="27"/>
  <c r="B64" i="27"/>
  <c r="L21" i="28"/>
  <c r="AM60" i="27"/>
  <c r="AN60" i="27" s="1"/>
  <c r="O21" i="28"/>
  <c r="AY60" i="27"/>
  <c r="AZ60" i="27" s="1"/>
  <c r="BG61" i="27"/>
  <c r="BH61" i="27"/>
  <c r="BJ61" i="27" s="1"/>
  <c r="BK61" i="27" s="1"/>
  <c r="D23" i="28"/>
  <c r="I62" i="27"/>
  <c r="F62" i="27"/>
  <c r="J62" i="27"/>
  <c r="BE62" i="27"/>
  <c r="BA62" i="27"/>
  <c r="BD62" i="27"/>
  <c r="CA62" i="27"/>
  <c r="BW62" i="27"/>
  <c r="BZ62" i="27"/>
  <c r="BR61" i="27"/>
  <c r="BS61" i="27"/>
  <c r="BU61" i="27" s="1"/>
  <c r="H22" i="28"/>
  <c r="X61" i="27"/>
  <c r="Y61" i="27"/>
  <c r="E22" i="28"/>
  <c r="M61" i="27"/>
  <c r="L61" i="27"/>
  <c r="I21" i="28"/>
  <c r="AA60" i="27"/>
  <c r="AB60" i="27" s="1"/>
  <c r="F21" i="28"/>
  <c r="O60" i="27"/>
  <c r="P60" i="27" s="1"/>
  <c r="A24" i="28"/>
  <c r="AE63" i="27"/>
  <c r="AC63" i="27"/>
  <c r="E63" i="27"/>
  <c r="G63" i="27" s="1"/>
  <c r="CI63" i="27"/>
  <c r="BX63" i="27"/>
  <c r="BM63" i="27"/>
  <c r="BB63" i="27"/>
  <c r="AQ63" i="27"/>
  <c r="Q63" i="27"/>
  <c r="S63" i="27" s="1"/>
  <c r="AO63" i="27"/>
  <c r="CC61" i="27"/>
  <c r="CD61" i="27"/>
  <c r="CF61" i="27" s="1"/>
  <c r="CG61" i="27" s="1"/>
  <c r="J23" i="28"/>
  <c r="AG62" i="27"/>
  <c r="AD62" i="27"/>
  <c r="AH62" i="27"/>
  <c r="G23" i="28"/>
  <c r="V62" i="27"/>
  <c r="U62" i="27"/>
  <c r="R62" i="27"/>
  <c r="M23" i="28"/>
  <c r="AT62" i="27"/>
  <c r="AP62" i="27"/>
  <c r="AS62" i="27"/>
  <c r="BP62" i="27"/>
  <c r="BL62" i="27"/>
  <c r="BO62" i="27"/>
  <c r="CL62" i="27"/>
  <c r="CH62" i="27"/>
  <c r="CK62" i="27"/>
  <c r="K22" i="28"/>
  <c r="AK61" i="27"/>
  <c r="AJ61" i="27"/>
  <c r="CN61" i="27"/>
  <c r="CO61" i="27"/>
  <c r="CQ61" i="27" s="1"/>
  <c r="N22" i="28"/>
  <c r="AV61" i="27"/>
  <c r="AW61" i="27"/>
  <c r="Q56" i="23"/>
  <c r="S56" i="23" s="1"/>
  <c r="I54" i="23"/>
  <c r="F54" i="23"/>
  <c r="J54" i="23"/>
  <c r="L54" i="23" s="1"/>
  <c r="E56" i="23"/>
  <c r="G56" i="23" s="1"/>
  <c r="CG50" i="21"/>
  <c r="BK53" i="23"/>
  <c r="BV53" i="23"/>
  <c r="CG53" i="23"/>
  <c r="CR53" i="23"/>
  <c r="I14" i="24"/>
  <c r="AA53" i="23"/>
  <c r="AB53" i="23" s="1"/>
  <c r="CO54" i="23"/>
  <c r="CQ54" i="23" s="1"/>
  <c r="CN54" i="23"/>
  <c r="J16" i="24"/>
  <c r="AH55" i="23"/>
  <c r="AG55" i="23"/>
  <c r="AD55" i="23"/>
  <c r="C17" i="24"/>
  <c r="D57" i="23"/>
  <c r="B57" i="23"/>
  <c r="D16" i="24"/>
  <c r="I55" i="23"/>
  <c r="J55" i="23"/>
  <c r="F55" i="23"/>
  <c r="N15" i="24"/>
  <c r="AV54" i="23"/>
  <c r="AW54" i="23"/>
  <c r="A17" i="24"/>
  <c r="BB56" i="23"/>
  <c r="AQ56" i="23"/>
  <c r="AE56" i="23"/>
  <c r="BX56" i="23"/>
  <c r="BM56" i="23"/>
  <c r="CI56" i="23"/>
  <c r="BO55" i="23"/>
  <c r="BL55" i="23"/>
  <c r="BP55" i="23"/>
  <c r="L14" i="24"/>
  <c r="AM53" i="23"/>
  <c r="AN53" i="23" s="1"/>
  <c r="BZ55" i="23"/>
  <c r="CA55" i="23"/>
  <c r="BW55" i="23"/>
  <c r="BS54" i="23"/>
  <c r="BU54" i="23" s="1"/>
  <c r="BR54" i="23"/>
  <c r="H15" i="24"/>
  <c r="Y54" i="23"/>
  <c r="X54" i="23"/>
  <c r="BH54" i="23"/>
  <c r="BJ54" i="23" s="1"/>
  <c r="BG54" i="23"/>
  <c r="M16" i="24"/>
  <c r="AS55" i="23"/>
  <c r="AT55" i="23"/>
  <c r="AP55" i="23"/>
  <c r="K15" i="24"/>
  <c r="AK54" i="23"/>
  <c r="AJ54" i="23"/>
  <c r="G16" i="24"/>
  <c r="V55" i="23"/>
  <c r="U55" i="23"/>
  <c r="R55" i="23"/>
  <c r="BE55" i="23"/>
  <c r="BD55" i="23"/>
  <c r="BA55" i="23"/>
  <c r="O14" i="24"/>
  <c r="AY53" i="23"/>
  <c r="AZ53" i="23" s="1"/>
  <c r="M54" i="23"/>
  <c r="CH55" i="23"/>
  <c r="CL55" i="23"/>
  <c r="CK55" i="23"/>
  <c r="CC54" i="23"/>
  <c r="CD54" i="23"/>
  <c r="CF54" i="23" s="1"/>
  <c r="F14" i="24"/>
  <c r="O53" i="23"/>
  <c r="P53" i="23" s="1"/>
  <c r="CR50" i="21"/>
  <c r="BK50" i="21"/>
  <c r="BV50" i="21"/>
  <c r="BG51" i="21"/>
  <c r="BH51" i="21"/>
  <c r="BJ51" i="21" s="1"/>
  <c r="K12" i="22"/>
  <c r="AK51" i="21"/>
  <c r="AJ51" i="21"/>
  <c r="L11" i="22"/>
  <c r="AM50" i="21"/>
  <c r="AN50" i="21" s="1"/>
  <c r="I11" i="22"/>
  <c r="AA50" i="21"/>
  <c r="AB50" i="21" s="1"/>
  <c r="CD51" i="21"/>
  <c r="CF51" i="21" s="1"/>
  <c r="CC51" i="21"/>
  <c r="O11" i="22"/>
  <c r="AY50" i="21"/>
  <c r="AZ50" i="21" s="1"/>
  <c r="D13" i="22"/>
  <c r="J52" i="21"/>
  <c r="I52" i="21"/>
  <c r="F52" i="21"/>
  <c r="E12" i="22"/>
  <c r="M51" i="21"/>
  <c r="L51" i="21"/>
  <c r="H12" i="22"/>
  <c r="X51" i="21"/>
  <c r="Y51" i="21"/>
  <c r="J13" i="22"/>
  <c r="AG52" i="21"/>
  <c r="AH52" i="21"/>
  <c r="AD52" i="21"/>
  <c r="BA52" i="21"/>
  <c r="BD52" i="21"/>
  <c r="BE52" i="21"/>
  <c r="CA52" i="21"/>
  <c r="BZ52" i="21"/>
  <c r="BW52" i="21"/>
  <c r="BS51" i="21"/>
  <c r="BU51" i="21" s="1"/>
  <c r="BR51" i="21"/>
  <c r="F11" i="22"/>
  <c r="O50" i="21"/>
  <c r="P50" i="21" s="1"/>
  <c r="BO52" i="21"/>
  <c r="BP52" i="21"/>
  <c r="BL52" i="21"/>
  <c r="M13" i="22"/>
  <c r="AT52" i="21"/>
  <c r="AS52" i="21"/>
  <c r="AP52" i="21"/>
  <c r="CK52" i="21"/>
  <c r="CH52" i="21"/>
  <c r="CL52" i="21"/>
  <c r="A14" i="22"/>
  <c r="BM53" i="21"/>
  <c r="BX53" i="21"/>
  <c r="CI53" i="21"/>
  <c r="BB53" i="21"/>
  <c r="G13" i="22"/>
  <c r="R52" i="21"/>
  <c r="V52" i="21"/>
  <c r="U52" i="21"/>
  <c r="N12" i="22"/>
  <c r="AW51" i="21"/>
  <c r="AV51" i="21"/>
  <c r="CO51" i="21"/>
  <c r="CQ51" i="21" s="1"/>
  <c r="CN51" i="21"/>
  <c r="C14" i="22"/>
  <c r="B54" i="21"/>
  <c r="D54" i="21"/>
  <c r="O9" i="17"/>
  <c r="N9" i="17"/>
  <c r="M9" i="17"/>
  <c r="L9" i="17"/>
  <c r="K9" i="17"/>
  <c r="J9" i="17"/>
  <c r="I9" i="17"/>
  <c r="H9" i="17"/>
  <c r="G9" i="17"/>
  <c r="F9" i="17"/>
  <c r="E9" i="17"/>
  <c r="D9" i="17"/>
  <c r="O8" i="17"/>
  <c r="N8" i="17"/>
  <c r="M8" i="17"/>
  <c r="L8" i="17"/>
  <c r="K8" i="17"/>
  <c r="J8" i="17"/>
  <c r="I8" i="17"/>
  <c r="H8" i="17"/>
  <c r="G8" i="17"/>
  <c r="F8" i="17"/>
  <c r="E8" i="17"/>
  <c r="D8" i="17"/>
  <c r="O7" i="17"/>
  <c r="M7" i="17"/>
  <c r="L7" i="17"/>
  <c r="J7" i="17"/>
  <c r="I7" i="17"/>
  <c r="G7" i="17"/>
  <c r="F7" i="17"/>
  <c r="D7" i="17"/>
  <c r="O5" i="17"/>
  <c r="N5" i="17"/>
  <c r="L5" i="17"/>
  <c r="K5" i="17"/>
  <c r="I5" i="17"/>
  <c r="H5" i="17"/>
  <c r="F5" i="17"/>
  <c r="E5" i="17"/>
  <c r="M4" i="17"/>
  <c r="J4" i="17"/>
  <c r="G4" i="17"/>
  <c r="D4" i="17"/>
  <c r="CR61" i="27" l="1"/>
  <c r="CG61" i="29"/>
  <c r="BV61" i="27"/>
  <c r="AC57" i="23"/>
  <c r="AO57" i="23"/>
  <c r="E54" i="21"/>
  <c r="G54" i="21" s="1"/>
  <c r="BS62" i="29"/>
  <c r="BU62" i="29" s="1"/>
  <c r="BR62" i="29"/>
  <c r="A25" i="30"/>
  <c r="CI64" i="29"/>
  <c r="BX64" i="29"/>
  <c r="BM64" i="29"/>
  <c r="BB64" i="29"/>
  <c r="AQ64" i="29"/>
  <c r="AO64" i="29"/>
  <c r="Q64" i="29"/>
  <c r="S64" i="29" s="1"/>
  <c r="AE64" i="29"/>
  <c r="AC64" i="29"/>
  <c r="E64" i="29"/>
  <c r="G64" i="29" s="1"/>
  <c r="I22" i="30"/>
  <c r="AA61" i="29"/>
  <c r="AB61" i="29" s="1"/>
  <c r="O22" i="30"/>
  <c r="AY61" i="29"/>
  <c r="AZ61" i="29" s="1"/>
  <c r="L22" i="30"/>
  <c r="AM61" i="29"/>
  <c r="AN61" i="29" s="1"/>
  <c r="CD62" i="29"/>
  <c r="CF62" i="29" s="1"/>
  <c r="CC62" i="29"/>
  <c r="G24" i="30"/>
  <c r="U63" i="29"/>
  <c r="R63" i="29"/>
  <c r="V63" i="29"/>
  <c r="M24" i="30"/>
  <c r="AS63" i="29"/>
  <c r="AP63" i="29"/>
  <c r="AT63" i="29"/>
  <c r="BO63" i="29"/>
  <c r="BL63" i="29"/>
  <c r="BP63" i="29"/>
  <c r="CK63" i="29"/>
  <c r="CH63" i="29"/>
  <c r="CL63" i="29"/>
  <c r="D24" i="30"/>
  <c r="J63" i="29"/>
  <c r="I63" i="29"/>
  <c r="F63" i="29"/>
  <c r="J24" i="30"/>
  <c r="AH63" i="29"/>
  <c r="AG63" i="29"/>
  <c r="AD63" i="29"/>
  <c r="H23" i="30"/>
  <c r="Y62" i="29"/>
  <c r="X62" i="29"/>
  <c r="E23" i="30"/>
  <c r="L62" i="29"/>
  <c r="M62" i="29"/>
  <c r="CO62" i="29"/>
  <c r="CQ62" i="29" s="1"/>
  <c r="CN62" i="29"/>
  <c r="N23" i="30"/>
  <c r="AW62" i="29"/>
  <c r="AV62" i="29"/>
  <c r="K23" i="30"/>
  <c r="AJ62" i="29"/>
  <c r="AK62" i="29"/>
  <c r="C25" i="30"/>
  <c r="B65" i="29"/>
  <c r="D65" i="29"/>
  <c r="F22" i="30"/>
  <c r="O61" i="29"/>
  <c r="P61" i="29" s="1"/>
  <c r="CG62" i="29"/>
  <c r="BH62" i="29"/>
  <c r="BJ62" i="29" s="1"/>
  <c r="BG62" i="29"/>
  <c r="BK62" i="29" s="1"/>
  <c r="BD63" i="29"/>
  <c r="BA63" i="29"/>
  <c r="BE63" i="29"/>
  <c r="BZ63" i="29"/>
  <c r="BW63" i="29"/>
  <c r="CA63" i="29"/>
  <c r="O22" i="28"/>
  <c r="AY61" i="27"/>
  <c r="AZ61" i="27" s="1"/>
  <c r="L22" i="28"/>
  <c r="AM61" i="27"/>
  <c r="AN61" i="27" s="1"/>
  <c r="BS62" i="27"/>
  <c r="BU62" i="27" s="1"/>
  <c r="BR62" i="27"/>
  <c r="G24" i="28"/>
  <c r="U63" i="27"/>
  <c r="R63" i="27"/>
  <c r="V63" i="27"/>
  <c r="BD63" i="27"/>
  <c r="BA63" i="27"/>
  <c r="BE63" i="27"/>
  <c r="BZ63" i="27"/>
  <c r="BW63" i="27"/>
  <c r="CA63" i="27"/>
  <c r="F22" i="28"/>
  <c r="O61" i="27"/>
  <c r="P61" i="27" s="1"/>
  <c r="BH62" i="27"/>
  <c r="BJ62" i="27" s="1"/>
  <c r="BG62" i="27"/>
  <c r="A25" i="28"/>
  <c r="CI64" i="27"/>
  <c r="BX64" i="27"/>
  <c r="BM64" i="27"/>
  <c r="BB64" i="27"/>
  <c r="AQ64" i="27"/>
  <c r="AO64" i="27"/>
  <c r="Q64" i="27"/>
  <c r="S64" i="27" s="1"/>
  <c r="AC64" i="27"/>
  <c r="AE64" i="27"/>
  <c r="E64" i="27"/>
  <c r="G64" i="27" s="1"/>
  <c r="CO62" i="27"/>
  <c r="CQ62" i="27" s="1"/>
  <c r="CN62" i="27"/>
  <c r="N23" i="28"/>
  <c r="AW62" i="27"/>
  <c r="AV62" i="27"/>
  <c r="H23" i="28"/>
  <c r="Y62" i="27"/>
  <c r="X62" i="27"/>
  <c r="K23" i="28"/>
  <c r="AJ62" i="27"/>
  <c r="AK62" i="27"/>
  <c r="M24" i="28"/>
  <c r="AS63" i="27"/>
  <c r="AP63" i="27"/>
  <c r="AT63" i="27"/>
  <c r="BO63" i="27"/>
  <c r="BL63" i="27"/>
  <c r="BP63" i="27"/>
  <c r="CK63" i="27"/>
  <c r="CH63" i="27"/>
  <c r="CL63" i="27"/>
  <c r="D24" i="28"/>
  <c r="J63" i="27"/>
  <c r="F63" i="27"/>
  <c r="I63" i="27"/>
  <c r="J24" i="28"/>
  <c r="AH63" i="27"/>
  <c r="AG63" i="27"/>
  <c r="AD63" i="27"/>
  <c r="I22" i="28"/>
  <c r="AA61" i="27"/>
  <c r="AB61" i="27" s="1"/>
  <c r="CD62" i="27"/>
  <c r="CF62" i="27" s="1"/>
  <c r="CC62" i="27"/>
  <c r="E23" i="28"/>
  <c r="L62" i="27"/>
  <c r="M62" i="27"/>
  <c r="C25" i="28"/>
  <c r="B65" i="27"/>
  <c r="D65" i="27"/>
  <c r="Q57" i="23"/>
  <c r="S57" i="23" s="1"/>
  <c r="E15" i="24"/>
  <c r="E57" i="23"/>
  <c r="G57" i="23" s="1"/>
  <c r="BV54" i="23"/>
  <c r="CR54" i="23"/>
  <c r="CG54" i="23"/>
  <c r="BK54" i="23"/>
  <c r="I15" i="24"/>
  <c r="AA54" i="23"/>
  <c r="AB54" i="23" s="1"/>
  <c r="BS55" i="23"/>
  <c r="BU55" i="23" s="1"/>
  <c r="BR55" i="23"/>
  <c r="O15" i="24"/>
  <c r="AY54" i="23"/>
  <c r="AZ54" i="23" s="1"/>
  <c r="K16" i="24"/>
  <c r="AK55" i="23"/>
  <c r="AJ55" i="23"/>
  <c r="L15" i="24"/>
  <c r="AM54" i="23"/>
  <c r="AN54" i="23" s="1"/>
  <c r="CL56" i="23"/>
  <c r="CH56" i="23"/>
  <c r="CK56" i="23"/>
  <c r="BP56" i="23"/>
  <c r="BL56" i="23"/>
  <c r="BO56" i="23"/>
  <c r="E16" i="24"/>
  <c r="M55" i="23"/>
  <c r="L55" i="23"/>
  <c r="H16" i="24"/>
  <c r="Y55" i="23"/>
  <c r="X55" i="23"/>
  <c r="N16" i="24"/>
  <c r="AV55" i="23"/>
  <c r="AW55" i="23"/>
  <c r="CD55" i="23"/>
  <c r="CF55" i="23" s="1"/>
  <c r="CC55" i="23"/>
  <c r="G17" i="24"/>
  <c r="V56" i="23"/>
  <c r="U56" i="23"/>
  <c r="R56" i="23"/>
  <c r="F15" i="24"/>
  <c r="O54" i="23"/>
  <c r="P54" i="23" s="1"/>
  <c r="BZ56" i="23"/>
  <c r="CA56" i="23"/>
  <c r="BW56" i="23"/>
  <c r="BE56" i="23"/>
  <c r="BD56" i="23"/>
  <c r="BA56" i="23"/>
  <c r="BH55" i="23"/>
  <c r="BJ55" i="23" s="1"/>
  <c r="BG55" i="23"/>
  <c r="J17" i="24"/>
  <c r="AH56" i="23"/>
  <c r="AG56" i="23"/>
  <c r="AD56" i="23"/>
  <c r="A18" i="24"/>
  <c r="BM57" i="23"/>
  <c r="AQ57" i="23"/>
  <c r="AE57" i="23"/>
  <c r="CI57" i="23"/>
  <c r="BB57" i="23"/>
  <c r="BX57" i="23"/>
  <c r="M17" i="24"/>
  <c r="AS56" i="23"/>
  <c r="AP56" i="23"/>
  <c r="AT56" i="23"/>
  <c r="C18" i="24"/>
  <c r="D58" i="23"/>
  <c r="B58" i="23"/>
  <c r="CO55" i="23"/>
  <c r="CQ55" i="23" s="1"/>
  <c r="CN55" i="23"/>
  <c r="D17" i="24"/>
  <c r="I56" i="23"/>
  <c r="J56" i="23"/>
  <c r="F56" i="23"/>
  <c r="CR51" i="21"/>
  <c r="BK51" i="21"/>
  <c r="BV51" i="21"/>
  <c r="CG51" i="21"/>
  <c r="A15" i="22"/>
  <c r="BX54" i="21"/>
  <c r="BB54" i="21"/>
  <c r="CI54" i="21"/>
  <c r="BM54" i="21"/>
  <c r="M14" i="22"/>
  <c r="AT53" i="21"/>
  <c r="AS53" i="21"/>
  <c r="AP53" i="21"/>
  <c r="D14" i="22"/>
  <c r="J53" i="21"/>
  <c r="I53" i="21"/>
  <c r="F53" i="21"/>
  <c r="N13" i="22"/>
  <c r="AW52" i="21"/>
  <c r="AV52" i="21"/>
  <c r="I12" i="22"/>
  <c r="AA51" i="21"/>
  <c r="AB51" i="21" s="1"/>
  <c r="K13" i="22"/>
  <c r="AK52" i="21"/>
  <c r="AJ52" i="21"/>
  <c r="CL53" i="21"/>
  <c r="CK53" i="21"/>
  <c r="CH53" i="21"/>
  <c r="CD52" i="21"/>
  <c r="CF52" i="21" s="1"/>
  <c r="CC52" i="21"/>
  <c r="BE53" i="21"/>
  <c r="BA53" i="21"/>
  <c r="BD53" i="21"/>
  <c r="O12" i="22"/>
  <c r="AY51" i="21"/>
  <c r="AZ51" i="21" s="1"/>
  <c r="CA53" i="21"/>
  <c r="BZ53" i="21"/>
  <c r="BW53" i="21"/>
  <c r="BG52" i="21"/>
  <c r="BH52" i="21"/>
  <c r="BJ52" i="21" s="1"/>
  <c r="E13" i="22"/>
  <c r="M52" i="21"/>
  <c r="L52" i="21"/>
  <c r="CN52" i="21"/>
  <c r="CO52" i="21"/>
  <c r="CQ52" i="21" s="1"/>
  <c r="BP53" i="21"/>
  <c r="BO53" i="21"/>
  <c r="BL53" i="21"/>
  <c r="F12" i="22"/>
  <c r="O51" i="21"/>
  <c r="P51" i="21" s="1"/>
  <c r="C15" i="22"/>
  <c r="D55" i="21"/>
  <c r="B55" i="21"/>
  <c r="L12" i="22"/>
  <c r="AM51" i="21"/>
  <c r="AN51" i="21" s="1"/>
  <c r="G14" i="22"/>
  <c r="V53" i="21"/>
  <c r="U53" i="21"/>
  <c r="R53" i="21"/>
  <c r="J14" i="22"/>
  <c r="AG53" i="21"/>
  <c r="AD53" i="21"/>
  <c r="AH53" i="21"/>
  <c r="BS52" i="21"/>
  <c r="BU52" i="21" s="1"/>
  <c r="BR52" i="21"/>
  <c r="H13" i="22"/>
  <c r="Y52" i="21"/>
  <c r="X52" i="21"/>
  <c r="A8" i="17"/>
  <c r="A7" i="17"/>
  <c r="A6" i="17"/>
  <c r="A4" i="17"/>
  <c r="A2" i="17"/>
  <c r="A1" i="17"/>
  <c r="O6" i="18"/>
  <c r="N6" i="18"/>
  <c r="L6" i="18"/>
  <c r="K6" i="18"/>
  <c r="I6" i="18"/>
  <c r="H6" i="18"/>
  <c r="F6" i="18"/>
  <c r="E6" i="18"/>
  <c r="M82" i="17"/>
  <c r="J82" i="17"/>
  <c r="G82" i="17"/>
  <c r="D82" i="17"/>
  <c r="BV62" i="29" l="1"/>
  <c r="CG62" i="27"/>
  <c r="BK62" i="27"/>
  <c r="BV62" i="27"/>
  <c r="CR62" i="27"/>
  <c r="AC58" i="23"/>
  <c r="AO58" i="23"/>
  <c r="CR62" i="29"/>
  <c r="E55" i="21"/>
  <c r="G55" i="21" s="1"/>
  <c r="G25" i="30"/>
  <c r="V64" i="29"/>
  <c r="U64" i="29"/>
  <c r="R64" i="29"/>
  <c r="D25" i="30"/>
  <c r="I64" i="29"/>
  <c r="F64" i="29"/>
  <c r="J64" i="29"/>
  <c r="CC63" i="29"/>
  <c r="CD63" i="29"/>
  <c r="CF63" i="29" s="1"/>
  <c r="CG63" i="29" s="1"/>
  <c r="A26" i="30"/>
  <c r="AE65" i="29"/>
  <c r="AC65" i="29"/>
  <c r="E65" i="29"/>
  <c r="G65" i="29" s="1"/>
  <c r="CI65" i="29"/>
  <c r="BX65" i="29"/>
  <c r="BM65" i="29"/>
  <c r="BB65" i="29"/>
  <c r="AQ65" i="29"/>
  <c r="AO65" i="29"/>
  <c r="Q65" i="29"/>
  <c r="S65" i="29" s="1"/>
  <c r="BR63" i="29"/>
  <c r="BS63" i="29"/>
  <c r="BU63" i="29" s="1"/>
  <c r="BE64" i="29"/>
  <c r="BD64" i="29"/>
  <c r="BA64" i="29"/>
  <c r="CA64" i="29"/>
  <c r="BZ64" i="29"/>
  <c r="BW64" i="29"/>
  <c r="BG63" i="29"/>
  <c r="BH63" i="29"/>
  <c r="BJ63" i="29" s="1"/>
  <c r="BK63" i="29"/>
  <c r="C26" i="30"/>
  <c r="D66" i="29"/>
  <c r="B66" i="29"/>
  <c r="L23" i="30"/>
  <c r="AM62" i="29"/>
  <c r="AN62" i="29" s="1"/>
  <c r="O23" i="30"/>
  <c r="AY62" i="29"/>
  <c r="AZ62" i="29" s="1"/>
  <c r="F23" i="30"/>
  <c r="O62" i="29"/>
  <c r="P62" i="29" s="1"/>
  <c r="I23" i="30"/>
  <c r="AA62" i="29"/>
  <c r="AB62" i="29" s="1"/>
  <c r="K24" i="30"/>
  <c r="AK63" i="29"/>
  <c r="AJ63" i="29"/>
  <c r="E24" i="30"/>
  <c r="M63" i="29"/>
  <c r="L63" i="29"/>
  <c r="CN63" i="29"/>
  <c r="CO63" i="29"/>
  <c r="CQ63" i="29" s="1"/>
  <c r="N24" i="30"/>
  <c r="AV63" i="29"/>
  <c r="AW63" i="29"/>
  <c r="H24" i="30"/>
  <c r="X63" i="29"/>
  <c r="Y63" i="29"/>
  <c r="J25" i="30"/>
  <c r="AG64" i="29"/>
  <c r="AD64" i="29"/>
  <c r="AH64" i="29"/>
  <c r="M25" i="30"/>
  <c r="AT64" i="29"/>
  <c r="AS64" i="29"/>
  <c r="AP64" i="29"/>
  <c r="BP64" i="29"/>
  <c r="BO64" i="29"/>
  <c r="BL64" i="29"/>
  <c r="CL64" i="29"/>
  <c r="CK64" i="29"/>
  <c r="CH64" i="29"/>
  <c r="G25" i="28"/>
  <c r="V64" i="27"/>
  <c r="R64" i="27"/>
  <c r="U64" i="27"/>
  <c r="D25" i="28"/>
  <c r="I64" i="27"/>
  <c r="F64" i="27"/>
  <c r="J64" i="27"/>
  <c r="F23" i="28"/>
  <c r="O62" i="27"/>
  <c r="P62" i="27" s="1"/>
  <c r="A26" i="28"/>
  <c r="AE65" i="27"/>
  <c r="AC65" i="27"/>
  <c r="E65" i="27"/>
  <c r="G65" i="27" s="1"/>
  <c r="AO65" i="27"/>
  <c r="CI65" i="27"/>
  <c r="BX65" i="27"/>
  <c r="BM65" i="27"/>
  <c r="BB65" i="27"/>
  <c r="AQ65" i="27"/>
  <c r="Q65" i="27"/>
  <c r="S65" i="27" s="1"/>
  <c r="BR63" i="27"/>
  <c r="BS63" i="27"/>
  <c r="BU63" i="27" s="1"/>
  <c r="L23" i="28"/>
  <c r="AM62" i="27"/>
  <c r="AN62" i="27" s="1"/>
  <c r="I23" i="28"/>
  <c r="AA62" i="27"/>
  <c r="AB62" i="27" s="1"/>
  <c r="J25" i="28"/>
  <c r="AG64" i="27"/>
  <c r="AD64" i="27"/>
  <c r="AH64" i="27"/>
  <c r="M25" i="28"/>
  <c r="AT64" i="27"/>
  <c r="AS64" i="27"/>
  <c r="AP64" i="27"/>
  <c r="BP64" i="27"/>
  <c r="BO64" i="27"/>
  <c r="BL64" i="27"/>
  <c r="CL64" i="27"/>
  <c r="CK64" i="27"/>
  <c r="CH64" i="27"/>
  <c r="BG63" i="27"/>
  <c r="BH63" i="27"/>
  <c r="BJ63" i="27" s="1"/>
  <c r="C26" i="28"/>
  <c r="D66" i="27"/>
  <c r="B66" i="27"/>
  <c r="K24" i="28"/>
  <c r="AK63" i="27"/>
  <c r="AJ63" i="27"/>
  <c r="E24" i="28"/>
  <c r="M63" i="27"/>
  <c r="L63" i="27"/>
  <c r="CN63" i="27"/>
  <c r="CO63" i="27"/>
  <c r="CQ63" i="27" s="1"/>
  <c r="N24" i="28"/>
  <c r="AV63" i="27"/>
  <c r="AW63" i="27"/>
  <c r="O23" i="28"/>
  <c r="AY62" i="27"/>
  <c r="AZ62" i="27" s="1"/>
  <c r="BE64" i="27"/>
  <c r="BD64" i="27"/>
  <c r="BA64" i="27"/>
  <c r="CA64" i="27"/>
  <c r="BZ64" i="27"/>
  <c r="BW64" i="27"/>
  <c r="CC63" i="27"/>
  <c r="CD63" i="27"/>
  <c r="CF63" i="27" s="1"/>
  <c r="CG63" i="27" s="1"/>
  <c r="H24" i="28"/>
  <c r="X63" i="27"/>
  <c r="Y63" i="27"/>
  <c r="E58" i="23"/>
  <c r="G58" i="23" s="1"/>
  <c r="Q58" i="23"/>
  <c r="S58" i="23" s="1"/>
  <c r="BV52" i="21"/>
  <c r="BK55" i="23"/>
  <c r="CR55" i="23"/>
  <c r="CG55" i="23"/>
  <c r="BV55" i="23"/>
  <c r="CR52" i="21"/>
  <c r="H17" i="24"/>
  <c r="Y56" i="23"/>
  <c r="X56" i="23"/>
  <c r="N17" i="24"/>
  <c r="AW56" i="23"/>
  <c r="AV56" i="23"/>
  <c r="M18" i="24"/>
  <c r="AP57" i="23"/>
  <c r="AT57" i="23"/>
  <c r="AS57" i="23"/>
  <c r="BG56" i="23"/>
  <c r="BH56" i="23"/>
  <c r="BJ56" i="23" s="1"/>
  <c r="G18" i="24"/>
  <c r="R57" i="23"/>
  <c r="V57" i="23"/>
  <c r="U57" i="23"/>
  <c r="BS56" i="23"/>
  <c r="BU56" i="23" s="1"/>
  <c r="BR56" i="23"/>
  <c r="D18" i="24"/>
  <c r="F57" i="23"/>
  <c r="I57" i="23"/>
  <c r="J57" i="23"/>
  <c r="CD56" i="23"/>
  <c r="CF56" i="23" s="1"/>
  <c r="CC56" i="23"/>
  <c r="O16" i="24"/>
  <c r="AY55" i="23"/>
  <c r="AZ55" i="23" s="1"/>
  <c r="J18" i="24"/>
  <c r="AH57" i="23"/>
  <c r="AD57" i="23"/>
  <c r="AG57" i="23"/>
  <c r="BP57" i="23"/>
  <c r="BO57" i="23"/>
  <c r="BL57" i="23"/>
  <c r="E17" i="24"/>
  <c r="L56" i="23"/>
  <c r="M56" i="23"/>
  <c r="L16" i="24"/>
  <c r="AM55" i="23"/>
  <c r="AN55" i="23" s="1"/>
  <c r="CO56" i="23"/>
  <c r="CQ56" i="23" s="1"/>
  <c r="CN56" i="23"/>
  <c r="C19" i="24"/>
  <c r="B59" i="23"/>
  <c r="D59" i="23"/>
  <c r="K17" i="24"/>
  <c r="AK56" i="23"/>
  <c r="AJ56" i="23"/>
  <c r="I16" i="24"/>
  <c r="AA55" i="23"/>
  <c r="AB55" i="23" s="1"/>
  <c r="BW57" i="23"/>
  <c r="BZ57" i="23"/>
  <c r="CA57" i="23"/>
  <c r="BE57" i="23"/>
  <c r="BD57" i="23"/>
  <c r="BA57" i="23"/>
  <c r="A19" i="24"/>
  <c r="BM58" i="23"/>
  <c r="AE58" i="23"/>
  <c r="CI58" i="23"/>
  <c r="BB58" i="23"/>
  <c r="BX58" i="23"/>
  <c r="AQ58" i="23"/>
  <c r="CH57" i="23"/>
  <c r="CL57" i="23"/>
  <c r="CK57" i="23"/>
  <c r="F16" i="24"/>
  <c r="O55" i="23"/>
  <c r="P55" i="23" s="1"/>
  <c r="CG52" i="21"/>
  <c r="BK52" i="21"/>
  <c r="BH53" i="21"/>
  <c r="BJ53" i="21" s="1"/>
  <c r="BG53" i="21"/>
  <c r="O13" i="22"/>
  <c r="AY52" i="21"/>
  <c r="AZ52" i="21" s="1"/>
  <c r="G15" i="22"/>
  <c r="U54" i="21"/>
  <c r="R54" i="21"/>
  <c r="V54" i="21"/>
  <c r="I13" i="22"/>
  <c r="AA52" i="21"/>
  <c r="AB52" i="21" s="1"/>
  <c r="K14" i="22"/>
  <c r="AJ53" i="21"/>
  <c r="AK53" i="21"/>
  <c r="CK54" i="21"/>
  <c r="CL54" i="21"/>
  <c r="CH54" i="21"/>
  <c r="F13" i="22"/>
  <c r="O52" i="21"/>
  <c r="P52" i="21" s="1"/>
  <c r="C16" i="22"/>
  <c r="D56" i="21"/>
  <c r="B56" i="21"/>
  <c r="D15" i="22"/>
  <c r="J54" i="21"/>
  <c r="I54" i="21"/>
  <c r="F54" i="21"/>
  <c r="BL54" i="21"/>
  <c r="BP54" i="21"/>
  <c r="BO54" i="21"/>
  <c r="CO53" i="21"/>
  <c r="CQ53" i="21" s="1"/>
  <c r="CN53" i="21"/>
  <c r="E14" i="22"/>
  <c r="L53" i="21"/>
  <c r="M53" i="21"/>
  <c r="M15" i="22"/>
  <c r="AT54" i="21"/>
  <c r="AS54" i="21"/>
  <c r="AP54" i="21"/>
  <c r="N14" i="22"/>
  <c r="AW53" i="21"/>
  <c r="AV53" i="21"/>
  <c r="A16" i="22"/>
  <c r="CI55" i="21"/>
  <c r="BB55" i="21"/>
  <c r="BM55" i="21"/>
  <c r="BX55" i="21"/>
  <c r="J15" i="22"/>
  <c r="AD54" i="21"/>
  <c r="AH54" i="21"/>
  <c r="AG54" i="21"/>
  <c r="H14" i="22"/>
  <c r="Y53" i="21"/>
  <c r="X53" i="21"/>
  <c r="CD53" i="21"/>
  <c r="CF53" i="21" s="1"/>
  <c r="CC53" i="21"/>
  <c r="L13" i="22"/>
  <c r="AM52" i="21"/>
  <c r="AN52" i="21" s="1"/>
  <c r="BD54" i="21"/>
  <c r="BE54" i="21"/>
  <c r="BA54" i="21"/>
  <c r="BS53" i="21"/>
  <c r="BU53" i="21" s="1"/>
  <c r="BR53" i="21"/>
  <c r="CA54" i="21"/>
  <c r="BZ54" i="21"/>
  <c r="BW54" i="21"/>
  <c r="N82" i="17"/>
  <c r="O82" i="17"/>
  <c r="CR63" i="27" l="1"/>
  <c r="BV63" i="27"/>
  <c r="BK63" i="27"/>
  <c r="CR63" i="29"/>
  <c r="BV63" i="29"/>
  <c r="AC59" i="23"/>
  <c r="AO59" i="23"/>
  <c r="E56" i="21"/>
  <c r="G56" i="21" s="1"/>
  <c r="D26" i="30"/>
  <c r="J65" i="29"/>
  <c r="I65" i="29"/>
  <c r="F65" i="29"/>
  <c r="G26" i="30"/>
  <c r="U65" i="29"/>
  <c r="R65" i="29"/>
  <c r="V65" i="29"/>
  <c r="CO64" i="29"/>
  <c r="CQ64" i="29" s="1"/>
  <c r="CN64" i="29"/>
  <c r="N25" i="30"/>
  <c r="AW64" i="29"/>
  <c r="AV64" i="29"/>
  <c r="K25" i="30"/>
  <c r="AJ64" i="29"/>
  <c r="AK64" i="29"/>
  <c r="F24" i="30"/>
  <c r="O63" i="29"/>
  <c r="P63" i="29" s="1"/>
  <c r="C27" i="30"/>
  <c r="B67" i="29"/>
  <c r="D67" i="29"/>
  <c r="BH64" i="29"/>
  <c r="BJ64" i="29" s="1"/>
  <c r="BG64" i="29"/>
  <c r="BD65" i="29"/>
  <c r="BA65" i="29"/>
  <c r="BE65" i="29"/>
  <c r="BZ65" i="29"/>
  <c r="BW65" i="29"/>
  <c r="CA65" i="29"/>
  <c r="E25" i="30"/>
  <c r="L64" i="29"/>
  <c r="M64" i="29"/>
  <c r="H25" i="30"/>
  <c r="Y64" i="29"/>
  <c r="X64" i="29"/>
  <c r="CR64" i="29"/>
  <c r="BS64" i="29"/>
  <c r="BU64" i="29" s="1"/>
  <c r="BR64" i="29"/>
  <c r="BV64" i="29" s="1"/>
  <c r="I24" i="30"/>
  <c r="AA63" i="29"/>
  <c r="AB63" i="29" s="1"/>
  <c r="O24" i="30"/>
  <c r="AY63" i="29"/>
  <c r="AZ63" i="29" s="1"/>
  <c r="L24" i="30"/>
  <c r="AM63" i="29"/>
  <c r="AN63" i="29" s="1"/>
  <c r="A27" i="30"/>
  <c r="CI66" i="29"/>
  <c r="BX66" i="29"/>
  <c r="BM66" i="29"/>
  <c r="BB66" i="29"/>
  <c r="AQ66" i="29"/>
  <c r="AO66" i="29"/>
  <c r="S66" i="29"/>
  <c r="Q66" i="29"/>
  <c r="AE66" i="29"/>
  <c r="AC66" i="29"/>
  <c r="G66" i="29"/>
  <c r="E66" i="29"/>
  <c r="CD64" i="29"/>
  <c r="CF64" i="29" s="1"/>
  <c r="CC64" i="29"/>
  <c r="BK64" i="29"/>
  <c r="M26" i="30"/>
  <c r="AS65" i="29"/>
  <c r="AP65" i="29"/>
  <c r="AT65" i="29"/>
  <c r="BO65" i="29"/>
  <c r="BL65" i="29"/>
  <c r="BP65" i="29"/>
  <c r="CK65" i="29"/>
  <c r="CH65" i="29"/>
  <c r="CL65" i="29"/>
  <c r="J26" i="30"/>
  <c r="AH65" i="29"/>
  <c r="AG65" i="29"/>
  <c r="AD65" i="29"/>
  <c r="G26" i="28"/>
  <c r="U65" i="27"/>
  <c r="R65" i="27"/>
  <c r="V65" i="27"/>
  <c r="I24" i="28"/>
  <c r="AA63" i="27"/>
  <c r="AB63" i="27" s="1"/>
  <c r="CD64" i="27"/>
  <c r="CF64" i="27" s="1"/>
  <c r="CG64" i="27" s="1"/>
  <c r="CC64" i="27"/>
  <c r="F24" i="28"/>
  <c r="O63" i="27"/>
  <c r="P63" i="27" s="1"/>
  <c r="L24" i="28"/>
  <c r="AM63" i="27"/>
  <c r="AN63" i="27" s="1"/>
  <c r="A27" i="28"/>
  <c r="CI66" i="27"/>
  <c r="BX66" i="27"/>
  <c r="BM66" i="27"/>
  <c r="BB66" i="27"/>
  <c r="AQ66" i="27"/>
  <c r="AO66" i="27"/>
  <c r="Q66" i="27"/>
  <c r="S66" i="27" s="1"/>
  <c r="AE66" i="27"/>
  <c r="E66" i="27"/>
  <c r="G66" i="27" s="1"/>
  <c r="AC66" i="27"/>
  <c r="CO64" i="27"/>
  <c r="CQ64" i="27" s="1"/>
  <c r="CR64" i="27" s="1"/>
  <c r="CN64" i="27"/>
  <c r="N25" i="28"/>
  <c r="AW64" i="27"/>
  <c r="AV64" i="27"/>
  <c r="K25" i="28"/>
  <c r="AJ64" i="27"/>
  <c r="AK64" i="27"/>
  <c r="BD65" i="27"/>
  <c r="BA65" i="27"/>
  <c r="BE65" i="27"/>
  <c r="BZ65" i="27"/>
  <c r="BW65" i="27"/>
  <c r="CA65" i="27"/>
  <c r="H25" i="28"/>
  <c r="Y64" i="27"/>
  <c r="X64" i="27"/>
  <c r="BH64" i="27"/>
  <c r="BJ64" i="27" s="1"/>
  <c r="BG64" i="27"/>
  <c r="O24" i="28"/>
  <c r="AY63" i="27"/>
  <c r="AZ63" i="27" s="1"/>
  <c r="C27" i="28"/>
  <c r="B67" i="27"/>
  <c r="D67" i="27"/>
  <c r="BS64" i="27"/>
  <c r="BU64" i="27" s="1"/>
  <c r="BR64" i="27"/>
  <c r="M26" i="28"/>
  <c r="AS65" i="27"/>
  <c r="AP65" i="27"/>
  <c r="AT65" i="27"/>
  <c r="BO65" i="27"/>
  <c r="BL65" i="27"/>
  <c r="BP65" i="27"/>
  <c r="CK65" i="27"/>
  <c r="CH65" i="27"/>
  <c r="CL65" i="27"/>
  <c r="D26" i="28"/>
  <c r="J65" i="27"/>
  <c r="I65" i="27"/>
  <c r="F65" i="27"/>
  <c r="J26" i="28"/>
  <c r="AH65" i="27"/>
  <c r="AD65" i="27"/>
  <c r="AG65" i="27"/>
  <c r="E25" i="28"/>
  <c r="L64" i="27"/>
  <c r="M64" i="27"/>
  <c r="E59" i="23"/>
  <c r="G59" i="23" s="1"/>
  <c r="Q59" i="23"/>
  <c r="S59" i="23" s="1"/>
  <c r="CG56" i="23"/>
  <c r="BV56" i="23"/>
  <c r="CR56" i="23"/>
  <c r="BK56" i="23"/>
  <c r="CG53" i="21"/>
  <c r="M19" i="24"/>
  <c r="AP58" i="23"/>
  <c r="AS58" i="23"/>
  <c r="AT58" i="23"/>
  <c r="BG57" i="23"/>
  <c r="BH57" i="23"/>
  <c r="BJ57" i="23" s="1"/>
  <c r="A20" i="24"/>
  <c r="BM59" i="23"/>
  <c r="AE59" i="23"/>
  <c r="BX59" i="23"/>
  <c r="BB59" i="23"/>
  <c r="CI59" i="23"/>
  <c r="AQ59" i="23"/>
  <c r="N18" i="24"/>
  <c r="AW57" i="23"/>
  <c r="AV57" i="23"/>
  <c r="G19" i="24"/>
  <c r="V58" i="23"/>
  <c r="U58" i="23"/>
  <c r="R58" i="23"/>
  <c r="BW58" i="23"/>
  <c r="BZ58" i="23"/>
  <c r="CA58" i="23"/>
  <c r="E18" i="24"/>
  <c r="M57" i="23"/>
  <c r="L57" i="23"/>
  <c r="BS57" i="23"/>
  <c r="BU57" i="23" s="1"/>
  <c r="BR57" i="23"/>
  <c r="CL58" i="23"/>
  <c r="CK58" i="23"/>
  <c r="CH58" i="23"/>
  <c r="K18" i="24"/>
  <c r="AK57" i="23"/>
  <c r="AJ57" i="23"/>
  <c r="O17" i="24"/>
  <c r="AY56" i="23"/>
  <c r="AZ56" i="23" s="1"/>
  <c r="C20" i="24"/>
  <c r="D60" i="23"/>
  <c r="B60" i="23"/>
  <c r="J19" i="24"/>
  <c r="AG58" i="23"/>
  <c r="AH58" i="23"/>
  <c r="AD58" i="23"/>
  <c r="H18" i="24"/>
  <c r="X57" i="23"/>
  <c r="Y57" i="23"/>
  <c r="CC57" i="23"/>
  <c r="CD57" i="23"/>
  <c r="CF57" i="23" s="1"/>
  <c r="D19" i="24"/>
  <c r="F58" i="23"/>
  <c r="J58" i="23"/>
  <c r="I58" i="23"/>
  <c r="L17" i="24"/>
  <c r="AM56" i="23"/>
  <c r="AN56" i="23" s="1"/>
  <c r="BP58" i="23"/>
  <c r="BL58" i="23"/>
  <c r="BO58" i="23"/>
  <c r="F17" i="24"/>
  <c r="O56" i="23"/>
  <c r="P56" i="23" s="1"/>
  <c r="I17" i="24"/>
  <c r="AA56" i="23"/>
  <c r="AB56" i="23" s="1"/>
  <c r="BA58" i="23"/>
  <c r="BE58" i="23"/>
  <c r="BD58" i="23"/>
  <c r="CN57" i="23"/>
  <c r="CO57" i="23"/>
  <c r="CQ57" i="23" s="1"/>
  <c r="BK53" i="21"/>
  <c r="CR53" i="21"/>
  <c r="BV53" i="21"/>
  <c r="CO54" i="21"/>
  <c r="CQ54" i="21" s="1"/>
  <c r="CN54" i="21"/>
  <c r="M16" i="22"/>
  <c r="AT55" i="21"/>
  <c r="AS55" i="21"/>
  <c r="AP55" i="21"/>
  <c r="N15" i="22"/>
  <c r="AV54" i="21"/>
  <c r="AW54" i="21"/>
  <c r="BS54" i="21"/>
  <c r="BU54" i="21" s="1"/>
  <c r="BR54" i="21"/>
  <c r="D16" i="22"/>
  <c r="J55" i="21"/>
  <c r="I55" i="21"/>
  <c r="F55" i="21"/>
  <c r="F14" i="22"/>
  <c r="O53" i="21"/>
  <c r="P53" i="21" s="1"/>
  <c r="O14" i="22"/>
  <c r="AY53" i="21"/>
  <c r="AZ53" i="21" s="1"/>
  <c r="CC54" i="21"/>
  <c r="CD54" i="21"/>
  <c r="CF54" i="21" s="1"/>
  <c r="G16" i="22"/>
  <c r="V55" i="21"/>
  <c r="U55" i="21"/>
  <c r="R55" i="21"/>
  <c r="J16" i="22"/>
  <c r="AH55" i="21"/>
  <c r="AD55" i="21"/>
  <c r="AG55" i="21"/>
  <c r="L14" i="22"/>
  <c r="AM53" i="21"/>
  <c r="AN53" i="21" s="1"/>
  <c r="I14" i="22"/>
  <c r="AA53" i="21"/>
  <c r="AB53" i="21" s="1"/>
  <c r="BE55" i="21"/>
  <c r="BD55" i="21"/>
  <c r="BA55" i="21"/>
  <c r="E15" i="22"/>
  <c r="L54" i="21"/>
  <c r="M54" i="21"/>
  <c r="CL55" i="21"/>
  <c r="CK55" i="21"/>
  <c r="CH55" i="21"/>
  <c r="A17" i="22"/>
  <c r="CI56" i="21"/>
  <c r="BM56" i="21"/>
  <c r="BX56" i="21"/>
  <c r="BB56" i="21"/>
  <c r="CA55" i="21"/>
  <c r="BZ55" i="21"/>
  <c r="BW55" i="21"/>
  <c r="BH54" i="21"/>
  <c r="BJ54" i="21" s="1"/>
  <c r="BG54" i="21"/>
  <c r="BO55" i="21"/>
  <c r="BP55" i="21"/>
  <c r="BL55" i="21"/>
  <c r="K15" i="22"/>
  <c r="AK54" i="21"/>
  <c r="AJ54" i="21"/>
  <c r="C17" i="22"/>
  <c r="D57" i="21"/>
  <c r="B57" i="21"/>
  <c r="H15" i="22"/>
  <c r="Y54" i="21"/>
  <c r="X54" i="21"/>
  <c r="H82" i="17"/>
  <c r="I82" i="17"/>
  <c r="E82" i="17"/>
  <c r="F82" i="17"/>
  <c r="K82" i="17"/>
  <c r="L82" i="17"/>
  <c r="BV64" i="27" l="1"/>
  <c r="CG64" i="29"/>
  <c r="BK64" i="27"/>
  <c r="AC60" i="23"/>
  <c r="AO60" i="23"/>
  <c r="E57" i="21"/>
  <c r="G57" i="21" s="1"/>
  <c r="K26" i="30"/>
  <c r="AK65" i="29"/>
  <c r="AJ65" i="29"/>
  <c r="N26" i="30"/>
  <c r="AV65" i="29"/>
  <c r="AW65" i="29"/>
  <c r="BR65" i="29"/>
  <c r="BS65" i="29"/>
  <c r="BU65" i="29" s="1"/>
  <c r="BV65" i="29" s="1"/>
  <c r="BE66" i="29"/>
  <c r="BD66" i="29"/>
  <c r="BA66" i="29"/>
  <c r="CA66" i="29"/>
  <c r="BZ66" i="29"/>
  <c r="BW66" i="29"/>
  <c r="I25" i="30"/>
  <c r="AA64" i="29"/>
  <c r="AB64" i="29" s="1"/>
  <c r="CC65" i="29"/>
  <c r="CD65" i="29"/>
  <c r="CF65" i="29" s="1"/>
  <c r="A28" i="30"/>
  <c r="AE67" i="29"/>
  <c r="AC67" i="29"/>
  <c r="E67" i="29"/>
  <c r="G67" i="29" s="1"/>
  <c r="AO67" i="29"/>
  <c r="CI67" i="29"/>
  <c r="BX67" i="29"/>
  <c r="BM67" i="29"/>
  <c r="BB67" i="29"/>
  <c r="AQ67" i="29"/>
  <c r="Q67" i="29"/>
  <c r="S67" i="29" s="1"/>
  <c r="H26" i="30"/>
  <c r="X65" i="29"/>
  <c r="Y65" i="29"/>
  <c r="E26" i="30"/>
  <c r="M65" i="29"/>
  <c r="L65" i="29"/>
  <c r="CN65" i="29"/>
  <c r="CO65" i="29"/>
  <c r="CQ65" i="29" s="1"/>
  <c r="D27" i="30"/>
  <c r="I66" i="29"/>
  <c r="F66" i="29"/>
  <c r="J66" i="29"/>
  <c r="J27" i="30"/>
  <c r="AG66" i="29"/>
  <c r="AD66" i="29"/>
  <c r="AH66" i="29"/>
  <c r="G27" i="30"/>
  <c r="V66" i="29"/>
  <c r="U66" i="29"/>
  <c r="R66" i="29"/>
  <c r="M27" i="30"/>
  <c r="AT66" i="29"/>
  <c r="AS66" i="29"/>
  <c r="AP66" i="29"/>
  <c r="BP66" i="29"/>
  <c r="BO66" i="29"/>
  <c r="BL66" i="29"/>
  <c r="CL66" i="29"/>
  <c r="CK66" i="29"/>
  <c r="CH66" i="29"/>
  <c r="F25" i="30"/>
  <c r="O64" i="29"/>
  <c r="P64" i="29" s="1"/>
  <c r="BG65" i="29"/>
  <c r="BH65" i="29"/>
  <c r="BJ65" i="29" s="1"/>
  <c r="BK65" i="29" s="1"/>
  <c r="C28" i="30"/>
  <c r="D68" i="29"/>
  <c r="B68" i="29"/>
  <c r="L25" i="30"/>
  <c r="AM64" i="29"/>
  <c r="AN64" i="29" s="1"/>
  <c r="O25" i="30"/>
  <c r="AY64" i="29"/>
  <c r="AZ64" i="29" s="1"/>
  <c r="F25" i="28"/>
  <c r="O64" i="27"/>
  <c r="P64" i="27" s="1"/>
  <c r="BR65" i="27"/>
  <c r="BS65" i="27"/>
  <c r="BU65" i="27" s="1"/>
  <c r="A28" i="28"/>
  <c r="CI67" i="27"/>
  <c r="BX67" i="27"/>
  <c r="BM67" i="27"/>
  <c r="AE67" i="27"/>
  <c r="AC67" i="27"/>
  <c r="E67" i="27"/>
  <c r="G67" i="27" s="1"/>
  <c r="BB67" i="27"/>
  <c r="AQ67" i="27"/>
  <c r="Q67" i="27"/>
  <c r="S67" i="27" s="1"/>
  <c r="AO67" i="27"/>
  <c r="I25" i="28"/>
  <c r="AA64" i="27"/>
  <c r="AB64" i="27" s="1"/>
  <c r="BG65" i="27"/>
  <c r="BH65" i="27"/>
  <c r="BJ65" i="27" s="1"/>
  <c r="BK65" i="27" s="1"/>
  <c r="L25" i="28"/>
  <c r="AM64" i="27"/>
  <c r="AN64" i="27" s="1"/>
  <c r="O25" i="28"/>
  <c r="AY64" i="27"/>
  <c r="AZ64" i="27" s="1"/>
  <c r="J27" i="28"/>
  <c r="AG66" i="27"/>
  <c r="AD66" i="27"/>
  <c r="AH66" i="27"/>
  <c r="G27" i="28"/>
  <c r="V66" i="27"/>
  <c r="U66" i="27"/>
  <c r="R66" i="27"/>
  <c r="M27" i="28"/>
  <c r="AT66" i="27"/>
  <c r="AP66" i="27"/>
  <c r="AS66" i="27"/>
  <c r="BP66" i="27"/>
  <c r="BL66" i="27"/>
  <c r="BO66" i="27"/>
  <c r="CL66" i="27"/>
  <c r="CH66" i="27"/>
  <c r="CK66" i="27"/>
  <c r="H26" i="28"/>
  <c r="X65" i="27"/>
  <c r="Y65" i="27"/>
  <c r="K26" i="28"/>
  <c r="AK65" i="27"/>
  <c r="AJ65" i="27"/>
  <c r="E26" i="28"/>
  <c r="M65" i="27"/>
  <c r="L65" i="27"/>
  <c r="CN65" i="27"/>
  <c r="CO65" i="27"/>
  <c r="CQ65" i="27" s="1"/>
  <c r="CR65" i="27" s="1"/>
  <c r="N26" i="28"/>
  <c r="AV65" i="27"/>
  <c r="AW65" i="27"/>
  <c r="C28" i="28"/>
  <c r="B68" i="27"/>
  <c r="D68" i="27"/>
  <c r="CC65" i="27"/>
  <c r="CD65" i="27"/>
  <c r="CF65" i="27" s="1"/>
  <c r="CG65" i="27" s="1"/>
  <c r="D27" i="28"/>
  <c r="I66" i="27"/>
  <c r="F66" i="27"/>
  <c r="J66" i="27"/>
  <c r="BE66" i="27"/>
  <c r="BA66" i="27"/>
  <c r="BD66" i="27"/>
  <c r="CA66" i="27"/>
  <c r="BW66" i="27"/>
  <c r="BZ66" i="27"/>
  <c r="Q60" i="23"/>
  <c r="E60" i="23"/>
  <c r="G60" i="23" s="1"/>
  <c r="S60" i="23"/>
  <c r="BK57" i="23"/>
  <c r="CG57" i="23"/>
  <c r="BV57" i="23"/>
  <c r="CR57" i="23"/>
  <c r="BD59" i="23"/>
  <c r="BE59" i="23"/>
  <c r="BA59" i="23"/>
  <c r="BW59" i="23"/>
  <c r="CA59" i="23"/>
  <c r="BZ59" i="23"/>
  <c r="J20" i="24"/>
  <c r="AH59" i="23"/>
  <c r="AD59" i="23"/>
  <c r="AG59" i="23"/>
  <c r="H19" i="24"/>
  <c r="X58" i="23"/>
  <c r="Y58" i="23"/>
  <c r="C21" i="24"/>
  <c r="B61" i="23"/>
  <c r="D61" i="23"/>
  <c r="BL59" i="23"/>
  <c r="BP59" i="23"/>
  <c r="BO59" i="23"/>
  <c r="O18" i="24"/>
  <c r="AY57" i="23"/>
  <c r="AZ57" i="23" s="1"/>
  <c r="CN58" i="23"/>
  <c r="CO58" i="23"/>
  <c r="CQ58" i="23" s="1"/>
  <c r="F18" i="24"/>
  <c r="O57" i="23"/>
  <c r="P57" i="23" s="1"/>
  <c r="I18" i="24"/>
  <c r="AA57" i="23"/>
  <c r="AB57" i="23" s="1"/>
  <c r="BS58" i="23"/>
  <c r="BU58" i="23" s="1"/>
  <c r="BR58" i="23"/>
  <c r="CD58" i="23"/>
  <c r="CF58" i="23" s="1"/>
  <c r="CC58" i="23"/>
  <c r="N19" i="24"/>
  <c r="AW58" i="23"/>
  <c r="AV58" i="23"/>
  <c r="D20" i="24"/>
  <c r="I59" i="23"/>
  <c r="F59" i="23"/>
  <c r="J59" i="23"/>
  <c r="L18" i="24"/>
  <c r="AM57" i="23"/>
  <c r="AN57" i="23" s="1"/>
  <c r="M20" i="24"/>
  <c r="AS59" i="23"/>
  <c r="AT59" i="23"/>
  <c r="AP59" i="23"/>
  <c r="E19" i="24"/>
  <c r="M58" i="23"/>
  <c r="L58" i="23"/>
  <c r="BG58" i="23"/>
  <c r="BH58" i="23"/>
  <c r="BJ58" i="23" s="1"/>
  <c r="K19" i="24"/>
  <c r="AK58" i="23"/>
  <c r="AJ58" i="23"/>
  <c r="G20" i="24"/>
  <c r="U59" i="23"/>
  <c r="R59" i="23"/>
  <c r="V59" i="23"/>
  <c r="A21" i="24"/>
  <c r="BM60" i="23"/>
  <c r="AE60" i="23"/>
  <c r="BX60" i="23"/>
  <c r="BB60" i="23"/>
  <c r="CI60" i="23"/>
  <c r="AQ60" i="23"/>
  <c r="CL59" i="23"/>
  <c r="CH59" i="23"/>
  <c r="CK59" i="23"/>
  <c r="BV54" i="21"/>
  <c r="CG54" i="21"/>
  <c r="BK54" i="21"/>
  <c r="CR54" i="21"/>
  <c r="K16" i="22"/>
  <c r="AK55" i="21"/>
  <c r="AJ55" i="21"/>
  <c r="BZ56" i="21"/>
  <c r="CA56" i="21"/>
  <c r="BW56" i="21"/>
  <c r="E16" i="22"/>
  <c r="M55" i="21"/>
  <c r="L55" i="21"/>
  <c r="G17" i="22"/>
  <c r="V56" i="21"/>
  <c r="R56" i="21"/>
  <c r="U56" i="21"/>
  <c r="J17" i="22"/>
  <c r="AH56" i="21"/>
  <c r="AG56" i="21"/>
  <c r="AD56" i="21"/>
  <c r="CL56" i="21"/>
  <c r="CH56" i="21"/>
  <c r="CK56" i="21"/>
  <c r="BS55" i="21"/>
  <c r="BU55" i="21" s="1"/>
  <c r="BR55" i="21"/>
  <c r="BH55" i="21"/>
  <c r="BJ55" i="21" s="1"/>
  <c r="BG55" i="21"/>
  <c r="I15" i="22"/>
  <c r="AA54" i="21"/>
  <c r="AB54" i="21" s="1"/>
  <c r="N16" i="22"/>
  <c r="AV55" i="21"/>
  <c r="AW55" i="21"/>
  <c r="H16" i="22"/>
  <c r="Y55" i="21"/>
  <c r="X55" i="21"/>
  <c r="O15" i="22"/>
  <c r="AY54" i="21"/>
  <c r="AZ54" i="21" s="1"/>
  <c r="F15" i="22"/>
  <c r="O54" i="21"/>
  <c r="P54" i="21" s="1"/>
  <c r="BE56" i="21"/>
  <c r="BA56" i="21"/>
  <c r="BD56" i="21"/>
  <c r="BL56" i="21"/>
  <c r="BP56" i="21"/>
  <c r="BO56" i="21"/>
  <c r="C18" i="22"/>
  <c r="D58" i="21"/>
  <c r="B58" i="21"/>
  <c r="CD55" i="21"/>
  <c r="CF55" i="21" s="1"/>
  <c r="CC55" i="21"/>
  <c r="CN55" i="21"/>
  <c r="CO55" i="21"/>
  <c r="CQ55" i="21" s="1"/>
  <c r="L15" i="22"/>
  <c r="AM54" i="21"/>
  <c r="AN54" i="21" s="1"/>
  <c r="M17" i="22"/>
  <c r="AS56" i="21"/>
  <c r="AP56" i="21"/>
  <c r="AT56" i="21"/>
  <c r="A18" i="22"/>
  <c r="BX57" i="21"/>
  <c r="BM57" i="21"/>
  <c r="CI57" i="21"/>
  <c r="BB57" i="21"/>
  <c r="D17" i="22"/>
  <c r="I56" i="21"/>
  <c r="J56" i="21"/>
  <c r="F56" i="21"/>
  <c r="C9" i="17"/>
  <c r="BV65" i="27" l="1"/>
  <c r="CG65" i="29"/>
  <c r="CR65" i="29"/>
  <c r="AC61" i="23"/>
  <c r="AO61" i="23"/>
  <c r="E58" i="21"/>
  <c r="G58" i="21" s="1"/>
  <c r="G28" i="30"/>
  <c r="U67" i="29"/>
  <c r="R67" i="29"/>
  <c r="V67" i="29"/>
  <c r="D28" i="30"/>
  <c r="J67" i="29"/>
  <c r="I67" i="29"/>
  <c r="F67" i="29"/>
  <c r="A29" i="30"/>
  <c r="CI68" i="29"/>
  <c r="BX68" i="29"/>
  <c r="BM68" i="29"/>
  <c r="BB68" i="29"/>
  <c r="AQ68" i="29"/>
  <c r="AO68" i="29"/>
  <c r="S68" i="29"/>
  <c r="Q68" i="29"/>
  <c r="AE68" i="29"/>
  <c r="E68" i="29"/>
  <c r="AC68" i="29"/>
  <c r="G68" i="29"/>
  <c r="C29" i="30"/>
  <c r="B69" i="29"/>
  <c r="D69" i="29"/>
  <c r="BS66" i="29"/>
  <c r="BU66" i="29" s="1"/>
  <c r="BR66" i="29"/>
  <c r="F26" i="30"/>
  <c r="O65" i="29"/>
  <c r="P65" i="29" s="1"/>
  <c r="BD67" i="29"/>
  <c r="BA67" i="29"/>
  <c r="BE67" i="29"/>
  <c r="BZ67" i="29"/>
  <c r="BW67" i="29"/>
  <c r="CA67" i="29"/>
  <c r="CD66" i="29"/>
  <c r="CF66" i="29" s="1"/>
  <c r="CC66" i="29"/>
  <c r="O26" i="30"/>
  <c r="AY65" i="29"/>
  <c r="AZ65" i="29" s="1"/>
  <c r="L26" i="30"/>
  <c r="AM65" i="29"/>
  <c r="AN65" i="29" s="1"/>
  <c r="CO66" i="29"/>
  <c r="CQ66" i="29" s="1"/>
  <c r="CN66" i="29"/>
  <c r="CR66" i="29" s="1"/>
  <c r="N27" i="30"/>
  <c r="AW66" i="29"/>
  <c r="AV66" i="29"/>
  <c r="H27" i="30"/>
  <c r="Y66" i="29"/>
  <c r="X66" i="29"/>
  <c r="K27" i="30"/>
  <c r="AJ66" i="29"/>
  <c r="AK66" i="29"/>
  <c r="E27" i="30"/>
  <c r="L66" i="29"/>
  <c r="M66" i="29"/>
  <c r="I26" i="30"/>
  <c r="AA65" i="29"/>
  <c r="AB65" i="29" s="1"/>
  <c r="M28" i="30"/>
  <c r="AS67" i="29"/>
  <c r="AP67" i="29"/>
  <c r="AT67" i="29"/>
  <c r="BO67" i="29"/>
  <c r="BL67" i="29"/>
  <c r="BP67" i="29"/>
  <c r="CK67" i="29"/>
  <c r="CH67" i="29"/>
  <c r="CL67" i="29"/>
  <c r="J28" i="30"/>
  <c r="AH67" i="29"/>
  <c r="AD67" i="29"/>
  <c r="AG67" i="29"/>
  <c r="CG66" i="29"/>
  <c r="BH66" i="29"/>
  <c r="BJ66" i="29" s="1"/>
  <c r="BG66" i="29"/>
  <c r="D28" i="28"/>
  <c r="J67" i="27"/>
  <c r="F67" i="27"/>
  <c r="I67" i="27"/>
  <c r="CL67" i="27"/>
  <c r="CK67" i="27"/>
  <c r="CH67" i="27"/>
  <c r="CD66" i="27"/>
  <c r="CF66" i="27" s="1"/>
  <c r="CC66" i="27"/>
  <c r="E27" i="28"/>
  <c r="L66" i="27"/>
  <c r="M66" i="27"/>
  <c r="A29" i="28"/>
  <c r="AE68" i="27"/>
  <c r="AC68" i="27"/>
  <c r="E68" i="27"/>
  <c r="G68" i="27" s="1"/>
  <c r="CI68" i="27"/>
  <c r="BX68" i="27"/>
  <c r="BM68" i="27"/>
  <c r="BB68" i="27"/>
  <c r="AQ68" i="27"/>
  <c r="AO68" i="27"/>
  <c r="Q68" i="27"/>
  <c r="S68" i="27" s="1"/>
  <c r="F26" i="28"/>
  <c r="O65" i="27"/>
  <c r="P65" i="27" s="1"/>
  <c r="CO66" i="27"/>
  <c r="CQ66" i="27" s="1"/>
  <c r="CN66" i="27"/>
  <c r="N27" i="28"/>
  <c r="AW66" i="27"/>
  <c r="AV66" i="27"/>
  <c r="H27" i="28"/>
  <c r="Y66" i="27"/>
  <c r="X66" i="27"/>
  <c r="K27" i="28"/>
  <c r="AJ66" i="27"/>
  <c r="AK66" i="27"/>
  <c r="M28" i="28"/>
  <c r="AS67" i="27"/>
  <c r="AP67" i="27"/>
  <c r="AT67" i="27"/>
  <c r="BP67" i="27"/>
  <c r="BO67" i="27"/>
  <c r="BL67" i="27"/>
  <c r="BH66" i="27"/>
  <c r="BJ66" i="27" s="1"/>
  <c r="BG66" i="27"/>
  <c r="C29" i="28"/>
  <c r="D69" i="27"/>
  <c r="B69" i="27"/>
  <c r="O26" i="28"/>
  <c r="AY65" i="27"/>
  <c r="AZ65" i="27" s="1"/>
  <c r="L26" i="28"/>
  <c r="AM65" i="27"/>
  <c r="AN65" i="27" s="1"/>
  <c r="I26" i="28"/>
  <c r="AA65" i="27"/>
  <c r="AB65" i="27" s="1"/>
  <c r="BS66" i="27"/>
  <c r="BU66" i="27" s="1"/>
  <c r="BR66" i="27"/>
  <c r="BV66" i="27" s="1"/>
  <c r="G28" i="28"/>
  <c r="U67" i="27"/>
  <c r="R67" i="27"/>
  <c r="V67" i="27"/>
  <c r="BD67" i="27"/>
  <c r="BA67" i="27"/>
  <c r="BE67" i="27"/>
  <c r="J28" i="28"/>
  <c r="AH67" i="27"/>
  <c r="AG67" i="27"/>
  <c r="AD67" i="27"/>
  <c r="CA67" i="27"/>
  <c r="BZ67" i="27"/>
  <c r="BW67" i="27"/>
  <c r="Q61" i="23"/>
  <c r="E61" i="23"/>
  <c r="G61" i="23" s="1"/>
  <c r="S61" i="23"/>
  <c r="CG58" i="23"/>
  <c r="CR58" i="23"/>
  <c r="BV58" i="23"/>
  <c r="BK58" i="23"/>
  <c r="BS59" i="23"/>
  <c r="BU59" i="23" s="1"/>
  <c r="BR59" i="23"/>
  <c r="CC59" i="23"/>
  <c r="CD59" i="23"/>
  <c r="CF59" i="23" s="1"/>
  <c r="C22" i="24"/>
  <c r="B62" i="23"/>
  <c r="AO62" i="23" s="1"/>
  <c r="D62" i="23"/>
  <c r="BW60" i="23"/>
  <c r="CA60" i="23"/>
  <c r="BZ60" i="23"/>
  <c r="A22" i="24"/>
  <c r="BM61" i="23"/>
  <c r="AE61" i="23"/>
  <c r="AQ61" i="23"/>
  <c r="CI61" i="23"/>
  <c r="BB61" i="23"/>
  <c r="BX61" i="23"/>
  <c r="E20" i="24"/>
  <c r="M59" i="23"/>
  <c r="L59" i="23"/>
  <c r="BH59" i="23"/>
  <c r="BJ59" i="23" s="1"/>
  <c r="BG59" i="23"/>
  <c r="I19" i="24"/>
  <c r="AA58" i="23"/>
  <c r="AB58" i="23" s="1"/>
  <c r="J21" i="24"/>
  <c r="AH60" i="23"/>
  <c r="AG60" i="23"/>
  <c r="AD60" i="23"/>
  <c r="BP60" i="23"/>
  <c r="BO60" i="23"/>
  <c r="BL60" i="23"/>
  <c r="N20" i="24"/>
  <c r="AW59" i="23"/>
  <c r="AV59" i="23"/>
  <c r="O19" i="24"/>
  <c r="AY58" i="23"/>
  <c r="AZ58" i="23" s="1"/>
  <c r="G21" i="24"/>
  <c r="V60" i="23"/>
  <c r="U60" i="23"/>
  <c r="R60" i="23"/>
  <c r="H20" i="24"/>
  <c r="X59" i="23"/>
  <c r="Y59" i="23"/>
  <c r="M21" i="24"/>
  <c r="AS60" i="23"/>
  <c r="AT60" i="23"/>
  <c r="AP60" i="23"/>
  <c r="F19" i="24"/>
  <c r="O58" i="23"/>
  <c r="P58" i="23" s="1"/>
  <c r="CK60" i="23"/>
  <c r="CL60" i="23"/>
  <c r="CH60" i="23"/>
  <c r="L19" i="24"/>
  <c r="AM58" i="23"/>
  <c r="AN58" i="23" s="1"/>
  <c r="K20" i="24"/>
  <c r="AK59" i="23"/>
  <c r="AJ59" i="23"/>
  <c r="BA60" i="23"/>
  <c r="BD60" i="23"/>
  <c r="BE60" i="23"/>
  <c r="CN59" i="23"/>
  <c r="CO59" i="23"/>
  <c r="CQ59" i="23" s="1"/>
  <c r="D21" i="24"/>
  <c r="F60" i="23"/>
  <c r="I60" i="23"/>
  <c r="J60" i="23"/>
  <c r="BK55" i="21"/>
  <c r="BV55" i="21"/>
  <c r="CG55" i="21"/>
  <c r="CR55" i="21"/>
  <c r="BP57" i="21"/>
  <c r="BL57" i="21"/>
  <c r="BO57" i="21"/>
  <c r="K17" i="22"/>
  <c r="AJ56" i="21"/>
  <c r="AK56" i="21"/>
  <c r="CD56" i="21"/>
  <c r="CF56" i="21" s="1"/>
  <c r="CC56" i="21"/>
  <c r="CL57" i="21"/>
  <c r="CK57" i="21"/>
  <c r="CH57" i="21"/>
  <c r="L16" i="22"/>
  <c r="AM55" i="21"/>
  <c r="AN55" i="21" s="1"/>
  <c r="N17" i="22"/>
  <c r="AV56" i="21"/>
  <c r="AW56" i="21"/>
  <c r="C19" i="22"/>
  <c r="D59" i="21"/>
  <c r="B59" i="21"/>
  <c r="M18" i="22"/>
  <c r="AS57" i="21"/>
  <c r="AP57" i="21"/>
  <c r="AT57" i="21"/>
  <c r="E17" i="22"/>
  <c r="M56" i="21"/>
  <c r="L56" i="21"/>
  <c r="A19" i="22"/>
  <c r="CI58" i="21"/>
  <c r="BB58" i="21"/>
  <c r="BX58" i="21"/>
  <c r="BM58" i="21"/>
  <c r="F16" i="22"/>
  <c r="O55" i="21"/>
  <c r="P55" i="21" s="1"/>
  <c r="BH56" i="21"/>
  <c r="BJ56" i="21" s="1"/>
  <c r="BG56" i="21"/>
  <c r="G18" i="22"/>
  <c r="R57" i="21"/>
  <c r="U57" i="21"/>
  <c r="V57" i="21"/>
  <c r="H17" i="22"/>
  <c r="X56" i="21"/>
  <c r="Y56" i="21"/>
  <c r="O16" i="22"/>
  <c r="AY55" i="21"/>
  <c r="AZ55" i="21" s="1"/>
  <c r="BZ57" i="21"/>
  <c r="CA57" i="21"/>
  <c r="BW57" i="21"/>
  <c r="BE57" i="21"/>
  <c r="BD57" i="21"/>
  <c r="BA57" i="21"/>
  <c r="I16" i="22"/>
  <c r="AA55" i="21"/>
  <c r="AB55" i="21" s="1"/>
  <c r="D18" i="22"/>
  <c r="I57" i="21"/>
  <c r="J57" i="21"/>
  <c r="F57" i="21"/>
  <c r="J18" i="22"/>
  <c r="AH57" i="21"/>
  <c r="AD57" i="21"/>
  <c r="AG57" i="21"/>
  <c r="BR56" i="21"/>
  <c r="BS56" i="21"/>
  <c r="BU56" i="21" s="1"/>
  <c r="CN56" i="21"/>
  <c r="CO56" i="21"/>
  <c r="CQ56" i="21" s="1"/>
  <c r="C10" i="17"/>
  <c r="C9" i="18"/>
  <c r="BK66" i="29" l="1"/>
  <c r="BV66" i="29"/>
  <c r="BK66" i="27"/>
  <c r="CG66" i="27"/>
  <c r="CR66" i="27"/>
  <c r="E59" i="21"/>
  <c r="G59" i="21" s="1"/>
  <c r="BR67" i="29"/>
  <c r="BS67" i="29"/>
  <c r="BU67" i="29" s="1"/>
  <c r="BV67" i="29" s="1"/>
  <c r="F27" i="30"/>
  <c r="O66" i="29"/>
  <c r="P66" i="29" s="1"/>
  <c r="L27" i="30"/>
  <c r="AM66" i="29"/>
  <c r="AN66" i="29" s="1"/>
  <c r="I27" i="30"/>
  <c r="AA66" i="29"/>
  <c r="AB66" i="29" s="1"/>
  <c r="BG67" i="29"/>
  <c r="BH67" i="29"/>
  <c r="BJ67" i="29" s="1"/>
  <c r="BK67" i="29" s="1"/>
  <c r="C30" i="30"/>
  <c r="D70" i="29"/>
  <c r="B70" i="29"/>
  <c r="J29" i="30"/>
  <c r="AG68" i="29"/>
  <c r="AD68" i="29"/>
  <c r="AH68" i="29"/>
  <c r="G29" i="30"/>
  <c r="V68" i="29"/>
  <c r="U68" i="29"/>
  <c r="R68" i="29"/>
  <c r="M29" i="30"/>
  <c r="AT68" i="29"/>
  <c r="AP68" i="29"/>
  <c r="AS68" i="29"/>
  <c r="BP68" i="29"/>
  <c r="BO68" i="29"/>
  <c r="BL68" i="29"/>
  <c r="CL68" i="29"/>
  <c r="CK68" i="29"/>
  <c r="CH68" i="29"/>
  <c r="E28" i="30"/>
  <c r="M67" i="29"/>
  <c r="L67" i="29"/>
  <c r="H28" i="30"/>
  <c r="X67" i="29"/>
  <c r="Y67" i="29"/>
  <c r="K28" i="30"/>
  <c r="AK67" i="29"/>
  <c r="AJ67" i="29"/>
  <c r="CN67" i="29"/>
  <c r="CO67" i="29"/>
  <c r="CQ67" i="29" s="1"/>
  <c r="N28" i="30"/>
  <c r="AV67" i="29"/>
  <c r="AW67" i="29"/>
  <c r="O27" i="30"/>
  <c r="AY66" i="29"/>
  <c r="AZ66" i="29" s="1"/>
  <c r="CC67" i="29"/>
  <c r="CD67" i="29"/>
  <c r="CF67" i="29" s="1"/>
  <c r="CG67" i="29" s="1"/>
  <c r="A30" i="30"/>
  <c r="AE69" i="29"/>
  <c r="AC69" i="29"/>
  <c r="E69" i="29"/>
  <c r="G69" i="29" s="1"/>
  <c r="CI69" i="29"/>
  <c r="BX69" i="29"/>
  <c r="BM69" i="29"/>
  <c r="BB69" i="29"/>
  <c r="AQ69" i="29"/>
  <c r="AO69" i="29"/>
  <c r="Q69" i="29"/>
  <c r="S69" i="29" s="1"/>
  <c r="D29" i="30"/>
  <c r="I68" i="29"/>
  <c r="F68" i="29"/>
  <c r="J68" i="29"/>
  <c r="BE68" i="29"/>
  <c r="BD68" i="29"/>
  <c r="BA68" i="29"/>
  <c r="CA68" i="29"/>
  <c r="BZ68" i="29"/>
  <c r="BW68" i="29"/>
  <c r="D29" i="28"/>
  <c r="J68" i="27"/>
  <c r="I68" i="27"/>
  <c r="F68" i="27"/>
  <c r="G29" i="28"/>
  <c r="U68" i="27"/>
  <c r="R68" i="27"/>
  <c r="V68" i="27"/>
  <c r="K28" i="28"/>
  <c r="AK67" i="27"/>
  <c r="AJ67" i="27"/>
  <c r="BG67" i="27"/>
  <c r="BH67" i="27"/>
  <c r="BJ67" i="27" s="1"/>
  <c r="C30" i="28"/>
  <c r="B70" i="27"/>
  <c r="D70" i="27"/>
  <c r="N28" i="28"/>
  <c r="AV67" i="27"/>
  <c r="AW67" i="27"/>
  <c r="O27" i="28"/>
  <c r="AY66" i="27"/>
  <c r="AZ66" i="27" s="1"/>
  <c r="BD68" i="27"/>
  <c r="BA68" i="27"/>
  <c r="BE68" i="27"/>
  <c r="BZ68" i="27"/>
  <c r="BW68" i="27"/>
  <c r="CA68" i="27"/>
  <c r="F27" i="28"/>
  <c r="O66" i="27"/>
  <c r="P66" i="27" s="1"/>
  <c r="CO67" i="27"/>
  <c r="CQ67" i="27" s="1"/>
  <c r="CN67" i="27"/>
  <c r="E28" i="28"/>
  <c r="M67" i="27"/>
  <c r="L67" i="27"/>
  <c r="CD67" i="27"/>
  <c r="CF67" i="27" s="1"/>
  <c r="CC67" i="27"/>
  <c r="H28" i="28"/>
  <c r="X67" i="27"/>
  <c r="Y67" i="27"/>
  <c r="A30" i="28"/>
  <c r="CI69" i="27"/>
  <c r="BX69" i="27"/>
  <c r="BM69" i="27"/>
  <c r="BB69" i="27"/>
  <c r="AQ69" i="27"/>
  <c r="AO69" i="27"/>
  <c r="Q69" i="27"/>
  <c r="S69" i="27" s="1"/>
  <c r="AE69" i="27"/>
  <c r="AC69" i="27"/>
  <c r="E69" i="27"/>
  <c r="G69" i="27" s="1"/>
  <c r="BS67" i="27"/>
  <c r="BU67" i="27" s="1"/>
  <c r="BR67" i="27"/>
  <c r="L27" i="28"/>
  <c r="AM66" i="27"/>
  <c r="AN66" i="27" s="1"/>
  <c r="I27" i="28"/>
  <c r="AA66" i="27"/>
  <c r="AB66" i="27" s="1"/>
  <c r="M29" i="28"/>
  <c r="AS68" i="27"/>
  <c r="AP68" i="27"/>
  <c r="AT68" i="27"/>
  <c r="BO68" i="27"/>
  <c r="BL68" i="27"/>
  <c r="BP68" i="27"/>
  <c r="CK68" i="27"/>
  <c r="CH68" i="27"/>
  <c r="CL68" i="27"/>
  <c r="J29" i="28"/>
  <c r="AH68" i="27"/>
  <c r="AG68" i="27"/>
  <c r="AD68" i="27"/>
  <c r="CR67" i="27"/>
  <c r="AC62" i="23"/>
  <c r="Q62" i="23"/>
  <c r="E62" i="23"/>
  <c r="G62" i="23" s="1"/>
  <c r="S62" i="23"/>
  <c r="BK59" i="23"/>
  <c r="CR56" i="21"/>
  <c r="BV59" i="23"/>
  <c r="CR59" i="23"/>
  <c r="CG59" i="23"/>
  <c r="K21" i="24"/>
  <c r="AK60" i="23"/>
  <c r="AJ60" i="23"/>
  <c r="D22" i="24"/>
  <c r="I61" i="23"/>
  <c r="J61" i="23"/>
  <c r="F61" i="23"/>
  <c r="C23" i="24"/>
  <c r="D63" i="23"/>
  <c r="B63" i="23"/>
  <c r="AO63" i="23" s="1"/>
  <c r="BZ61" i="23"/>
  <c r="CA61" i="23"/>
  <c r="BW61" i="23"/>
  <c r="A23" i="24"/>
  <c r="BX62" i="23"/>
  <c r="CI62" i="23"/>
  <c r="AQ62" i="23"/>
  <c r="BM62" i="23"/>
  <c r="BB62" i="23"/>
  <c r="AE62" i="23"/>
  <c r="G22" i="24"/>
  <c r="U61" i="23"/>
  <c r="R61" i="23"/>
  <c r="V61" i="23"/>
  <c r="BD61" i="23"/>
  <c r="BA61" i="23"/>
  <c r="BE61" i="23"/>
  <c r="CK61" i="23"/>
  <c r="CL61" i="23"/>
  <c r="CH61" i="23"/>
  <c r="CD60" i="23"/>
  <c r="CF60" i="23" s="1"/>
  <c r="CC60" i="23"/>
  <c r="L20" i="24"/>
  <c r="AM59" i="23"/>
  <c r="AN59" i="23" s="1"/>
  <c r="I20" i="24"/>
  <c r="AA59" i="23"/>
  <c r="AB59" i="23" s="1"/>
  <c r="M22" i="24"/>
  <c r="AS61" i="23"/>
  <c r="AP61" i="23"/>
  <c r="AT61" i="23"/>
  <c r="H21" i="24"/>
  <c r="Y60" i="23"/>
  <c r="X60" i="23"/>
  <c r="E21" i="24"/>
  <c r="M60" i="23"/>
  <c r="L60" i="23"/>
  <c r="J22" i="24"/>
  <c r="AG61" i="23"/>
  <c r="AD61" i="23"/>
  <c r="AH61" i="23"/>
  <c r="BG60" i="23"/>
  <c r="BH60" i="23"/>
  <c r="BJ60" i="23" s="1"/>
  <c r="N21" i="24"/>
  <c r="AW60" i="23"/>
  <c r="AV60" i="23"/>
  <c r="BO61" i="23"/>
  <c r="BL61" i="23"/>
  <c r="BP61" i="23"/>
  <c r="CN60" i="23"/>
  <c r="CO60" i="23"/>
  <c r="CQ60" i="23" s="1"/>
  <c r="O20" i="24"/>
  <c r="AY59" i="23"/>
  <c r="AZ59" i="23" s="1"/>
  <c r="BS60" i="23"/>
  <c r="BU60" i="23" s="1"/>
  <c r="BR60" i="23"/>
  <c r="F20" i="24"/>
  <c r="O59" i="23"/>
  <c r="P59" i="23" s="1"/>
  <c r="CG56" i="21"/>
  <c r="BK56" i="21"/>
  <c r="BV56" i="21"/>
  <c r="BH57" i="21"/>
  <c r="BJ57" i="21" s="1"/>
  <c r="BG57" i="21"/>
  <c r="BP58" i="21"/>
  <c r="BO58" i="21"/>
  <c r="BL58" i="21"/>
  <c r="CO57" i="21"/>
  <c r="CQ57" i="21" s="1"/>
  <c r="CN57" i="21"/>
  <c r="G19" i="22"/>
  <c r="V58" i="21"/>
  <c r="U58" i="21"/>
  <c r="R58" i="21"/>
  <c r="A20" i="22"/>
  <c r="BX59" i="21"/>
  <c r="CI59" i="21"/>
  <c r="BB59" i="21"/>
  <c r="BM59" i="21"/>
  <c r="M19" i="22"/>
  <c r="AP58" i="21"/>
  <c r="AT58" i="21"/>
  <c r="AS58" i="21"/>
  <c r="CL58" i="21"/>
  <c r="CK58" i="21"/>
  <c r="CH58" i="21"/>
  <c r="BW58" i="21"/>
  <c r="CA58" i="21"/>
  <c r="BZ58" i="21"/>
  <c r="O17" i="22"/>
  <c r="AY56" i="21"/>
  <c r="AZ56" i="21" s="1"/>
  <c r="H18" i="22"/>
  <c r="Y57" i="21"/>
  <c r="X57" i="21"/>
  <c r="BD58" i="21"/>
  <c r="BE58" i="21"/>
  <c r="BA58" i="21"/>
  <c r="C20" i="22"/>
  <c r="B60" i="21"/>
  <c r="D60" i="21"/>
  <c r="F17" i="22"/>
  <c r="O56" i="21"/>
  <c r="P56" i="21" s="1"/>
  <c r="L17" i="22"/>
  <c r="AM56" i="21"/>
  <c r="AN56" i="21" s="1"/>
  <c r="I17" i="22"/>
  <c r="AA56" i="21"/>
  <c r="AB56" i="21" s="1"/>
  <c r="K18" i="22"/>
  <c r="AK57" i="21"/>
  <c r="AJ57" i="21"/>
  <c r="E18" i="22"/>
  <c r="L57" i="21"/>
  <c r="M57" i="21"/>
  <c r="D19" i="22"/>
  <c r="F58" i="21"/>
  <c r="J58" i="21"/>
  <c r="I58" i="21"/>
  <c r="N18" i="22"/>
  <c r="AV57" i="21"/>
  <c r="AW57" i="21"/>
  <c r="BR57" i="21"/>
  <c r="BS57" i="21"/>
  <c r="BU57" i="21" s="1"/>
  <c r="CC57" i="21"/>
  <c r="CD57" i="21"/>
  <c r="CF57" i="21" s="1"/>
  <c r="J19" i="22"/>
  <c r="AH58" i="21"/>
  <c r="AG58" i="21"/>
  <c r="AD58" i="21"/>
  <c r="C11" i="17"/>
  <c r="C10" i="18"/>
  <c r="CG67" i="27" l="1"/>
  <c r="CR67" i="29"/>
  <c r="BK67" i="27"/>
  <c r="BV67" i="27"/>
  <c r="E60" i="21"/>
  <c r="G60" i="21" s="1"/>
  <c r="G30" i="30"/>
  <c r="U69" i="29"/>
  <c r="R69" i="29"/>
  <c r="V69" i="29"/>
  <c r="D30" i="30"/>
  <c r="J69" i="29"/>
  <c r="I69" i="29"/>
  <c r="F69" i="29"/>
  <c r="E29" i="30"/>
  <c r="L68" i="29"/>
  <c r="M68" i="29"/>
  <c r="BH68" i="29"/>
  <c r="BJ68" i="29" s="1"/>
  <c r="BG68" i="29"/>
  <c r="M30" i="30"/>
  <c r="AS69" i="29"/>
  <c r="AP69" i="29"/>
  <c r="AT69" i="29"/>
  <c r="BO69" i="29"/>
  <c r="BL69" i="29"/>
  <c r="BP69" i="29"/>
  <c r="CK69" i="29"/>
  <c r="CH69" i="29"/>
  <c r="CL69" i="29"/>
  <c r="J30" i="30"/>
  <c r="AH69" i="29"/>
  <c r="AG69" i="29"/>
  <c r="AD69" i="29"/>
  <c r="O28" i="30"/>
  <c r="AY67" i="29"/>
  <c r="AZ67" i="29" s="1"/>
  <c r="BS68" i="29"/>
  <c r="BU68" i="29" s="1"/>
  <c r="BR68" i="29"/>
  <c r="C31" i="30"/>
  <c r="B71" i="29"/>
  <c r="D71" i="29"/>
  <c r="CD68" i="29"/>
  <c r="CF68" i="29" s="1"/>
  <c r="CC68" i="29"/>
  <c r="BK68" i="29"/>
  <c r="BD69" i="29"/>
  <c r="BA69" i="29"/>
  <c r="BE69" i="29"/>
  <c r="BZ69" i="29"/>
  <c r="BW69" i="29"/>
  <c r="CA69" i="29"/>
  <c r="L28" i="30"/>
  <c r="AM67" i="29"/>
  <c r="AN67" i="29" s="1"/>
  <c r="I28" i="30"/>
  <c r="AA67" i="29"/>
  <c r="AB67" i="29" s="1"/>
  <c r="F28" i="30"/>
  <c r="O67" i="29"/>
  <c r="P67" i="29" s="1"/>
  <c r="CO68" i="29"/>
  <c r="CQ68" i="29" s="1"/>
  <c r="CN68" i="29"/>
  <c r="BV68" i="29"/>
  <c r="N29" i="30"/>
  <c r="AW68" i="29"/>
  <c r="AV68" i="29"/>
  <c r="H29" i="30"/>
  <c r="Y68" i="29"/>
  <c r="X68" i="29"/>
  <c r="K29" i="30"/>
  <c r="AJ68" i="29"/>
  <c r="AK68" i="29"/>
  <c r="A31" i="30"/>
  <c r="CI70" i="29"/>
  <c r="BX70" i="29"/>
  <c r="BM70" i="29"/>
  <c r="BB70" i="29"/>
  <c r="AQ70" i="29"/>
  <c r="AO70" i="29"/>
  <c r="Q70" i="29"/>
  <c r="S70" i="29" s="1"/>
  <c r="AE70" i="29"/>
  <c r="AC70" i="29"/>
  <c r="E70" i="29"/>
  <c r="G70" i="29" s="1"/>
  <c r="BR68" i="27"/>
  <c r="BS68" i="27"/>
  <c r="BU68" i="27" s="1"/>
  <c r="D30" i="28"/>
  <c r="I69" i="27"/>
  <c r="F69" i="27"/>
  <c r="J69" i="27"/>
  <c r="J30" i="28"/>
  <c r="AG69" i="27"/>
  <c r="AD69" i="27"/>
  <c r="AH69" i="27"/>
  <c r="M30" i="28"/>
  <c r="AT69" i="27"/>
  <c r="AS69" i="27"/>
  <c r="AP69" i="27"/>
  <c r="CL69" i="27"/>
  <c r="CK69" i="27"/>
  <c r="CH69" i="27"/>
  <c r="F28" i="28"/>
  <c r="O67" i="27"/>
  <c r="P67" i="27" s="1"/>
  <c r="O28" i="28"/>
  <c r="AY67" i="27"/>
  <c r="AZ67" i="27" s="1"/>
  <c r="C31" i="28"/>
  <c r="D71" i="27"/>
  <c r="B71" i="27"/>
  <c r="K29" i="28"/>
  <c r="AK68" i="27"/>
  <c r="AJ68" i="27"/>
  <c r="CN68" i="27"/>
  <c r="CO68" i="27"/>
  <c r="CQ68" i="27" s="1"/>
  <c r="N29" i="28"/>
  <c r="AV68" i="27"/>
  <c r="AW68" i="27"/>
  <c r="BE69" i="27"/>
  <c r="BD69" i="27"/>
  <c r="BA69" i="27"/>
  <c r="CA69" i="27"/>
  <c r="BZ69" i="27"/>
  <c r="BW69" i="27"/>
  <c r="I28" i="28"/>
  <c r="AA67" i="27"/>
  <c r="AB67" i="27" s="1"/>
  <c r="CC68" i="27"/>
  <c r="CD68" i="27"/>
  <c r="CF68" i="27" s="1"/>
  <c r="CG68" i="27" s="1"/>
  <c r="A31" i="28"/>
  <c r="AE70" i="27"/>
  <c r="AC70" i="27"/>
  <c r="E70" i="27"/>
  <c r="G70" i="27" s="1"/>
  <c r="CI70" i="27"/>
  <c r="BX70" i="27"/>
  <c r="BM70" i="27"/>
  <c r="BB70" i="27"/>
  <c r="AQ70" i="27"/>
  <c r="AO70" i="27"/>
  <c r="Q70" i="27"/>
  <c r="S70" i="27" s="1"/>
  <c r="L28" i="28"/>
  <c r="AM67" i="27"/>
  <c r="AN67" i="27" s="1"/>
  <c r="E29" i="28"/>
  <c r="M68" i="27"/>
  <c r="L68" i="27"/>
  <c r="BV68" i="27"/>
  <c r="G30" i="28"/>
  <c r="V69" i="27"/>
  <c r="U69" i="27"/>
  <c r="R69" i="27"/>
  <c r="BP69" i="27"/>
  <c r="BO69" i="27"/>
  <c r="BL69" i="27"/>
  <c r="BG68" i="27"/>
  <c r="BH68" i="27"/>
  <c r="BJ68" i="27" s="1"/>
  <c r="H29" i="28"/>
  <c r="X68" i="27"/>
  <c r="Y68" i="27"/>
  <c r="AC63" i="23"/>
  <c r="E63" i="23"/>
  <c r="G63" i="23" s="1"/>
  <c r="Q63" i="23"/>
  <c r="S63" i="23" s="1"/>
  <c r="CR60" i="23"/>
  <c r="BV60" i="23"/>
  <c r="CG60" i="23"/>
  <c r="BK60" i="23"/>
  <c r="BV57" i="21"/>
  <c r="I21" i="24"/>
  <c r="AA60" i="23"/>
  <c r="AB60" i="23" s="1"/>
  <c r="J23" i="24"/>
  <c r="AG62" i="23"/>
  <c r="AH62" i="23"/>
  <c r="AD62" i="23"/>
  <c r="A24" i="24"/>
  <c r="AQ63" i="23"/>
  <c r="BB63" i="23"/>
  <c r="BX63" i="23"/>
  <c r="BM63" i="23"/>
  <c r="CI63" i="23"/>
  <c r="AE63" i="23"/>
  <c r="BD62" i="23"/>
  <c r="BE62" i="23"/>
  <c r="BA62" i="23"/>
  <c r="C24" i="24"/>
  <c r="D64" i="23"/>
  <c r="B64" i="23"/>
  <c r="AC64" i="23" s="1"/>
  <c r="D23" i="24"/>
  <c r="J62" i="23"/>
  <c r="F62" i="23"/>
  <c r="I62" i="23"/>
  <c r="BP62" i="23"/>
  <c r="BO62" i="23"/>
  <c r="BL62" i="23"/>
  <c r="K22" i="24"/>
  <c r="AK61" i="23"/>
  <c r="AJ61" i="23"/>
  <c r="M23" i="24"/>
  <c r="AT62" i="23"/>
  <c r="AS62" i="23"/>
  <c r="AP62" i="23"/>
  <c r="E22" i="24"/>
  <c r="L61" i="23"/>
  <c r="M61" i="23"/>
  <c r="BH61" i="23"/>
  <c r="BJ61" i="23" s="1"/>
  <c r="BG61" i="23"/>
  <c r="G23" i="24"/>
  <c r="U62" i="23"/>
  <c r="R62" i="23"/>
  <c r="V62" i="23"/>
  <c r="CK62" i="23"/>
  <c r="CL62" i="23"/>
  <c r="CH62" i="23"/>
  <c r="O21" i="24"/>
  <c r="AY60" i="23"/>
  <c r="AZ60" i="23" s="1"/>
  <c r="CA62" i="23"/>
  <c r="BW62" i="23"/>
  <c r="BZ62" i="23"/>
  <c r="BR61" i="23"/>
  <c r="BS61" i="23"/>
  <c r="BU61" i="23" s="1"/>
  <c r="H22" i="24"/>
  <c r="X61" i="23"/>
  <c r="Y61" i="23"/>
  <c r="L21" i="24"/>
  <c r="AM60" i="23"/>
  <c r="AN60" i="23" s="1"/>
  <c r="N22" i="24"/>
  <c r="AW61" i="23"/>
  <c r="AV61" i="23"/>
  <c r="F21" i="24"/>
  <c r="O60" i="23"/>
  <c r="P60" i="23" s="1"/>
  <c r="CN61" i="23"/>
  <c r="CO61" i="23"/>
  <c r="CQ61" i="23" s="1"/>
  <c r="CD61" i="23"/>
  <c r="CF61" i="23" s="1"/>
  <c r="CC61" i="23"/>
  <c r="BK57" i="21"/>
  <c r="CR57" i="21"/>
  <c r="CG57" i="21"/>
  <c r="F18" i="22"/>
  <c r="O57" i="21"/>
  <c r="P57" i="21" s="1"/>
  <c r="H19" i="22"/>
  <c r="X58" i="21"/>
  <c r="Y58" i="21"/>
  <c r="D20" i="22"/>
  <c r="I59" i="21"/>
  <c r="F59" i="21"/>
  <c r="J59" i="21"/>
  <c r="C21" i="22"/>
  <c r="D61" i="21"/>
  <c r="B61" i="21"/>
  <c r="BO59" i="21"/>
  <c r="BL59" i="21"/>
  <c r="BP59" i="21"/>
  <c r="L18" i="22"/>
  <c r="AM57" i="21"/>
  <c r="AN57" i="21" s="1"/>
  <c r="CL59" i="21"/>
  <c r="CK59" i="21"/>
  <c r="CH59" i="21"/>
  <c r="BG58" i="21"/>
  <c r="BH58" i="21"/>
  <c r="BJ58" i="21" s="1"/>
  <c r="CA59" i="21"/>
  <c r="BZ59" i="21"/>
  <c r="BW59" i="21"/>
  <c r="A21" i="22"/>
  <c r="BX60" i="21"/>
  <c r="CI60" i="21"/>
  <c r="BB60" i="21"/>
  <c r="BM60" i="21"/>
  <c r="CD58" i="21"/>
  <c r="CF58" i="21" s="1"/>
  <c r="CC58" i="21"/>
  <c r="M20" i="22"/>
  <c r="AS59" i="21"/>
  <c r="AP59" i="21"/>
  <c r="AT59" i="21"/>
  <c r="BS58" i="21"/>
  <c r="BU58" i="21" s="1"/>
  <c r="BR58" i="21"/>
  <c r="BE59" i="21"/>
  <c r="BD59" i="21"/>
  <c r="BA59" i="21"/>
  <c r="CN58" i="21"/>
  <c r="CO58" i="21"/>
  <c r="CQ58" i="21" s="1"/>
  <c r="J20" i="22"/>
  <c r="AG59" i="21"/>
  <c r="AD59" i="21"/>
  <c r="AH59" i="21"/>
  <c r="G20" i="22"/>
  <c r="V59" i="21"/>
  <c r="U59" i="21"/>
  <c r="R59" i="21"/>
  <c r="O18" i="22"/>
  <c r="AY57" i="21"/>
  <c r="AZ57" i="21" s="1"/>
  <c r="E19" i="22"/>
  <c r="M58" i="21"/>
  <c r="L58" i="21"/>
  <c r="I18" i="22"/>
  <c r="AA57" i="21"/>
  <c r="AB57" i="21" s="1"/>
  <c r="K19" i="22"/>
  <c r="AK58" i="21"/>
  <c r="AJ58" i="21"/>
  <c r="N19" i="22"/>
  <c r="AW58" i="21"/>
  <c r="AV58" i="21"/>
  <c r="C12" i="17"/>
  <c r="A10" i="17"/>
  <c r="C11" i="18"/>
  <c r="BK68" i="27" l="1"/>
  <c r="CG68" i="29"/>
  <c r="CR68" i="27"/>
  <c r="AO64" i="23"/>
  <c r="CR68" i="29"/>
  <c r="E61" i="21"/>
  <c r="G61" i="21" s="1"/>
  <c r="D31" i="30"/>
  <c r="I70" i="29"/>
  <c r="F70" i="29"/>
  <c r="J70" i="29"/>
  <c r="G31" i="30"/>
  <c r="V70" i="29"/>
  <c r="U70" i="29"/>
  <c r="R70" i="29"/>
  <c r="BE70" i="29"/>
  <c r="BD70" i="29"/>
  <c r="BA70" i="29"/>
  <c r="CA70" i="29"/>
  <c r="BZ70" i="29"/>
  <c r="BW70" i="29"/>
  <c r="L29" i="30"/>
  <c r="AM68" i="29"/>
  <c r="AN68" i="29" s="1"/>
  <c r="I29" i="30"/>
  <c r="AA68" i="29"/>
  <c r="AB68" i="29" s="1"/>
  <c r="BG69" i="29"/>
  <c r="BH69" i="29"/>
  <c r="BJ69" i="29" s="1"/>
  <c r="BK69" i="29" s="1"/>
  <c r="A32" i="30"/>
  <c r="AE71" i="29"/>
  <c r="AC71" i="29"/>
  <c r="E71" i="29"/>
  <c r="G71" i="29" s="1"/>
  <c r="CI71" i="29"/>
  <c r="BX71" i="29"/>
  <c r="BM71" i="29"/>
  <c r="BB71" i="29"/>
  <c r="AQ71" i="29"/>
  <c r="AO71" i="29"/>
  <c r="Q71" i="29"/>
  <c r="S71" i="29" s="1"/>
  <c r="K30" i="30"/>
  <c r="AK69" i="29"/>
  <c r="AJ69" i="29"/>
  <c r="CN69" i="29"/>
  <c r="CO69" i="29"/>
  <c r="CQ69" i="29" s="1"/>
  <c r="N30" i="30"/>
  <c r="AV69" i="29"/>
  <c r="AW69" i="29"/>
  <c r="E30" i="30"/>
  <c r="M69" i="29"/>
  <c r="L69" i="29"/>
  <c r="H30" i="30"/>
  <c r="X69" i="29"/>
  <c r="Y69" i="29"/>
  <c r="J31" i="30"/>
  <c r="AG70" i="29"/>
  <c r="AD70" i="29"/>
  <c r="AH70" i="29"/>
  <c r="M31" i="30"/>
  <c r="AT70" i="29"/>
  <c r="AS70" i="29"/>
  <c r="AP70" i="29"/>
  <c r="BP70" i="29"/>
  <c r="BO70" i="29"/>
  <c r="BL70" i="29"/>
  <c r="CL70" i="29"/>
  <c r="CK70" i="29"/>
  <c r="CH70" i="29"/>
  <c r="O29" i="30"/>
  <c r="AY68" i="29"/>
  <c r="AZ68" i="29" s="1"/>
  <c r="CC69" i="29"/>
  <c r="CD69" i="29"/>
  <c r="CF69" i="29" s="1"/>
  <c r="CG69" i="29" s="1"/>
  <c r="C32" i="30"/>
  <c r="D72" i="29"/>
  <c r="B72" i="29"/>
  <c r="BR69" i="29"/>
  <c r="BV69" i="29" s="1"/>
  <c r="BS69" i="29"/>
  <c r="BU69" i="29" s="1"/>
  <c r="F29" i="30"/>
  <c r="O68" i="29"/>
  <c r="P68" i="29" s="1"/>
  <c r="I29" i="28"/>
  <c r="AA68" i="27"/>
  <c r="AB68" i="27" s="1"/>
  <c r="H30" i="28"/>
  <c r="Y69" i="27"/>
  <c r="X69" i="27"/>
  <c r="G31" i="28"/>
  <c r="U70" i="27"/>
  <c r="R70" i="27"/>
  <c r="V70" i="27"/>
  <c r="M31" i="28"/>
  <c r="AS70" i="27"/>
  <c r="AP70" i="27"/>
  <c r="AT70" i="27"/>
  <c r="BO70" i="27"/>
  <c r="BL70" i="27"/>
  <c r="BP70" i="27"/>
  <c r="CK70" i="27"/>
  <c r="CH70" i="27"/>
  <c r="CL70" i="27"/>
  <c r="D31" i="28"/>
  <c r="J70" i="27"/>
  <c r="I70" i="27"/>
  <c r="F70" i="27"/>
  <c r="J31" i="28"/>
  <c r="AH70" i="27"/>
  <c r="AG70" i="27"/>
  <c r="AD70" i="27"/>
  <c r="BH69" i="27"/>
  <c r="BJ69" i="27" s="1"/>
  <c r="BG69" i="27"/>
  <c r="O29" i="28"/>
  <c r="AY68" i="27"/>
  <c r="AZ68" i="27" s="1"/>
  <c r="C32" i="28"/>
  <c r="B72" i="27"/>
  <c r="D72" i="27"/>
  <c r="N30" i="28"/>
  <c r="AW69" i="27"/>
  <c r="AV69" i="27"/>
  <c r="K30" i="28"/>
  <c r="AJ69" i="27"/>
  <c r="AK69" i="27"/>
  <c r="E30" i="28"/>
  <c r="L69" i="27"/>
  <c r="M69" i="27"/>
  <c r="BS69" i="27"/>
  <c r="BU69" i="27" s="1"/>
  <c r="BR69" i="27"/>
  <c r="F29" i="28"/>
  <c r="O68" i="27"/>
  <c r="P68" i="27" s="1"/>
  <c r="BD70" i="27"/>
  <c r="BA70" i="27"/>
  <c r="BE70" i="27"/>
  <c r="BZ70" i="27"/>
  <c r="BW70" i="27"/>
  <c r="CA70" i="27"/>
  <c r="CD69" i="27"/>
  <c r="CF69" i="27" s="1"/>
  <c r="CC69" i="27"/>
  <c r="CG69" i="27" s="1"/>
  <c r="L29" i="28"/>
  <c r="AM68" i="27"/>
  <c r="AN68" i="27" s="1"/>
  <c r="A32" i="28"/>
  <c r="CI71" i="27"/>
  <c r="BX71" i="27"/>
  <c r="BM71" i="27"/>
  <c r="BB71" i="27"/>
  <c r="AQ71" i="27"/>
  <c r="AO71" i="27"/>
  <c r="Q71" i="27"/>
  <c r="S71" i="27" s="1"/>
  <c r="AE71" i="27"/>
  <c r="AC71" i="27"/>
  <c r="E71" i="27"/>
  <c r="G71" i="27" s="1"/>
  <c r="CO69" i="27"/>
  <c r="CQ69" i="27" s="1"/>
  <c r="CN69" i="27"/>
  <c r="Q64" i="23"/>
  <c r="E64" i="23"/>
  <c r="G64" i="23" s="1"/>
  <c r="S64" i="23"/>
  <c r="BV61" i="23"/>
  <c r="CG61" i="23"/>
  <c r="CR61" i="23"/>
  <c r="BK61" i="23"/>
  <c r="BL63" i="23"/>
  <c r="BP63" i="23"/>
  <c r="BO63" i="23"/>
  <c r="G24" i="24"/>
  <c r="R63" i="23"/>
  <c r="V63" i="23"/>
  <c r="U63" i="23"/>
  <c r="CA63" i="23"/>
  <c r="BW63" i="23"/>
  <c r="BZ63" i="23"/>
  <c r="BA63" i="23"/>
  <c r="BD63" i="23"/>
  <c r="BE63" i="23"/>
  <c r="M24" i="24"/>
  <c r="AT63" i="23"/>
  <c r="AS63" i="23"/>
  <c r="AP63" i="23"/>
  <c r="CO62" i="23"/>
  <c r="CQ62" i="23" s="1"/>
  <c r="CN62" i="23"/>
  <c r="H23" i="24"/>
  <c r="Y62" i="23"/>
  <c r="X62" i="23"/>
  <c r="C25" i="24"/>
  <c r="D65" i="23"/>
  <c r="B65" i="23"/>
  <c r="L22" i="24"/>
  <c r="AM61" i="23"/>
  <c r="AN61" i="23" s="1"/>
  <c r="CD62" i="23"/>
  <c r="CF62" i="23" s="1"/>
  <c r="CC62" i="23"/>
  <c r="BG62" i="23"/>
  <c r="BH62" i="23"/>
  <c r="BJ62" i="23" s="1"/>
  <c r="K23" i="24"/>
  <c r="AJ62" i="23"/>
  <c r="AK62" i="23"/>
  <c r="O22" i="24"/>
  <c r="AY61" i="23"/>
  <c r="AZ61" i="23" s="1"/>
  <c r="I22" i="24"/>
  <c r="AA61" i="23"/>
  <c r="AB61" i="23" s="1"/>
  <c r="F22" i="24"/>
  <c r="O61" i="23"/>
  <c r="P61" i="23" s="1"/>
  <c r="J24" i="24"/>
  <c r="AH63" i="23"/>
  <c r="AD63" i="23"/>
  <c r="AG63" i="23"/>
  <c r="E23" i="24"/>
  <c r="M62" i="23"/>
  <c r="L62" i="23"/>
  <c r="A25" i="24"/>
  <c r="BX64" i="23"/>
  <c r="AQ64" i="23"/>
  <c r="CI64" i="23"/>
  <c r="AE64" i="23"/>
  <c r="BB64" i="23"/>
  <c r="BM64" i="23"/>
  <c r="BR62" i="23"/>
  <c r="BS62" i="23"/>
  <c r="BU62" i="23" s="1"/>
  <c r="D24" i="24"/>
  <c r="J63" i="23"/>
  <c r="I63" i="23"/>
  <c r="F63" i="23"/>
  <c r="N23" i="24"/>
  <c r="AW62" i="23"/>
  <c r="AV62" i="23"/>
  <c r="CH63" i="23"/>
  <c r="CL63" i="23"/>
  <c r="CK63" i="23"/>
  <c r="CG58" i="21"/>
  <c r="BK58" i="21"/>
  <c r="BV58" i="21"/>
  <c r="CR58" i="21"/>
  <c r="K20" i="22"/>
  <c r="AJ59" i="21"/>
  <c r="AK59" i="21"/>
  <c r="CH60" i="21"/>
  <c r="CL60" i="21"/>
  <c r="CK60" i="21"/>
  <c r="BZ60" i="21"/>
  <c r="BW60" i="21"/>
  <c r="CA60" i="21"/>
  <c r="E20" i="22"/>
  <c r="M59" i="21"/>
  <c r="L59" i="21"/>
  <c r="O19" i="22"/>
  <c r="AY58" i="21"/>
  <c r="AZ58" i="21" s="1"/>
  <c r="BS59" i="21"/>
  <c r="BU59" i="21" s="1"/>
  <c r="BR59" i="21"/>
  <c r="N20" i="22"/>
  <c r="AW59" i="21"/>
  <c r="AV59" i="21"/>
  <c r="CO59" i="21"/>
  <c r="CQ59" i="21" s="1"/>
  <c r="CN59" i="21"/>
  <c r="D21" i="22"/>
  <c r="J60" i="21"/>
  <c r="I60" i="21"/>
  <c r="F60" i="21"/>
  <c r="L19" i="22"/>
  <c r="AM58" i="21"/>
  <c r="AN58" i="21" s="1"/>
  <c r="J21" i="22"/>
  <c r="AD60" i="21"/>
  <c r="AG60" i="21"/>
  <c r="AH60" i="21"/>
  <c r="CC59" i="21"/>
  <c r="CD59" i="21"/>
  <c r="CF59" i="21" s="1"/>
  <c r="A22" i="22"/>
  <c r="BX61" i="21"/>
  <c r="BB61" i="21"/>
  <c r="BM61" i="21"/>
  <c r="CI61" i="21"/>
  <c r="BA60" i="21"/>
  <c r="BE60" i="21"/>
  <c r="BD60" i="21"/>
  <c r="F19" i="22"/>
  <c r="O58" i="21"/>
  <c r="P58" i="21" s="1"/>
  <c r="H20" i="22"/>
  <c r="X59" i="21"/>
  <c r="Y59" i="21"/>
  <c r="BL60" i="21"/>
  <c r="BO60" i="21"/>
  <c r="BP60" i="21"/>
  <c r="C22" i="22"/>
  <c r="B62" i="21"/>
  <c r="D62" i="21"/>
  <c r="G21" i="22"/>
  <c r="R60" i="21"/>
  <c r="V60" i="21"/>
  <c r="U60" i="21"/>
  <c r="I19" i="22"/>
  <c r="AA58" i="21"/>
  <c r="AB58" i="21" s="1"/>
  <c r="BH59" i="21"/>
  <c r="BJ59" i="21" s="1"/>
  <c r="BG59" i="21"/>
  <c r="M21" i="22"/>
  <c r="AT60" i="21"/>
  <c r="AP60" i="21"/>
  <c r="AS60" i="21"/>
  <c r="M10" i="17"/>
  <c r="C13" i="17"/>
  <c r="J10" i="17"/>
  <c r="D10" i="17"/>
  <c r="G10" i="17"/>
  <c r="C12" i="18"/>
  <c r="BK69" i="27" l="1"/>
  <c r="BV69" i="27"/>
  <c r="CR69" i="29"/>
  <c r="CR69" i="27"/>
  <c r="AO65" i="23"/>
  <c r="E62" i="21"/>
  <c r="G62" i="21" s="1"/>
  <c r="C33" i="30"/>
  <c r="B73" i="29"/>
  <c r="D73" i="29"/>
  <c r="BS70" i="29"/>
  <c r="BU70" i="29" s="1"/>
  <c r="BR70" i="29"/>
  <c r="I30" i="30"/>
  <c r="AA69" i="29"/>
  <c r="AB69" i="29" s="1"/>
  <c r="F30" i="30"/>
  <c r="O69" i="29"/>
  <c r="P69" i="29" s="1"/>
  <c r="L30" i="30"/>
  <c r="AM69" i="29"/>
  <c r="AN69" i="29" s="1"/>
  <c r="BD71" i="29"/>
  <c r="BA71" i="29"/>
  <c r="BE71" i="29"/>
  <c r="BZ71" i="29"/>
  <c r="BW71" i="29"/>
  <c r="CA71" i="29"/>
  <c r="CD70" i="29"/>
  <c r="CF70" i="29" s="1"/>
  <c r="CC70" i="29"/>
  <c r="E31" i="30"/>
  <c r="L70" i="29"/>
  <c r="M70" i="29"/>
  <c r="A33" i="30"/>
  <c r="CI72" i="29"/>
  <c r="BX72" i="29"/>
  <c r="BM72" i="29"/>
  <c r="BB72" i="29"/>
  <c r="AQ72" i="29"/>
  <c r="AO72" i="29"/>
  <c r="S72" i="29"/>
  <c r="Q72" i="29"/>
  <c r="AE72" i="29"/>
  <c r="AC72" i="29"/>
  <c r="G72" i="29"/>
  <c r="E72" i="29"/>
  <c r="CO70" i="29"/>
  <c r="CQ70" i="29" s="1"/>
  <c r="CN70" i="29"/>
  <c r="BV70" i="29"/>
  <c r="N31" i="30"/>
  <c r="AW70" i="29"/>
  <c r="AV70" i="29"/>
  <c r="K31" i="30"/>
  <c r="AJ70" i="29"/>
  <c r="AK70" i="29"/>
  <c r="O30" i="30"/>
  <c r="AY69" i="29"/>
  <c r="AZ69" i="29" s="1"/>
  <c r="G32" i="30"/>
  <c r="U71" i="29"/>
  <c r="R71" i="29"/>
  <c r="V71" i="29"/>
  <c r="M32" i="30"/>
  <c r="AS71" i="29"/>
  <c r="AP71" i="29"/>
  <c r="AT71" i="29"/>
  <c r="BO71" i="29"/>
  <c r="BL71" i="29"/>
  <c r="BP71" i="29"/>
  <c r="CK71" i="29"/>
  <c r="CH71" i="29"/>
  <c r="CL71" i="29"/>
  <c r="D32" i="30"/>
  <c r="J71" i="29"/>
  <c r="I71" i="29"/>
  <c r="F71" i="29"/>
  <c r="J32" i="30"/>
  <c r="AH71" i="29"/>
  <c r="AG71" i="29"/>
  <c r="AD71" i="29"/>
  <c r="CG70" i="29"/>
  <c r="BH70" i="29"/>
  <c r="BJ70" i="29" s="1"/>
  <c r="BG70" i="29"/>
  <c r="H31" i="30"/>
  <c r="Y70" i="29"/>
  <c r="X70" i="29"/>
  <c r="D32" i="28"/>
  <c r="I71" i="27"/>
  <c r="F71" i="27"/>
  <c r="J71" i="27"/>
  <c r="G32" i="28"/>
  <c r="V71" i="27"/>
  <c r="U71" i="27"/>
  <c r="R71" i="27"/>
  <c r="M32" i="28"/>
  <c r="AT71" i="27"/>
  <c r="AS71" i="27"/>
  <c r="AP71" i="27"/>
  <c r="BP71" i="27"/>
  <c r="BO71" i="27"/>
  <c r="BL71" i="27"/>
  <c r="CL71" i="27"/>
  <c r="CK71" i="27"/>
  <c r="CH71" i="27"/>
  <c r="BG70" i="27"/>
  <c r="BH70" i="27"/>
  <c r="BJ70" i="27" s="1"/>
  <c r="BK70" i="27" s="1"/>
  <c r="C33" i="28"/>
  <c r="D73" i="27"/>
  <c r="B73" i="27"/>
  <c r="K31" i="28"/>
  <c r="AK70" i="27"/>
  <c r="AJ70" i="27"/>
  <c r="E31" i="28"/>
  <c r="M70" i="27"/>
  <c r="L70" i="27"/>
  <c r="CN70" i="27"/>
  <c r="CO70" i="27"/>
  <c r="CQ70" i="27" s="1"/>
  <c r="N31" i="28"/>
  <c r="AV70" i="27"/>
  <c r="AW70" i="27"/>
  <c r="H31" i="28"/>
  <c r="X70" i="27"/>
  <c r="Y70" i="27"/>
  <c r="J32" i="28"/>
  <c r="AG71" i="27"/>
  <c r="AD71" i="27"/>
  <c r="AH71" i="27"/>
  <c r="BE71" i="27"/>
  <c r="BD71" i="27"/>
  <c r="BA71" i="27"/>
  <c r="CA71" i="27"/>
  <c r="BZ71" i="27"/>
  <c r="BW71" i="27"/>
  <c r="CC70" i="27"/>
  <c r="CG70" i="27" s="1"/>
  <c r="CD70" i="27"/>
  <c r="CF70" i="27" s="1"/>
  <c r="F30" i="28"/>
  <c r="O69" i="27"/>
  <c r="P69" i="27" s="1"/>
  <c r="L30" i="28"/>
  <c r="AM69" i="27"/>
  <c r="AN69" i="27" s="1"/>
  <c r="O30" i="28"/>
  <c r="AY69" i="27"/>
  <c r="AZ69" i="27" s="1"/>
  <c r="A33" i="28"/>
  <c r="AE72" i="27"/>
  <c r="AC72" i="27"/>
  <c r="E72" i="27"/>
  <c r="G72" i="27" s="1"/>
  <c r="CI72" i="27"/>
  <c r="BX72" i="27"/>
  <c r="BM72" i="27"/>
  <c r="BB72" i="27"/>
  <c r="AQ72" i="27"/>
  <c r="AO72" i="27"/>
  <c r="Q72" i="27"/>
  <c r="S72" i="27" s="1"/>
  <c r="BR70" i="27"/>
  <c r="BS70" i="27"/>
  <c r="BU70" i="27" s="1"/>
  <c r="BV70" i="27" s="1"/>
  <c r="I30" i="28"/>
  <c r="AA69" i="27"/>
  <c r="AB69" i="27" s="1"/>
  <c r="AC65" i="23"/>
  <c r="E65" i="23"/>
  <c r="G65" i="23" s="1"/>
  <c r="Q65" i="23"/>
  <c r="S65" i="23" s="1"/>
  <c r="BK62" i="23"/>
  <c r="BV62" i="23"/>
  <c r="CR62" i="23"/>
  <c r="CG62" i="23"/>
  <c r="I23" i="24"/>
  <c r="AA62" i="23"/>
  <c r="AB62" i="23" s="1"/>
  <c r="M25" i="24"/>
  <c r="AP64" i="23"/>
  <c r="AT64" i="23"/>
  <c r="AS64" i="23"/>
  <c r="CH64" i="23"/>
  <c r="CL64" i="23"/>
  <c r="CK64" i="23"/>
  <c r="CD63" i="23"/>
  <c r="CF63" i="23" s="1"/>
  <c r="CC63" i="23"/>
  <c r="D25" i="24"/>
  <c r="I64" i="23"/>
  <c r="F64" i="23"/>
  <c r="J64" i="23"/>
  <c r="CA64" i="23"/>
  <c r="BZ64" i="23"/>
  <c r="BW64" i="23"/>
  <c r="H24" i="24"/>
  <c r="X63" i="23"/>
  <c r="Y63" i="23"/>
  <c r="F23" i="24"/>
  <c r="O62" i="23"/>
  <c r="P62" i="23" s="1"/>
  <c r="N24" i="24"/>
  <c r="AW63" i="23"/>
  <c r="AV63" i="23"/>
  <c r="O23" i="24"/>
  <c r="AY62" i="23"/>
  <c r="AZ62" i="23" s="1"/>
  <c r="E24" i="24"/>
  <c r="M63" i="23"/>
  <c r="L63" i="23"/>
  <c r="CO63" i="23"/>
  <c r="CQ63" i="23" s="1"/>
  <c r="CN63" i="23"/>
  <c r="BO64" i="23"/>
  <c r="BP64" i="23"/>
  <c r="BL64" i="23"/>
  <c r="G25" i="24"/>
  <c r="R64" i="23"/>
  <c r="U64" i="23"/>
  <c r="V64" i="23"/>
  <c r="L23" i="24"/>
  <c r="AM62" i="23"/>
  <c r="AN62" i="23" s="1"/>
  <c r="A26" i="24"/>
  <c r="BX65" i="23"/>
  <c r="CI65" i="23"/>
  <c r="BB65" i="23"/>
  <c r="AQ65" i="23"/>
  <c r="BM65" i="23"/>
  <c r="AE65" i="23"/>
  <c r="BR63" i="23"/>
  <c r="BS63" i="23"/>
  <c r="BU63" i="23" s="1"/>
  <c r="BA64" i="23"/>
  <c r="BE64" i="23"/>
  <c r="BD64" i="23"/>
  <c r="K24" i="24"/>
  <c r="AJ63" i="23"/>
  <c r="AK63" i="23"/>
  <c r="C26" i="24"/>
  <c r="D66" i="23"/>
  <c r="B66" i="23"/>
  <c r="BH63" i="23"/>
  <c r="BJ63" i="23" s="1"/>
  <c r="BG63" i="23"/>
  <c r="J25" i="24"/>
  <c r="AD64" i="23"/>
  <c r="AG64" i="23"/>
  <c r="AH64" i="23"/>
  <c r="CG59" i="21"/>
  <c r="CR59" i="21"/>
  <c r="BK59" i="21"/>
  <c r="BV59" i="21"/>
  <c r="M22" i="22"/>
  <c r="AS61" i="21"/>
  <c r="AP61" i="21"/>
  <c r="AT61" i="21"/>
  <c r="CD60" i="21"/>
  <c r="CF60" i="21" s="1"/>
  <c r="CC60" i="21"/>
  <c r="O20" i="22"/>
  <c r="AY59" i="21"/>
  <c r="AZ59" i="21" s="1"/>
  <c r="C23" i="22"/>
  <c r="D63" i="21"/>
  <c r="B63" i="21"/>
  <c r="BH60" i="21"/>
  <c r="BJ60" i="21" s="1"/>
  <c r="BG60" i="21"/>
  <c r="CO60" i="21"/>
  <c r="CQ60" i="21" s="1"/>
  <c r="CN60" i="21"/>
  <c r="A23" i="22"/>
  <c r="BB62" i="21"/>
  <c r="CI62" i="21"/>
  <c r="BX62" i="21"/>
  <c r="BM62" i="21"/>
  <c r="K21" i="22"/>
  <c r="AJ60" i="21"/>
  <c r="AK60" i="21"/>
  <c r="E21" i="22"/>
  <c r="M60" i="21"/>
  <c r="L60" i="21"/>
  <c r="N21" i="22"/>
  <c r="AW60" i="21"/>
  <c r="AV60" i="21"/>
  <c r="CL61" i="21"/>
  <c r="CK61" i="21"/>
  <c r="CH61" i="21"/>
  <c r="L20" i="22"/>
  <c r="AM59" i="21"/>
  <c r="AN59" i="21" s="1"/>
  <c r="D22" i="22"/>
  <c r="J61" i="21"/>
  <c r="I61" i="21"/>
  <c r="F61" i="21"/>
  <c r="BR60" i="21"/>
  <c r="BS60" i="21"/>
  <c r="BU60" i="21" s="1"/>
  <c r="H21" i="22"/>
  <c r="Y60" i="21"/>
  <c r="X60" i="21"/>
  <c r="BO61" i="21"/>
  <c r="BP61" i="21"/>
  <c r="BL61" i="21"/>
  <c r="J22" i="22"/>
  <c r="AH61" i="21"/>
  <c r="AD61" i="21"/>
  <c r="AG61" i="21"/>
  <c r="BE61" i="21"/>
  <c r="BD61" i="21"/>
  <c r="BA61" i="21"/>
  <c r="F20" i="22"/>
  <c r="O59" i="21"/>
  <c r="P59" i="21" s="1"/>
  <c r="BW61" i="21"/>
  <c r="CA61" i="21"/>
  <c r="BZ61" i="21"/>
  <c r="I20" i="22"/>
  <c r="AA59" i="21"/>
  <c r="AB59" i="21" s="1"/>
  <c r="G22" i="22"/>
  <c r="R61" i="21"/>
  <c r="V61" i="21"/>
  <c r="U61" i="21"/>
  <c r="N10" i="17"/>
  <c r="O10" i="17"/>
  <c r="H10" i="17"/>
  <c r="I10" i="17"/>
  <c r="E10" i="17"/>
  <c r="F10" i="17"/>
  <c r="K10" i="17"/>
  <c r="L10" i="17"/>
  <c r="C14" i="17"/>
  <c r="C13" i="18"/>
  <c r="BK70" i="29" l="1"/>
  <c r="CR70" i="27"/>
  <c r="AO66" i="23"/>
  <c r="CR70" i="29"/>
  <c r="E63" i="21"/>
  <c r="G63" i="21" s="1"/>
  <c r="K32" i="30"/>
  <c r="AK71" i="29"/>
  <c r="AJ71" i="29"/>
  <c r="E32" i="30"/>
  <c r="M71" i="29"/>
  <c r="L71" i="29"/>
  <c r="CN71" i="29"/>
  <c r="CO71" i="29"/>
  <c r="CQ71" i="29" s="1"/>
  <c r="CR71" i="29" s="1"/>
  <c r="N32" i="30"/>
  <c r="AV71" i="29"/>
  <c r="AW71" i="29"/>
  <c r="H32" i="30"/>
  <c r="X71" i="29"/>
  <c r="Y71" i="29"/>
  <c r="BE72" i="29"/>
  <c r="BD72" i="29"/>
  <c r="BA72" i="29"/>
  <c r="CA72" i="29"/>
  <c r="BZ72" i="29"/>
  <c r="BW72" i="29"/>
  <c r="F31" i="30"/>
  <c r="O70" i="29"/>
  <c r="P70" i="29" s="1"/>
  <c r="BG71" i="29"/>
  <c r="BH71" i="29"/>
  <c r="BJ71" i="29" s="1"/>
  <c r="BK71" i="29" s="1"/>
  <c r="A34" i="30"/>
  <c r="AE73" i="29"/>
  <c r="AC73" i="29"/>
  <c r="E73" i="29"/>
  <c r="G73" i="29" s="1"/>
  <c r="CI73" i="29"/>
  <c r="BX73" i="29"/>
  <c r="BM73" i="29"/>
  <c r="BB73" i="29"/>
  <c r="AQ73" i="29"/>
  <c r="AO73" i="29"/>
  <c r="Q73" i="29"/>
  <c r="S73" i="29" s="1"/>
  <c r="I31" i="30"/>
  <c r="AA70" i="29"/>
  <c r="AB70" i="29" s="1"/>
  <c r="BR71" i="29"/>
  <c r="BS71" i="29"/>
  <c r="BU71" i="29" s="1"/>
  <c r="BV71" i="29" s="1"/>
  <c r="L31" i="30"/>
  <c r="AM70" i="29"/>
  <c r="AN70" i="29" s="1"/>
  <c r="O31" i="30"/>
  <c r="AY70" i="29"/>
  <c r="AZ70" i="29" s="1"/>
  <c r="D33" i="30"/>
  <c r="I72" i="29"/>
  <c r="F72" i="29"/>
  <c r="J72" i="29"/>
  <c r="J33" i="30"/>
  <c r="AG72" i="29"/>
  <c r="AD72" i="29"/>
  <c r="AH72" i="29"/>
  <c r="G33" i="30"/>
  <c r="V72" i="29"/>
  <c r="U72" i="29"/>
  <c r="R72" i="29"/>
  <c r="M33" i="30"/>
  <c r="AT72" i="29"/>
  <c r="AS72" i="29"/>
  <c r="AP72" i="29"/>
  <c r="BP72" i="29"/>
  <c r="BO72" i="29"/>
  <c r="BL72" i="29"/>
  <c r="CL72" i="29"/>
  <c r="CK72" i="29"/>
  <c r="CH72" i="29"/>
  <c r="CC71" i="29"/>
  <c r="CD71" i="29"/>
  <c r="CF71" i="29" s="1"/>
  <c r="C34" i="30"/>
  <c r="D74" i="29"/>
  <c r="B74" i="29"/>
  <c r="G33" i="28"/>
  <c r="U72" i="27"/>
  <c r="R72" i="27"/>
  <c r="V72" i="27"/>
  <c r="M33" i="28"/>
  <c r="AS72" i="27"/>
  <c r="AP72" i="27"/>
  <c r="AT72" i="27"/>
  <c r="BO72" i="27"/>
  <c r="BL72" i="27"/>
  <c r="BP72" i="27"/>
  <c r="CK72" i="27"/>
  <c r="CH72" i="27"/>
  <c r="CL72" i="27"/>
  <c r="D33" i="28"/>
  <c r="J72" i="27"/>
  <c r="I72" i="27"/>
  <c r="F72" i="27"/>
  <c r="J33" i="28"/>
  <c r="AH72" i="27"/>
  <c r="AG72" i="27"/>
  <c r="AD72" i="27"/>
  <c r="BH71" i="27"/>
  <c r="BJ71" i="27" s="1"/>
  <c r="BG71" i="27"/>
  <c r="I31" i="28"/>
  <c r="AA70" i="27"/>
  <c r="AB70" i="27" s="1"/>
  <c r="O31" i="28"/>
  <c r="AY70" i="27"/>
  <c r="AZ70" i="27" s="1"/>
  <c r="L31" i="28"/>
  <c r="AM70" i="27"/>
  <c r="AN70" i="27" s="1"/>
  <c r="A34" i="28"/>
  <c r="CI73" i="27"/>
  <c r="BX73" i="27"/>
  <c r="BM73" i="27"/>
  <c r="BB73" i="27"/>
  <c r="AQ73" i="27"/>
  <c r="AO73" i="27"/>
  <c r="Q73" i="27"/>
  <c r="S73" i="27" s="1"/>
  <c r="AE73" i="27"/>
  <c r="AC73" i="27"/>
  <c r="E73" i="27"/>
  <c r="G73" i="27" s="1"/>
  <c r="CO71" i="27"/>
  <c r="CQ71" i="27" s="1"/>
  <c r="CN71" i="27"/>
  <c r="N32" i="28"/>
  <c r="AW71" i="27"/>
  <c r="AV71" i="27"/>
  <c r="H32" i="28"/>
  <c r="Y71" i="27"/>
  <c r="X71" i="27"/>
  <c r="E32" i="28"/>
  <c r="L71" i="27"/>
  <c r="M71" i="27"/>
  <c r="BD72" i="27"/>
  <c r="BA72" i="27"/>
  <c r="BE72" i="27"/>
  <c r="BZ72" i="27"/>
  <c r="BW72" i="27"/>
  <c r="CA72" i="27"/>
  <c r="CD71" i="27"/>
  <c r="CF71" i="27" s="1"/>
  <c r="CC71" i="27"/>
  <c r="CG71" i="27" s="1"/>
  <c r="BK71" i="27"/>
  <c r="K32" i="28"/>
  <c r="AJ71" i="27"/>
  <c r="AK71" i="27"/>
  <c r="F31" i="28"/>
  <c r="O70" i="27"/>
  <c r="P70" i="27" s="1"/>
  <c r="C34" i="28"/>
  <c r="B74" i="27"/>
  <c r="D74" i="27"/>
  <c r="BS71" i="27"/>
  <c r="BU71" i="27" s="1"/>
  <c r="BR71" i="27"/>
  <c r="AC66" i="23"/>
  <c r="E66" i="23"/>
  <c r="G66" i="23" s="1"/>
  <c r="Q66" i="23"/>
  <c r="S66" i="23" s="1"/>
  <c r="BK63" i="23"/>
  <c r="CG63" i="23"/>
  <c r="CR63" i="23"/>
  <c r="BV63" i="23"/>
  <c r="H25" i="24"/>
  <c r="Y64" i="23"/>
  <c r="X64" i="23"/>
  <c r="F24" i="24"/>
  <c r="O63" i="23"/>
  <c r="P63" i="23" s="1"/>
  <c r="CO64" i="23"/>
  <c r="CQ64" i="23" s="1"/>
  <c r="CN64" i="23"/>
  <c r="M26" i="24"/>
  <c r="AP65" i="23"/>
  <c r="AT65" i="23"/>
  <c r="AS65" i="23"/>
  <c r="J26" i="24"/>
  <c r="AG65" i="23"/>
  <c r="AD65" i="23"/>
  <c r="AH65" i="23"/>
  <c r="CD64" i="23"/>
  <c r="CF64" i="23" s="1"/>
  <c r="CC64" i="23"/>
  <c r="N25" i="24"/>
  <c r="AV64" i="23"/>
  <c r="AW64" i="23"/>
  <c r="BO65" i="23"/>
  <c r="BP65" i="23"/>
  <c r="BL65" i="23"/>
  <c r="BD65" i="23"/>
  <c r="BE65" i="23"/>
  <c r="BA65" i="23"/>
  <c r="O24" i="24"/>
  <c r="AY63" i="23"/>
  <c r="AZ63" i="23" s="1"/>
  <c r="C27" i="24"/>
  <c r="B67" i="23"/>
  <c r="D67" i="23"/>
  <c r="E25" i="24"/>
  <c r="M64" i="23"/>
  <c r="L64" i="23"/>
  <c r="CK65" i="23"/>
  <c r="CL65" i="23"/>
  <c r="CH65" i="23"/>
  <c r="BR64" i="23"/>
  <c r="BS64" i="23"/>
  <c r="BU64" i="23" s="1"/>
  <c r="L24" i="24"/>
  <c r="AM63" i="23"/>
  <c r="AN63" i="23" s="1"/>
  <c r="BW65" i="23"/>
  <c r="CA65" i="23"/>
  <c r="BZ65" i="23"/>
  <c r="K25" i="24"/>
  <c r="AJ64" i="23"/>
  <c r="AK64" i="23"/>
  <c r="BH64" i="23"/>
  <c r="BJ64" i="23" s="1"/>
  <c r="BG64" i="23"/>
  <c r="A27" i="24"/>
  <c r="BM66" i="23"/>
  <c r="AE66" i="23"/>
  <c r="AQ66" i="23"/>
  <c r="BB66" i="23"/>
  <c r="CI66" i="23"/>
  <c r="BX66" i="23"/>
  <c r="D26" i="24"/>
  <c r="F65" i="23"/>
  <c r="J65" i="23"/>
  <c r="I65" i="23"/>
  <c r="G26" i="24"/>
  <c r="R65" i="23"/>
  <c r="V65" i="23"/>
  <c r="U65" i="23"/>
  <c r="I24" i="24"/>
  <c r="AA63" i="23"/>
  <c r="AB63" i="23" s="1"/>
  <c r="BK60" i="21"/>
  <c r="CR60" i="21"/>
  <c r="CG60" i="21"/>
  <c r="BV60" i="21"/>
  <c r="L21" i="22"/>
  <c r="AM60" i="21"/>
  <c r="AN60" i="21" s="1"/>
  <c r="G23" i="22"/>
  <c r="V62" i="21"/>
  <c r="R62" i="21"/>
  <c r="U62" i="21"/>
  <c r="I21" i="22"/>
  <c r="AA60" i="21"/>
  <c r="AB60" i="21" s="1"/>
  <c r="CO61" i="21"/>
  <c r="CQ61" i="21" s="1"/>
  <c r="CN61" i="21"/>
  <c r="BZ62" i="21"/>
  <c r="CA62" i="21"/>
  <c r="BW62" i="21"/>
  <c r="BS61" i="21"/>
  <c r="BU61" i="21" s="1"/>
  <c r="BR61" i="21"/>
  <c r="M23" i="22"/>
  <c r="AP62" i="21"/>
  <c r="AT62" i="21"/>
  <c r="AS62" i="21"/>
  <c r="N22" i="22"/>
  <c r="AW61" i="21"/>
  <c r="AV61" i="21"/>
  <c r="BH61" i="21"/>
  <c r="BJ61" i="21" s="1"/>
  <c r="BG61" i="21"/>
  <c r="O21" i="22"/>
  <c r="AY60" i="21"/>
  <c r="AZ60" i="21" s="1"/>
  <c r="D23" i="22"/>
  <c r="J62" i="21"/>
  <c r="I62" i="21"/>
  <c r="F62" i="21"/>
  <c r="A24" i="22"/>
  <c r="BM63" i="21"/>
  <c r="BB63" i="21"/>
  <c r="CI63" i="21"/>
  <c r="BX63" i="21"/>
  <c r="J23" i="22"/>
  <c r="AG62" i="21"/>
  <c r="AH62" i="21"/>
  <c r="AD62" i="21"/>
  <c r="BO62" i="21"/>
  <c r="BL62" i="21"/>
  <c r="BP62" i="21"/>
  <c r="K22" i="22"/>
  <c r="AK61" i="21"/>
  <c r="AJ61" i="21"/>
  <c r="C24" i="22"/>
  <c r="B64" i="21"/>
  <c r="D64" i="21"/>
  <c r="CL62" i="21"/>
  <c r="CK62" i="21"/>
  <c r="CH62" i="21"/>
  <c r="F21" i="22"/>
  <c r="O60" i="21"/>
  <c r="P60" i="21" s="1"/>
  <c r="H22" i="22"/>
  <c r="Y61" i="21"/>
  <c r="X61" i="21"/>
  <c r="CC61" i="21"/>
  <c r="CD61" i="21"/>
  <c r="CF61" i="21" s="1"/>
  <c r="E22" i="22"/>
  <c r="M61" i="21"/>
  <c r="L61" i="21"/>
  <c r="BD62" i="21"/>
  <c r="BA62" i="21"/>
  <c r="BE62" i="21"/>
  <c r="C15" i="17"/>
  <c r="C14" i="18"/>
  <c r="CR71" i="27" l="1"/>
  <c r="BV71" i="27"/>
  <c r="CG71" i="29"/>
  <c r="AO67" i="23"/>
  <c r="E64" i="21"/>
  <c r="G64" i="21" s="1"/>
  <c r="A35" i="30"/>
  <c r="CI74" i="29"/>
  <c r="BX74" i="29"/>
  <c r="BM74" i="29"/>
  <c r="BB74" i="29"/>
  <c r="AQ74" i="29"/>
  <c r="AO74" i="29"/>
  <c r="Q74" i="29"/>
  <c r="S74" i="29" s="1"/>
  <c r="AE74" i="29"/>
  <c r="AC74" i="29"/>
  <c r="E74" i="29"/>
  <c r="G74" i="29" s="1"/>
  <c r="CO72" i="29"/>
  <c r="CQ72" i="29" s="1"/>
  <c r="CN72" i="29"/>
  <c r="N33" i="30"/>
  <c r="AW72" i="29"/>
  <c r="AV72" i="29"/>
  <c r="H33" i="30"/>
  <c r="Y72" i="29"/>
  <c r="X72" i="29"/>
  <c r="K33" i="30"/>
  <c r="AJ72" i="29"/>
  <c r="AK72" i="29"/>
  <c r="E33" i="30"/>
  <c r="L72" i="29"/>
  <c r="M72" i="29"/>
  <c r="G34" i="30"/>
  <c r="U73" i="29"/>
  <c r="R73" i="29"/>
  <c r="V73" i="29"/>
  <c r="M34" i="30"/>
  <c r="AS73" i="29"/>
  <c r="AP73" i="29"/>
  <c r="AT73" i="29"/>
  <c r="BO73" i="29"/>
  <c r="BL73" i="29"/>
  <c r="BP73" i="29"/>
  <c r="CK73" i="29"/>
  <c r="CH73" i="29"/>
  <c r="CL73" i="29"/>
  <c r="D34" i="30"/>
  <c r="J73" i="29"/>
  <c r="I73" i="29"/>
  <c r="F73" i="29"/>
  <c r="J34" i="30"/>
  <c r="AH73" i="29"/>
  <c r="AG73" i="29"/>
  <c r="AD73" i="29"/>
  <c r="BH72" i="29"/>
  <c r="BJ72" i="29" s="1"/>
  <c r="BG72" i="29"/>
  <c r="I32" i="30"/>
  <c r="AA71" i="29"/>
  <c r="AB71" i="29" s="1"/>
  <c r="O32" i="30"/>
  <c r="AY71" i="29"/>
  <c r="AZ71" i="29" s="1"/>
  <c r="L32" i="30"/>
  <c r="AM71" i="29"/>
  <c r="AN71" i="29" s="1"/>
  <c r="C35" i="30"/>
  <c r="B75" i="29"/>
  <c r="D75" i="29"/>
  <c r="CR72" i="29"/>
  <c r="BS72" i="29"/>
  <c r="BU72" i="29" s="1"/>
  <c r="BR72" i="29"/>
  <c r="BV72" i="29" s="1"/>
  <c r="BD73" i="29"/>
  <c r="BA73" i="29"/>
  <c r="BE73" i="29"/>
  <c r="BZ73" i="29"/>
  <c r="BW73" i="29"/>
  <c r="CA73" i="29"/>
  <c r="CD72" i="29"/>
  <c r="CF72" i="29" s="1"/>
  <c r="CC72" i="29"/>
  <c r="CG72" i="29" s="1"/>
  <c r="BK72" i="29"/>
  <c r="F32" i="30"/>
  <c r="O71" i="29"/>
  <c r="P71" i="29" s="1"/>
  <c r="G34" i="28"/>
  <c r="V73" i="27"/>
  <c r="U73" i="27"/>
  <c r="R73" i="27"/>
  <c r="D34" i="28"/>
  <c r="I73" i="27"/>
  <c r="F73" i="27"/>
  <c r="J73" i="27"/>
  <c r="A35" i="28"/>
  <c r="AE74" i="27"/>
  <c r="AC74" i="27"/>
  <c r="E74" i="27"/>
  <c r="G74" i="27" s="1"/>
  <c r="CI74" i="27"/>
  <c r="BX74" i="27"/>
  <c r="BM74" i="27"/>
  <c r="BB74" i="27"/>
  <c r="AQ74" i="27"/>
  <c r="AO74" i="27"/>
  <c r="Q74" i="27"/>
  <c r="S74" i="27" s="1"/>
  <c r="BG72" i="27"/>
  <c r="BH72" i="27"/>
  <c r="BJ72" i="27" s="1"/>
  <c r="F32" i="28"/>
  <c r="O71" i="27"/>
  <c r="P71" i="27" s="1"/>
  <c r="I32" i="28"/>
  <c r="AA71" i="27"/>
  <c r="AB71" i="27" s="1"/>
  <c r="BE73" i="27"/>
  <c r="BD73" i="27"/>
  <c r="BA73" i="27"/>
  <c r="CA73" i="27"/>
  <c r="BZ73" i="27"/>
  <c r="BW73" i="27"/>
  <c r="K33" i="28"/>
  <c r="AK72" i="27"/>
  <c r="AJ72" i="27"/>
  <c r="E33" i="28"/>
  <c r="M72" i="27"/>
  <c r="L72" i="27"/>
  <c r="CN72" i="27"/>
  <c r="CO72" i="27"/>
  <c r="CQ72" i="27" s="1"/>
  <c r="N33" i="28"/>
  <c r="AV72" i="27"/>
  <c r="AW72" i="27"/>
  <c r="H33" i="28"/>
  <c r="X72" i="27"/>
  <c r="Y72" i="27"/>
  <c r="C35" i="28"/>
  <c r="D75" i="27"/>
  <c r="B75" i="27"/>
  <c r="L32" i="28"/>
  <c r="AM71" i="27"/>
  <c r="AN71" i="27" s="1"/>
  <c r="CC72" i="27"/>
  <c r="CD72" i="27"/>
  <c r="CF72" i="27" s="1"/>
  <c r="O32" i="28"/>
  <c r="AY71" i="27"/>
  <c r="AZ71" i="27" s="1"/>
  <c r="J34" i="28"/>
  <c r="AG73" i="27"/>
  <c r="AD73" i="27"/>
  <c r="AH73" i="27"/>
  <c r="M34" i="28"/>
  <c r="AT73" i="27"/>
  <c r="AS73" i="27"/>
  <c r="AP73" i="27"/>
  <c r="BP73" i="27"/>
  <c r="BO73" i="27"/>
  <c r="BL73" i="27"/>
  <c r="CL73" i="27"/>
  <c r="CK73" i="27"/>
  <c r="CH73" i="27"/>
  <c r="BR72" i="27"/>
  <c r="BS72" i="27"/>
  <c r="BU72" i="27" s="1"/>
  <c r="AC67" i="23"/>
  <c r="Q67" i="23"/>
  <c r="E67" i="23"/>
  <c r="G67" i="23" s="1"/>
  <c r="S67" i="23"/>
  <c r="BK64" i="23"/>
  <c r="CR64" i="23"/>
  <c r="CG64" i="23"/>
  <c r="BV64" i="23"/>
  <c r="E26" i="24"/>
  <c r="L65" i="23"/>
  <c r="M65" i="23"/>
  <c r="A28" i="24"/>
  <c r="AQ67" i="23"/>
  <c r="CI67" i="23"/>
  <c r="BB67" i="23"/>
  <c r="BX67" i="23"/>
  <c r="BM67" i="23"/>
  <c r="AE67" i="23"/>
  <c r="BW66" i="23"/>
  <c r="CA66" i="23"/>
  <c r="BZ66" i="23"/>
  <c r="K26" i="24"/>
  <c r="AJ65" i="23"/>
  <c r="AK65" i="23"/>
  <c r="L25" i="24"/>
  <c r="AM64" i="23"/>
  <c r="AN64" i="23" s="1"/>
  <c r="G27" i="24"/>
  <c r="V66" i="23"/>
  <c r="U66" i="23"/>
  <c r="R66" i="23"/>
  <c r="C28" i="24"/>
  <c r="D68" i="23"/>
  <c r="B68" i="23"/>
  <c r="AC68" i="23" s="1"/>
  <c r="CL66" i="23"/>
  <c r="CH66" i="23"/>
  <c r="CK66" i="23"/>
  <c r="CN65" i="23"/>
  <c r="CO65" i="23"/>
  <c r="CQ65" i="23" s="1"/>
  <c r="BG65" i="23"/>
  <c r="BH65" i="23"/>
  <c r="BJ65" i="23" s="1"/>
  <c r="BE66" i="23"/>
  <c r="BA66" i="23"/>
  <c r="BD66" i="23"/>
  <c r="I25" i="24"/>
  <c r="AA64" i="23"/>
  <c r="AB64" i="23" s="1"/>
  <c r="H26" i="24"/>
  <c r="X65" i="23"/>
  <c r="Y65" i="23"/>
  <c r="M27" i="24"/>
  <c r="AS66" i="23"/>
  <c r="AT66" i="23"/>
  <c r="AP66" i="23"/>
  <c r="BS65" i="23"/>
  <c r="BU65" i="23" s="1"/>
  <c r="BR65" i="23"/>
  <c r="D27" i="24"/>
  <c r="J66" i="23"/>
  <c r="I66" i="23"/>
  <c r="F66" i="23"/>
  <c r="J27" i="24"/>
  <c r="AH66" i="23"/>
  <c r="AG66" i="23"/>
  <c r="AD66" i="23"/>
  <c r="CD65" i="23"/>
  <c r="CF65" i="23" s="1"/>
  <c r="CC65" i="23"/>
  <c r="F25" i="24"/>
  <c r="O64" i="23"/>
  <c r="P64" i="23" s="1"/>
  <c r="BP66" i="23"/>
  <c r="BL66" i="23"/>
  <c r="BO66" i="23"/>
  <c r="O25" i="24"/>
  <c r="AY64" i="23"/>
  <c r="AZ64" i="23" s="1"/>
  <c r="N26" i="24"/>
  <c r="AV65" i="23"/>
  <c r="AW65" i="23"/>
  <c r="BV61" i="21"/>
  <c r="CR61" i="21"/>
  <c r="CG61" i="21"/>
  <c r="BK61" i="21"/>
  <c r="I22" i="22"/>
  <c r="AA61" i="21"/>
  <c r="AB61" i="21" s="1"/>
  <c r="M24" i="22"/>
  <c r="AS63" i="21"/>
  <c r="AT63" i="21"/>
  <c r="AP63" i="21"/>
  <c r="CL63" i="21"/>
  <c r="CK63" i="21"/>
  <c r="CH63" i="21"/>
  <c r="H23" i="22"/>
  <c r="Y62" i="21"/>
  <c r="X62" i="21"/>
  <c r="L22" i="22"/>
  <c r="AM61" i="21"/>
  <c r="AN61" i="21" s="1"/>
  <c r="BH62" i="21"/>
  <c r="BJ62" i="21" s="1"/>
  <c r="BG62" i="21"/>
  <c r="BE63" i="21"/>
  <c r="BA63" i="21"/>
  <c r="BD63" i="21"/>
  <c r="BS62" i="21"/>
  <c r="BU62" i="21" s="1"/>
  <c r="BR62" i="21"/>
  <c r="J24" i="22"/>
  <c r="AH63" i="21"/>
  <c r="AG63" i="21"/>
  <c r="AD63" i="21"/>
  <c r="CD62" i="21"/>
  <c r="CF62" i="21" s="1"/>
  <c r="CC62" i="21"/>
  <c r="D24" i="22"/>
  <c r="J63" i="21"/>
  <c r="F63" i="21"/>
  <c r="I63" i="21"/>
  <c r="G24" i="22"/>
  <c r="V63" i="21"/>
  <c r="U63" i="21"/>
  <c r="R63" i="21"/>
  <c r="A25" i="22"/>
  <c r="CI64" i="21"/>
  <c r="BM64" i="21"/>
  <c r="BB64" i="21"/>
  <c r="BX64" i="21"/>
  <c r="CN62" i="21"/>
  <c r="CO62" i="21"/>
  <c r="CQ62" i="21" s="1"/>
  <c r="BP63" i="21"/>
  <c r="BO63" i="21"/>
  <c r="BL63" i="21"/>
  <c r="O22" i="22"/>
  <c r="AY61" i="21"/>
  <c r="AZ61" i="21" s="1"/>
  <c r="F22" i="22"/>
  <c r="O61" i="21"/>
  <c r="P61" i="21" s="1"/>
  <c r="K23" i="22"/>
  <c r="AK62" i="21"/>
  <c r="AJ62" i="21"/>
  <c r="CA63" i="21"/>
  <c r="BW63" i="21"/>
  <c r="BZ63" i="21"/>
  <c r="C25" i="22"/>
  <c r="B65" i="21"/>
  <c r="D65" i="21"/>
  <c r="E23" i="22"/>
  <c r="M62" i="21"/>
  <c r="L62" i="21"/>
  <c r="N23" i="22"/>
  <c r="AW62" i="21"/>
  <c r="AV62" i="21"/>
  <c r="C16" i="17"/>
  <c r="C15" i="18"/>
  <c r="CG72" i="27" l="1"/>
  <c r="BK72" i="27"/>
  <c r="BV72" i="27"/>
  <c r="CR72" i="27"/>
  <c r="AO68" i="23"/>
  <c r="E65" i="21"/>
  <c r="G65" i="21" s="1"/>
  <c r="G35" i="30"/>
  <c r="V74" i="29"/>
  <c r="U74" i="29"/>
  <c r="R74" i="29"/>
  <c r="D35" i="30"/>
  <c r="I74" i="29"/>
  <c r="F74" i="29"/>
  <c r="J74" i="29"/>
  <c r="BG73" i="29"/>
  <c r="BH73" i="29"/>
  <c r="BJ73" i="29" s="1"/>
  <c r="BK73" i="29" s="1"/>
  <c r="C36" i="30"/>
  <c r="D76" i="29"/>
  <c r="B76" i="29"/>
  <c r="K34" i="30"/>
  <c r="AK73" i="29"/>
  <c r="AJ73" i="29"/>
  <c r="E34" i="30"/>
  <c r="M73" i="29"/>
  <c r="L73" i="29"/>
  <c r="CN73" i="29"/>
  <c r="CO73" i="29"/>
  <c r="CQ73" i="29" s="1"/>
  <c r="N34" i="30"/>
  <c r="AV73" i="29"/>
  <c r="AW73" i="29"/>
  <c r="H34" i="30"/>
  <c r="X73" i="29"/>
  <c r="Y73" i="29"/>
  <c r="O33" i="30"/>
  <c r="AY72" i="29"/>
  <c r="AZ72" i="29" s="1"/>
  <c r="J35" i="30"/>
  <c r="AG74" i="29"/>
  <c r="AD74" i="29"/>
  <c r="AH74" i="29"/>
  <c r="M35" i="30"/>
  <c r="AT74" i="29"/>
  <c r="AS74" i="29"/>
  <c r="AP74" i="29"/>
  <c r="BP74" i="29"/>
  <c r="BO74" i="29"/>
  <c r="BL74" i="29"/>
  <c r="CL74" i="29"/>
  <c r="CK74" i="29"/>
  <c r="CH74" i="29"/>
  <c r="CC73" i="29"/>
  <c r="CD73" i="29"/>
  <c r="CF73" i="29" s="1"/>
  <c r="CG73" i="29"/>
  <c r="A36" i="30"/>
  <c r="AE75" i="29"/>
  <c r="AC75" i="29"/>
  <c r="G75" i="29"/>
  <c r="E75" i="29"/>
  <c r="CI75" i="29"/>
  <c r="BX75" i="29"/>
  <c r="BM75" i="29"/>
  <c r="BB75" i="29"/>
  <c r="AQ75" i="29"/>
  <c r="AO75" i="29"/>
  <c r="S75" i="29"/>
  <c r="Q75" i="29"/>
  <c r="BR73" i="29"/>
  <c r="BS73" i="29"/>
  <c r="BU73" i="29" s="1"/>
  <c r="BV73" i="29"/>
  <c r="F33" i="30"/>
  <c r="O72" i="29"/>
  <c r="P72" i="29" s="1"/>
  <c r="L33" i="30"/>
  <c r="AM72" i="29"/>
  <c r="AN72" i="29" s="1"/>
  <c r="I33" i="30"/>
  <c r="AA72" i="29"/>
  <c r="AB72" i="29" s="1"/>
  <c r="BE74" i="29"/>
  <c r="BD74" i="29"/>
  <c r="BA74" i="29"/>
  <c r="CA74" i="29"/>
  <c r="BZ74" i="29"/>
  <c r="BW74" i="29"/>
  <c r="BS73" i="27"/>
  <c r="BU73" i="27" s="1"/>
  <c r="BV73" i="27" s="1"/>
  <c r="BR73" i="27"/>
  <c r="A36" i="28"/>
  <c r="CI75" i="27"/>
  <c r="BX75" i="27"/>
  <c r="BM75" i="27"/>
  <c r="BB75" i="27"/>
  <c r="AQ75" i="27"/>
  <c r="AO75" i="27"/>
  <c r="Q75" i="27"/>
  <c r="S75" i="27" s="1"/>
  <c r="AE75" i="27"/>
  <c r="AC75" i="27"/>
  <c r="E75" i="27"/>
  <c r="G75" i="27" s="1"/>
  <c r="I33" i="28"/>
  <c r="AA72" i="27"/>
  <c r="AB72" i="27" s="1"/>
  <c r="O33" i="28"/>
  <c r="AY72" i="27"/>
  <c r="AZ72" i="27" s="1"/>
  <c r="L33" i="28"/>
  <c r="AM72" i="27"/>
  <c r="AN72" i="27" s="1"/>
  <c r="CD73" i="27"/>
  <c r="CF73" i="27" s="1"/>
  <c r="CC73" i="27"/>
  <c r="G35" i="28"/>
  <c r="U74" i="27"/>
  <c r="R74" i="27"/>
  <c r="V74" i="27"/>
  <c r="M35" i="28"/>
  <c r="AS74" i="27"/>
  <c r="AP74" i="27"/>
  <c r="AT74" i="27"/>
  <c r="BO74" i="27"/>
  <c r="BL74" i="27"/>
  <c r="BP74" i="27"/>
  <c r="CK74" i="27"/>
  <c r="CH74" i="27"/>
  <c r="CL74" i="27"/>
  <c r="D35" i="28"/>
  <c r="J74" i="27"/>
  <c r="I74" i="27"/>
  <c r="F74" i="27"/>
  <c r="J35" i="28"/>
  <c r="AH74" i="27"/>
  <c r="AG74" i="27"/>
  <c r="AD74" i="27"/>
  <c r="E34" i="28"/>
  <c r="L73" i="27"/>
  <c r="M73" i="27"/>
  <c r="H34" i="28"/>
  <c r="Y73" i="27"/>
  <c r="X73" i="27"/>
  <c r="CO73" i="27"/>
  <c r="CQ73" i="27" s="1"/>
  <c r="CN73" i="27"/>
  <c r="N34" i="28"/>
  <c r="AW73" i="27"/>
  <c r="AV73" i="27"/>
  <c r="K34" i="28"/>
  <c r="AJ73" i="27"/>
  <c r="AK73" i="27"/>
  <c r="C36" i="28"/>
  <c r="B76" i="27"/>
  <c r="D76" i="27"/>
  <c r="F33" i="28"/>
  <c r="O72" i="27"/>
  <c r="P72" i="27" s="1"/>
  <c r="CG73" i="27"/>
  <c r="BH73" i="27"/>
  <c r="BJ73" i="27" s="1"/>
  <c r="BG73" i="27"/>
  <c r="BD74" i="27"/>
  <c r="BA74" i="27"/>
  <c r="BE74" i="27"/>
  <c r="BZ74" i="27"/>
  <c r="BW74" i="27"/>
  <c r="CA74" i="27"/>
  <c r="E68" i="23"/>
  <c r="G68" i="23" s="1"/>
  <c r="Q68" i="23"/>
  <c r="S68" i="23" s="1"/>
  <c r="BV65" i="23"/>
  <c r="CG65" i="23"/>
  <c r="BK65" i="23"/>
  <c r="CR65" i="23"/>
  <c r="H27" i="24"/>
  <c r="X66" i="23"/>
  <c r="Y66" i="23"/>
  <c r="BW67" i="23"/>
  <c r="CA67" i="23"/>
  <c r="BZ67" i="23"/>
  <c r="BD67" i="23"/>
  <c r="BE67" i="23"/>
  <c r="BA67" i="23"/>
  <c r="CK67" i="23"/>
  <c r="CL67" i="23"/>
  <c r="CH67" i="23"/>
  <c r="BS66" i="23"/>
  <c r="BU66" i="23" s="1"/>
  <c r="BR66" i="23"/>
  <c r="M28" i="24"/>
  <c r="AT67" i="23"/>
  <c r="AP67" i="23"/>
  <c r="AS67" i="23"/>
  <c r="G28" i="24"/>
  <c r="U67" i="23"/>
  <c r="V67" i="23"/>
  <c r="R67" i="23"/>
  <c r="E27" i="24"/>
  <c r="M66" i="23"/>
  <c r="L66" i="23"/>
  <c r="D28" i="24"/>
  <c r="J67" i="23"/>
  <c r="I67" i="23"/>
  <c r="F67" i="23"/>
  <c r="I26" i="24"/>
  <c r="AA65" i="23"/>
  <c r="AB65" i="23" s="1"/>
  <c r="CN66" i="23"/>
  <c r="CO66" i="23"/>
  <c r="CQ66" i="23" s="1"/>
  <c r="O26" i="24"/>
  <c r="AY65" i="23"/>
  <c r="AZ65" i="23" s="1"/>
  <c r="A29" i="24"/>
  <c r="CI68" i="23"/>
  <c r="BB68" i="23"/>
  <c r="BX68" i="23"/>
  <c r="AE68" i="23"/>
  <c r="BM68" i="23"/>
  <c r="AQ68" i="23"/>
  <c r="F26" i="24"/>
  <c r="O65" i="23"/>
  <c r="P65" i="23" s="1"/>
  <c r="L26" i="24"/>
  <c r="AM65" i="23"/>
  <c r="AN65" i="23" s="1"/>
  <c r="C29" i="24"/>
  <c r="D69" i="23"/>
  <c r="B69" i="23"/>
  <c r="AC69" i="23" s="1"/>
  <c r="CD66" i="23"/>
  <c r="CF66" i="23" s="1"/>
  <c r="CC66" i="23"/>
  <c r="BG66" i="23"/>
  <c r="BH66" i="23"/>
  <c r="BJ66" i="23" s="1"/>
  <c r="J28" i="24"/>
  <c r="AD67" i="23"/>
  <c r="AH67" i="23"/>
  <c r="AG67" i="23"/>
  <c r="K27" i="24"/>
  <c r="AK66" i="23"/>
  <c r="AJ66" i="23"/>
  <c r="N27" i="24"/>
  <c r="AW66" i="23"/>
  <c r="AV66" i="23"/>
  <c r="BL67" i="23"/>
  <c r="BO67" i="23"/>
  <c r="BP67" i="23"/>
  <c r="CR62" i="21"/>
  <c r="BV62" i="21"/>
  <c r="BK62" i="21"/>
  <c r="CG62" i="21"/>
  <c r="G25" i="22"/>
  <c r="U64" i="21"/>
  <c r="V64" i="21"/>
  <c r="R64" i="21"/>
  <c r="N24" i="22"/>
  <c r="AW63" i="21"/>
  <c r="AV63" i="21"/>
  <c r="J25" i="22"/>
  <c r="AD64" i="21"/>
  <c r="AH64" i="21"/>
  <c r="AG64" i="21"/>
  <c r="CO63" i="21"/>
  <c r="CQ63" i="21" s="1"/>
  <c r="CN63" i="21"/>
  <c r="E24" i="22"/>
  <c r="M63" i="21"/>
  <c r="L63" i="21"/>
  <c r="CK64" i="21"/>
  <c r="CL64" i="21"/>
  <c r="CH64" i="21"/>
  <c r="O23" i="22"/>
  <c r="AY62" i="21"/>
  <c r="AZ62" i="21" s="1"/>
  <c r="CD63" i="21"/>
  <c r="CF63" i="21" s="1"/>
  <c r="CC63" i="21"/>
  <c r="BG63" i="21"/>
  <c r="BH63" i="21"/>
  <c r="BJ63" i="21" s="1"/>
  <c r="F23" i="22"/>
  <c r="O62" i="21"/>
  <c r="P62" i="21" s="1"/>
  <c r="L23" i="22"/>
  <c r="AM62" i="21"/>
  <c r="AN62" i="21" s="1"/>
  <c r="K24" i="22"/>
  <c r="AK63" i="21"/>
  <c r="AJ63" i="21"/>
  <c r="I23" i="22"/>
  <c r="AA62" i="21"/>
  <c r="AB62" i="21" s="1"/>
  <c r="M25" i="22"/>
  <c r="AT64" i="21"/>
  <c r="AS64" i="21"/>
  <c r="AP64" i="21"/>
  <c r="CA64" i="21"/>
  <c r="BW64" i="21"/>
  <c r="BZ64" i="21"/>
  <c r="H24" i="22"/>
  <c r="Y63" i="21"/>
  <c r="X63" i="21"/>
  <c r="BS63" i="21"/>
  <c r="BU63" i="21" s="1"/>
  <c r="BR63" i="21"/>
  <c r="C26" i="22"/>
  <c r="B66" i="21"/>
  <c r="D66" i="21"/>
  <c r="D25" i="22"/>
  <c r="J64" i="21"/>
  <c r="F64" i="21"/>
  <c r="I64" i="21"/>
  <c r="BL64" i="21"/>
  <c r="BP64" i="21"/>
  <c r="BO64" i="21"/>
  <c r="A26" i="22"/>
  <c r="CI65" i="21"/>
  <c r="BB65" i="21"/>
  <c r="BM65" i="21"/>
  <c r="BX65" i="21"/>
  <c r="BD64" i="21"/>
  <c r="BA64" i="21"/>
  <c r="BE64" i="21"/>
  <c r="C17" i="17"/>
  <c r="C16" i="18"/>
  <c r="CR73" i="29" l="1"/>
  <c r="BK73" i="27"/>
  <c r="AO69" i="23"/>
  <c r="CR73" i="27"/>
  <c r="E66" i="21"/>
  <c r="G66" i="21" s="1"/>
  <c r="CD74" i="29"/>
  <c r="CF74" i="29" s="1"/>
  <c r="CC74" i="29"/>
  <c r="M36" i="30"/>
  <c r="AS75" i="29"/>
  <c r="AP75" i="29"/>
  <c r="AT75" i="29"/>
  <c r="CK75" i="29"/>
  <c r="CH75" i="29"/>
  <c r="CL75" i="29"/>
  <c r="J36" i="30"/>
  <c r="AH75" i="29"/>
  <c r="AG75" i="29"/>
  <c r="AD75" i="29"/>
  <c r="BS74" i="29"/>
  <c r="BU74" i="29" s="1"/>
  <c r="BR74" i="29"/>
  <c r="I34" i="30"/>
  <c r="AA73" i="29"/>
  <c r="AB73" i="29" s="1"/>
  <c r="O34" i="30"/>
  <c r="AY73" i="29"/>
  <c r="AZ73" i="29" s="1"/>
  <c r="L34" i="30"/>
  <c r="AM73" i="29"/>
  <c r="AN73" i="29" s="1"/>
  <c r="A37" i="30"/>
  <c r="CI76" i="29"/>
  <c r="BX76" i="29"/>
  <c r="BM76" i="29"/>
  <c r="BB76" i="29"/>
  <c r="AQ76" i="29"/>
  <c r="AO76" i="29"/>
  <c r="S76" i="29"/>
  <c r="Q76" i="29"/>
  <c r="AE76" i="29"/>
  <c r="AC76" i="29"/>
  <c r="G76" i="29"/>
  <c r="E76" i="29"/>
  <c r="E35" i="30"/>
  <c r="L74" i="29"/>
  <c r="M74" i="29"/>
  <c r="H35" i="30"/>
  <c r="Y74" i="29"/>
  <c r="X74" i="29"/>
  <c r="G36" i="30"/>
  <c r="U75" i="29"/>
  <c r="R75" i="29"/>
  <c r="V75" i="29"/>
  <c r="BO75" i="29"/>
  <c r="BL75" i="29"/>
  <c r="BP75" i="29"/>
  <c r="D36" i="30"/>
  <c r="J75" i="29"/>
  <c r="I75" i="29"/>
  <c r="F75" i="29"/>
  <c r="CG74" i="29"/>
  <c r="BH74" i="29"/>
  <c r="BJ74" i="29" s="1"/>
  <c r="BG74" i="29"/>
  <c r="BD75" i="29"/>
  <c r="BA75" i="29"/>
  <c r="BE75" i="29"/>
  <c r="BZ75" i="29"/>
  <c r="BW75" i="29"/>
  <c r="CA75" i="29"/>
  <c r="CO74" i="29"/>
  <c r="CQ74" i="29" s="1"/>
  <c r="CN74" i="29"/>
  <c r="BV74" i="29"/>
  <c r="N35" i="30"/>
  <c r="AW74" i="29"/>
  <c r="AV74" i="29"/>
  <c r="K35" i="30"/>
  <c r="AJ74" i="29"/>
  <c r="AK74" i="29"/>
  <c r="F34" i="30"/>
  <c r="O73" i="29"/>
  <c r="P73" i="29" s="1"/>
  <c r="C37" i="30"/>
  <c r="B77" i="29"/>
  <c r="D77" i="29"/>
  <c r="G36" i="28"/>
  <c r="V75" i="27"/>
  <c r="U75" i="27"/>
  <c r="R75" i="27"/>
  <c r="C37" i="28"/>
  <c r="D77" i="27"/>
  <c r="B77" i="27"/>
  <c r="L34" i="28"/>
  <c r="AM73" i="27"/>
  <c r="AN73" i="27" s="1"/>
  <c r="O34" i="28"/>
  <c r="AY73" i="27"/>
  <c r="AZ73" i="27" s="1"/>
  <c r="I34" i="28"/>
  <c r="AA73" i="27"/>
  <c r="AB73" i="27" s="1"/>
  <c r="K35" i="28"/>
  <c r="AK74" i="27"/>
  <c r="AJ74" i="27"/>
  <c r="E35" i="28"/>
  <c r="M74" i="27"/>
  <c r="L74" i="27"/>
  <c r="CN74" i="27"/>
  <c r="CO74" i="27"/>
  <c r="CQ74" i="27" s="1"/>
  <c r="N35" i="28"/>
  <c r="AV74" i="27"/>
  <c r="AW74" i="27"/>
  <c r="H35" i="28"/>
  <c r="X74" i="27"/>
  <c r="Y74" i="27"/>
  <c r="D36" i="28"/>
  <c r="I75" i="27"/>
  <c r="F75" i="27"/>
  <c r="J75" i="27"/>
  <c r="J36" i="28"/>
  <c r="AG75" i="27"/>
  <c r="AD75" i="27"/>
  <c r="AH75" i="27"/>
  <c r="M36" i="28"/>
  <c r="AT75" i="27"/>
  <c r="AS75" i="27"/>
  <c r="AP75" i="27"/>
  <c r="BP75" i="27"/>
  <c r="BO75" i="27"/>
  <c r="BL75" i="27"/>
  <c r="CL75" i="27"/>
  <c r="CK75" i="27"/>
  <c r="CH75" i="27"/>
  <c r="BG74" i="27"/>
  <c r="BH74" i="27"/>
  <c r="BJ74" i="27" s="1"/>
  <c r="CC74" i="27"/>
  <c r="CD74" i="27"/>
  <c r="CF74" i="27" s="1"/>
  <c r="A37" i="28"/>
  <c r="AE76" i="27"/>
  <c r="AC76" i="27"/>
  <c r="E76" i="27"/>
  <c r="G76" i="27" s="1"/>
  <c r="CI76" i="27"/>
  <c r="BX76" i="27"/>
  <c r="BM76" i="27"/>
  <c r="BB76" i="27"/>
  <c r="AQ76" i="27"/>
  <c r="AO76" i="27"/>
  <c r="Q76" i="27"/>
  <c r="S76" i="27" s="1"/>
  <c r="F34" i="28"/>
  <c r="O73" i="27"/>
  <c r="P73" i="27" s="1"/>
  <c r="BR74" i="27"/>
  <c r="BS74" i="27"/>
  <c r="BU74" i="27" s="1"/>
  <c r="BV74" i="27" s="1"/>
  <c r="BE75" i="27"/>
  <c r="BD75" i="27"/>
  <c r="BA75" i="27"/>
  <c r="CA75" i="27"/>
  <c r="BZ75" i="27"/>
  <c r="BW75" i="27"/>
  <c r="Q69" i="23"/>
  <c r="E69" i="23"/>
  <c r="G69" i="23" s="1"/>
  <c r="S69" i="23"/>
  <c r="BK63" i="21"/>
  <c r="CR66" i="23"/>
  <c r="BV66" i="23"/>
  <c r="CG66" i="23"/>
  <c r="BK66" i="23"/>
  <c r="BV63" i="21"/>
  <c r="CN67" i="23"/>
  <c r="CO67" i="23"/>
  <c r="CQ67" i="23" s="1"/>
  <c r="D29" i="24"/>
  <c r="J68" i="23"/>
  <c r="F68" i="23"/>
  <c r="I68" i="23"/>
  <c r="H28" i="24"/>
  <c r="Y67" i="23"/>
  <c r="X67" i="23"/>
  <c r="M29" i="24"/>
  <c r="AT68" i="23"/>
  <c r="AS68" i="23"/>
  <c r="AP68" i="23"/>
  <c r="O27" i="24"/>
  <c r="AY66" i="23"/>
  <c r="AZ66" i="23" s="1"/>
  <c r="BP68" i="23"/>
  <c r="BO68" i="23"/>
  <c r="BL68" i="23"/>
  <c r="BG67" i="23"/>
  <c r="BH67" i="23"/>
  <c r="BJ67" i="23" s="1"/>
  <c r="A30" i="24"/>
  <c r="AQ69" i="23"/>
  <c r="BM69" i="23"/>
  <c r="CI69" i="23"/>
  <c r="BX69" i="23"/>
  <c r="AE69" i="23"/>
  <c r="BB69" i="23"/>
  <c r="J29" i="24"/>
  <c r="AG68" i="23"/>
  <c r="AH68" i="23"/>
  <c r="AD68" i="23"/>
  <c r="CA68" i="23"/>
  <c r="BZ68" i="23"/>
  <c r="BW68" i="23"/>
  <c r="L27" i="24"/>
  <c r="AM66" i="23"/>
  <c r="AN66" i="23" s="1"/>
  <c r="G29" i="24"/>
  <c r="V68" i="23"/>
  <c r="U68" i="23"/>
  <c r="R68" i="23"/>
  <c r="N28" i="24"/>
  <c r="AV67" i="23"/>
  <c r="AW67" i="23"/>
  <c r="CC67" i="23"/>
  <c r="CD67" i="23"/>
  <c r="CF67" i="23" s="1"/>
  <c r="K28" i="24"/>
  <c r="AJ67" i="23"/>
  <c r="AK67" i="23"/>
  <c r="BE68" i="23"/>
  <c r="BA68" i="23"/>
  <c r="BD68" i="23"/>
  <c r="E28" i="24"/>
  <c r="L67" i="23"/>
  <c r="M67" i="23"/>
  <c r="C30" i="24"/>
  <c r="D70" i="23"/>
  <c r="B70" i="23"/>
  <c r="AC70" i="23" s="1"/>
  <c r="CK68" i="23"/>
  <c r="CH68" i="23"/>
  <c r="CL68" i="23"/>
  <c r="I27" i="24"/>
  <c r="AA66" i="23"/>
  <c r="AB66" i="23" s="1"/>
  <c r="BR67" i="23"/>
  <c r="BS67" i="23"/>
  <c r="BU67" i="23" s="1"/>
  <c r="F27" i="24"/>
  <c r="O66" i="23"/>
  <c r="P66" i="23" s="1"/>
  <c r="CG63" i="21"/>
  <c r="CR63" i="21"/>
  <c r="K25" i="22"/>
  <c r="AJ64" i="21"/>
  <c r="AK64" i="21"/>
  <c r="J26" i="22"/>
  <c r="AH65" i="21"/>
  <c r="AG65" i="21"/>
  <c r="AD65" i="21"/>
  <c r="CC64" i="21"/>
  <c r="CD64" i="21"/>
  <c r="CF64" i="21" s="1"/>
  <c r="CN64" i="21"/>
  <c r="CO64" i="21"/>
  <c r="CQ64" i="21" s="1"/>
  <c r="BL65" i="21"/>
  <c r="BP65" i="21"/>
  <c r="BO65" i="21"/>
  <c r="G26" i="22"/>
  <c r="R65" i="21"/>
  <c r="U65" i="21"/>
  <c r="V65" i="21"/>
  <c r="O24" i="22"/>
  <c r="AY63" i="21"/>
  <c r="AZ63" i="21" s="1"/>
  <c r="L24" i="22"/>
  <c r="AM63" i="21"/>
  <c r="AN63" i="21" s="1"/>
  <c r="BA65" i="21"/>
  <c r="BD65" i="21"/>
  <c r="BE65" i="21"/>
  <c r="A27" i="22"/>
  <c r="BX66" i="21"/>
  <c r="BB66" i="21"/>
  <c r="CI66" i="21"/>
  <c r="BM66" i="21"/>
  <c r="F24" i="22"/>
  <c r="O63" i="21"/>
  <c r="P63" i="21" s="1"/>
  <c r="D26" i="22"/>
  <c r="J65" i="21"/>
  <c r="I65" i="21"/>
  <c r="F65" i="21"/>
  <c r="CH65" i="21"/>
  <c r="CK65" i="21"/>
  <c r="CL65" i="21"/>
  <c r="N25" i="22"/>
  <c r="AV64" i="21"/>
  <c r="AW64" i="21"/>
  <c r="E25" i="22"/>
  <c r="L64" i="21"/>
  <c r="M64" i="21"/>
  <c r="BG64" i="21"/>
  <c r="BH64" i="21"/>
  <c r="BJ64" i="21" s="1"/>
  <c r="H25" i="22"/>
  <c r="X64" i="21"/>
  <c r="Y64" i="21"/>
  <c r="CA65" i="21"/>
  <c r="BZ65" i="21"/>
  <c r="BW65" i="21"/>
  <c r="M26" i="22"/>
  <c r="AT65" i="21"/>
  <c r="AP65" i="21"/>
  <c r="AS65" i="21"/>
  <c r="C27" i="22"/>
  <c r="D67" i="21"/>
  <c r="B67" i="21"/>
  <c r="BR64" i="21"/>
  <c r="BS64" i="21"/>
  <c r="BU64" i="21" s="1"/>
  <c r="I24" i="22"/>
  <c r="AA63" i="21"/>
  <c r="AB63" i="21" s="1"/>
  <c r="C18" i="17"/>
  <c r="C17" i="18"/>
  <c r="O6" i="17"/>
  <c r="N6" i="17"/>
  <c r="L6" i="17"/>
  <c r="K6" i="17"/>
  <c r="I6" i="17"/>
  <c r="H6" i="17"/>
  <c r="F6" i="17"/>
  <c r="E6" i="17"/>
  <c r="CG74" i="27" l="1"/>
  <c r="BK74" i="29"/>
  <c r="CR74" i="29"/>
  <c r="BK74" i="27"/>
  <c r="CR74" i="27"/>
  <c r="AO70" i="23"/>
  <c r="E67" i="21"/>
  <c r="G67" i="21" s="1"/>
  <c r="C38" i="30"/>
  <c r="D78" i="29"/>
  <c r="B78" i="29"/>
  <c r="L35" i="30"/>
  <c r="AM74" i="29"/>
  <c r="AN74" i="29" s="1"/>
  <c r="O35" i="30"/>
  <c r="AY74" i="29"/>
  <c r="AZ74" i="29" s="1"/>
  <c r="BG75" i="29"/>
  <c r="BH75" i="29"/>
  <c r="BJ75" i="29" s="1"/>
  <c r="BK75" i="29" s="1"/>
  <c r="H36" i="30"/>
  <c r="X75" i="29"/>
  <c r="Y75" i="29"/>
  <c r="I35" i="30"/>
  <c r="AA74" i="29"/>
  <c r="AB74" i="29" s="1"/>
  <c r="BE76" i="29"/>
  <c r="BD76" i="29"/>
  <c r="BA76" i="29"/>
  <c r="CA76" i="29"/>
  <c r="BZ76" i="29"/>
  <c r="BW76" i="29"/>
  <c r="K36" i="30"/>
  <c r="AK75" i="29"/>
  <c r="AJ75" i="29"/>
  <c r="CN75" i="29"/>
  <c r="CO75" i="29"/>
  <c r="CQ75" i="29" s="1"/>
  <c r="CR75" i="29" s="1"/>
  <c r="A38" i="30"/>
  <c r="AE77" i="29"/>
  <c r="AC77" i="29"/>
  <c r="E77" i="29"/>
  <c r="G77" i="29" s="1"/>
  <c r="CI77" i="29"/>
  <c r="BX77" i="29"/>
  <c r="BM77" i="29"/>
  <c r="BB77" i="29"/>
  <c r="AQ77" i="29"/>
  <c r="AO77" i="29"/>
  <c r="Q77" i="29"/>
  <c r="S77" i="29" s="1"/>
  <c r="CC75" i="29"/>
  <c r="CD75" i="29"/>
  <c r="CF75" i="29" s="1"/>
  <c r="E36" i="30"/>
  <c r="M75" i="29"/>
  <c r="L75" i="29"/>
  <c r="BR75" i="29"/>
  <c r="BS75" i="29"/>
  <c r="BU75" i="29" s="1"/>
  <c r="BV75" i="29" s="1"/>
  <c r="F35" i="30"/>
  <c r="O74" i="29"/>
  <c r="P74" i="29" s="1"/>
  <c r="D37" i="30"/>
  <c r="I76" i="29"/>
  <c r="F76" i="29"/>
  <c r="J76" i="29"/>
  <c r="J37" i="30"/>
  <c r="AG76" i="29"/>
  <c r="AD76" i="29"/>
  <c r="AH76" i="29"/>
  <c r="G37" i="30"/>
  <c r="V76" i="29"/>
  <c r="U76" i="29"/>
  <c r="R76" i="29"/>
  <c r="M37" i="30"/>
  <c r="AT76" i="29"/>
  <c r="AS76" i="29"/>
  <c r="AP76" i="29"/>
  <c r="BP76" i="29"/>
  <c r="BO76" i="29"/>
  <c r="BL76" i="29"/>
  <c r="CL76" i="29"/>
  <c r="CK76" i="29"/>
  <c r="CH76" i="29"/>
  <c r="N36" i="30"/>
  <c r="AV75" i="29"/>
  <c r="AW75" i="29"/>
  <c r="BH75" i="27"/>
  <c r="BJ75" i="27" s="1"/>
  <c r="BK75" i="27" s="1"/>
  <c r="BG75" i="27"/>
  <c r="BD76" i="27"/>
  <c r="BA76" i="27"/>
  <c r="BE76" i="27"/>
  <c r="BZ76" i="27"/>
  <c r="BW76" i="27"/>
  <c r="CA76" i="27"/>
  <c r="BS75" i="27"/>
  <c r="BU75" i="27" s="1"/>
  <c r="BV75" i="27" s="1"/>
  <c r="BR75" i="27"/>
  <c r="I35" i="28"/>
  <c r="AA74" i="27"/>
  <c r="AB74" i="27" s="1"/>
  <c r="O35" i="28"/>
  <c r="AY74" i="27"/>
  <c r="AZ74" i="27" s="1"/>
  <c r="L35" i="28"/>
  <c r="AM74" i="27"/>
  <c r="AN74" i="27" s="1"/>
  <c r="A38" i="28"/>
  <c r="CI77" i="27"/>
  <c r="BX77" i="27"/>
  <c r="BM77" i="27"/>
  <c r="BB77" i="27"/>
  <c r="AQ77" i="27"/>
  <c r="AO77" i="27"/>
  <c r="Q77" i="27"/>
  <c r="S77" i="27" s="1"/>
  <c r="AE77" i="27"/>
  <c r="AC77" i="27"/>
  <c r="E77" i="27"/>
  <c r="G77" i="27" s="1"/>
  <c r="CD75" i="27"/>
  <c r="CF75" i="27" s="1"/>
  <c r="CC75" i="27"/>
  <c r="G37" i="28"/>
  <c r="U76" i="27"/>
  <c r="R76" i="27"/>
  <c r="V76" i="27"/>
  <c r="M37" i="28"/>
  <c r="AS76" i="27"/>
  <c r="AP76" i="27"/>
  <c r="AT76" i="27"/>
  <c r="BO76" i="27"/>
  <c r="BL76" i="27"/>
  <c r="BP76" i="27"/>
  <c r="CK76" i="27"/>
  <c r="CH76" i="27"/>
  <c r="CL76" i="27"/>
  <c r="D37" i="28"/>
  <c r="J76" i="27"/>
  <c r="I76" i="27"/>
  <c r="F76" i="27"/>
  <c r="J37" i="28"/>
  <c r="AH76" i="27"/>
  <c r="AG76" i="27"/>
  <c r="AD76" i="27"/>
  <c r="CO75" i="27"/>
  <c r="CQ75" i="27" s="1"/>
  <c r="CN75" i="27"/>
  <c r="N36" i="28"/>
  <c r="AW75" i="27"/>
  <c r="AV75" i="27"/>
  <c r="K36" i="28"/>
  <c r="AJ75" i="27"/>
  <c r="AK75" i="27"/>
  <c r="E36" i="28"/>
  <c r="L75" i="27"/>
  <c r="M75" i="27"/>
  <c r="F35" i="28"/>
  <c r="O74" i="27"/>
  <c r="P74" i="27" s="1"/>
  <c r="C38" i="28"/>
  <c r="B78" i="27"/>
  <c r="D78" i="27"/>
  <c r="H36" i="28"/>
  <c r="Y75" i="27"/>
  <c r="X75" i="27"/>
  <c r="E70" i="23"/>
  <c r="G70" i="23" s="1"/>
  <c r="Q70" i="23"/>
  <c r="S70" i="23" s="1"/>
  <c r="CR67" i="23"/>
  <c r="CG67" i="23"/>
  <c r="BK67" i="23"/>
  <c r="BV67" i="23"/>
  <c r="I28" i="24"/>
  <c r="AA67" i="23"/>
  <c r="AB67" i="23" s="1"/>
  <c r="L28" i="24"/>
  <c r="AM67" i="23"/>
  <c r="AN67" i="23" s="1"/>
  <c r="H29" i="24"/>
  <c r="Y68" i="23"/>
  <c r="X68" i="23"/>
  <c r="BA69" i="23"/>
  <c r="BD69" i="23"/>
  <c r="BE69" i="23"/>
  <c r="J30" i="24"/>
  <c r="AH69" i="23"/>
  <c r="AG69" i="23"/>
  <c r="AD69" i="23"/>
  <c r="BS68" i="23"/>
  <c r="BU68" i="23" s="1"/>
  <c r="BR68" i="23"/>
  <c r="K29" i="24"/>
  <c r="AK68" i="23"/>
  <c r="AJ68" i="23"/>
  <c r="BZ69" i="23"/>
  <c r="BW69" i="23"/>
  <c r="CA69" i="23"/>
  <c r="E29" i="24"/>
  <c r="L68" i="23"/>
  <c r="M68" i="23"/>
  <c r="CO68" i="23"/>
  <c r="CQ68" i="23" s="1"/>
  <c r="CN68" i="23"/>
  <c r="C31" i="24"/>
  <c r="B71" i="23"/>
  <c r="D71" i="23"/>
  <c r="CH69" i="23"/>
  <c r="CL69" i="23"/>
  <c r="CK69" i="23"/>
  <c r="O28" i="24"/>
  <c r="AY67" i="23"/>
  <c r="AZ67" i="23" s="1"/>
  <c r="D30" i="24"/>
  <c r="I69" i="23"/>
  <c r="J69" i="23"/>
  <c r="F69" i="23"/>
  <c r="BG68" i="23"/>
  <c r="BH68" i="23"/>
  <c r="BJ68" i="23" s="1"/>
  <c r="CD68" i="23"/>
  <c r="CF68" i="23" s="1"/>
  <c r="CC68" i="23"/>
  <c r="BL69" i="23"/>
  <c r="BP69" i="23"/>
  <c r="BO69" i="23"/>
  <c r="F28" i="24"/>
  <c r="O67" i="23"/>
  <c r="P67" i="23" s="1"/>
  <c r="G30" i="24"/>
  <c r="R69" i="23"/>
  <c r="V69" i="23"/>
  <c r="U69" i="23"/>
  <c r="A31" i="24"/>
  <c r="BX70" i="23"/>
  <c r="AQ70" i="23"/>
  <c r="AO71" i="23" s="1"/>
  <c r="CI70" i="23"/>
  <c r="AE70" i="23"/>
  <c r="BM70" i="23"/>
  <c r="BB70" i="23"/>
  <c r="M30" i="24"/>
  <c r="AS69" i="23"/>
  <c r="AT69" i="23"/>
  <c r="AP69" i="23"/>
  <c r="N29" i="24"/>
  <c r="AW68" i="23"/>
  <c r="AV68" i="23"/>
  <c r="CR64" i="21"/>
  <c r="BV64" i="21"/>
  <c r="CG64" i="21"/>
  <c r="BK64" i="21"/>
  <c r="CH66" i="21"/>
  <c r="CK66" i="21"/>
  <c r="CL66" i="21"/>
  <c r="D27" i="22"/>
  <c r="I66" i="21"/>
  <c r="J66" i="21"/>
  <c r="F66" i="21"/>
  <c r="H26" i="22"/>
  <c r="Y65" i="21"/>
  <c r="X65" i="21"/>
  <c r="M27" i="22"/>
  <c r="AS66" i="21"/>
  <c r="AT66" i="21"/>
  <c r="AP66" i="21"/>
  <c r="BO66" i="21"/>
  <c r="BL66" i="21"/>
  <c r="BP66" i="21"/>
  <c r="E26" i="22"/>
  <c r="M65" i="21"/>
  <c r="L65" i="21"/>
  <c r="K26" i="22"/>
  <c r="AK65" i="21"/>
  <c r="AJ65" i="21"/>
  <c r="F25" i="22"/>
  <c r="O64" i="21"/>
  <c r="P64" i="21" s="1"/>
  <c r="A28" i="22"/>
  <c r="BX67" i="21"/>
  <c r="BB67" i="21"/>
  <c r="CI67" i="21"/>
  <c r="BM67" i="21"/>
  <c r="BS65" i="21"/>
  <c r="BU65" i="21" s="1"/>
  <c r="BR65" i="21"/>
  <c r="L25" i="22"/>
  <c r="AM64" i="21"/>
  <c r="AN64" i="21" s="1"/>
  <c r="CO65" i="21"/>
  <c r="CQ65" i="21" s="1"/>
  <c r="CN65" i="21"/>
  <c r="C28" i="22"/>
  <c r="D68" i="21"/>
  <c r="B68" i="21"/>
  <c r="BH65" i="21"/>
  <c r="BJ65" i="21" s="1"/>
  <c r="BG65" i="21"/>
  <c r="N26" i="22"/>
  <c r="AW65" i="21"/>
  <c r="AV65" i="21"/>
  <c r="BA66" i="21"/>
  <c r="BE66" i="21"/>
  <c r="BD66" i="21"/>
  <c r="O25" i="22"/>
  <c r="AY64" i="21"/>
  <c r="AZ64" i="21" s="1"/>
  <c r="CD65" i="21"/>
  <c r="CF65" i="21" s="1"/>
  <c r="CC65" i="21"/>
  <c r="J27" i="22"/>
  <c r="AH66" i="21"/>
  <c r="AG66" i="21"/>
  <c r="AD66" i="21"/>
  <c r="I25" i="22"/>
  <c r="AA64" i="21"/>
  <c r="AB64" i="21" s="1"/>
  <c r="BZ66" i="21"/>
  <c r="CA66" i="21"/>
  <c r="BW66" i="21"/>
  <c r="G27" i="22"/>
  <c r="R66" i="21"/>
  <c r="U66" i="21"/>
  <c r="V66" i="21"/>
  <c r="C19" i="17"/>
  <c r="A10" i="18"/>
  <c r="C18" i="18"/>
  <c r="N7" i="17"/>
  <c r="K7" i="17"/>
  <c r="H7" i="17"/>
  <c r="E7" i="17"/>
  <c r="CG75" i="27" l="1"/>
  <c r="CG75" i="29"/>
  <c r="CR75" i="27"/>
  <c r="E68" i="21"/>
  <c r="G68" i="21" s="1"/>
  <c r="G38" i="30"/>
  <c r="U77" i="29"/>
  <c r="R77" i="29"/>
  <c r="V77" i="29"/>
  <c r="D38" i="30"/>
  <c r="J77" i="29"/>
  <c r="I77" i="29"/>
  <c r="F77" i="29"/>
  <c r="O36" i="30"/>
  <c r="AY75" i="29"/>
  <c r="AZ75" i="29" s="1"/>
  <c r="CO76" i="29"/>
  <c r="CQ76" i="29" s="1"/>
  <c r="CN76" i="29"/>
  <c r="N37" i="30"/>
  <c r="AW76" i="29"/>
  <c r="AV76" i="29"/>
  <c r="H37" i="30"/>
  <c r="Y76" i="29"/>
  <c r="X76" i="29"/>
  <c r="K37" i="30"/>
  <c r="AJ76" i="29"/>
  <c r="AK76" i="29"/>
  <c r="E37" i="30"/>
  <c r="L76" i="29"/>
  <c r="M76" i="29"/>
  <c r="F36" i="30"/>
  <c r="O75" i="29"/>
  <c r="P75" i="29" s="1"/>
  <c r="M38" i="30"/>
  <c r="AS77" i="29"/>
  <c r="AP77" i="29"/>
  <c r="AT77" i="29"/>
  <c r="BO77" i="29"/>
  <c r="BL77" i="29"/>
  <c r="BP77" i="29"/>
  <c r="CK77" i="29"/>
  <c r="CH77" i="29"/>
  <c r="CL77" i="29"/>
  <c r="J38" i="30"/>
  <c r="AH77" i="29"/>
  <c r="AG77" i="29"/>
  <c r="AD77" i="29"/>
  <c r="L36" i="30"/>
  <c r="AM75" i="29"/>
  <c r="AN75" i="29" s="1"/>
  <c r="CD76" i="29"/>
  <c r="CF76" i="29" s="1"/>
  <c r="CC76" i="29"/>
  <c r="A39" i="30"/>
  <c r="CI78" i="29"/>
  <c r="BX78" i="29"/>
  <c r="BM78" i="29"/>
  <c r="BB78" i="29"/>
  <c r="AQ78" i="29"/>
  <c r="AO78" i="29"/>
  <c r="S78" i="29"/>
  <c r="Q78" i="29"/>
  <c r="AE78" i="29"/>
  <c r="AC78" i="29"/>
  <c r="G78" i="29"/>
  <c r="E78" i="29"/>
  <c r="CR76" i="29"/>
  <c r="BS76" i="29"/>
  <c r="BU76" i="29" s="1"/>
  <c r="BR76" i="29"/>
  <c r="BV76" i="29" s="1"/>
  <c r="BD77" i="29"/>
  <c r="BA77" i="29"/>
  <c r="BE77" i="29"/>
  <c r="BZ77" i="29"/>
  <c r="BW77" i="29"/>
  <c r="CA77" i="29"/>
  <c r="CG76" i="29"/>
  <c r="BH76" i="29"/>
  <c r="BJ76" i="29" s="1"/>
  <c r="BG76" i="29"/>
  <c r="I36" i="30"/>
  <c r="AA75" i="29"/>
  <c r="AB75" i="29" s="1"/>
  <c r="C39" i="30"/>
  <c r="B79" i="29"/>
  <c r="D79" i="29"/>
  <c r="A39" i="28"/>
  <c r="AE78" i="27"/>
  <c r="AC78" i="27"/>
  <c r="E78" i="27"/>
  <c r="G78" i="27" s="1"/>
  <c r="CI78" i="27"/>
  <c r="BX78" i="27"/>
  <c r="BM78" i="27"/>
  <c r="BB78" i="27"/>
  <c r="AQ78" i="27"/>
  <c r="AO78" i="27"/>
  <c r="Q78" i="27"/>
  <c r="S78" i="27" s="1"/>
  <c r="K37" i="28"/>
  <c r="AK76" i="27"/>
  <c r="AJ76" i="27"/>
  <c r="E37" i="28"/>
  <c r="M76" i="27"/>
  <c r="L76" i="27"/>
  <c r="CN76" i="27"/>
  <c r="CO76" i="27"/>
  <c r="CQ76" i="27" s="1"/>
  <c r="N37" i="28"/>
  <c r="AV76" i="27"/>
  <c r="AW76" i="27"/>
  <c r="H37" i="28"/>
  <c r="X76" i="27"/>
  <c r="Y76" i="27"/>
  <c r="BE77" i="27"/>
  <c r="BD77" i="27"/>
  <c r="BA77" i="27"/>
  <c r="CA77" i="27"/>
  <c r="BZ77" i="27"/>
  <c r="BW77" i="27"/>
  <c r="BG76" i="27"/>
  <c r="BH76" i="27"/>
  <c r="BJ76" i="27" s="1"/>
  <c r="BK76" i="27" s="1"/>
  <c r="I36" i="28"/>
  <c r="AA75" i="27"/>
  <c r="AB75" i="27" s="1"/>
  <c r="C39" i="28"/>
  <c r="D79" i="27"/>
  <c r="B79" i="27"/>
  <c r="F36" i="28"/>
  <c r="O75" i="27"/>
  <c r="P75" i="27" s="1"/>
  <c r="L36" i="28"/>
  <c r="AM75" i="27"/>
  <c r="AN75" i="27" s="1"/>
  <c r="O36" i="28"/>
  <c r="AY75" i="27"/>
  <c r="AZ75" i="27" s="1"/>
  <c r="BR76" i="27"/>
  <c r="BS76" i="27"/>
  <c r="BU76" i="27" s="1"/>
  <c r="BV76" i="27" s="1"/>
  <c r="D38" i="28"/>
  <c r="I77" i="27"/>
  <c r="F77" i="27"/>
  <c r="J77" i="27"/>
  <c r="J38" i="28"/>
  <c r="AG77" i="27"/>
  <c r="AD77" i="27"/>
  <c r="AH77" i="27"/>
  <c r="G38" i="28"/>
  <c r="V77" i="27"/>
  <c r="U77" i="27"/>
  <c r="R77" i="27"/>
  <c r="M38" i="28"/>
  <c r="AT77" i="27"/>
  <c r="AS77" i="27"/>
  <c r="AP77" i="27"/>
  <c r="BP77" i="27"/>
  <c r="BO77" i="27"/>
  <c r="BL77" i="27"/>
  <c r="CL77" i="27"/>
  <c r="CK77" i="27"/>
  <c r="CH77" i="27"/>
  <c r="CC76" i="27"/>
  <c r="CD76" i="27"/>
  <c r="CF76" i="27" s="1"/>
  <c r="AC71" i="23"/>
  <c r="E71" i="23"/>
  <c r="G71" i="23" s="1"/>
  <c r="Q71" i="23"/>
  <c r="S71" i="23" s="1"/>
  <c r="CR68" i="23"/>
  <c r="CG68" i="23"/>
  <c r="BK68" i="23"/>
  <c r="BV68" i="23"/>
  <c r="I29" i="24"/>
  <c r="AA68" i="23"/>
  <c r="AB68" i="23" s="1"/>
  <c r="BE70" i="23"/>
  <c r="BA70" i="23"/>
  <c r="BD70" i="23"/>
  <c r="F29" i="24"/>
  <c r="O68" i="23"/>
  <c r="P68" i="23" s="1"/>
  <c r="G31" i="24"/>
  <c r="U70" i="23"/>
  <c r="V70" i="23"/>
  <c r="R70" i="23"/>
  <c r="CL70" i="23"/>
  <c r="CK70" i="23"/>
  <c r="CH70" i="23"/>
  <c r="K30" i="24"/>
  <c r="AJ69" i="23"/>
  <c r="AK69" i="23"/>
  <c r="J31" i="24"/>
  <c r="AH70" i="23"/>
  <c r="AD70" i="23"/>
  <c r="AG70" i="23"/>
  <c r="D31" i="24"/>
  <c r="I70" i="23"/>
  <c r="F70" i="23"/>
  <c r="J70" i="23"/>
  <c r="BR69" i="23"/>
  <c r="BS69" i="23"/>
  <c r="BU69" i="23" s="1"/>
  <c r="CC69" i="23"/>
  <c r="CD69" i="23"/>
  <c r="CF69" i="23" s="1"/>
  <c r="M31" i="24"/>
  <c r="AP70" i="23"/>
  <c r="AT70" i="23"/>
  <c r="AS70" i="23"/>
  <c r="BZ70" i="23"/>
  <c r="CA70" i="23"/>
  <c r="BW70" i="23"/>
  <c r="BP70" i="23"/>
  <c r="BO70" i="23"/>
  <c r="BL70" i="23"/>
  <c r="CO69" i="23"/>
  <c r="CQ69" i="23" s="1"/>
  <c r="CN69" i="23"/>
  <c r="BH69" i="23"/>
  <c r="BJ69" i="23" s="1"/>
  <c r="BG69" i="23"/>
  <c r="E30" i="24"/>
  <c r="M69" i="23"/>
  <c r="L69" i="23"/>
  <c r="O29" i="24"/>
  <c r="AY68" i="23"/>
  <c r="AZ68" i="23" s="1"/>
  <c r="N30" i="24"/>
  <c r="AW69" i="23"/>
  <c r="AV69" i="23"/>
  <c r="C32" i="24"/>
  <c r="D72" i="23"/>
  <c r="B72" i="23"/>
  <c r="L29" i="24"/>
  <c r="AM68" i="23"/>
  <c r="AN68" i="23" s="1"/>
  <c r="H30" i="24"/>
  <c r="Y69" i="23"/>
  <c r="X69" i="23"/>
  <c r="A32" i="24"/>
  <c r="BB71" i="23"/>
  <c r="BX71" i="23"/>
  <c r="AQ71" i="23"/>
  <c r="AO72" i="23" s="1"/>
  <c r="AE71" i="23"/>
  <c r="BM71" i="23"/>
  <c r="CI71" i="23"/>
  <c r="CR65" i="21"/>
  <c r="BK65" i="21"/>
  <c r="CG65" i="21"/>
  <c r="BV65" i="21"/>
  <c r="J28" i="22"/>
  <c r="AH67" i="21"/>
  <c r="AG67" i="21"/>
  <c r="AD67" i="21"/>
  <c r="M28" i="22"/>
  <c r="AT67" i="21"/>
  <c r="AS67" i="21"/>
  <c r="AP67" i="21"/>
  <c r="F26" i="22"/>
  <c r="O65" i="21"/>
  <c r="P65" i="21" s="1"/>
  <c r="I26" i="22"/>
  <c r="AA65" i="21"/>
  <c r="AB65" i="21" s="1"/>
  <c r="CA67" i="21"/>
  <c r="BZ67" i="21"/>
  <c r="BW67" i="21"/>
  <c r="D28" i="22"/>
  <c r="J67" i="21"/>
  <c r="I67" i="21"/>
  <c r="F67" i="21"/>
  <c r="BR66" i="21"/>
  <c r="BS66" i="21"/>
  <c r="BU66" i="21" s="1"/>
  <c r="E27" i="22"/>
  <c r="M66" i="21"/>
  <c r="L66" i="21"/>
  <c r="O26" i="22"/>
  <c r="AY65" i="21"/>
  <c r="AZ65" i="21" s="1"/>
  <c r="CD66" i="21"/>
  <c r="CF66" i="21" s="1"/>
  <c r="CC66" i="21"/>
  <c r="H27" i="22"/>
  <c r="Y66" i="21"/>
  <c r="X66" i="21"/>
  <c r="K27" i="22"/>
  <c r="AJ66" i="21"/>
  <c r="AK66" i="21"/>
  <c r="L26" i="22"/>
  <c r="AM65" i="21"/>
  <c r="AN65" i="21" s="1"/>
  <c r="BH66" i="21"/>
  <c r="BJ66" i="21" s="1"/>
  <c r="BG66" i="21"/>
  <c r="CO66" i="21"/>
  <c r="CQ66" i="21" s="1"/>
  <c r="CN66" i="21"/>
  <c r="BE67" i="21"/>
  <c r="BD67" i="21"/>
  <c r="BA67" i="21"/>
  <c r="BP67" i="21"/>
  <c r="BO67" i="21"/>
  <c r="BL67" i="21"/>
  <c r="N27" i="22"/>
  <c r="AW66" i="21"/>
  <c r="AV66" i="21"/>
  <c r="C29" i="22"/>
  <c r="D69" i="21"/>
  <c r="B69" i="21"/>
  <c r="G28" i="22"/>
  <c r="R67" i="21"/>
  <c r="V67" i="21"/>
  <c r="U67" i="21"/>
  <c r="A29" i="22"/>
  <c r="BX68" i="21"/>
  <c r="BB68" i="21"/>
  <c r="CI68" i="21"/>
  <c r="BM68" i="21"/>
  <c r="CH67" i="21"/>
  <c r="CL67" i="21"/>
  <c r="CK67" i="21"/>
  <c r="C20" i="17"/>
  <c r="C19" i="18"/>
  <c r="D10" i="18"/>
  <c r="G10" i="18"/>
  <c r="M10" i="18"/>
  <c r="J10" i="18"/>
  <c r="CR76" i="27" l="1"/>
  <c r="BK76" i="29"/>
  <c r="CG76" i="27"/>
  <c r="E69" i="21"/>
  <c r="G69" i="21" s="1"/>
  <c r="A40" i="30"/>
  <c r="AE79" i="29"/>
  <c r="AC79" i="29"/>
  <c r="E79" i="29"/>
  <c r="G79" i="29" s="1"/>
  <c r="CI79" i="29"/>
  <c r="BX79" i="29"/>
  <c r="BM79" i="29"/>
  <c r="BB79" i="29"/>
  <c r="AQ79" i="29"/>
  <c r="AO79" i="29"/>
  <c r="Q79" i="29"/>
  <c r="S79" i="29" s="1"/>
  <c r="BG77" i="29"/>
  <c r="BH77" i="29"/>
  <c r="BJ77" i="29" s="1"/>
  <c r="BK77" i="29" s="1"/>
  <c r="BE78" i="29"/>
  <c r="BD78" i="29"/>
  <c r="BA78" i="29"/>
  <c r="CA78" i="29"/>
  <c r="BZ78" i="29"/>
  <c r="BW78" i="29"/>
  <c r="K38" i="30"/>
  <c r="AK77" i="29"/>
  <c r="AJ77" i="29"/>
  <c r="CN77" i="29"/>
  <c r="CO77" i="29"/>
  <c r="CQ77" i="29" s="1"/>
  <c r="N38" i="30"/>
  <c r="AV77" i="29"/>
  <c r="AW77" i="29"/>
  <c r="O37" i="30"/>
  <c r="AY76" i="29"/>
  <c r="AZ76" i="29" s="1"/>
  <c r="H38" i="30"/>
  <c r="X77" i="29"/>
  <c r="Y77" i="29"/>
  <c r="C40" i="30"/>
  <c r="D80" i="29"/>
  <c r="B80" i="29"/>
  <c r="CC77" i="29"/>
  <c r="CD77" i="29"/>
  <c r="CF77" i="29" s="1"/>
  <c r="CG77" i="29" s="1"/>
  <c r="D39" i="30"/>
  <c r="I78" i="29"/>
  <c r="F78" i="29"/>
  <c r="J78" i="29"/>
  <c r="J39" i="30"/>
  <c r="AG78" i="29"/>
  <c r="AD78" i="29"/>
  <c r="AH78" i="29"/>
  <c r="G39" i="30"/>
  <c r="V78" i="29"/>
  <c r="U78" i="29"/>
  <c r="R78" i="29"/>
  <c r="M39" i="30"/>
  <c r="AT78" i="29"/>
  <c r="AS78" i="29"/>
  <c r="AP78" i="29"/>
  <c r="BP78" i="29"/>
  <c r="BO78" i="29"/>
  <c r="BL78" i="29"/>
  <c r="CL78" i="29"/>
  <c r="CK78" i="29"/>
  <c r="CH78" i="29"/>
  <c r="BR77" i="29"/>
  <c r="BS77" i="29"/>
  <c r="BU77" i="29" s="1"/>
  <c r="BV77" i="29"/>
  <c r="F37" i="30"/>
  <c r="O76" i="29"/>
  <c r="P76" i="29" s="1"/>
  <c r="L37" i="30"/>
  <c r="AM76" i="29"/>
  <c r="AN76" i="29" s="1"/>
  <c r="I37" i="30"/>
  <c r="AA76" i="29"/>
  <c r="AB76" i="29" s="1"/>
  <c r="E38" i="30"/>
  <c r="M77" i="29"/>
  <c r="L77" i="29"/>
  <c r="D39" i="28"/>
  <c r="J78" i="27"/>
  <c r="I78" i="27"/>
  <c r="F78" i="27"/>
  <c r="G39" i="28"/>
  <c r="U78" i="27"/>
  <c r="R78" i="27"/>
  <c r="V78" i="27"/>
  <c r="BS77" i="27"/>
  <c r="BU77" i="27" s="1"/>
  <c r="BR77" i="27"/>
  <c r="A40" i="28"/>
  <c r="CI79" i="27"/>
  <c r="BX79" i="27"/>
  <c r="BM79" i="27"/>
  <c r="BB79" i="27"/>
  <c r="AQ79" i="27"/>
  <c r="AO79" i="27"/>
  <c r="Q79" i="27"/>
  <c r="S79" i="27" s="1"/>
  <c r="AE79" i="27"/>
  <c r="AC79" i="27"/>
  <c r="E79" i="27"/>
  <c r="G79" i="27" s="1"/>
  <c r="CD77" i="27"/>
  <c r="CF77" i="27" s="1"/>
  <c r="CC77" i="27"/>
  <c r="F37" i="28"/>
  <c r="O76" i="27"/>
  <c r="P76" i="27" s="1"/>
  <c r="M39" i="28"/>
  <c r="AS78" i="27"/>
  <c r="AP78" i="27"/>
  <c r="AT78" i="27"/>
  <c r="BO78" i="27"/>
  <c r="BL78" i="27"/>
  <c r="BP78" i="27"/>
  <c r="CK78" i="27"/>
  <c r="CH78" i="27"/>
  <c r="CL78" i="27"/>
  <c r="J39" i="28"/>
  <c r="AH78" i="27"/>
  <c r="AG78" i="27"/>
  <c r="AD78" i="27"/>
  <c r="CO77" i="27"/>
  <c r="CQ77" i="27" s="1"/>
  <c r="CN77" i="27"/>
  <c r="BV77" i="27"/>
  <c r="N38" i="28"/>
  <c r="AW77" i="27"/>
  <c r="AV77" i="27"/>
  <c r="H38" i="28"/>
  <c r="Y77" i="27"/>
  <c r="X77" i="27"/>
  <c r="K38" i="28"/>
  <c r="AJ77" i="27"/>
  <c r="AK77" i="27"/>
  <c r="E38" i="28"/>
  <c r="L77" i="27"/>
  <c r="M77" i="27"/>
  <c r="C40" i="28"/>
  <c r="B80" i="27"/>
  <c r="D80" i="27"/>
  <c r="CG77" i="27"/>
  <c r="BH77" i="27"/>
  <c r="BJ77" i="27" s="1"/>
  <c r="BG77" i="27"/>
  <c r="I37" i="28"/>
  <c r="AA76" i="27"/>
  <c r="AB76" i="27" s="1"/>
  <c r="O37" i="28"/>
  <c r="AY76" i="27"/>
  <c r="AZ76" i="27" s="1"/>
  <c r="L37" i="28"/>
  <c r="AM76" i="27"/>
  <c r="AN76" i="27" s="1"/>
  <c r="BD78" i="27"/>
  <c r="BA78" i="27"/>
  <c r="BE78" i="27"/>
  <c r="BZ78" i="27"/>
  <c r="BW78" i="27"/>
  <c r="CA78" i="27"/>
  <c r="AC72" i="23"/>
  <c r="Q72" i="23"/>
  <c r="E72" i="23"/>
  <c r="G72" i="23" s="1"/>
  <c r="S72" i="23"/>
  <c r="CG69" i="23"/>
  <c r="CR69" i="23"/>
  <c r="BK69" i="23"/>
  <c r="BV69" i="23"/>
  <c r="N31" i="24"/>
  <c r="AV70" i="23"/>
  <c r="AW70" i="23"/>
  <c r="K31" i="24"/>
  <c r="AJ70" i="23"/>
  <c r="AK70" i="23"/>
  <c r="L30" i="24"/>
  <c r="AM69" i="23"/>
  <c r="AN69" i="23" s="1"/>
  <c r="I30" i="24"/>
  <c r="AA69" i="23"/>
  <c r="AB69" i="23" s="1"/>
  <c r="O30" i="24"/>
  <c r="AY69" i="23"/>
  <c r="AZ69" i="23" s="1"/>
  <c r="BE71" i="23"/>
  <c r="BD71" i="23"/>
  <c r="BA71" i="23"/>
  <c r="BS70" i="23"/>
  <c r="BU70" i="23" s="1"/>
  <c r="BR70" i="23"/>
  <c r="CK71" i="23"/>
  <c r="CL71" i="23"/>
  <c r="CH71" i="23"/>
  <c r="E31" i="24"/>
  <c r="M70" i="23"/>
  <c r="L70" i="23"/>
  <c r="BH70" i="23"/>
  <c r="BJ70" i="23" s="1"/>
  <c r="BG70" i="23"/>
  <c r="G32" i="24"/>
  <c r="U71" i="23"/>
  <c r="R71" i="23"/>
  <c r="V71" i="23"/>
  <c r="BO71" i="23"/>
  <c r="BL71" i="23"/>
  <c r="BP71" i="23"/>
  <c r="A33" i="24"/>
  <c r="BM72" i="23"/>
  <c r="AE72" i="23"/>
  <c r="BX72" i="23"/>
  <c r="BB72" i="23"/>
  <c r="CI72" i="23"/>
  <c r="AQ72" i="23"/>
  <c r="D32" i="24"/>
  <c r="F71" i="23"/>
  <c r="I71" i="23"/>
  <c r="J71" i="23"/>
  <c r="J32" i="24"/>
  <c r="AG71" i="23"/>
  <c r="AH71" i="23"/>
  <c r="AD71" i="23"/>
  <c r="C33" i="24"/>
  <c r="B73" i="23"/>
  <c r="AC73" i="23" s="1"/>
  <c r="D73" i="23"/>
  <c r="F30" i="24"/>
  <c r="O69" i="23"/>
  <c r="P69" i="23" s="1"/>
  <c r="CD70" i="23"/>
  <c r="CF70" i="23" s="1"/>
  <c r="CC70" i="23"/>
  <c r="CO70" i="23"/>
  <c r="CQ70" i="23" s="1"/>
  <c r="CN70" i="23"/>
  <c r="M32" i="24"/>
  <c r="AP71" i="23"/>
  <c r="AS71" i="23"/>
  <c r="AT71" i="23"/>
  <c r="BW71" i="23"/>
  <c r="BZ71" i="23"/>
  <c r="CA71" i="23"/>
  <c r="H31" i="24"/>
  <c r="Y70" i="23"/>
  <c r="X70" i="23"/>
  <c r="CR66" i="21"/>
  <c r="BK66" i="21"/>
  <c r="BV66" i="21"/>
  <c r="CG66" i="21"/>
  <c r="BE68" i="21"/>
  <c r="BA68" i="21"/>
  <c r="BD68" i="21"/>
  <c r="BH67" i="21"/>
  <c r="BJ67" i="21" s="1"/>
  <c r="BG67" i="21"/>
  <c r="O27" i="22"/>
  <c r="AY66" i="21"/>
  <c r="AZ66" i="21" s="1"/>
  <c r="N28" i="22"/>
  <c r="AW67" i="21"/>
  <c r="AV67" i="21"/>
  <c r="M29" i="22"/>
  <c r="AP68" i="21"/>
  <c r="AT68" i="21"/>
  <c r="AS68" i="21"/>
  <c r="I27" i="22"/>
  <c r="AA66" i="21"/>
  <c r="AB66" i="21" s="1"/>
  <c r="E28" i="22"/>
  <c r="M67" i="21"/>
  <c r="L67" i="21"/>
  <c r="BR67" i="21"/>
  <c r="BS67" i="21"/>
  <c r="BU67" i="21" s="1"/>
  <c r="K28" i="22"/>
  <c r="AJ67" i="21"/>
  <c r="AK67" i="21"/>
  <c r="L27" i="22"/>
  <c r="AM66" i="21"/>
  <c r="AN66" i="21" s="1"/>
  <c r="CD67" i="21"/>
  <c r="CF67" i="21" s="1"/>
  <c r="CC67" i="21"/>
  <c r="CL68" i="21"/>
  <c r="CH68" i="21"/>
  <c r="CK68" i="21"/>
  <c r="D29" i="22"/>
  <c r="F68" i="21"/>
  <c r="I68" i="21"/>
  <c r="J68" i="21"/>
  <c r="H28" i="22"/>
  <c r="Y67" i="21"/>
  <c r="X67" i="21"/>
  <c r="G29" i="22"/>
  <c r="V68" i="21"/>
  <c r="R68" i="21"/>
  <c r="U68" i="21"/>
  <c r="A30" i="22"/>
  <c r="BM69" i="21"/>
  <c r="BX69" i="21"/>
  <c r="CI69" i="21"/>
  <c r="BB69" i="21"/>
  <c r="F27" i="22"/>
  <c r="O66" i="21"/>
  <c r="P66" i="21" s="1"/>
  <c r="BW68" i="21"/>
  <c r="CA68" i="21"/>
  <c r="BZ68" i="21"/>
  <c r="CO67" i="21"/>
  <c r="CQ67" i="21" s="1"/>
  <c r="CN67" i="21"/>
  <c r="BO68" i="21"/>
  <c r="BL68" i="21"/>
  <c r="BP68" i="21"/>
  <c r="J29" i="22"/>
  <c r="AG68" i="21"/>
  <c r="AD68" i="21"/>
  <c r="AH68" i="21"/>
  <c r="C30" i="22"/>
  <c r="B70" i="21"/>
  <c r="D70" i="21"/>
  <c r="C21" i="17"/>
  <c r="E10" i="18"/>
  <c r="K10" i="18"/>
  <c r="H10" i="18"/>
  <c r="N10" i="18"/>
  <c r="C20" i="18"/>
  <c r="CR77" i="29" l="1"/>
  <c r="BK77" i="27"/>
  <c r="AO73" i="23"/>
  <c r="CR77" i="27"/>
  <c r="E70" i="21"/>
  <c r="G70" i="21" s="1"/>
  <c r="D40" i="30"/>
  <c r="J79" i="29"/>
  <c r="I79" i="29"/>
  <c r="F79" i="29"/>
  <c r="G40" i="30"/>
  <c r="U79" i="29"/>
  <c r="R79" i="29"/>
  <c r="V79" i="29"/>
  <c r="BS78" i="29"/>
  <c r="BU78" i="29" s="1"/>
  <c r="BR78" i="29"/>
  <c r="A41" i="30"/>
  <c r="CI80" i="29"/>
  <c r="BX80" i="29"/>
  <c r="BM80" i="29"/>
  <c r="BB80" i="29"/>
  <c r="AQ80" i="29"/>
  <c r="AO80" i="29"/>
  <c r="Q80" i="29"/>
  <c r="S80" i="29" s="1"/>
  <c r="AE80" i="29"/>
  <c r="AC80" i="29"/>
  <c r="E80" i="29"/>
  <c r="G80" i="29" s="1"/>
  <c r="I38" i="30"/>
  <c r="AA77" i="29"/>
  <c r="AB77" i="29" s="1"/>
  <c r="L38" i="30"/>
  <c r="AM77" i="29"/>
  <c r="AN77" i="29" s="1"/>
  <c r="CD78" i="29"/>
  <c r="CF78" i="29" s="1"/>
  <c r="CC78" i="29"/>
  <c r="M40" i="30"/>
  <c r="AS79" i="29"/>
  <c r="AP79" i="29"/>
  <c r="AT79" i="29"/>
  <c r="BO79" i="29"/>
  <c r="BL79" i="29"/>
  <c r="BP79" i="29"/>
  <c r="CK79" i="29"/>
  <c r="CH79" i="29"/>
  <c r="CL79" i="29"/>
  <c r="J40" i="30"/>
  <c r="AH79" i="29"/>
  <c r="AG79" i="29"/>
  <c r="AD79" i="29"/>
  <c r="F38" i="30"/>
  <c r="O77" i="29"/>
  <c r="P77" i="29" s="1"/>
  <c r="CO78" i="29"/>
  <c r="CQ78" i="29" s="1"/>
  <c r="CN78" i="29"/>
  <c r="BV78" i="29"/>
  <c r="N39" i="30"/>
  <c r="AW78" i="29"/>
  <c r="AV78" i="29"/>
  <c r="H39" i="30"/>
  <c r="Y78" i="29"/>
  <c r="X78" i="29"/>
  <c r="K39" i="30"/>
  <c r="AJ78" i="29"/>
  <c r="AK78" i="29"/>
  <c r="E39" i="30"/>
  <c r="L78" i="29"/>
  <c r="M78" i="29"/>
  <c r="C41" i="30"/>
  <c r="B81" i="29"/>
  <c r="D81" i="29"/>
  <c r="O38" i="30"/>
  <c r="AY77" i="29"/>
  <c r="AZ77" i="29" s="1"/>
  <c r="CG78" i="29"/>
  <c r="BH78" i="29"/>
  <c r="BJ78" i="29" s="1"/>
  <c r="BG78" i="29"/>
  <c r="BK78" i="29" s="1"/>
  <c r="BD79" i="29"/>
  <c r="BA79" i="29"/>
  <c r="BE79" i="29"/>
  <c r="BZ79" i="29"/>
  <c r="BW79" i="29"/>
  <c r="CA79" i="29"/>
  <c r="G40" i="28"/>
  <c r="V79" i="27"/>
  <c r="U79" i="27"/>
  <c r="R79" i="27"/>
  <c r="D40" i="28"/>
  <c r="I79" i="27"/>
  <c r="F79" i="27"/>
  <c r="J79" i="27"/>
  <c r="CC78" i="27"/>
  <c r="CD78" i="27"/>
  <c r="CF78" i="27" s="1"/>
  <c r="CG78" i="27" s="1"/>
  <c r="A41" i="28"/>
  <c r="AE80" i="27"/>
  <c r="AC80" i="27"/>
  <c r="E80" i="27"/>
  <c r="G80" i="27" s="1"/>
  <c r="CI80" i="27"/>
  <c r="BX80" i="27"/>
  <c r="BM80" i="27"/>
  <c r="BB80" i="27"/>
  <c r="AQ80" i="27"/>
  <c r="AO80" i="27"/>
  <c r="Q80" i="27"/>
  <c r="S80" i="27" s="1"/>
  <c r="O38" i="28"/>
  <c r="AY77" i="27"/>
  <c r="AZ77" i="27" s="1"/>
  <c r="BR78" i="27"/>
  <c r="BS78" i="27"/>
  <c r="BU78" i="27" s="1"/>
  <c r="BV78" i="27" s="1"/>
  <c r="BE79" i="27"/>
  <c r="BD79" i="27"/>
  <c r="BA79" i="27"/>
  <c r="CA79" i="27"/>
  <c r="BZ79" i="27"/>
  <c r="BW79" i="27"/>
  <c r="H39" i="28"/>
  <c r="X78" i="27"/>
  <c r="Y78" i="27"/>
  <c r="E39" i="28"/>
  <c r="M78" i="27"/>
  <c r="L78" i="27"/>
  <c r="BG78" i="27"/>
  <c r="BH78" i="27"/>
  <c r="BJ78" i="27" s="1"/>
  <c r="BK78" i="27" s="1"/>
  <c r="C41" i="28"/>
  <c r="D81" i="27"/>
  <c r="B81" i="27"/>
  <c r="F38" i="28"/>
  <c r="O77" i="27"/>
  <c r="P77" i="27" s="1"/>
  <c r="L38" i="28"/>
  <c r="AM77" i="27"/>
  <c r="AN77" i="27" s="1"/>
  <c r="I38" i="28"/>
  <c r="AA77" i="27"/>
  <c r="AB77" i="27" s="1"/>
  <c r="K39" i="28"/>
  <c r="AK78" i="27"/>
  <c r="AJ78" i="27"/>
  <c r="CN78" i="27"/>
  <c r="CO78" i="27"/>
  <c r="CQ78" i="27" s="1"/>
  <c r="CR78" i="27" s="1"/>
  <c r="N39" i="28"/>
  <c r="AV78" i="27"/>
  <c r="AW78" i="27"/>
  <c r="J40" i="28"/>
  <c r="AG79" i="27"/>
  <c r="AD79" i="27"/>
  <c r="AH79" i="27"/>
  <c r="M40" i="28"/>
  <c r="AT79" i="27"/>
  <c r="AS79" i="27"/>
  <c r="AP79" i="27"/>
  <c r="BP79" i="27"/>
  <c r="BO79" i="27"/>
  <c r="BL79" i="27"/>
  <c r="CL79" i="27"/>
  <c r="CK79" i="27"/>
  <c r="CH79" i="27"/>
  <c r="Q73" i="23"/>
  <c r="E73" i="23"/>
  <c r="G73" i="23" s="1"/>
  <c r="S73" i="23"/>
  <c r="CR70" i="23"/>
  <c r="CG70" i="23"/>
  <c r="BK70" i="23"/>
  <c r="BV70" i="23"/>
  <c r="CR67" i="21"/>
  <c r="BV67" i="21"/>
  <c r="BR71" i="23"/>
  <c r="BS71" i="23"/>
  <c r="BU71" i="23" s="1"/>
  <c r="CN71" i="23"/>
  <c r="CO71" i="23"/>
  <c r="CQ71" i="23" s="1"/>
  <c r="M33" i="24"/>
  <c r="AS72" i="23"/>
  <c r="AP72" i="23"/>
  <c r="AT72" i="23"/>
  <c r="H32" i="24"/>
  <c r="X71" i="23"/>
  <c r="Y71" i="23"/>
  <c r="CL72" i="23"/>
  <c r="CK72" i="23"/>
  <c r="CH72" i="23"/>
  <c r="L31" i="24"/>
  <c r="AM70" i="23"/>
  <c r="AN70" i="23" s="1"/>
  <c r="BE72" i="23"/>
  <c r="BD72" i="23"/>
  <c r="BA72" i="23"/>
  <c r="D33" i="24"/>
  <c r="J72" i="23"/>
  <c r="I72" i="23"/>
  <c r="F72" i="23"/>
  <c r="CC71" i="23"/>
  <c r="CD71" i="23"/>
  <c r="CF71" i="23" s="1"/>
  <c r="N32" i="24"/>
  <c r="AW71" i="23"/>
  <c r="AV71" i="23"/>
  <c r="K32" i="24"/>
  <c r="AK71" i="23"/>
  <c r="AJ71" i="23"/>
  <c r="BZ72" i="23"/>
  <c r="CA72" i="23"/>
  <c r="BW72" i="23"/>
  <c r="G33" i="24"/>
  <c r="V72" i="23"/>
  <c r="R72" i="23"/>
  <c r="U72" i="23"/>
  <c r="O31" i="24"/>
  <c r="AY70" i="23"/>
  <c r="AZ70" i="23" s="1"/>
  <c r="A34" i="24"/>
  <c r="AE73" i="23"/>
  <c r="CI73" i="23"/>
  <c r="AQ73" i="23"/>
  <c r="BX73" i="23"/>
  <c r="BM73" i="23"/>
  <c r="BB73" i="23"/>
  <c r="J33" i="24"/>
  <c r="AH72" i="23"/>
  <c r="AD72" i="23"/>
  <c r="AG72" i="23"/>
  <c r="BG71" i="23"/>
  <c r="BH71" i="23"/>
  <c r="BJ71" i="23" s="1"/>
  <c r="C34" i="24"/>
  <c r="B74" i="23"/>
  <c r="AC74" i="23" s="1"/>
  <c r="D74" i="23"/>
  <c r="BL72" i="23"/>
  <c r="BP72" i="23"/>
  <c r="BO72" i="23"/>
  <c r="F31" i="24"/>
  <c r="O70" i="23"/>
  <c r="P70" i="23" s="1"/>
  <c r="I31" i="24"/>
  <c r="AA70" i="23"/>
  <c r="AB70" i="23" s="1"/>
  <c r="E32" i="24"/>
  <c r="L71" i="23"/>
  <c r="M71" i="23"/>
  <c r="BK67" i="21"/>
  <c r="CG67" i="21"/>
  <c r="BE69" i="21"/>
  <c r="BA69" i="21"/>
  <c r="BD69" i="21"/>
  <c r="H29" i="22"/>
  <c r="X68" i="21"/>
  <c r="Y68" i="21"/>
  <c r="O28" i="22"/>
  <c r="AY67" i="21"/>
  <c r="AZ67" i="21" s="1"/>
  <c r="M30" i="22"/>
  <c r="AP69" i="21"/>
  <c r="AT69" i="21"/>
  <c r="AS69" i="21"/>
  <c r="BW69" i="21"/>
  <c r="BZ69" i="21"/>
  <c r="CA69" i="21"/>
  <c r="L28" i="22"/>
  <c r="AM67" i="21"/>
  <c r="AN67" i="21" s="1"/>
  <c r="CL69" i="21"/>
  <c r="CK69" i="21"/>
  <c r="CH69" i="21"/>
  <c r="D30" i="22"/>
  <c r="F69" i="21"/>
  <c r="J69" i="21"/>
  <c r="I69" i="21"/>
  <c r="E29" i="22"/>
  <c r="L68" i="21"/>
  <c r="M68" i="21"/>
  <c r="CN68" i="21"/>
  <c r="CO68" i="21"/>
  <c r="CQ68" i="21" s="1"/>
  <c r="J30" i="22"/>
  <c r="AD69" i="21"/>
  <c r="AH69" i="21"/>
  <c r="AG69" i="21"/>
  <c r="BS68" i="21"/>
  <c r="BU68" i="21" s="1"/>
  <c r="BR68" i="21"/>
  <c r="BL69" i="21"/>
  <c r="BO69" i="21"/>
  <c r="BP69" i="21"/>
  <c r="G30" i="22"/>
  <c r="V69" i="21"/>
  <c r="U69" i="21"/>
  <c r="R69" i="21"/>
  <c r="CC68" i="21"/>
  <c r="CD68" i="21"/>
  <c r="CF68" i="21" s="1"/>
  <c r="N29" i="22"/>
  <c r="AW68" i="21"/>
  <c r="AV68" i="21"/>
  <c r="I28" i="22"/>
  <c r="AA67" i="21"/>
  <c r="AB67" i="21" s="1"/>
  <c r="C31" i="22"/>
  <c r="B71" i="21"/>
  <c r="D71" i="21"/>
  <c r="BG68" i="21"/>
  <c r="BH68" i="21"/>
  <c r="BJ68" i="21" s="1"/>
  <c r="F28" i="22"/>
  <c r="O67" i="21"/>
  <c r="P67" i="21" s="1"/>
  <c r="A31" i="22"/>
  <c r="CI70" i="21"/>
  <c r="BB70" i="21"/>
  <c r="BM70" i="21"/>
  <c r="BX70" i="21"/>
  <c r="K29" i="22"/>
  <c r="AJ68" i="21"/>
  <c r="AK68" i="21"/>
  <c r="C22" i="17"/>
  <c r="L10" i="18"/>
  <c r="C21" i="18"/>
  <c r="O10" i="18"/>
  <c r="I10" i="18"/>
  <c r="F10" i="18"/>
  <c r="CR78" i="29" l="1"/>
  <c r="AO74" i="23"/>
  <c r="E71" i="21"/>
  <c r="G71" i="21" s="1"/>
  <c r="G41" i="30"/>
  <c r="V80" i="29"/>
  <c r="U80" i="29"/>
  <c r="R80" i="29"/>
  <c r="D41" i="30"/>
  <c r="I80" i="29"/>
  <c r="F80" i="29"/>
  <c r="J80" i="29"/>
  <c r="BG79" i="29"/>
  <c r="BH79" i="29"/>
  <c r="BJ79" i="29" s="1"/>
  <c r="BK79" i="29" s="1"/>
  <c r="C42" i="30"/>
  <c r="D82" i="29"/>
  <c r="B82" i="29"/>
  <c r="F39" i="30"/>
  <c r="O78" i="29"/>
  <c r="P78" i="29" s="1"/>
  <c r="L39" i="30"/>
  <c r="AM78" i="29"/>
  <c r="AN78" i="29" s="1"/>
  <c r="I39" i="30"/>
  <c r="AA78" i="29"/>
  <c r="AB78" i="29" s="1"/>
  <c r="K40" i="30"/>
  <c r="AK79" i="29"/>
  <c r="AJ79" i="29"/>
  <c r="CN79" i="29"/>
  <c r="CO79" i="29"/>
  <c r="CQ79" i="29" s="1"/>
  <c r="CR79" i="29" s="1"/>
  <c r="N40" i="30"/>
  <c r="AV79" i="29"/>
  <c r="AW79" i="29"/>
  <c r="J41" i="30"/>
  <c r="AG80" i="29"/>
  <c r="AD80" i="29"/>
  <c r="AH80" i="29"/>
  <c r="M41" i="30"/>
  <c r="AT80" i="29"/>
  <c r="AS80" i="29"/>
  <c r="AP80" i="29"/>
  <c r="BP80" i="29"/>
  <c r="BO80" i="29"/>
  <c r="BL80" i="29"/>
  <c r="CL80" i="29"/>
  <c r="CK80" i="29"/>
  <c r="CH80" i="29"/>
  <c r="CC79" i="29"/>
  <c r="CD79" i="29"/>
  <c r="CF79" i="29" s="1"/>
  <c r="CG79" i="29" s="1"/>
  <c r="A42" i="30"/>
  <c r="AE81" i="29"/>
  <c r="AC81" i="29"/>
  <c r="E81" i="29"/>
  <c r="G81" i="29" s="1"/>
  <c r="CI81" i="29"/>
  <c r="BX81" i="29"/>
  <c r="BM81" i="29"/>
  <c r="BB81" i="29"/>
  <c r="AQ81" i="29"/>
  <c r="AO81" i="29"/>
  <c r="S81" i="29"/>
  <c r="Q81" i="29"/>
  <c r="O39" i="30"/>
  <c r="AY78" i="29"/>
  <c r="AZ78" i="29" s="1"/>
  <c r="BR79" i="29"/>
  <c r="BS79" i="29"/>
  <c r="BU79" i="29" s="1"/>
  <c r="BE80" i="29"/>
  <c r="BD80" i="29"/>
  <c r="BA80" i="29"/>
  <c r="CA80" i="29"/>
  <c r="BZ80" i="29"/>
  <c r="BW80" i="29"/>
  <c r="H40" i="30"/>
  <c r="X79" i="29"/>
  <c r="Y79" i="29"/>
  <c r="E40" i="30"/>
  <c r="M79" i="29"/>
  <c r="L79" i="29"/>
  <c r="CO79" i="27"/>
  <c r="CQ79" i="27" s="1"/>
  <c r="CN79" i="27"/>
  <c r="N40" i="28"/>
  <c r="AW79" i="27"/>
  <c r="AV79" i="27"/>
  <c r="L39" i="28"/>
  <c r="AM78" i="27"/>
  <c r="AN78" i="27" s="1"/>
  <c r="A42" i="28"/>
  <c r="CI81" i="27"/>
  <c r="BX81" i="27"/>
  <c r="BM81" i="27"/>
  <c r="BB81" i="27"/>
  <c r="AQ81" i="27"/>
  <c r="AO81" i="27"/>
  <c r="Q81" i="27"/>
  <c r="S81" i="27" s="1"/>
  <c r="AE81" i="27"/>
  <c r="AC81" i="27"/>
  <c r="E81" i="27"/>
  <c r="G81" i="27" s="1"/>
  <c r="I39" i="28"/>
  <c r="AA78" i="27"/>
  <c r="AB78" i="27" s="1"/>
  <c r="CR79" i="27"/>
  <c r="BS79" i="27"/>
  <c r="BU79" i="27" s="1"/>
  <c r="BR79" i="27"/>
  <c r="O39" i="28"/>
  <c r="AY78" i="27"/>
  <c r="AZ78" i="27" s="1"/>
  <c r="C42" i="28"/>
  <c r="B82" i="27"/>
  <c r="D82" i="27"/>
  <c r="F39" i="28"/>
  <c r="O78" i="27"/>
  <c r="P78" i="27" s="1"/>
  <c r="CD79" i="27"/>
  <c r="CF79" i="27" s="1"/>
  <c r="CC79" i="27"/>
  <c r="BD80" i="27"/>
  <c r="BA80" i="27"/>
  <c r="BE80" i="27"/>
  <c r="BZ80" i="27"/>
  <c r="BW80" i="27"/>
  <c r="CA80" i="27"/>
  <c r="E40" i="28"/>
  <c r="L79" i="27"/>
  <c r="M79" i="27"/>
  <c r="H40" i="28"/>
  <c r="Y79" i="27"/>
  <c r="X79" i="27"/>
  <c r="K40" i="28"/>
  <c r="AJ79" i="27"/>
  <c r="AK79" i="27"/>
  <c r="BH79" i="27"/>
  <c r="BJ79" i="27" s="1"/>
  <c r="BG79" i="27"/>
  <c r="G41" i="28"/>
  <c r="U80" i="27"/>
  <c r="R80" i="27"/>
  <c r="V80" i="27"/>
  <c r="M41" i="28"/>
  <c r="AS80" i="27"/>
  <c r="AP80" i="27"/>
  <c r="AT80" i="27"/>
  <c r="BO80" i="27"/>
  <c r="BL80" i="27"/>
  <c r="BP80" i="27"/>
  <c r="CK80" i="27"/>
  <c r="CH80" i="27"/>
  <c r="CL80" i="27"/>
  <c r="D41" i="28"/>
  <c r="J80" i="27"/>
  <c r="I80" i="27"/>
  <c r="F80" i="27"/>
  <c r="J41" i="28"/>
  <c r="AH80" i="27"/>
  <c r="AG80" i="27"/>
  <c r="AD80" i="27"/>
  <c r="E74" i="23"/>
  <c r="G74" i="23" s="1"/>
  <c r="Q74" i="23"/>
  <c r="S74" i="23" s="1"/>
  <c r="CR71" i="23"/>
  <c r="CG68" i="21"/>
  <c r="BV71" i="23"/>
  <c r="BK71" i="23"/>
  <c r="CG71" i="23"/>
  <c r="BK68" i="21"/>
  <c r="L32" i="24"/>
  <c r="AM71" i="23"/>
  <c r="AN71" i="23" s="1"/>
  <c r="N33" i="24"/>
  <c r="AW72" i="23"/>
  <c r="AV72" i="23"/>
  <c r="O32" i="24"/>
  <c r="AY71" i="23"/>
  <c r="AZ71" i="23" s="1"/>
  <c r="BG72" i="23"/>
  <c r="BH72" i="23"/>
  <c r="BJ72" i="23" s="1"/>
  <c r="BS72" i="23"/>
  <c r="BU72" i="23" s="1"/>
  <c r="BR72" i="23"/>
  <c r="BD73" i="23"/>
  <c r="BE73" i="23"/>
  <c r="BA73" i="23"/>
  <c r="BL73" i="23"/>
  <c r="BP73" i="23"/>
  <c r="BO73" i="23"/>
  <c r="H33" i="24"/>
  <c r="X72" i="23"/>
  <c r="Y72" i="23"/>
  <c r="G34" i="24"/>
  <c r="U73" i="23"/>
  <c r="V73" i="23"/>
  <c r="R73" i="23"/>
  <c r="A35" i="24"/>
  <c r="CI74" i="23"/>
  <c r="BB74" i="23"/>
  <c r="AE74" i="23"/>
  <c r="AQ74" i="23"/>
  <c r="BX74" i="23"/>
  <c r="BM74" i="23"/>
  <c r="CA73" i="23"/>
  <c r="BZ73" i="23"/>
  <c r="BW73" i="23"/>
  <c r="D34" i="24"/>
  <c r="I73" i="23"/>
  <c r="F73" i="23"/>
  <c r="J73" i="23"/>
  <c r="C35" i="24"/>
  <c r="B75" i="23"/>
  <c r="AC75" i="23" s="1"/>
  <c r="D75" i="23"/>
  <c r="F32" i="24"/>
  <c r="O71" i="23"/>
  <c r="P71" i="23" s="1"/>
  <c r="M34" i="24"/>
  <c r="AS73" i="23"/>
  <c r="AT73" i="23"/>
  <c r="AP73" i="23"/>
  <c r="CK73" i="23"/>
  <c r="CL73" i="23"/>
  <c r="CH73" i="23"/>
  <c r="CD72" i="23"/>
  <c r="CF72" i="23" s="1"/>
  <c r="CC72" i="23"/>
  <c r="E33" i="24"/>
  <c r="M72" i="23"/>
  <c r="L72" i="23"/>
  <c r="CO72" i="23"/>
  <c r="CQ72" i="23" s="1"/>
  <c r="CN72" i="23"/>
  <c r="K33" i="24"/>
  <c r="AJ72" i="23"/>
  <c r="AK72" i="23"/>
  <c r="J34" i="24"/>
  <c r="AD73" i="23"/>
  <c r="AH73" i="23"/>
  <c r="AG73" i="23"/>
  <c r="I32" i="24"/>
  <c r="AA71" i="23"/>
  <c r="AB71" i="23" s="1"/>
  <c r="BV68" i="21"/>
  <c r="CR68" i="21"/>
  <c r="J31" i="22"/>
  <c r="AD70" i="21"/>
  <c r="AH70" i="21"/>
  <c r="AG70" i="21"/>
  <c r="D31" i="22"/>
  <c r="F70" i="21"/>
  <c r="J70" i="21"/>
  <c r="I70" i="21"/>
  <c r="G31" i="22"/>
  <c r="U70" i="21"/>
  <c r="V70" i="21"/>
  <c r="R70" i="21"/>
  <c r="A32" i="22"/>
  <c r="BX71" i="21"/>
  <c r="CI71" i="21"/>
  <c r="BB71" i="21"/>
  <c r="BM71" i="21"/>
  <c r="I29" i="22"/>
  <c r="AA68" i="21"/>
  <c r="AB68" i="21" s="1"/>
  <c r="C32" i="22"/>
  <c r="D72" i="21"/>
  <c r="B72" i="21"/>
  <c r="BS69" i="21"/>
  <c r="BU69" i="21" s="1"/>
  <c r="BR69" i="21"/>
  <c r="BL70" i="21"/>
  <c r="BP70" i="21"/>
  <c r="BO70" i="21"/>
  <c r="L29" i="22"/>
  <c r="AM68" i="21"/>
  <c r="AN68" i="21" s="1"/>
  <c r="CN69" i="21"/>
  <c r="CO69" i="21"/>
  <c r="CQ69" i="21" s="1"/>
  <c r="CD69" i="21"/>
  <c r="CF69" i="21" s="1"/>
  <c r="CC69" i="21"/>
  <c r="BG69" i="21"/>
  <c r="BH69" i="21"/>
  <c r="BJ69" i="21" s="1"/>
  <c r="CK70" i="21"/>
  <c r="CH70" i="21"/>
  <c r="CL70" i="21"/>
  <c r="E30" i="22"/>
  <c r="M69" i="21"/>
  <c r="L69" i="21"/>
  <c r="N30" i="22"/>
  <c r="AW69" i="21"/>
  <c r="AV69" i="21"/>
  <c r="H30" i="22"/>
  <c r="X69" i="21"/>
  <c r="Y69" i="21"/>
  <c r="M31" i="22"/>
  <c r="AT70" i="21"/>
  <c r="AS70" i="21"/>
  <c r="AP70" i="21"/>
  <c r="K30" i="22"/>
  <c r="AK69" i="21"/>
  <c r="AJ69" i="21"/>
  <c r="BD70" i="21"/>
  <c r="BA70" i="21"/>
  <c r="BE70" i="21"/>
  <c r="F29" i="22"/>
  <c r="O68" i="21"/>
  <c r="P68" i="21" s="1"/>
  <c r="O29" i="22"/>
  <c r="AY68" i="21"/>
  <c r="AZ68" i="21" s="1"/>
  <c r="CA70" i="21"/>
  <c r="BZ70" i="21"/>
  <c r="BW70" i="21"/>
  <c r="C23" i="17"/>
  <c r="C22" i="18"/>
  <c r="BV79" i="27" l="1"/>
  <c r="BK79" i="27"/>
  <c r="BV79" i="29"/>
  <c r="CG79" i="27"/>
  <c r="AO75" i="23"/>
  <c r="E72" i="21"/>
  <c r="G72" i="21" s="1"/>
  <c r="I40" i="30"/>
  <c r="AA79" i="29"/>
  <c r="AB79" i="29" s="1"/>
  <c r="BH80" i="29"/>
  <c r="BJ80" i="29" s="1"/>
  <c r="BG80" i="29"/>
  <c r="G42" i="30"/>
  <c r="U81" i="29"/>
  <c r="R81" i="29"/>
  <c r="V81" i="29"/>
  <c r="M42" i="30"/>
  <c r="AS81" i="29"/>
  <c r="AP81" i="29"/>
  <c r="AT81" i="29"/>
  <c r="BO81" i="29"/>
  <c r="BL81" i="29"/>
  <c r="BP81" i="29"/>
  <c r="CK81" i="29"/>
  <c r="CH81" i="29"/>
  <c r="CL81" i="29"/>
  <c r="D42" i="30"/>
  <c r="J81" i="29"/>
  <c r="I81" i="29"/>
  <c r="F81" i="29"/>
  <c r="J42" i="30"/>
  <c r="AH81" i="29"/>
  <c r="AG81" i="29"/>
  <c r="AD81" i="29"/>
  <c r="CO80" i="29"/>
  <c r="CQ80" i="29" s="1"/>
  <c r="CN80" i="29"/>
  <c r="N41" i="30"/>
  <c r="AW80" i="29"/>
  <c r="AV80" i="29"/>
  <c r="K41" i="30"/>
  <c r="AJ80" i="29"/>
  <c r="AK80" i="29"/>
  <c r="L40" i="30"/>
  <c r="AM79" i="29"/>
  <c r="AN79" i="29" s="1"/>
  <c r="A43" i="30"/>
  <c r="CI82" i="29"/>
  <c r="BX82" i="29"/>
  <c r="BM82" i="29"/>
  <c r="BB82" i="29"/>
  <c r="AQ82" i="29"/>
  <c r="AO82" i="29"/>
  <c r="Q82" i="29"/>
  <c r="S82" i="29" s="1"/>
  <c r="AE82" i="29"/>
  <c r="AC82" i="29"/>
  <c r="E82" i="29"/>
  <c r="G82" i="29" s="1"/>
  <c r="E41" i="30"/>
  <c r="L80" i="29"/>
  <c r="M80" i="29"/>
  <c r="H41" i="30"/>
  <c r="Y80" i="29"/>
  <c r="X80" i="29"/>
  <c r="F40" i="30"/>
  <c r="O79" i="29"/>
  <c r="P79" i="29" s="1"/>
  <c r="CD80" i="29"/>
  <c r="CF80" i="29" s="1"/>
  <c r="CC80" i="29"/>
  <c r="BK80" i="29"/>
  <c r="BD81" i="29"/>
  <c r="BA81" i="29"/>
  <c r="BE81" i="29"/>
  <c r="BZ81" i="29"/>
  <c r="BW81" i="29"/>
  <c r="CA81" i="29"/>
  <c r="CR80" i="29"/>
  <c r="BS80" i="29"/>
  <c r="BU80" i="29" s="1"/>
  <c r="BR80" i="29"/>
  <c r="O40" i="30"/>
  <c r="AY79" i="29"/>
  <c r="AZ79" i="29" s="1"/>
  <c r="C43" i="30"/>
  <c r="B83" i="29"/>
  <c r="D83" i="29"/>
  <c r="BR80" i="27"/>
  <c r="BS80" i="27"/>
  <c r="BU80" i="27" s="1"/>
  <c r="BV80" i="27" s="1"/>
  <c r="K41" i="28"/>
  <c r="AK80" i="27"/>
  <c r="AJ80" i="27"/>
  <c r="E41" i="28"/>
  <c r="M80" i="27"/>
  <c r="L80" i="27"/>
  <c r="CN80" i="27"/>
  <c r="CO80" i="27"/>
  <c r="CQ80" i="27" s="1"/>
  <c r="CR80" i="27" s="1"/>
  <c r="N41" i="28"/>
  <c r="AV80" i="27"/>
  <c r="AW80" i="27"/>
  <c r="H41" i="28"/>
  <c r="X80" i="27"/>
  <c r="Y80" i="27"/>
  <c r="I40" i="28"/>
  <c r="AA79" i="27"/>
  <c r="AB79" i="27" s="1"/>
  <c r="CC80" i="27"/>
  <c r="CD80" i="27"/>
  <c r="CF80" i="27" s="1"/>
  <c r="A43" i="28"/>
  <c r="AE82" i="27"/>
  <c r="AC82" i="27"/>
  <c r="E82" i="27"/>
  <c r="G82" i="27" s="1"/>
  <c r="CI82" i="27"/>
  <c r="BX82" i="27"/>
  <c r="BM82" i="27"/>
  <c r="BB82" i="27"/>
  <c r="AQ82" i="27"/>
  <c r="AO82" i="27"/>
  <c r="Q82" i="27"/>
  <c r="S82" i="27" s="1"/>
  <c r="BE81" i="27"/>
  <c r="BD81" i="27"/>
  <c r="BA81" i="27"/>
  <c r="CA81" i="27"/>
  <c r="BZ81" i="27"/>
  <c r="BW81" i="27"/>
  <c r="L40" i="28"/>
  <c r="AM79" i="27"/>
  <c r="AN79" i="27" s="1"/>
  <c r="F40" i="28"/>
  <c r="O79" i="27"/>
  <c r="P79" i="27" s="1"/>
  <c r="BG80" i="27"/>
  <c r="BH80" i="27"/>
  <c r="BJ80" i="27" s="1"/>
  <c r="C43" i="28"/>
  <c r="D83" i="27"/>
  <c r="B83" i="27"/>
  <c r="D42" i="28"/>
  <c r="I81" i="27"/>
  <c r="F81" i="27"/>
  <c r="J81" i="27"/>
  <c r="J42" i="28"/>
  <c r="AG81" i="27"/>
  <c r="AD81" i="27"/>
  <c r="AH81" i="27"/>
  <c r="G42" i="28"/>
  <c r="V81" i="27"/>
  <c r="U81" i="27"/>
  <c r="R81" i="27"/>
  <c r="M42" i="28"/>
  <c r="AT81" i="27"/>
  <c r="AS81" i="27"/>
  <c r="AP81" i="27"/>
  <c r="BP81" i="27"/>
  <c r="BO81" i="27"/>
  <c r="BL81" i="27"/>
  <c r="CL81" i="27"/>
  <c r="CK81" i="27"/>
  <c r="CH81" i="27"/>
  <c r="O40" i="28"/>
  <c r="AY79" i="27"/>
  <c r="AZ79" i="27" s="1"/>
  <c r="Q75" i="23"/>
  <c r="E75" i="23"/>
  <c r="G75" i="23" s="1"/>
  <c r="S75" i="23"/>
  <c r="CR72" i="23"/>
  <c r="CG72" i="23"/>
  <c r="BV72" i="23"/>
  <c r="BK72" i="23"/>
  <c r="J35" i="24"/>
  <c r="AH74" i="23"/>
  <c r="AD74" i="23"/>
  <c r="AG74" i="23"/>
  <c r="D35" i="24"/>
  <c r="J74" i="23"/>
  <c r="F74" i="23"/>
  <c r="I74" i="23"/>
  <c r="G35" i="24"/>
  <c r="V74" i="23"/>
  <c r="U74" i="23"/>
  <c r="R74" i="23"/>
  <c r="BD74" i="23"/>
  <c r="BE74" i="23"/>
  <c r="BA74" i="23"/>
  <c r="BS73" i="23"/>
  <c r="BU73" i="23" s="1"/>
  <c r="BR73" i="23"/>
  <c r="L33" i="24"/>
  <c r="AM72" i="23"/>
  <c r="AN72" i="23" s="1"/>
  <c r="CL74" i="23"/>
  <c r="CK74" i="23"/>
  <c r="CH74" i="23"/>
  <c r="A36" i="24"/>
  <c r="BM75" i="23"/>
  <c r="BX75" i="23"/>
  <c r="CI75" i="23"/>
  <c r="AE75" i="23"/>
  <c r="BB75" i="23"/>
  <c r="AQ75" i="23"/>
  <c r="BH73" i="23"/>
  <c r="BJ73" i="23" s="1"/>
  <c r="BG73" i="23"/>
  <c r="O33" i="24"/>
  <c r="AY72" i="23"/>
  <c r="AZ72" i="23" s="1"/>
  <c r="N34" i="24"/>
  <c r="AV73" i="23"/>
  <c r="AW73" i="23"/>
  <c r="H34" i="24"/>
  <c r="Y73" i="23"/>
  <c r="X73" i="23"/>
  <c r="F33" i="24"/>
  <c r="O72" i="23"/>
  <c r="P72" i="23" s="1"/>
  <c r="CC73" i="23"/>
  <c r="CD73" i="23"/>
  <c r="CF73" i="23" s="1"/>
  <c r="E34" i="24"/>
  <c r="L73" i="23"/>
  <c r="M73" i="23"/>
  <c r="BL74" i="23"/>
  <c r="BP74" i="23"/>
  <c r="BO74" i="23"/>
  <c r="CN73" i="23"/>
  <c r="CO73" i="23"/>
  <c r="CQ73" i="23" s="1"/>
  <c r="CA74" i="23"/>
  <c r="BZ74" i="23"/>
  <c r="BW74" i="23"/>
  <c r="K34" i="24"/>
  <c r="AK73" i="23"/>
  <c r="AJ73" i="23"/>
  <c r="C36" i="24"/>
  <c r="B76" i="23"/>
  <c r="AC76" i="23" s="1"/>
  <c r="D76" i="23"/>
  <c r="M35" i="24"/>
  <c r="AT74" i="23"/>
  <c r="AS74" i="23"/>
  <c r="AP74" i="23"/>
  <c r="I33" i="24"/>
  <c r="AA72" i="23"/>
  <c r="AB72" i="23" s="1"/>
  <c r="CR69" i="21"/>
  <c r="CG69" i="21"/>
  <c r="BV69" i="21"/>
  <c r="BK69" i="21"/>
  <c r="BS70" i="21"/>
  <c r="BU70" i="21" s="1"/>
  <c r="BR70" i="21"/>
  <c r="J32" i="22"/>
  <c r="AH71" i="21"/>
  <c r="AD71" i="21"/>
  <c r="AG71" i="21"/>
  <c r="BH70" i="21"/>
  <c r="BJ70" i="21" s="1"/>
  <c r="BG70" i="21"/>
  <c r="BD71" i="21"/>
  <c r="BA71" i="21"/>
  <c r="BE71" i="21"/>
  <c r="M32" i="22"/>
  <c r="AT71" i="21"/>
  <c r="AS71" i="21"/>
  <c r="AP71" i="21"/>
  <c r="CK71" i="21"/>
  <c r="CH71" i="21"/>
  <c r="CL71" i="21"/>
  <c r="A33" i="22"/>
  <c r="BX72" i="21"/>
  <c r="BM72" i="21"/>
  <c r="BB72" i="21"/>
  <c r="CI72" i="21"/>
  <c r="CA71" i="21"/>
  <c r="BZ71" i="21"/>
  <c r="BW71" i="21"/>
  <c r="BP71" i="21"/>
  <c r="BL71" i="21"/>
  <c r="BO71" i="21"/>
  <c r="C33" i="22"/>
  <c r="D73" i="21"/>
  <c r="B73" i="21"/>
  <c r="K31" i="22"/>
  <c r="AK70" i="21"/>
  <c r="AJ70" i="21"/>
  <c r="E31" i="22"/>
  <c r="M70" i="21"/>
  <c r="L70" i="21"/>
  <c r="D32" i="22"/>
  <c r="J71" i="21"/>
  <c r="I71" i="21"/>
  <c r="F71" i="21"/>
  <c r="F30" i="22"/>
  <c r="O69" i="21"/>
  <c r="P69" i="21" s="1"/>
  <c r="I30" i="22"/>
  <c r="AA69" i="21"/>
  <c r="AB69" i="21" s="1"/>
  <c r="L30" i="22"/>
  <c r="AM69" i="21"/>
  <c r="AN69" i="21" s="1"/>
  <c r="CD70" i="21"/>
  <c r="CF70" i="21" s="1"/>
  <c r="CC70" i="21"/>
  <c r="CO70" i="21"/>
  <c r="CQ70" i="21" s="1"/>
  <c r="CN70" i="21"/>
  <c r="H31" i="22"/>
  <c r="Y70" i="21"/>
  <c r="X70" i="21"/>
  <c r="G32" i="22"/>
  <c r="U71" i="21"/>
  <c r="R71" i="21"/>
  <c r="V71" i="21"/>
  <c r="O30" i="22"/>
  <c r="AY69" i="21"/>
  <c r="AZ69" i="21" s="1"/>
  <c r="N31" i="22"/>
  <c r="AW70" i="21"/>
  <c r="AV70" i="21"/>
  <c r="C24" i="17"/>
  <c r="C23" i="18"/>
  <c r="BK80" i="27" l="1"/>
  <c r="CG80" i="27"/>
  <c r="BV80" i="29"/>
  <c r="CG80" i="29"/>
  <c r="AO76" i="23"/>
  <c r="E73" i="21"/>
  <c r="G73" i="21" s="1"/>
  <c r="G43" i="30"/>
  <c r="V82" i="29"/>
  <c r="U82" i="29"/>
  <c r="R82" i="29"/>
  <c r="D43" i="30"/>
  <c r="I82" i="29"/>
  <c r="F82" i="29"/>
  <c r="J82" i="29"/>
  <c r="C44" i="30"/>
  <c r="D84" i="29"/>
  <c r="B84" i="29"/>
  <c r="BG81" i="29"/>
  <c r="BH81" i="29"/>
  <c r="BJ81" i="29" s="1"/>
  <c r="BK81" i="29" s="1"/>
  <c r="F41" i="30"/>
  <c r="O80" i="29"/>
  <c r="P80" i="29" s="1"/>
  <c r="J43" i="30"/>
  <c r="AG82" i="29"/>
  <c r="AD82" i="29"/>
  <c r="AH82" i="29"/>
  <c r="M43" i="30"/>
  <c r="AT82" i="29"/>
  <c r="AS82" i="29"/>
  <c r="AP82" i="29"/>
  <c r="BP82" i="29"/>
  <c r="BO82" i="29"/>
  <c r="BL82" i="29"/>
  <c r="CL82" i="29"/>
  <c r="CK82" i="29"/>
  <c r="CH82" i="29"/>
  <c r="K42" i="30"/>
  <c r="AK81" i="29"/>
  <c r="AJ81" i="29"/>
  <c r="E42" i="30"/>
  <c r="M81" i="29"/>
  <c r="L81" i="29"/>
  <c r="CN81" i="29"/>
  <c r="CO81" i="29"/>
  <c r="CQ81" i="29" s="1"/>
  <c r="CR81" i="29" s="1"/>
  <c r="N42" i="30"/>
  <c r="AV81" i="29"/>
  <c r="AW81" i="29"/>
  <c r="H42" i="30"/>
  <c r="X81" i="29"/>
  <c r="Y81" i="29"/>
  <c r="A44" i="30"/>
  <c r="AE83" i="29"/>
  <c r="AC83" i="29"/>
  <c r="E83" i="29"/>
  <c r="G83" i="29" s="1"/>
  <c r="CI83" i="29"/>
  <c r="BX83" i="29"/>
  <c r="BM83" i="29"/>
  <c r="BB83" i="29"/>
  <c r="AQ83" i="29"/>
  <c r="AO83" i="29"/>
  <c r="Q83" i="29"/>
  <c r="S83" i="29" s="1"/>
  <c r="CC81" i="29"/>
  <c r="CD81" i="29"/>
  <c r="CF81" i="29" s="1"/>
  <c r="I41" i="30"/>
  <c r="AA80" i="29"/>
  <c r="AB80" i="29" s="1"/>
  <c r="BE82" i="29"/>
  <c r="BD82" i="29"/>
  <c r="BA82" i="29"/>
  <c r="CA82" i="29"/>
  <c r="BZ82" i="29"/>
  <c r="BW82" i="29"/>
  <c r="L41" i="30"/>
  <c r="AM80" i="29"/>
  <c r="AN80" i="29" s="1"/>
  <c r="O41" i="30"/>
  <c r="AY80" i="29"/>
  <c r="AZ80" i="29" s="1"/>
  <c r="BR81" i="29"/>
  <c r="BS81" i="29"/>
  <c r="BU81" i="29" s="1"/>
  <c r="BV81" i="29"/>
  <c r="G43" i="28"/>
  <c r="U82" i="27"/>
  <c r="R82" i="27"/>
  <c r="V82" i="27"/>
  <c r="D43" i="28"/>
  <c r="J82" i="27"/>
  <c r="I82" i="27"/>
  <c r="F82" i="27"/>
  <c r="N42" i="28"/>
  <c r="AW81" i="27"/>
  <c r="AV81" i="27"/>
  <c r="K42" i="28"/>
  <c r="AJ81" i="27"/>
  <c r="AK81" i="27"/>
  <c r="BS81" i="27"/>
  <c r="BU81" i="27" s="1"/>
  <c r="BR81" i="27"/>
  <c r="C44" i="28"/>
  <c r="B84" i="27"/>
  <c r="D84" i="27"/>
  <c r="BH81" i="27"/>
  <c r="BJ81" i="27" s="1"/>
  <c r="BG81" i="27"/>
  <c r="M43" i="28"/>
  <c r="AS82" i="27"/>
  <c r="AP82" i="27"/>
  <c r="AT82" i="27"/>
  <c r="BO82" i="27"/>
  <c r="BL82" i="27"/>
  <c r="BP82" i="27"/>
  <c r="CK82" i="27"/>
  <c r="CH82" i="27"/>
  <c r="CL82" i="27"/>
  <c r="J43" i="28"/>
  <c r="AH82" i="27"/>
  <c r="AG82" i="27"/>
  <c r="AD82" i="27"/>
  <c r="I41" i="28"/>
  <c r="AA80" i="27"/>
  <c r="AB80" i="27" s="1"/>
  <c r="O41" i="28"/>
  <c r="AY80" i="27"/>
  <c r="AZ80" i="27" s="1"/>
  <c r="L41" i="28"/>
  <c r="AM80" i="27"/>
  <c r="AN80" i="27" s="1"/>
  <c r="CO81" i="27"/>
  <c r="CQ81" i="27" s="1"/>
  <c r="CN81" i="27"/>
  <c r="H42" i="28"/>
  <c r="Y81" i="27"/>
  <c r="X81" i="27"/>
  <c r="E42" i="28"/>
  <c r="L81" i="27"/>
  <c r="M81" i="27"/>
  <c r="A44" i="28"/>
  <c r="CI83" i="27"/>
  <c r="BX83" i="27"/>
  <c r="BM83" i="27"/>
  <c r="BB83" i="27"/>
  <c r="AQ83" i="27"/>
  <c r="AO83" i="27"/>
  <c r="Q83" i="27"/>
  <c r="S83" i="27" s="1"/>
  <c r="AE83" i="27"/>
  <c r="AC83" i="27"/>
  <c r="E83" i="27"/>
  <c r="G83" i="27" s="1"/>
  <c r="CD81" i="27"/>
  <c r="CF81" i="27" s="1"/>
  <c r="CC81" i="27"/>
  <c r="BK81" i="27"/>
  <c r="BD82" i="27"/>
  <c r="BA82" i="27"/>
  <c r="BE82" i="27"/>
  <c r="BZ82" i="27"/>
  <c r="BW82" i="27"/>
  <c r="CA82" i="27"/>
  <c r="F41" i="28"/>
  <c r="O80" i="27"/>
  <c r="P80" i="27" s="1"/>
  <c r="Q76" i="23"/>
  <c r="E76" i="23"/>
  <c r="G76" i="23" s="1"/>
  <c r="S76" i="23"/>
  <c r="CG73" i="23"/>
  <c r="BK73" i="23"/>
  <c r="CR73" i="23"/>
  <c r="BV73" i="23"/>
  <c r="M36" i="24"/>
  <c r="AS75" i="23"/>
  <c r="AT75" i="23"/>
  <c r="AP75" i="23"/>
  <c r="CO74" i="23"/>
  <c r="CQ74" i="23" s="1"/>
  <c r="CN74" i="23"/>
  <c r="D36" i="24"/>
  <c r="I75" i="23"/>
  <c r="J75" i="23"/>
  <c r="F75" i="23"/>
  <c r="BA75" i="23"/>
  <c r="BE75" i="23"/>
  <c r="BD75" i="23"/>
  <c r="G36" i="24"/>
  <c r="R75" i="23"/>
  <c r="U75" i="23"/>
  <c r="V75" i="23"/>
  <c r="E35" i="24"/>
  <c r="M74" i="23"/>
  <c r="L74" i="23"/>
  <c r="BS74" i="23"/>
  <c r="BU74" i="23" s="1"/>
  <c r="BR74" i="23"/>
  <c r="J36" i="24"/>
  <c r="AG75" i="23"/>
  <c r="AD75" i="23"/>
  <c r="AH75" i="23"/>
  <c r="CH75" i="23"/>
  <c r="CL75" i="23"/>
  <c r="CK75" i="23"/>
  <c r="O34" i="24"/>
  <c r="AY73" i="23"/>
  <c r="AZ73" i="23" s="1"/>
  <c r="BG74" i="23"/>
  <c r="BH74" i="23"/>
  <c r="BJ74" i="23" s="1"/>
  <c r="A37" i="24"/>
  <c r="BX76" i="23"/>
  <c r="AQ76" i="23"/>
  <c r="AE76" i="23"/>
  <c r="BB76" i="23"/>
  <c r="BM76" i="23"/>
  <c r="CI76" i="23"/>
  <c r="BO75" i="23"/>
  <c r="BP75" i="23"/>
  <c r="BL75" i="23"/>
  <c r="K35" i="24"/>
  <c r="AK74" i="23"/>
  <c r="AJ74" i="23"/>
  <c r="I34" i="24"/>
  <c r="AA73" i="23"/>
  <c r="AB73" i="23" s="1"/>
  <c r="CC74" i="23"/>
  <c r="CD74" i="23"/>
  <c r="CF74" i="23" s="1"/>
  <c r="N35" i="24"/>
  <c r="AV74" i="23"/>
  <c r="AW74" i="23"/>
  <c r="L34" i="24"/>
  <c r="AM73" i="23"/>
  <c r="AN73" i="23" s="1"/>
  <c r="BZ75" i="23"/>
  <c r="BW75" i="23"/>
  <c r="CA75" i="23"/>
  <c r="F34" i="24"/>
  <c r="O73" i="23"/>
  <c r="P73" i="23" s="1"/>
  <c r="C37" i="24"/>
  <c r="B77" i="23"/>
  <c r="D77" i="23"/>
  <c r="H35" i="24"/>
  <c r="X74" i="23"/>
  <c r="Y74" i="23"/>
  <c r="BV70" i="21"/>
  <c r="CG70" i="21"/>
  <c r="CR70" i="21"/>
  <c r="BK70" i="21"/>
  <c r="CO71" i="21"/>
  <c r="CQ71" i="21" s="1"/>
  <c r="CN71" i="21"/>
  <c r="L31" i="22"/>
  <c r="AM70" i="21"/>
  <c r="AN70" i="21" s="1"/>
  <c r="J33" i="22"/>
  <c r="AH72" i="21"/>
  <c r="AG72" i="21"/>
  <c r="AD72" i="21"/>
  <c r="CH72" i="21"/>
  <c r="CL72" i="21"/>
  <c r="CK72" i="21"/>
  <c r="C34" i="22"/>
  <c r="D74" i="21"/>
  <c r="B74" i="21"/>
  <c r="G33" i="22"/>
  <c r="R72" i="21"/>
  <c r="V72" i="21"/>
  <c r="U72" i="21"/>
  <c r="BP72" i="21"/>
  <c r="BO72" i="21"/>
  <c r="BL72" i="21"/>
  <c r="N32" i="22"/>
  <c r="AV71" i="21"/>
  <c r="AW71" i="21"/>
  <c r="I31" i="22"/>
  <c r="AA70" i="21"/>
  <c r="AB70" i="21" s="1"/>
  <c r="A34" i="22"/>
  <c r="BX73" i="21"/>
  <c r="CI73" i="21"/>
  <c r="BB73" i="21"/>
  <c r="BM73" i="21"/>
  <c r="E32" i="22"/>
  <c r="L71" i="21"/>
  <c r="M71" i="21"/>
  <c r="D33" i="22"/>
  <c r="J72" i="21"/>
  <c r="I72" i="21"/>
  <c r="F72" i="21"/>
  <c r="CC71" i="21"/>
  <c r="CD71" i="21"/>
  <c r="CF71" i="21" s="1"/>
  <c r="K32" i="22"/>
  <c r="AK71" i="21"/>
  <c r="AJ71" i="21"/>
  <c r="M33" i="22"/>
  <c r="AT72" i="21"/>
  <c r="AS72" i="21"/>
  <c r="AP72" i="21"/>
  <c r="BH71" i="21"/>
  <c r="BJ71" i="21" s="1"/>
  <c r="BG71" i="21"/>
  <c r="BA72" i="21"/>
  <c r="BE72" i="21"/>
  <c r="BD72" i="21"/>
  <c r="BS71" i="21"/>
  <c r="BU71" i="21" s="1"/>
  <c r="BR71" i="21"/>
  <c r="CA72" i="21"/>
  <c r="BZ72" i="21"/>
  <c r="BW72" i="21"/>
  <c r="O31" i="22"/>
  <c r="AY70" i="21"/>
  <c r="AZ70" i="21" s="1"/>
  <c r="H32" i="22"/>
  <c r="Y71" i="21"/>
  <c r="X71" i="21"/>
  <c r="F31" i="22"/>
  <c r="O70" i="21"/>
  <c r="P70" i="21" s="1"/>
  <c r="C25" i="17"/>
  <c r="C24" i="18"/>
  <c r="BV81" i="27" l="1"/>
  <c r="CG81" i="27"/>
  <c r="CG81" i="29"/>
  <c r="CR81" i="27"/>
  <c r="AC77" i="23"/>
  <c r="AO77" i="23"/>
  <c r="E74" i="21"/>
  <c r="G74" i="21" s="1"/>
  <c r="G44" i="30"/>
  <c r="U83" i="29"/>
  <c r="R83" i="29"/>
  <c r="V83" i="29"/>
  <c r="D44" i="30"/>
  <c r="J83" i="29"/>
  <c r="I83" i="29"/>
  <c r="F83" i="29"/>
  <c r="BH82" i="29"/>
  <c r="BJ82" i="29" s="1"/>
  <c r="BG82" i="29"/>
  <c r="BD83" i="29"/>
  <c r="BA83" i="29"/>
  <c r="BE83" i="29"/>
  <c r="BZ83" i="29"/>
  <c r="BW83" i="29"/>
  <c r="CA83" i="29"/>
  <c r="I42" i="30"/>
  <c r="AA81" i="29"/>
  <c r="AB81" i="29" s="1"/>
  <c r="O42" i="30"/>
  <c r="AY81" i="29"/>
  <c r="AZ81" i="29" s="1"/>
  <c r="L42" i="30"/>
  <c r="AM81" i="29"/>
  <c r="AN81" i="29" s="1"/>
  <c r="CO82" i="29"/>
  <c r="CQ82" i="29" s="1"/>
  <c r="CN82" i="29"/>
  <c r="N43" i="30"/>
  <c r="AW82" i="29"/>
  <c r="AV82" i="29"/>
  <c r="K43" i="30"/>
  <c r="AJ82" i="29"/>
  <c r="AK82" i="29"/>
  <c r="C45" i="30"/>
  <c r="B85" i="29"/>
  <c r="D85" i="29"/>
  <c r="E43" i="30"/>
  <c r="L82" i="29"/>
  <c r="M82" i="29"/>
  <c r="H43" i="30"/>
  <c r="Y82" i="29"/>
  <c r="X82" i="29"/>
  <c r="CD82" i="29"/>
  <c r="CF82" i="29" s="1"/>
  <c r="CC82" i="29"/>
  <c r="BK82" i="29"/>
  <c r="M44" i="30"/>
  <c r="AS83" i="29"/>
  <c r="AP83" i="29"/>
  <c r="AT83" i="29"/>
  <c r="BO83" i="29"/>
  <c r="BL83" i="29"/>
  <c r="BP83" i="29"/>
  <c r="CK83" i="29"/>
  <c r="CH83" i="29"/>
  <c r="CL83" i="29"/>
  <c r="J44" i="30"/>
  <c r="AH83" i="29"/>
  <c r="AG83" i="29"/>
  <c r="AD83" i="29"/>
  <c r="F42" i="30"/>
  <c r="O81" i="29"/>
  <c r="P81" i="29" s="1"/>
  <c r="CR82" i="29"/>
  <c r="BS82" i="29"/>
  <c r="BU82" i="29" s="1"/>
  <c r="BR82" i="29"/>
  <c r="A45" i="30"/>
  <c r="CI84" i="29"/>
  <c r="BX84" i="29"/>
  <c r="BM84" i="29"/>
  <c r="BB84" i="29"/>
  <c r="AQ84" i="29"/>
  <c r="AO84" i="29"/>
  <c r="Q84" i="29"/>
  <c r="S84" i="29" s="1"/>
  <c r="AE84" i="29"/>
  <c r="AC84" i="29"/>
  <c r="E84" i="29"/>
  <c r="G84" i="29" s="1"/>
  <c r="CC82" i="27"/>
  <c r="CG82" i="27" s="1"/>
  <c r="CD82" i="27"/>
  <c r="CF82" i="27" s="1"/>
  <c r="D44" i="28"/>
  <c r="I83" i="27"/>
  <c r="F83" i="27"/>
  <c r="J83" i="27"/>
  <c r="BG82" i="27"/>
  <c r="BH82" i="27"/>
  <c r="BJ82" i="27" s="1"/>
  <c r="BK82" i="27" s="1"/>
  <c r="BE83" i="27"/>
  <c r="BD83" i="27"/>
  <c r="BA83" i="27"/>
  <c r="CA83" i="27"/>
  <c r="BZ83" i="27"/>
  <c r="BW83" i="27"/>
  <c r="F42" i="28"/>
  <c r="O81" i="27"/>
  <c r="P81" i="27" s="1"/>
  <c r="I42" i="28"/>
  <c r="AA81" i="27"/>
  <c r="AB81" i="27" s="1"/>
  <c r="K43" i="28"/>
  <c r="AK82" i="27"/>
  <c r="AJ82" i="27"/>
  <c r="CN82" i="27"/>
  <c r="CO82" i="27"/>
  <c r="CQ82" i="27" s="1"/>
  <c r="N43" i="28"/>
  <c r="AV82" i="27"/>
  <c r="AW82" i="27"/>
  <c r="A45" i="28"/>
  <c r="CI84" i="27"/>
  <c r="BX84" i="27"/>
  <c r="BM84" i="27"/>
  <c r="BB84" i="27"/>
  <c r="AE84" i="27"/>
  <c r="AC84" i="27"/>
  <c r="E84" i="27"/>
  <c r="G84" i="27" s="1"/>
  <c r="AQ84" i="27"/>
  <c r="AO84" i="27"/>
  <c r="Q84" i="27"/>
  <c r="S84" i="27" s="1"/>
  <c r="L42" i="28"/>
  <c r="AM81" i="27"/>
  <c r="AN81" i="27" s="1"/>
  <c r="O42" i="28"/>
  <c r="AY81" i="27"/>
  <c r="AZ81" i="27" s="1"/>
  <c r="E43" i="28"/>
  <c r="M82" i="27"/>
  <c r="L82" i="27"/>
  <c r="H43" i="28"/>
  <c r="X82" i="27"/>
  <c r="Y82" i="27"/>
  <c r="J44" i="28"/>
  <c r="AG83" i="27"/>
  <c r="AD83" i="27"/>
  <c r="AH83" i="27"/>
  <c r="G44" i="28"/>
  <c r="V83" i="27"/>
  <c r="U83" i="27"/>
  <c r="R83" i="27"/>
  <c r="M44" i="28"/>
  <c r="AT83" i="27"/>
  <c r="AS83" i="27"/>
  <c r="AP83" i="27"/>
  <c r="BP83" i="27"/>
  <c r="BO83" i="27"/>
  <c r="BL83" i="27"/>
  <c r="CL83" i="27"/>
  <c r="CK83" i="27"/>
  <c r="CH83" i="27"/>
  <c r="BR82" i="27"/>
  <c r="BS82" i="27"/>
  <c r="BU82" i="27" s="1"/>
  <c r="C45" i="28"/>
  <c r="B85" i="27"/>
  <c r="D85" i="27"/>
  <c r="E77" i="23"/>
  <c r="G77" i="23" s="1"/>
  <c r="Q77" i="23"/>
  <c r="S77" i="23" s="1"/>
  <c r="CG74" i="23"/>
  <c r="CR74" i="23"/>
  <c r="BK71" i="21"/>
  <c r="BV74" i="23"/>
  <c r="BK74" i="23"/>
  <c r="A38" i="24"/>
  <c r="BX77" i="23"/>
  <c r="AE77" i="23"/>
  <c r="BM77" i="23"/>
  <c r="BB77" i="23"/>
  <c r="CI77" i="23"/>
  <c r="AQ77" i="23"/>
  <c r="BR75" i="23"/>
  <c r="BS75" i="23"/>
  <c r="BU75" i="23" s="1"/>
  <c r="O35" i="24"/>
  <c r="AY74" i="23"/>
  <c r="AZ74" i="23" s="1"/>
  <c r="E36" i="24"/>
  <c r="M75" i="23"/>
  <c r="L75" i="23"/>
  <c r="CK76" i="23"/>
  <c r="CL76" i="23"/>
  <c r="CH76" i="23"/>
  <c r="F35" i="24"/>
  <c r="O74" i="23"/>
  <c r="P74" i="23" s="1"/>
  <c r="BP76" i="23"/>
  <c r="BL76" i="23"/>
  <c r="BO76" i="23"/>
  <c r="G37" i="24"/>
  <c r="V76" i="23"/>
  <c r="R76" i="23"/>
  <c r="U76" i="23"/>
  <c r="H36" i="24"/>
  <c r="X75" i="23"/>
  <c r="Y75" i="23"/>
  <c r="BA76" i="23"/>
  <c r="BE76" i="23"/>
  <c r="BD76" i="23"/>
  <c r="J37" i="24"/>
  <c r="AH76" i="23"/>
  <c r="AG76" i="23"/>
  <c r="AD76" i="23"/>
  <c r="D37" i="24"/>
  <c r="J76" i="23"/>
  <c r="F76" i="23"/>
  <c r="I76" i="23"/>
  <c r="K36" i="24"/>
  <c r="AJ75" i="23"/>
  <c r="AK75" i="23"/>
  <c r="N36" i="24"/>
  <c r="AV75" i="23"/>
  <c r="AW75" i="23"/>
  <c r="CN75" i="23"/>
  <c r="CO75" i="23"/>
  <c r="CQ75" i="23" s="1"/>
  <c r="I35" i="24"/>
  <c r="AA74" i="23"/>
  <c r="AB74" i="23" s="1"/>
  <c r="L35" i="24"/>
  <c r="AM74" i="23"/>
  <c r="AN74" i="23" s="1"/>
  <c r="M37" i="24"/>
  <c r="AS76" i="23"/>
  <c r="AT76" i="23"/>
  <c r="AP76" i="23"/>
  <c r="C38" i="24"/>
  <c r="D78" i="23"/>
  <c r="B78" i="23"/>
  <c r="AC78" i="23" s="1"/>
  <c r="CA76" i="23"/>
  <c r="BW76" i="23"/>
  <c r="BZ76" i="23"/>
  <c r="BG75" i="23"/>
  <c r="BH75" i="23"/>
  <c r="BJ75" i="23" s="1"/>
  <c r="CD75" i="23"/>
  <c r="CF75" i="23" s="1"/>
  <c r="CC75" i="23"/>
  <c r="BV71" i="21"/>
  <c r="CG71" i="21"/>
  <c r="CR71" i="21"/>
  <c r="H33" i="22"/>
  <c r="Y72" i="21"/>
  <c r="X72" i="21"/>
  <c r="N33" i="22"/>
  <c r="AV72" i="21"/>
  <c r="AW72" i="21"/>
  <c r="F32" i="22"/>
  <c r="O71" i="21"/>
  <c r="P71" i="21" s="1"/>
  <c r="A35" i="22"/>
  <c r="BB74" i="21"/>
  <c r="BM74" i="21"/>
  <c r="CI74" i="21"/>
  <c r="BX74" i="21"/>
  <c r="L32" i="22"/>
  <c r="AM71" i="21"/>
  <c r="AN71" i="21" s="1"/>
  <c r="C35" i="22"/>
  <c r="D75" i="21"/>
  <c r="B75" i="21"/>
  <c r="G34" i="22"/>
  <c r="V73" i="21"/>
  <c r="R73" i="21"/>
  <c r="U73" i="21"/>
  <c r="BP73" i="21"/>
  <c r="BO73" i="21"/>
  <c r="BL73" i="21"/>
  <c r="BE73" i="21"/>
  <c r="BA73" i="21"/>
  <c r="BD73" i="21"/>
  <c r="CO72" i="21"/>
  <c r="CQ72" i="21" s="1"/>
  <c r="CN72" i="21"/>
  <c r="CC72" i="21"/>
  <c r="CD72" i="21"/>
  <c r="CF72" i="21" s="1"/>
  <c r="J34" i="22"/>
  <c r="AH73" i="21"/>
  <c r="AG73" i="21"/>
  <c r="AD73" i="21"/>
  <c r="CL73" i="21"/>
  <c r="CH73" i="21"/>
  <c r="CK73" i="21"/>
  <c r="BR72" i="21"/>
  <c r="BS72" i="21"/>
  <c r="BU72" i="21" s="1"/>
  <c r="O32" i="22"/>
  <c r="AY71" i="21"/>
  <c r="AZ71" i="21" s="1"/>
  <c r="I32" i="22"/>
  <c r="AA71" i="21"/>
  <c r="AB71" i="21" s="1"/>
  <c r="D34" i="22"/>
  <c r="F73" i="21"/>
  <c r="J73" i="21"/>
  <c r="I73" i="21"/>
  <c r="K33" i="22"/>
  <c r="AJ72" i="21"/>
  <c r="AK72" i="21"/>
  <c r="E33" i="22"/>
  <c r="M72" i="21"/>
  <c r="L72" i="21"/>
  <c r="M34" i="22"/>
  <c r="AP73" i="21"/>
  <c r="AT73" i="21"/>
  <c r="AS73" i="21"/>
  <c r="BH72" i="21"/>
  <c r="BJ72" i="21" s="1"/>
  <c r="BG72" i="21"/>
  <c r="BW73" i="21"/>
  <c r="CA73" i="21"/>
  <c r="BZ73" i="21"/>
  <c r="C26" i="17"/>
  <c r="C25" i="18"/>
  <c r="BV82" i="29" l="1"/>
  <c r="CG82" i="29"/>
  <c r="BV82" i="27"/>
  <c r="CR82" i="27"/>
  <c r="AO78" i="23"/>
  <c r="E75" i="21"/>
  <c r="G75" i="21" s="1"/>
  <c r="D45" i="30"/>
  <c r="I84" i="29"/>
  <c r="F84" i="29"/>
  <c r="J84" i="29"/>
  <c r="G45" i="30"/>
  <c r="V84" i="29"/>
  <c r="U84" i="29"/>
  <c r="R84" i="29"/>
  <c r="M45" i="30"/>
  <c r="AT84" i="29"/>
  <c r="AS84" i="29"/>
  <c r="AP84" i="29"/>
  <c r="BP84" i="29"/>
  <c r="BO84" i="29"/>
  <c r="BL84" i="29"/>
  <c r="CL84" i="29"/>
  <c r="CK84" i="29"/>
  <c r="CH84" i="29"/>
  <c r="K44" i="30"/>
  <c r="AK83" i="29"/>
  <c r="AJ83" i="29"/>
  <c r="CN83" i="29"/>
  <c r="CO83" i="29"/>
  <c r="CQ83" i="29" s="1"/>
  <c r="CR83" i="29"/>
  <c r="N44" i="30"/>
  <c r="AV83" i="29"/>
  <c r="AW83" i="29"/>
  <c r="I43" i="30"/>
  <c r="AA82" i="29"/>
  <c r="AB82" i="29" s="1"/>
  <c r="C46" i="30"/>
  <c r="B86" i="29"/>
  <c r="D86" i="29"/>
  <c r="L43" i="30"/>
  <c r="AM82" i="29"/>
  <c r="AN82" i="29" s="1"/>
  <c r="O43" i="30"/>
  <c r="AY82" i="29"/>
  <c r="AZ82" i="29" s="1"/>
  <c r="BG83" i="29"/>
  <c r="BH83" i="29"/>
  <c r="BJ83" i="29" s="1"/>
  <c r="BK83" i="29" s="1"/>
  <c r="E44" i="30"/>
  <c r="M83" i="29"/>
  <c r="L83" i="29"/>
  <c r="H44" i="30"/>
  <c r="X83" i="29"/>
  <c r="Y83" i="29"/>
  <c r="J45" i="30"/>
  <c r="AG84" i="29"/>
  <c r="AD84" i="29"/>
  <c r="AH84" i="29"/>
  <c r="BE84" i="29"/>
  <c r="BD84" i="29"/>
  <c r="BA84" i="29"/>
  <c r="CA84" i="29"/>
  <c r="BZ84" i="29"/>
  <c r="BW84" i="29"/>
  <c r="BR83" i="29"/>
  <c r="BS83" i="29"/>
  <c r="BU83" i="29" s="1"/>
  <c r="F43" i="30"/>
  <c r="O82" i="29"/>
  <c r="P82" i="29" s="1"/>
  <c r="A46" i="30"/>
  <c r="CI85" i="29"/>
  <c r="BX85" i="29"/>
  <c r="BM85" i="29"/>
  <c r="BB85" i="29"/>
  <c r="AQ85" i="29"/>
  <c r="AO85" i="29"/>
  <c r="Q85" i="29"/>
  <c r="S85" i="29" s="1"/>
  <c r="AC85" i="29"/>
  <c r="G85" i="29"/>
  <c r="E85" i="29"/>
  <c r="AE85" i="29"/>
  <c r="CC83" i="29"/>
  <c r="CD83" i="29"/>
  <c r="CF83" i="29" s="1"/>
  <c r="CG83" i="29" s="1"/>
  <c r="D45" i="28"/>
  <c r="J84" i="27"/>
  <c r="I84" i="27"/>
  <c r="F84" i="27"/>
  <c r="G45" i="28"/>
  <c r="U84" i="27"/>
  <c r="R84" i="27"/>
  <c r="V84" i="27"/>
  <c r="A46" i="28"/>
  <c r="AE85" i="27"/>
  <c r="AC85" i="27"/>
  <c r="E85" i="27"/>
  <c r="G85" i="27" s="1"/>
  <c r="AO85" i="27"/>
  <c r="CI85" i="27"/>
  <c r="BX85" i="27"/>
  <c r="BM85" i="27"/>
  <c r="BB85" i="27"/>
  <c r="AQ85" i="27"/>
  <c r="Q85" i="27"/>
  <c r="S85" i="27" s="1"/>
  <c r="CO83" i="27"/>
  <c r="CQ83" i="27" s="1"/>
  <c r="CN83" i="27"/>
  <c r="H44" i="28"/>
  <c r="Y83" i="27"/>
  <c r="X83" i="27"/>
  <c r="I43" i="28"/>
  <c r="AA82" i="27"/>
  <c r="AB82" i="27" s="1"/>
  <c r="F43" i="28"/>
  <c r="O82" i="27"/>
  <c r="P82" i="27" s="1"/>
  <c r="C46" i="28"/>
  <c r="D86" i="27"/>
  <c r="B86" i="27"/>
  <c r="BS83" i="27"/>
  <c r="BU83" i="27" s="1"/>
  <c r="BR83" i="27"/>
  <c r="M45" i="28"/>
  <c r="AT84" i="27"/>
  <c r="AS84" i="27"/>
  <c r="AP84" i="27"/>
  <c r="J45" i="28"/>
  <c r="AH84" i="27"/>
  <c r="AG84" i="27"/>
  <c r="AD84" i="27"/>
  <c r="BP84" i="27"/>
  <c r="BO84" i="27"/>
  <c r="BL84" i="27"/>
  <c r="CL84" i="27"/>
  <c r="CK84" i="27"/>
  <c r="CH84" i="27"/>
  <c r="L43" i="28"/>
  <c r="AM82" i="27"/>
  <c r="AN82" i="27" s="1"/>
  <c r="CD83" i="27"/>
  <c r="CF83" i="27" s="1"/>
  <c r="CC83" i="27"/>
  <c r="N44" i="28"/>
  <c r="AW83" i="27"/>
  <c r="AV83" i="27"/>
  <c r="K44" i="28"/>
  <c r="AJ83" i="27"/>
  <c r="AK83" i="27"/>
  <c r="BE84" i="27"/>
  <c r="BD84" i="27"/>
  <c r="BA84" i="27"/>
  <c r="CA84" i="27"/>
  <c r="BZ84" i="27"/>
  <c r="BW84" i="27"/>
  <c r="O43" i="28"/>
  <c r="AY82" i="27"/>
  <c r="AZ82" i="27" s="1"/>
  <c r="BH83" i="27"/>
  <c r="BJ83" i="27" s="1"/>
  <c r="BG83" i="27"/>
  <c r="E44" i="28"/>
  <c r="L83" i="27"/>
  <c r="M83" i="27"/>
  <c r="Q78" i="23"/>
  <c r="E78" i="23"/>
  <c r="G78" i="23" s="1"/>
  <c r="S78" i="23"/>
  <c r="CR75" i="23"/>
  <c r="CG75" i="23"/>
  <c r="BV75" i="23"/>
  <c r="BK75" i="23"/>
  <c r="BH76" i="23"/>
  <c r="BJ76" i="23" s="1"/>
  <c r="BG76" i="23"/>
  <c r="BR76" i="23"/>
  <c r="BS76" i="23"/>
  <c r="BU76" i="23" s="1"/>
  <c r="I36" i="24"/>
  <c r="AA75" i="23"/>
  <c r="AB75" i="23" s="1"/>
  <c r="M38" i="24"/>
  <c r="AP77" i="23"/>
  <c r="AT77" i="23"/>
  <c r="AS77" i="23"/>
  <c r="CL77" i="23"/>
  <c r="CH77" i="23"/>
  <c r="CK77" i="23"/>
  <c r="E37" i="24"/>
  <c r="M76" i="23"/>
  <c r="L76" i="23"/>
  <c r="CO76" i="23"/>
  <c r="CQ76" i="23" s="1"/>
  <c r="CN76" i="23"/>
  <c r="BD77" i="23"/>
  <c r="BE77" i="23"/>
  <c r="BA77" i="23"/>
  <c r="N37" i="24"/>
  <c r="AW76" i="23"/>
  <c r="AV76" i="23"/>
  <c r="D38" i="24"/>
  <c r="F77" i="23"/>
  <c r="I77" i="23"/>
  <c r="J77" i="23"/>
  <c r="BO77" i="23"/>
  <c r="BP77" i="23"/>
  <c r="BL77" i="23"/>
  <c r="L36" i="24"/>
  <c r="AM75" i="23"/>
  <c r="AN75" i="23" s="1"/>
  <c r="H37" i="24"/>
  <c r="Y76" i="23"/>
  <c r="X76" i="23"/>
  <c r="F36" i="24"/>
  <c r="O75" i="23"/>
  <c r="P75" i="23" s="1"/>
  <c r="G38" i="24"/>
  <c r="R77" i="23"/>
  <c r="V77" i="23"/>
  <c r="U77" i="23"/>
  <c r="O36" i="24"/>
  <c r="AY75" i="23"/>
  <c r="AZ75" i="23" s="1"/>
  <c r="K37" i="24"/>
  <c r="AK76" i="23"/>
  <c r="AJ76" i="23"/>
  <c r="J38" i="24"/>
  <c r="AG77" i="23"/>
  <c r="AD77" i="23"/>
  <c r="AH77" i="23"/>
  <c r="CD76" i="23"/>
  <c r="CF76" i="23" s="1"/>
  <c r="CC76" i="23"/>
  <c r="BW77" i="23"/>
  <c r="CA77" i="23"/>
  <c r="BZ77" i="23"/>
  <c r="A39" i="24"/>
  <c r="BM78" i="23"/>
  <c r="AE78" i="23"/>
  <c r="AQ78" i="23"/>
  <c r="CI78" i="23"/>
  <c r="BB78" i="23"/>
  <c r="BX78" i="23"/>
  <c r="C39" i="24"/>
  <c r="B79" i="23"/>
  <c r="AC79" i="23" s="1"/>
  <c r="D79" i="23"/>
  <c r="CR72" i="21"/>
  <c r="BK72" i="21"/>
  <c r="BV72" i="21"/>
  <c r="CG72" i="21"/>
  <c r="N34" i="22"/>
  <c r="AW73" i="21"/>
  <c r="AV73" i="21"/>
  <c r="BS73" i="21"/>
  <c r="BU73" i="21" s="1"/>
  <c r="BR73" i="21"/>
  <c r="J35" i="22"/>
  <c r="AG74" i="21"/>
  <c r="AH74" i="21"/>
  <c r="AD74" i="21"/>
  <c r="BZ74" i="21"/>
  <c r="BW74" i="21"/>
  <c r="CA74" i="21"/>
  <c r="M35" i="22"/>
  <c r="AT74" i="21"/>
  <c r="AS74" i="21"/>
  <c r="AP74" i="21"/>
  <c r="I33" i="22"/>
  <c r="AA72" i="21"/>
  <c r="AB72" i="21" s="1"/>
  <c r="CL74" i="21"/>
  <c r="CK74" i="21"/>
  <c r="CH74" i="21"/>
  <c r="D35" i="22"/>
  <c r="J74" i="21"/>
  <c r="I74" i="21"/>
  <c r="F74" i="21"/>
  <c r="K34" i="22"/>
  <c r="AK73" i="21"/>
  <c r="AJ73" i="21"/>
  <c r="F33" i="22"/>
  <c r="O72" i="21"/>
  <c r="P72" i="21" s="1"/>
  <c r="L33" i="22"/>
  <c r="AM72" i="21"/>
  <c r="AN72" i="21" s="1"/>
  <c r="A36" i="22"/>
  <c r="CI75" i="21"/>
  <c r="BM75" i="21"/>
  <c r="BB75" i="21"/>
  <c r="BX75" i="21"/>
  <c r="BO74" i="21"/>
  <c r="BP74" i="21"/>
  <c r="BL74" i="21"/>
  <c r="C36" i="22"/>
  <c r="D76" i="21"/>
  <c r="B76" i="21"/>
  <c r="BD74" i="21"/>
  <c r="BA74" i="21"/>
  <c r="BE74" i="21"/>
  <c r="O33" i="22"/>
  <c r="AY72" i="21"/>
  <c r="AZ72" i="21" s="1"/>
  <c r="CD73" i="21"/>
  <c r="CF73" i="21" s="1"/>
  <c r="CC73" i="21"/>
  <c r="E34" i="22"/>
  <c r="L73" i="21"/>
  <c r="M73" i="21"/>
  <c r="G35" i="22"/>
  <c r="R74" i="21"/>
  <c r="V74" i="21"/>
  <c r="U74" i="21"/>
  <c r="H34" i="22"/>
  <c r="Y73" i="21"/>
  <c r="X73" i="21"/>
  <c r="CO73" i="21"/>
  <c r="CQ73" i="21" s="1"/>
  <c r="CN73" i="21"/>
  <c r="BH73" i="21"/>
  <c r="BJ73" i="21" s="1"/>
  <c r="BG73" i="21"/>
  <c r="C27" i="17"/>
  <c r="C26" i="18"/>
  <c r="CR83" i="27" l="1"/>
  <c r="BV83" i="29"/>
  <c r="BK83" i="27"/>
  <c r="CG83" i="27"/>
  <c r="BV83" i="27"/>
  <c r="AO79" i="23"/>
  <c r="E76" i="21"/>
  <c r="G76" i="21" s="1"/>
  <c r="G46" i="30"/>
  <c r="V85" i="29"/>
  <c r="R85" i="29"/>
  <c r="U85" i="29"/>
  <c r="J46" i="30"/>
  <c r="AG85" i="29"/>
  <c r="AD85" i="29"/>
  <c r="AH85" i="29"/>
  <c r="D46" i="30"/>
  <c r="J85" i="29"/>
  <c r="I85" i="29"/>
  <c r="F85" i="29"/>
  <c r="BE85" i="29"/>
  <c r="BD85" i="29"/>
  <c r="BA85" i="29"/>
  <c r="CA85" i="29"/>
  <c r="BZ85" i="29"/>
  <c r="BW85" i="29"/>
  <c r="BH84" i="29"/>
  <c r="BJ84" i="29" s="1"/>
  <c r="BG84" i="29"/>
  <c r="I44" i="30"/>
  <c r="AA83" i="29"/>
  <c r="AB83" i="29" s="1"/>
  <c r="F44" i="30"/>
  <c r="O83" i="29"/>
  <c r="P83" i="29" s="1"/>
  <c r="A47" i="30"/>
  <c r="AE86" i="29"/>
  <c r="AC86" i="29"/>
  <c r="E86" i="29"/>
  <c r="G86" i="29" s="1"/>
  <c r="AO86" i="29"/>
  <c r="CI86" i="29"/>
  <c r="BX86" i="29"/>
  <c r="BM86" i="29"/>
  <c r="BB86" i="29"/>
  <c r="AQ86" i="29"/>
  <c r="Q86" i="29"/>
  <c r="S86" i="29" s="1"/>
  <c r="L44" i="30"/>
  <c r="AM83" i="29"/>
  <c r="AN83" i="29" s="1"/>
  <c r="CO84" i="29"/>
  <c r="CQ84" i="29" s="1"/>
  <c r="CN84" i="29"/>
  <c r="N45" i="30"/>
  <c r="AW84" i="29"/>
  <c r="AV84" i="29"/>
  <c r="H45" i="30"/>
  <c r="Y84" i="29"/>
  <c r="X84" i="29"/>
  <c r="E45" i="30"/>
  <c r="L84" i="29"/>
  <c r="M84" i="29"/>
  <c r="M46" i="30"/>
  <c r="AT85" i="29"/>
  <c r="AS85" i="29"/>
  <c r="AP85" i="29"/>
  <c r="BP85" i="29"/>
  <c r="BO85" i="29"/>
  <c r="BL85" i="29"/>
  <c r="CL85" i="29"/>
  <c r="CK85" i="29"/>
  <c r="CH85" i="29"/>
  <c r="CD84" i="29"/>
  <c r="CF84" i="29" s="1"/>
  <c r="CC84" i="29"/>
  <c r="CG84" i="29" s="1"/>
  <c r="BK84" i="29"/>
  <c r="K45" i="30"/>
  <c r="AJ84" i="29"/>
  <c r="AK84" i="29"/>
  <c r="C47" i="30"/>
  <c r="D87" i="29"/>
  <c r="B87" i="29"/>
  <c r="O44" i="30"/>
  <c r="AY83" i="29"/>
  <c r="AZ83" i="29" s="1"/>
  <c r="CR84" i="29"/>
  <c r="BS84" i="29"/>
  <c r="BU84" i="29" s="1"/>
  <c r="BR84" i="29"/>
  <c r="BV84" i="29" s="1"/>
  <c r="D46" i="28"/>
  <c r="J85" i="27"/>
  <c r="I85" i="27"/>
  <c r="F85" i="27"/>
  <c r="G46" i="28"/>
  <c r="U85" i="27"/>
  <c r="R85" i="27"/>
  <c r="V85" i="27"/>
  <c r="F44" i="28"/>
  <c r="O83" i="27"/>
  <c r="P83" i="27" s="1"/>
  <c r="BH84" i="27"/>
  <c r="BJ84" i="27" s="1"/>
  <c r="BG84" i="27"/>
  <c r="L44" i="28"/>
  <c r="AM83" i="27"/>
  <c r="AN83" i="27" s="1"/>
  <c r="O44" i="28"/>
  <c r="AY83" i="27"/>
  <c r="AZ83" i="27" s="1"/>
  <c r="BS84" i="27"/>
  <c r="BU84" i="27" s="1"/>
  <c r="BV84" i="27" s="1"/>
  <c r="BR84" i="27"/>
  <c r="A47" i="28"/>
  <c r="CI86" i="27"/>
  <c r="BX86" i="27"/>
  <c r="BM86" i="27"/>
  <c r="BB86" i="27"/>
  <c r="AQ86" i="27"/>
  <c r="AO86" i="27"/>
  <c r="Q86" i="27"/>
  <c r="S86" i="27" s="1"/>
  <c r="AE86" i="27"/>
  <c r="E86" i="27"/>
  <c r="AC86" i="27"/>
  <c r="G86" i="27"/>
  <c r="I44" i="28"/>
  <c r="AA83" i="27"/>
  <c r="AB83" i="27" s="1"/>
  <c r="M46" i="28"/>
  <c r="AS85" i="27"/>
  <c r="AP85" i="27"/>
  <c r="AT85" i="27"/>
  <c r="BO85" i="27"/>
  <c r="BL85" i="27"/>
  <c r="BP85" i="27"/>
  <c r="CK85" i="27"/>
  <c r="CH85" i="27"/>
  <c r="CL85" i="27"/>
  <c r="J46" i="28"/>
  <c r="AH85" i="27"/>
  <c r="AD85" i="27"/>
  <c r="AG85" i="27"/>
  <c r="H45" i="28"/>
  <c r="X84" i="27"/>
  <c r="Y84" i="27"/>
  <c r="E45" i="28"/>
  <c r="M84" i="27"/>
  <c r="L84" i="27"/>
  <c r="CD84" i="27"/>
  <c r="CF84" i="27" s="1"/>
  <c r="CC84" i="27"/>
  <c r="BK84" i="27"/>
  <c r="CO84" i="27"/>
  <c r="CQ84" i="27" s="1"/>
  <c r="CN84" i="27"/>
  <c r="K45" i="28"/>
  <c r="AK84" i="27"/>
  <c r="AJ84" i="27"/>
  <c r="N45" i="28"/>
  <c r="AW84" i="27"/>
  <c r="AV84" i="27"/>
  <c r="C47" i="28"/>
  <c r="B87" i="27"/>
  <c r="D87" i="27"/>
  <c r="BD85" i="27"/>
  <c r="BA85" i="27"/>
  <c r="BE85" i="27"/>
  <c r="BZ85" i="27"/>
  <c r="BW85" i="27"/>
  <c r="CA85" i="27"/>
  <c r="E79" i="23"/>
  <c r="G79" i="23" s="1"/>
  <c r="Q79" i="23"/>
  <c r="S79" i="23" s="1"/>
  <c r="BV76" i="23"/>
  <c r="BK76" i="23"/>
  <c r="CR76" i="23"/>
  <c r="CG76" i="23"/>
  <c r="BG77" i="23"/>
  <c r="BH77" i="23"/>
  <c r="BJ77" i="23" s="1"/>
  <c r="H38" i="24"/>
  <c r="X77" i="23"/>
  <c r="Y77" i="23"/>
  <c r="E38" i="24"/>
  <c r="M77" i="23"/>
  <c r="L77" i="23"/>
  <c r="K38" i="24"/>
  <c r="AJ77" i="23"/>
  <c r="AK77" i="23"/>
  <c r="D39" i="24"/>
  <c r="I78" i="23"/>
  <c r="F78" i="23"/>
  <c r="J78" i="23"/>
  <c r="J39" i="24"/>
  <c r="AG78" i="23"/>
  <c r="AD78" i="23"/>
  <c r="AH78" i="23"/>
  <c r="F37" i="24"/>
  <c r="O76" i="23"/>
  <c r="P76" i="23" s="1"/>
  <c r="G39" i="24"/>
  <c r="V78" i="23"/>
  <c r="U78" i="23"/>
  <c r="R78" i="23"/>
  <c r="I37" i="24"/>
  <c r="AA76" i="23"/>
  <c r="AB76" i="23" s="1"/>
  <c r="BE78" i="23"/>
  <c r="BD78" i="23"/>
  <c r="BA78" i="23"/>
  <c r="BO78" i="23"/>
  <c r="BL78" i="23"/>
  <c r="BP78" i="23"/>
  <c r="C40" i="24"/>
  <c r="D80" i="23"/>
  <c r="B80" i="23"/>
  <c r="L37" i="24"/>
  <c r="AM76" i="23"/>
  <c r="AN76" i="23" s="1"/>
  <c r="CL78" i="23"/>
  <c r="CH78" i="23"/>
  <c r="CK78" i="23"/>
  <c r="A40" i="24"/>
  <c r="BM79" i="23"/>
  <c r="AQ79" i="23"/>
  <c r="AO80" i="23" s="1"/>
  <c r="BB79" i="23"/>
  <c r="CI79" i="23"/>
  <c r="AE79" i="23"/>
  <c r="BX79" i="23"/>
  <c r="O37" i="24"/>
  <c r="AY76" i="23"/>
  <c r="AZ76" i="23" s="1"/>
  <c r="CN77" i="23"/>
  <c r="CO77" i="23"/>
  <c r="CQ77" i="23" s="1"/>
  <c r="CD77" i="23"/>
  <c r="CF77" i="23" s="1"/>
  <c r="CC77" i="23"/>
  <c r="BS77" i="23"/>
  <c r="BU77" i="23" s="1"/>
  <c r="BR77" i="23"/>
  <c r="M39" i="24"/>
  <c r="AT78" i="23"/>
  <c r="AS78" i="23"/>
  <c r="AP78" i="23"/>
  <c r="BZ78" i="23"/>
  <c r="CA78" i="23"/>
  <c r="BW78" i="23"/>
  <c r="N38" i="24"/>
  <c r="AW77" i="23"/>
  <c r="AV77" i="23"/>
  <c r="CG73" i="21"/>
  <c r="BK73" i="21"/>
  <c r="CR73" i="21"/>
  <c r="BV73" i="21"/>
  <c r="CN74" i="21"/>
  <c r="CO74" i="21"/>
  <c r="CQ74" i="21" s="1"/>
  <c r="BE75" i="21"/>
  <c r="BA75" i="21"/>
  <c r="BD75" i="21"/>
  <c r="G36" i="22"/>
  <c r="V75" i="21"/>
  <c r="U75" i="21"/>
  <c r="R75" i="21"/>
  <c r="CA75" i="21"/>
  <c r="BZ75" i="21"/>
  <c r="BW75" i="21"/>
  <c r="L34" i="22"/>
  <c r="AM73" i="21"/>
  <c r="AN73" i="21" s="1"/>
  <c r="I34" i="22"/>
  <c r="AA73" i="21"/>
  <c r="AB73" i="21" s="1"/>
  <c r="H35" i="22"/>
  <c r="Y74" i="21"/>
  <c r="X74" i="21"/>
  <c r="A37" i="22"/>
  <c r="CI76" i="21"/>
  <c r="BX76" i="21"/>
  <c r="BM76" i="21"/>
  <c r="BB76" i="21"/>
  <c r="F34" i="22"/>
  <c r="O73" i="21"/>
  <c r="P73" i="21" s="1"/>
  <c r="C37" i="22"/>
  <c r="D77" i="21"/>
  <c r="B77" i="21"/>
  <c r="D36" i="22"/>
  <c r="I75" i="21"/>
  <c r="F75" i="21"/>
  <c r="J75" i="21"/>
  <c r="N35" i="22"/>
  <c r="AW74" i="21"/>
  <c r="AV74" i="21"/>
  <c r="K35" i="22"/>
  <c r="AK74" i="21"/>
  <c r="AJ74" i="21"/>
  <c r="BP75" i="21"/>
  <c r="BL75" i="21"/>
  <c r="BO75" i="21"/>
  <c r="BS74" i="21"/>
  <c r="BU74" i="21" s="1"/>
  <c r="BR74" i="21"/>
  <c r="M36" i="22"/>
  <c r="AT75" i="21"/>
  <c r="AS75" i="21"/>
  <c r="AP75" i="21"/>
  <c r="CD74" i="21"/>
  <c r="CF74" i="21" s="1"/>
  <c r="CC74" i="21"/>
  <c r="O34" i="22"/>
  <c r="AY73" i="21"/>
  <c r="AZ73" i="21" s="1"/>
  <c r="E35" i="22"/>
  <c r="M74" i="21"/>
  <c r="L74" i="21"/>
  <c r="BG74" i="21"/>
  <c r="BH74" i="21"/>
  <c r="BJ74" i="21" s="1"/>
  <c r="CL75" i="21"/>
  <c r="CK75" i="21"/>
  <c r="CH75" i="21"/>
  <c r="J36" i="22"/>
  <c r="AH75" i="21"/>
  <c r="AG75" i="21"/>
  <c r="AD75" i="21"/>
  <c r="C28" i="17"/>
  <c r="C27" i="18"/>
  <c r="CR84" i="27" l="1"/>
  <c r="CG84" i="27"/>
  <c r="E77" i="21"/>
  <c r="G77" i="21" s="1"/>
  <c r="D47" i="30"/>
  <c r="J86" i="29"/>
  <c r="I86" i="29"/>
  <c r="F86" i="29"/>
  <c r="G47" i="30"/>
  <c r="U86" i="29"/>
  <c r="R86" i="29"/>
  <c r="V86" i="29"/>
  <c r="C48" i="30"/>
  <c r="B88" i="29"/>
  <c r="D88" i="29"/>
  <c r="BS85" i="29"/>
  <c r="BU85" i="29" s="1"/>
  <c r="BR85" i="29"/>
  <c r="F45" i="30"/>
  <c r="O84" i="29"/>
  <c r="P84" i="29" s="1"/>
  <c r="I45" i="30"/>
  <c r="AA84" i="29"/>
  <c r="AB84" i="29" s="1"/>
  <c r="BD86" i="29"/>
  <c r="BA86" i="29"/>
  <c r="BE86" i="29"/>
  <c r="BZ86" i="29"/>
  <c r="BW86" i="29"/>
  <c r="CA86" i="29"/>
  <c r="CD85" i="29"/>
  <c r="CF85" i="29" s="1"/>
  <c r="CC85" i="29"/>
  <c r="E46" i="30"/>
  <c r="M85" i="29"/>
  <c r="L85" i="29"/>
  <c r="K46" i="30"/>
  <c r="AJ85" i="29"/>
  <c r="AK85" i="29"/>
  <c r="H46" i="30"/>
  <c r="Y85" i="29"/>
  <c r="X85" i="29"/>
  <c r="A48" i="30"/>
  <c r="CI87" i="29"/>
  <c r="BX87" i="29"/>
  <c r="BM87" i="29"/>
  <c r="BB87" i="29"/>
  <c r="AQ87" i="29"/>
  <c r="AO87" i="29"/>
  <c r="Q87" i="29"/>
  <c r="S87" i="29" s="1"/>
  <c r="AE87" i="29"/>
  <c r="E87" i="29"/>
  <c r="AC87" i="29"/>
  <c r="G87" i="29"/>
  <c r="L45" i="30"/>
  <c r="AM84" i="29"/>
  <c r="AN84" i="29" s="1"/>
  <c r="CO85" i="29"/>
  <c r="CQ85" i="29" s="1"/>
  <c r="CN85" i="29"/>
  <c r="BV85" i="29"/>
  <c r="N46" i="30"/>
  <c r="AW85" i="29"/>
  <c r="AV85" i="29"/>
  <c r="O45" i="30"/>
  <c r="AY84" i="29"/>
  <c r="AZ84" i="29" s="1"/>
  <c r="M47" i="30"/>
  <c r="AS86" i="29"/>
  <c r="AP86" i="29"/>
  <c r="AT86" i="29"/>
  <c r="BO86" i="29"/>
  <c r="BL86" i="29"/>
  <c r="BP86" i="29"/>
  <c r="CK86" i="29"/>
  <c r="CH86" i="29"/>
  <c r="CL86" i="29"/>
  <c r="J47" i="30"/>
  <c r="AH86" i="29"/>
  <c r="AD86" i="29"/>
  <c r="AG86" i="29"/>
  <c r="CG85" i="29"/>
  <c r="BH85" i="29"/>
  <c r="BJ85" i="29" s="1"/>
  <c r="BG85" i="29"/>
  <c r="BG85" i="27"/>
  <c r="BH85" i="27"/>
  <c r="BJ85" i="27" s="1"/>
  <c r="BK85" i="27" s="1"/>
  <c r="CC85" i="27"/>
  <c r="CD85" i="27"/>
  <c r="CF85" i="27" s="1"/>
  <c r="CG85" i="27" s="1"/>
  <c r="C48" i="28"/>
  <c r="D88" i="27"/>
  <c r="B88" i="27"/>
  <c r="O45" i="28"/>
  <c r="AY84" i="27"/>
  <c r="AZ84" i="27" s="1"/>
  <c r="F45" i="28"/>
  <c r="O84" i="27"/>
  <c r="P84" i="27" s="1"/>
  <c r="K46" i="28"/>
  <c r="AK85" i="27"/>
  <c r="AJ85" i="27"/>
  <c r="CN85" i="27"/>
  <c r="CO85" i="27"/>
  <c r="CQ85" i="27" s="1"/>
  <c r="N46" i="28"/>
  <c r="AV85" i="27"/>
  <c r="AW85" i="27"/>
  <c r="D47" i="28"/>
  <c r="I86" i="27"/>
  <c r="F86" i="27"/>
  <c r="J86" i="27"/>
  <c r="BE86" i="27"/>
  <c r="BA86" i="27"/>
  <c r="BD86" i="27"/>
  <c r="CA86" i="27"/>
  <c r="BW86" i="27"/>
  <c r="BZ86" i="27"/>
  <c r="E46" i="28"/>
  <c r="M85" i="27"/>
  <c r="L85" i="27"/>
  <c r="A48" i="28"/>
  <c r="AE87" i="27"/>
  <c r="AC87" i="27"/>
  <c r="G87" i="27"/>
  <c r="E87" i="27"/>
  <c r="CI87" i="27"/>
  <c r="BX87" i="27"/>
  <c r="BM87" i="27"/>
  <c r="BB87" i="27"/>
  <c r="AQ87" i="27"/>
  <c r="Q87" i="27"/>
  <c r="S87" i="27" s="1"/>
  <c r="AO87" i="27"/>
  <c r="L45" i="28"/>
  <c r="AM84" i="27"/>
  <c r="AN84" i="27" s="1"/>
  <c r="I45" i="28"/>
  <c r="AA84" i="27"/>
  <c r="AB84" i="27" s="1"/>
  <c r="BR85" i="27"/>
  <c r="BS85" i="27"/>
  <c r="BU85" i="27" s="1"/>
  <c r="BV85" i="27" s="1"/>
  <c r="J47" i="28"/>
  <c r="AG86" i="27"/>
  <c r="AD86" i="27"/>
  <c r="AH86" i="27"/>
  <c r="G47" i="28"/>
  <c r="V86" i="27"/>
  <c r="U86" i="27"/>
  <c r="R86" i="27"/>
  <c r="M47" i="28"/>
  <c r="AT86" i="27"/>
  <c r="AP86" i="27"/>
  <c r="AS86" i="27"/>
  <c r="BP86" i="27"/>
  <c r="BL86" i="27"/>
  <c r="BO86" i="27"/>
  <c r="CL86" i="27"/>
  <c r="CH86" i="27"/>
  <c r="CK86" i="27"/>
  <c r="H46" i="28"/>
  <c r="X85" i="27"/>
  <c r="Y85" i="27"/>
  <c r="AC80" i="23"/>
  <c r="Q80" i="23"/>
  <c r="E80" i="23"/>
  <c r="G80" i="23" s="1"/>
  <c r="S80" i="23"/>
  <c r="BK77" i="23"/>
  <c r="CR77" i="23"/>
  <c r="CG77" i="23"/>
  <c r="BV77" i="23"/>
  <c r="BG78" i="23"/>
  <c r="BH78" i="23"/>
  <c r="BJ78" i="23" s="1"/>
  <c r="CN78" i="23"/>
  <c r="CO78" i="23"/>
  <c r="CQ78" i="23" s="1"/>
  <c r="K39" i="24"/>
  <c r="AK78" i="23"/>
  <c r="AJ78" i="23"/>
  <c r="F38" i="24"/>
  <c r="O77" i="23"/>
  <c r="P77" i="23" s="1"/>
  <c r="BZ79" i="23"/>
  <c r="BW79" i="23"/>
  <c r="CA79" i="23"/>
  <c r="N39" i="24"/>
  <c r="AW78" i="23"/>
  <c r="AV78" i="23"/>
  <c r="J40" i="24"/>
  <c r="AD79" i="23"/>
  <c r="AG79" i="23"/>
  <c r="AH79" i="23"/>
  <c r="BD79" i="23"/>
  <c r="BA79" i="23"/>
  <c r="BE79" i="23"/>
  <c r="E39" i="24"/>
  <c r="M78" i="23"/>
  <c r="L78" i="23"/>
  <c r="I38" i="24"/>
  <c r="AA77" i="23"/>
  <c r="AB77" i="23" s="1"/>
  <c r="A41" i="24"/>
  <c r="CI80" i="23"/>
  <c r="BB80" i="23"/>
  <c r="BX80" i="23"/>
  <c r="AE80" i="23"/>
  <c r="BM80" i="23"/>
  <c r="AQ80" i="23"/>
  <c r="G40" i="24"/>
  <c r="U79" i="23"/>
  <c r="V79" i="23"/>
  <c r="R79" i="23"/>
  <c r="H39" i="24"/>
  <c r="Y78" i="23"/>
  <c r="X78" i="23"/>
  <c r="O38" i="24"/>
  <c r="AY77" i="23"/>
  <c r="AZ77" i="23" s="1"/>
  <c r="M40" i="24"/>
  <c r="AS79" i="23"/>
  <c r="AT79" i="23"/>
  <c r="AP79" i="23"/>
  <c r="BS78" i="23"/>
  <c r="BU78" i="23" s="1"/>
  <c r="BR78" i="23"/>
  <c r="BL79" i="23"/>
  <c r="BO79" i="23"/>
  <c r="BP79" i="23"/>
  <c r="CK79" i="23"/>
  <c r="CL79" i="23"/>
  <c r="CH79" i="23"/>
  <c r="C41" i="24"/>
  <c r="D81" i="23"/>
  <c r="B81" i="23"/>
  <c r="AC81" i="23" s="1"/>
  <c r="D40" i="24"/>
  <c r="J79" i="23"/>
  <c r="I79" i="23"/>
  <c r="F79" i="23"/>
  <c r="L38" i="24"/>
  <c r="AM77" i="23"/>
  <c r="AN77" i="23" s="1"/>
  <c r="CD78" i="23"/>
  <c r="CF78" i="23" s="1"/>
  <c r="CC78" i="23"/>
  <c r="CR74" i="21"/>
  <c r="CG74" i="21"/>
  <c r="BK74" i="21"/>
  <c r="BV74" i="21"/>
  <c r="H36" i="22"/>
  <c r="Y75" i="21"/>
  <c r="X75" i="21"/>
  <c r="CO75" i="21"/>
  <c r="CQ75" i="21" s="1"/>
  <c r="CN75" i="21"/>
  <c r="I35" i="22"/>
  <c r="AA74" i="21"/>
  <c r="AB74" i="21" s="1"/>
  <c r="O35" i="22"/>
  <c r="AY74" i="21"/>
  <c r="AZ74" i="21" s="1"/>
  <c r="BL76" i="21"/>
  <c r="BP76" i="21"/>
  <c r="BO76" i="21"/>
  <c r="BH75" i="21"/>
  <c r="BJ75" i="21" s="1"/>
  <c r="BG75" i="21"/>
  <c r="E36" i="22"/>
  <c r="M75" i="21"/>
  <c r="L75" i="21"/>
  <c r="G37" i="22"/>
  <c r="V76" i="21"/>
  <c r="U76" i="21"/>
  <c r="R76" i="21"/>
  <c r="K36" i="22"/>
  <c r="AK75" i="21"/>
  <c r="AJ75" i="21"/>
  <c r="CA76" i="21"/>
  <c r="BZ76" i="21"/>
  <c r="BW76" i="21"/>
  <c r="N36" i="22"/>
  <c r="AV75" i="21"/>
  <c r="AW75" i="21"/>
  <c r="M37" i="22"/>
  <c r="AS76" i="21"/>
  <c r="AP76" i="21"/>
  <c r="AT76" i="21"/>
  <c r="J37" i="22"/>
  <c r="AD76" i="21"/>
  <c r="AG76" i="21"/>
  <c r="AH76" i="21"/>
  <c r="L35" i="22"/>
  <c r="AM74" i="21"/>
  <c r="AN74" i="21" s="1"/>
  <c r="BE76" i="21"/>
  <c r="BD76" i="21"/>
  <c r="BA76" i="21"/>
  <c r="BS75" i="21"/>
  <c r="BU75" i="21" s="1"/>
  <c r="BR75" i="21"/>
  <c r="A38" i="22"/>
  <c r="CI77" i="21"/>
  <c r="BB77" i="21"/>
  <c r="BM77" i="21"/>
  <c r="BX77" i="21"/>
  <c r="CD75" i="21"/>
  <c r="CF75" i="21" s="1"/>
  <c r="CC75" i="21"/>
  <c r="C38" i="22"/>
  <c r="D78" i="21"/>
  <c r="B78" i="21"/>
  <c r="D37" i="22"/>
  <c r="J76" i="21"/>
  <c r="I76" i="21"/>
  <c r="F76" i="21"/>
  <c r="F35" i="22"/>
  <c r="O74" i="21"/>
  <c r="P74" i="21" s="1"/>
  <c r="CH76" i="21"/>
  <c r="CL76" i="21"/>
  <c r="CK76" i="21"/>
  <c r="C29" i="17"/>
  <c r="C28" i="18"/>
  <c r="BK85" i="29" l="1"/>
  <c r="CR85" i="29"/>
  <c r="CR85" i="27"/>
  <c r="AO81" i="23"/>
  <c r="E78" i="21"/>
  <c r="G78" i="21" s="1"/>
  <c r="G48" i="30"/>
  <c r="V87" i="29"/>
  <c r="U87" i="29"/>
  <c r="R87" i="29"/>
  <c r="K47" i="30"/>
  <c r="AK86" i="29"/>
  <c r="AJ86" i="29"/>
  <c r="CN86" i="29"/>
  <c r="CO86" i="29"/>
  <c r="CQ86" i="29" s="1"/>
  <c r="N47" i="30"/>
  <c r="AV86" i="29"/>
  <c r="AW86" i="29"/>
  <c r="D48" i="30"/>
  <c r="I87" i="29"/>
  <c r="F87" i="29"/>
  <c r="J87" i="29"/>
  <c r="BE87" i="29"/>
  <c r="BA87" i="29"/>
  <c r="BD87" i="29"/>
  <c r="CA87" i="29"/>
  <c r="BW87" i="29"/>
  <c r="BZ87" i="29"/>
  <c r="I46" i="30"/>
  <c r="AA85" i="29"/>
  <c r="AB85" i="29" s="1"/>
  <c r="L46" i="30"/>
  <c r="AM85" i="29"/>
  <c r="AN85" i="29" s="1"/>
  <c r="F46" i="30"/>
  <c r="O85" i="29"/>
  <c r="P85" i="29" s="1"/>
  <c r="BG86" i="29"/>
  <c r="BH86" i="29"/>
  <c r="BJ86" i="29" s="1"/>
  <c r="BK86" i="29" s="1"/>
  <c r="A49" i="30"/>
  <c r="AE88" i="29"/>
  <c r="AC88" i="29"/>
  <c r="E88" i="29"/>
  <c r="G88" i="29" s="1"/>
  <c r="CI88" i="29"/>
  <c r="BX88" i="29"/>
  <c r="BM88" i="29"/>
  <c r="BB88" i="29"/>
  <c r="AQ88" i="29"/>
  <c r="Q88" i="29"/>
  <c r="AO88" i="29"/>
  <c r="S88" i="29"/>
  <c r="H47" i="30"/>
  <c r="X86" i="29"/>
  <c r="Y86" i="29"/>
  <c r="E47" i="30"/>
  <c r="M86" i="29"/>
  <c r="L86" i="29"/>
  <c r="BR86" i="29"/>
  <c r="BS86" i="29"/>
  <c r="BU86" i="29" s="1"/>
  <c r="BV86" i="29" s="1"/>
  <c r="O46" i="30"/>
  <c r="AY85" i="29"/>
  <c r="AZ85" i="29" s="1"/>
  <c r="J48" i="30"/>
  <c r="AG87" i="29"/>
  <c r="AD87" i="29"/>
  <c r="AH87" i="29"/>
  <c r="M48" i="30"/>
  <c r="AT87" i="29"/>
  <c r="AP87" i="29"/>
  <c r="AS87" i="29"/>
  <c r="BP87" i="29"/>
  <c r="BL87" i="29"/>
  <c r="BO87" i="29"/>
  <c r="CL87" i="29"/>
  <c r="CH87" i="29"/>
  <c r="CK87" i="29"/>
  <c r="CC86" i="29"/>
  <c r="CD86" i="29"/>
  <c r="CF86" i="29" s="1"/>
  <c r="C49" i="30"/>
  <c r="D89" i="29"/>
  <c r="B89" i="29"/>
  <c r="I46" i="28"/>
  <c r="AA85" i="27"/>
  <c r="AB85" i="27" s="1"/>
  <c r="BS86" i="27"/>
  <c r="BU86" i="27" s="1"/>
  <c r="BR86" i="27"/>
  <c r="G48" i="28"/>
  <c r="U87" i="27"/>
  <c r="R87" i="27"/>
  <c r="V87" i="27"/>
  <c r="BD87" i="27"/>
  <c r="BA87" i="27"/>
  <c r="BE87" i="27"/>
  <c r="BZ87" i="27"/>
  <c r="BW87" i="27"/>
  <c r="CA87" i="27"/>
  <c r="BH86" i="27"/>
  <c r="BJ86" i="27" s="1"/>
  <c r="BG86" i="27"/>
  <c r="O46" i="28"/>
  <c r="AY85" i="27"/>
  <c r="AZ85" i="27" s="1"/>
  <c r="A49" i="28"/>
  <c r="CI88" i="27"/>
  <c r="BX88" i="27"/>
  <c r="BM88" i="27"/>
  <c r="BB88" i="27"/>
  <c r="AQ88" i="27"/>
  <c r="AO88" i="27"/>
  <c r="Q88" i="27"/>
  <c r="S88" i="27" s="1"/>
  <c r="AC88" i="27"/>
  <c r="AE88" i="27"/>
  <c r="E88" i="27"/>
  <c r="G88" i="27" s="1"/>
  <c r="CO86" i="27"/>
  <c r="CQ86" i="27" s="1"/>
  <c r="CN86" i="27"/>
  <c r="N47" i="28"/>
  <c r="AW86" i="27"/>
  <c r="AV86" i="27"/>
  <c r="H47" i="28"/>
  <c r="Y86" i="27"/>
  <c r="X86" i="27"/>
  <c r="K47" i="28"/>
  <c r="AJ86" i="27"/>
  <c r="AK86" i="27"/>
  <c r="M48" i="28"/>
  <c r="AS87" i="27"/>
  <c r="AP87" i="27"/>
  <c r="AT87" i="27"/>
  <c r="BO87" i="27"/>
  <c r="BL87" i="27"/>
  <c r="BP87" i="27"/>
  <c r="CK87" i="27"/>
  <c r="CH87" i="27"/>
  <c r="CL87" i="27"/>
  <c r="D48" i="28"/>
  <c r="J87" i="27"/>
  <c r="F87" i="27"/>
  <c r="I87" i="27"/>
  <c r="J48" i="28"/>
  <c r="AH87" i="27"/>
  <c r="AG87" i="27"/>
  <c r="AD87" i="27"/>
  <c r="F46" i="28"/>
  <c r="O85" i="27"/>
  <c r="P85" i="27" s="1"/>
  <c r="CD86" i="27"/>
  <c r="CF86" i="27" s="1"/>
  <c r="CC86" i="27"/>
  <c r="E47" i="28"/>
  <c r="L86" i="27"/>
  <c r="M86" i="27"/>
  <c r="L46" i="28"/>
  <c r="AM85" i="27"/>
  <c r="AN85" i="27" s="1"/>
  <c r="C49" i="28"/>
  <c r="B89" i="27"/>
  <c r="D89" i="27"/>
  <c r="E81" i="23"/>
  <c r="G81" i="23" s="1"/>
  <c r="Q81" i="23"/>
  <c r="S81" i="23" s="1"/>
  <c r="BK75" i="21"/>
  <c r="CG78" i="23"/>
  <c r="BV78" i="23"/>
  <c r="CR78" i="23"/>
  <c r="BK78" i="23"/>
  <c r="H40" i="24"/>
  <c r="X79" i="23"/>
  <c r="Y79" i="23"/>
  <c r="L39" i="24"/>
  <c r="AM78" i="23"/>
  <c r="AN78" i="23" s="1"/>
  <c r="M41" i="24"/>
  <c r="AT80" i="23"/>
  <c r="AS80" i="23"/>
  <c r="AP80" i="23"/>
  <c r="D41" i="24"/>
  <c r="J80" i="23"/>
  <c r="I80" i="23"/>
  <c r="F80" i="23"/>
  <c r="F39" i="24"/>
  <c r="O78" i="23"/>
  <c r="P78" i="23" s="1"/>
  <c r="O39" i="24"/>
  <c r="AY78" i="23"/>
  <c r="AZ78" i="23" s="1"/>
  <c r="A42" i="24"/>
  <c r="CI81" i="23"/>
  <c r="AQ81" i="23"/>
  <c r="BX81" i="23"/>
  <c r="BM81" i="23"/>
  <c r="BB81" i="23"/>
  <c r="AE81" i="23"/>
  <c r="BP80" i="23"/>
  <c r="BO80" i="23"/>
  <c r="BL80" i="23"/>
  <c r="J41" i="24"/>
  <c r="AG80" i="23"/>
  <c r="AD80" i="23"/>
  <c r="AH80" i="23"/>
  <c r="CC79" i="23"/>
  <c r="CD79" i="23"/>
  <c r="CF79" i="23" s="1"/>
  <c r="E40" i="24"/>
  <c r="L79" i="23"/>
  <c r="M79" i="23"/>
  <c r="CA80" i="23"/>
  <c r="BZ80" i="23"/>
  <c r="BW80" i="23"/>
  <c r="BH79" i="23"/>
  <c r="BJ79" i="23" s="1"/>
  <c r="BG79" i="23"/>
  <c r="BR79" i="23"/>
  <c r="BS79" i="23"/>
  <c r="BU79" i="23" s="1"/>
  <c r="G41" i="24"/>
  <c r="R80" i="23"/>
  <c r="U80" i="23"/>
  <c r="V80" i="23"/>
  <c r="I39" i="24"/>
  <c r="AA78" i="23"/>
  <c r="AB78" i="23" s="1"/>
  <c r="BE80" i="23"/>
  <c r="BA80" i="23"/>
  <c r="BD80" i="23"/>
  <c r="N40" i="24"/>
  <c r="AV79" i="23"/>
  <c r="AW79" i="23"/>
  <c r="CL80" i="23"/>
  <c r="CH80" i="23"/>
  <c r="CK80" i="23"/>
  <c r="C42" i="24"/>
  <c r="B82" i="23"/>
  <c r="AC82" i="23" s="1"/>
  <c r="D82" i="23"/>
  <c r="CO79" i="23"/>
  <c r="CQ79" i="23" s="1"/>
  <c r="CN79" i="23"/>
  <c r="K40" i="24"/>
  <c r="AK79" i="23"/>
  <c r="AJ79" i="23"/>
  <c r="CR75" i="21"/>
  <c r="BV75" i="21"/>
  <c r="CG75" i="21"/>
  <c r="D38" i="22"/>
  <c r="J77" i="21"/>
  <c r="I77" i="21"/>
  <c r="F77" i="21"/>
  <c r="H37" i="22"/>
  <c r="Y76" i="21"/>
  <c r="X76" i="21"/>
  <c r="BH76" i="21"/>
  <c r="BJ76" i="21" s="1"/>
  <c r="BG76" i="21"/>
  <c r="CL77" i="21"/>
  <c r="CH77" i="21"/>
  <c r="CK77" i="21"/>
  <c r="BE77" i="21"/>
  <c r="BD77" i="21"/>
  <c r="BA77" i="21"/>
  <c r="A39" i="22"/>
  <c r="BM78" i="21"/>
  <c r="BX78" i="21"/>
  <c r="BB78" i="21"/>
  <c r="CI78" i="21"/>
  <c r="C39" i="22"/>
  <c r="D79" i="21"/>
  <c r="B79" i="21"/>
  <c r="G38" i="22"/>
  <c r="V77" i="21"/>
  <c r="U77" i="21"/>
  <c r="R77" i="21"/>
  <c r="K37" i="22"/>
  <c r="AJ76" i="21"/>
  <c r="AK76" i="21"/>
  <c r="F36" i="22"/>
  <c r="O75" i="21"/>
  <c r="P75" i="21" s="1"/>
  <c r="BR76" i="21"/>
  <c r="BS76" i="21"/>
  <c r="BU76" i="21" s="1"/>
  <c r="CC76" i="21"/>
  <c r="CD76" i="21"/>
  <c r="CF76" i="21" s="1"/>
  <c r="BO77" i="21"/>
  <c r="BL77" i="21"/>
  <c r="BP77" i="21"/>
  <c r="CO76" i="21"/>
  <c r="CQ76" i="21" s="1"/>
  <c r="CN76" i="21"/>
  <c r="I36" i="22"/>
  <c r="AA75" i="21"/>
  <c r="AB75" i="21" s="1"/>
  <c r="E37" i="22"/>
  <c r="L76" i="21"/>
  <c r="M76" i="21"/>
  <c r="J38" i="22"/>
  <c r="AD77" i="21"/>
  <c r="AH77" i="21"/>
  <c r="AG77" i="21"/>
  <c r="L36" i="22"/>
  <c r="AM75" i="21"/>
  <c r="AN75" i="21" s="1"/>
  <c r="M38" i="22"/>
  <c r="AT77" i="21"/>
  <c r="AP77" i="21"/>
  <c r="AS77" i="21"/>
  <c r="O36" i="22"/>
  <c r="AY75" i="21"/>
  <c r="AZ75" i="21" s="1"/>
  <c r="CA77" i="21"/>
  <c r="BZ77" i="21"/>
  <c r="BW77" i="21"/>
  <c r="N37" i="22"/>
  <c r="AV76" i="21"/>
  <c r="AW76" i="21"/>
  <c r="A11" i="17"/>
  <c r="C30" i="17"/>
  <c r="A11" i="18"/>
  <c r="C29" i="18"/>
  <c r="CG86" i="27" l="1"/>
  <c r="CG86" i="29"/>
  <c r="CR86" i="29"/>
  <c r="BK86" i="27"/>
  <c r="BV86" i="27"/>
  <c r="CR86" i="27"/>
  <c r="AO82" i="23"/>
  <c r="E79" i="21"/>
  <c r="G79" i="21" s="1"/>
  <c r="D49" i="30"/>
  <c r="J88" i="29"/>
  <c r="F88" i="29"/>
  <c r="I88" i="29"/>
  <c r="C50" i="30"/>
  <c r="B90" i="29"/>
  <c r="D90" i="29"/>
  <c r="BS87" i="29"/>
  <c r="BU87" i="29" s="1"/>
  <c r="BR87" i="29"/>
  <c r="BV87" i="29" s="1"/>
  <c r="I47" i="30"/>
  <c r="AA86" i="29"/>
  <c r="AB86" i="29" s="1"/>
  <c r="M49" i="30"/>
  <c r="AS88" i="29"/>
  <c r="AP88" i="29"/>
  <c r="AT88" i="29"/>
  <c r="BO88" i="29"/>
  <c r="BL88" i="29"/>
  <c r="BP88" i="29"/>
  <c r="CK88" i="29"/>
  <c r="CH88" i="29"/>
  <c r="CL88" i="29"/>
  <c r="J49" i="30"/>
  <c r="AH88" i="29"/>
  <c r="AG88" i="29"/>
  <c r="AD88" i="29"/>
  <c r="BH87" i="29"/>
  <c r="BJ87" i="29" s="1"/>
  <c r="BG87" i="29"/>
  <c r="BK87" i="29" s="1"/>
  <c r="O47" i="30"/>
  <c r="AY86" i="29"/>
  <c r="AZ86" i="29" s="1"/>
  <c r="A50" i="30"/>
  <c r="CI89" i="29"/>
  <c r="BX89" i="29"/>
  <c r="BM89" i="29"/>
  <c r="BB89" i="29"/>
  <c r="AQ89" i="29"/>
  <c r="AO89" i="29"/>
  <c r="S89" i="29"/>
  <c r="Q89" i="29"/>
  <c r="AC89" i="29"/>
  <c r="AE89" i="29"/>
  <c r="E89" i="29"/>
  <c r="G89" i="29" s="1"/>
  <c r="CO87" i="29"/>
  <c r="CQ87" i="29" s="1"/>
  <c r="CN87" i="29"/>
  <c r="N48" i="30"/>
  <c r="AW87" i="29"/>
  <c r="AV87" i="29"/>
  <c r="K48" i="30"/>
  <c r="AJ87" i="29"/>
  <c r="AK87" i="29"/>
  <c r="F47" i="30"/>
  <c r="O86" i="29"/>
  <c r="P86" i="29" s="1"/>
  <c r="G49" i="30"/>
  <c r="U88" i="29"/>
  <c r="R88" i="29"/>
  <c r="V88" i="29"/>
  <c r="BD88" i="29"/>
  <c r="BA88" i="29"/>
  <c r="BE88" i="29"/>
  <c r="BZ88" i="29"/>
  <c r="BW88" i="29"/>
  <c r="CA88" i="29"/>
  <c r="CD87" i="29"/>
  <c r="CF87" i="29" s="1"/>
  <c r="CC87" i="29"/>
  <c r="CG87" i="29" s="1"/>
  <c r="E48" i="30"/>
  <c r="L87" i="29"/>
  <c r="M87" i="29"/>
  <c r="L47" i="30"/>
  <c r="AM86" i="29"/>
  <c r="AN86" i="29" s="1"/>
  <c r="H48" i="30"/>
  <c r="Y87" i="29"/>
  <c r="X87" i="29"/>
  <c r="G49" i="28"/>
  <c r="V88" i="27"/>
  <c r="R88" i="27"/>
  <c r="U88" i="27"/>
  <c r="D49" i="28"/>
  <c r="I88" i="27"/>
  <c r="F88" i="27"/>
  <c r="J88" i="27"/>
  <c r="C50" i="28"/>
  <c r="B90" i="27"/>
  <c r="D90" i="27"/>
  <c r="F47" i="28"/>
  <c r="O86" i="27"/>
  <c r="P86" i="27" s="1"/>
  <c r="A50" i="28"/>
  <c r="CI89" i="27"/>
  <c r="BX89" i="27"/>
  <c r="BM89" i="27"/>
  <c r="BB89" i="27"/>
  <c r="AQ89" i="27"/>
  <c r="AO89" i="27"/>
  <c r="AE89" i="27"/>
  <c r="AC89" i="27"/>
  <c r="E89" i="27"/>
  <c r="G89" i="27" s="1"/>
  <c r="Q89" i="27"/>
  <c r="S89" i="27" s="1"/>
  <c r="BR87" i="27"/>
  <c r="BS87" i="27"/>
  <c r="BU87" i="27" s="1"/>
  <c r="L47" i="28"/>
  <c r="AM86" i="27"/>
  <c r="AN86" i="27" s="1"/>
  <c r="I47" i="28"/>
  <c r="AA86" i="27"/>
  <c r="AB86" i="27" s="1"/>
  <c r="J49" i="28"/>
  <c r="AG88" i="27"/>
  <c r="AD88" i="27"/>
  <c r="AH88" i="27"/>
  <c r="M49" i="28"/>
  <c r="AT88" i="27"/>
  <c r="AS88" i="27"/>
  <c r="AP88" i="27"/>
  <c r="BP88" i="27"/>
  <c r="BO88" i="27"/>
  <c r="BL88" i="27"/>
  <c r="CL88" i="27"/>
  <c r="CK88" i="27"/>
  <c r="CH88" i="27"/>
  <c r="BG87" i="27"/>
  <c r="BH87" i="27"/>
  <c r="BJ87" i="27" s="1"/>
  <c r="BK87" i="27" s="1"/>
  <c r="K48" i="28"/>
  <c r="AK87" i="27"/>
  <c r="AJ87" i="27"/>
  <c r="E48" i="28"/>
  <c r="M87" i="27"/>
  <c r="L87" i="27"/>
  <c r="CN87" i="27"/>
  <c r="CO87" i="27"/>
  <c r="CQ87" i="27" s="1"/>
  <c r="CR87" i="27" s="1"/>
  <c r="N48" i="28"/>
  <c r="AV87" i="27"/>
  <c r="AW87" i="27"/>
  <c r="O47" i="28"/>
  <c r="AY86" i="27"/>
  <c r="AZ86" i="27" s="1"/>
  <c r="BE88" i="27"/>
  <c r="BD88" i="27"/>
  <c r="BA88" i="27"/>
  <c r="CA88" i="27"/>
  <c r="BZ88" i="27"/>
  <c r="BW88" i="27"/>
  <c r="CC87" i="27"/>
  <c r="CD87" i="27"/>
  <c r="CF87" i="27" s="1"/>
  <c r="H48" i="28"/>
  <c r="X87" i="27"/>
  <c r="Y87" i="27"/>
  <c r="E82" i="23"/>
  <c r="G82" i="23" s="1"/>
  <c r="Q82" i="23"/>
  <c r="S82" i="23" s="1"/>
  <c r="CG79" i="23"/>
  <c r="CR79" i="23"/>
  <c r="BV79" i="23"/>
  <c r="BV76" i="21"/>
  <c r="BK79" i="23"/>
  <c r="BZ81" i="23"/>
  <c r="CA81" i="23"/>
  <c r="BW81" i="23"/>
  <c r="M42" i="24"/>
  <c r="AS81" i="23"/>
  <c r="AT81" i="23"/>
  <c r="AP81" i="23"/>
  <c r="N41" i="24"/>
  <c r="AV80" i="23"/>
  <c r="AW80" i="23"/>
  <c r="BH80" i="23"/>
  <c r="BJ80" i="23" s="1"/>
  <c r="BG80" i="23"/>
  <c r="CH81" i="23"/>
  <c r="CK81" i="23"/>
  <c r="CL81" i="23"/>
  <c r="CC80" i="23"/>
  <c r="CD80" i="23"/>
  <c r="CF80" i="23" s="1"/>
  <c r="BS80" i="23"/>
  <c r="BU80" i="23" s="1"/>
  <c r="BR80" i="23"/>
  <c r="C43" i="24"/>
  <c r="D83" i="23"/>
  <c r="B83" i="23"/>
  <c r="O40" i="24"/>
  <c r="AY79" i="23"/>
  <c r="AZ79" i="23" s="1"/>
  <c r="F40" i="24"/>
  <c r="O79" i="23"/>
  <c r="P79" i="23" s="1"/>
  <c r="J42" i="24"/>
  <c r="AG81" i="23"/>
  <c r="AH81" i="23"/>
  <c r="AD81" i="23"/>
  <c r="H41" i="24"/>
  <c r="Y80" i="23"/>
  <c r="X80" i="23"/>
  <c r="BA81" i="23"/>
  <c r="BE81" i="23"/>
  <c r="BD81" i="23"/>
  <c r="I40" i="24"/>
  <c r="AA79" i="23"/>
  <c r="AB79" i="23" s="1"/>
  <c r="K41" i="24"/>
  <c r="AK80" i="23"/>
  <c r="AJ80" i="23"/>
  <c r="A43" i="24"/>
  <c r="BX82" i="23"/>
  <c r="AQ82" i="23"/>
  <c r="AO83" i="23" s="1"/>
  <c r="BB82" i="23"/>
  <c r="BM82" i="23"/>
  <c r="CI82" i="23"/>
  <c r="AE82" i="23"/>
  <c r="L40" i="24"/>
  <c r="AM79" i="23"/>
  <c r="AN79" i="23" s="1"/>
  <c r="D42" i="24"/>
  <c r="I81" i="23"/>
  <c r="F81" i="23"/>
  <c r="J81" i="23"/>
  <c r="CN80" i="23"/>
  <c r="CO80" i="23"/>
  <c r="CQ80" i="23" s="1"/>
  <c r="BO81" i="23"/>
  <c r="BL81" i="23"/>
  <c r="BP81" i="23"/>
  <c r="E41" i="24"/>
  <c r="M80" i="23"/>
  <c r="L80" i="23"/>
  <c r="G42" i="24"/>
  <c r="R81" i="23"/>
  <c r="V81" i="23"/>
  <c r="U81" i="23"/>
  <c r="BK76" i="21"/>
  <c r="CR76" i="21"/>
  <c r="CG76" i="21"/>
  <c r="BS77" i="21"/>
  <c r="BU77" i="21" s="1"/>
  <c r="BR77" i="21"/>
  <c r="I37" i="22"/>
  <c r="AA76" i="21"/>
  <c r="AB76" i="21" s="1"/>
  <c r="BL78" i="21"/>
  <c r="BP78" i="21"/>
  <c r="BO78" i="21"/>
  <c r="D39" i="22"/>
  <c r="I78" i="21"/>
  <c r="F78" i="21"/>
  <c r="J78" i="21"/>
  <c r="F37" i="22"/>
  <c r="O76" i="21"/>
  <c r="P76" i="21" s="1"/>
  <c r="BZ78" i="21"/>
  <c r="BW78" i="21"/>
  <c r="CA78" i="21"/>
  <c r="A40" i="22"/>
  <c r="BB79" i="21"/>
  <c r="CI79" i="21"/>
  <c r="BX79" i="21"/>
  <c r="BM79" i="21"/>
  <c r="C40" i="22"/>
  <c r="D80" i="21"/>
  <c r="B80" i="21"/>
  <c r="E38" i="22"/>
  <c r="M77" i="21"/>
  <c r="L77" i="21"/>
  <c r="M39" i="22"/>
  <c r="AS78" i="21"/>
  <c r="AT78" i="21"/>
  <c r="AP78" i="21"/>
  <c r="N38" i="22"/>
  <c r="AW77" i="21"/>
  <c r="AV77" i="21"/>
  <c r="BH77" i="21"/>
  <c r="BJ77" i="21" s="1"/>
  <c r="BG77" i="21"/>
  <c r="CD77" i="21"/>
  <c r="CF77" i="21" s="1"/>
  <c r="CC77" i="21"/>
  <c r="O37" i="22"/>
  <c r="AY76" i="21"/>
  <c r="AZ76" i="21" s="1"/>
  <c r="J39" i="22"/>
  <c r="AG78" i="21"/>
  <c r="AH78" i="21"/>
  <c r="AD78" i="21"/>
  <c r="K38" i="22"/>
  <c r="AK77" i="21"/>
  <c r="AJ77" i="21"/>
  <c r="H38" i="22"/>
  <c r="X77" i="21"/>
  <c r="Y77" i="21"/>
  <c r="CL78" i="21"/>
  <c r="CK78" i="21"/>
  <c r="CH78" i="21"/>
  <c r="G39" i="22"/>
  <c r="U78" i="21"/>
  <c r="R78" i="21"/>
  <c r="V78" i="21"/>
  <c r="L37" i="22"/>
  <c r="AM76" i="21"/>
  <c r="AN76" i="21" s="1"/>
  <c r="BE78" i="21"/>
  <c r="BD78" i="21"/>
  <c r="BA78" i="21"/>
  <c r="CO77" i="21"/>
  <c r="CQ77" i="21" s="1"/>
  <c r="CN77" i="21"/>
  <c r="C31" i="17"/>
  <c r="D11" i="17"/>
  <c r="G11" i="17"/>
  <c r="J11" i="17"/>
  <c r="M11" i="17"/>
  <c r="C30" i="18"/>
  <c r="G11" i="18"/>
  <c r="J11" i="18"/>
  <c r="M11" i="18"/>
  <c r="D11" i="18"/>
  <c r="CG87" i="27" l="1"/>
  <c r="BV87" i="27"/>
  <c r="CR87" i="29"/>
  <c r="E80" i="21"/>
  <c r="G80" i="21" s="1"/>
  <c r="D50" i="30"/>
  <c r="I89" i="29"/>
  <c r="F89" i="29"/>
  <c r="J89" i="29"/>
  <c r="F48" i="30"/>
  <c r="O87" i="29"/>
  <c r="P87" i="29" s="1"/>
  <c r="CC88" i="29"/>
  <c r="CD88" i="29"/>
  <c r="CF88" i="29" s="1"/>
  <c r="CG88" i="29"/>
  <c r="H49" i="30"/>
  <c r="X88" i="29"/>
  <c r="Y88" i="29"/>
  <c r="J50" i="30"/>
  <c r="AG89" i="29"/>
  <c r="AD89" i="29"/>
  <c r="AH89" i="29"/>
  <c r="G50" i="30"/>
  <c r="V89" i="29"/>
  <c r="R89" i="29"/>
  <c r="U89" i="29"/>
  <c r="M50" i="30"/>
  <c r="AT89" i="29"/>
  <c r="AS89" i="29"/>
  <c r="AP89" i="29"/>
  <c r="BP89" i="29"/>
  <c r="BO89" i="29"/>
  <c r="BL89" i="29"/>
  <c r="CL89" i="29"/>
  <c r="CK89" i="29"/>
  <c r="CH89" i="29"/>
  <c r="K49" i="30"/>
  <c r="AK88" i="29"/>
  <c r="AJ88" i="29"/>
  <c r="CN88" i="29"/>
  <c r="CO88" i="29"/>
  <c r="CQ88" i="29" s="1"/>
  <c r="N49" i="30"/>
  <c r="AV88" i="29"/>
  <c r="AW88" i="29"/>
  <c r="A51" i="30"/>
  <c r="AE90" i="29"/>
  <c r="AC90" i="29"/>
  <c r="G90" i="29"/>
  <c r="E90" i="29"/>
  <c r="CI90" i="29"/>
  <c r="BX90" i="29"/>
  <c r="BM90" i="29"/>
  <c r="BB90" i="29"/>
  <c r="AQ90" i="29"/>
  <c r="AO90" i="29"/>
  <c r="S90" i="29"/>
  <c r="Q90" i="29"/>
  <c r="E49" i="30"/>
  <c r="M88" i="29"/>
  <c r="L88" i="29"/>
  <c r="I48" i="30"/>
  <c r="AA87" i="29"/>
  <c r="AB87" i="29" s="1"/>
  <c r="BG88" i="29"/>
  <c r="BH88" i="29"/>
  <c r="BJ88" i="29" s="1"/>
  <c r="BK88" i="29" s="1"/>
  <c r="L48" i="30"/>
  <c r="AM87" i="29"/>
  <c r="AN87" i="29" s="1"/>
  <c r="O48" i="30"/>
  <c r="AY87" i="29"/>
  <c r="AZ87" i="29" s="1"/>
  <c r="BE89" i="29"/>
  <c r="BD89" i="29"/>
  <c r="BA89" i="29"/>
  <c r="CA89" i="29"/>
  <c r="BZ89" i="29"/>
  <c r="BW89" i="29"/>
  <c r="BR88" i="29"/>
  <c r="BS88" i="29"/>
  <c r="BU88" i="29" s="1"/>
  <c r="BV88" i="29"/>
  <c r="C51" i="30"/>
  <c r="D91" i="29"/>
  <c r="B91" i="29"/>
  <c r="I48" i="28"/>
  <c r="AA87" i="27"/>
  <c r="AB87" i="27" s="1"/>
  <c r="CD88" i="27"/>
  <c r="CF88" i="27" s="1"/>
  <c r="CC88" i="27"/>
  <c r="F48" i="28"/>
  <c r="O87" i="27"/>
  <c r="P87" i="27" s="1"/>
  <c r="L48" i="28"/>
  <c r="AM87" i="27"/>
  <c r="AN87" i="27" s="1"/>
  <c r="BS88" i="27"/>
  <c r="BU88" i="27" s="1"/>
  <c r="BR88" i="27"/>
  <c r="G50" i="28"/>
  <c r="U89" i="27"/>
  <c r="R89" i="27"/>
  <c r="V89" i="27"/>
  <c r="D50" i="28"/>
  <c r="J89" i="27"/>
  <c r="I89" i="27"/>
  <c r="F89" i="27"/>
  <c r="J50" i="28"/>
  <c r="AG89" i="27"/>
  <c r="AD89" i="27"/>
  <c r="AH89" i="27"/>
  <c r="M50" i="28"/>
  <c r="AT89" i="27"/>
  <c r="AS89" i="27"/>
  <c r="AP89" i="27"/>
  <c r="BP89" i="27"/>
  <c r="BO89" i="27"/>
  <c r="BL89" i="27"/>
  <c r="CL89" i="27"/>
  <c r="CK89" i="27"/>
  <c r="CH89" i="27"/>
  <c r="C51" i="28"/>
  <c r="D91" i="27"/>
  <c r="B91" i="27"/>
  <c r="H49" i="28"/>
  <c r="Y88" i="27"/>
  <c r="X88" i="27"/>
  <c r="CG88" i="27"/>
  <c r="BH88" i="27"/>
  <c r="BJ88" i="27" s="1"/>
  <c r="BG88" i="27"/>
  <c r="O48" i="28"/>
  <c r="AY87" i="27"/>
  <c r="AZ87" i="27" s="1"/>
  <c r="CO88" i="27"/>
  <c r="CQ88" i="27" s="1"/>
  <c r="CN88" i="27"/>
  <c r="N49" i="28"/>
  <c r="AW88" i="27"/>
  <c r="AV88" i="27"/>
  <c r="K49" i="28"/>
  <c r="AJ88" i="27"/>
  <c r="AK88" i="27"/>
  <c r="BE89" i="27"/>
  <c r="BD89" i="27"/>
  <c r="BA89" i="27"/>
  <c r="CA89" i="27"/>
  <c r="BZ89" i="27"/>
  <c r="BW89" i="27"/>
  <c r="A51" i="28"/>
  <c r="AE90" i="27"/>
  <c r="AC90" i="27"/>
  <c r="E90" i="27"/>
  <c r="G90" i="27" s="1"/>
  <c r="CI90" i="27"/>
  <c r="BX90" i="27"/>
  <c r="BM90" i="27"/>
  <c r="BB90" i="27"/>
  <c r="AQ90" i="27"/>
  <c r="AO90" i="27"/>
  <c r="Q90" i="27"/>
  <c r="S90" i="27" s="1"/>
  <c r="E49" i="28"/>
  <c r="L88" i="27"/>
  <c r="M88" i="27"/>
  <c r="AC83" i="23"/>
  <c r="Q83" i="23"/>
  <c r="E83" i="23"/>
  <c r="G83" i="23" s="1"/>
  <c r="S83" i="23"/>
  <c r="BK80" i="23"/>
  <c r="BV80" i="23"/>
  <c r="CR80" i="23"/>
  <c r="CG80" i="23"/>
  <c r="CR77" i="21"/>
  <c r="O41" i="24"/>
  <c r="AY80" i="23"/>
  <c r="AZ80" i="23" s="1"/>
  <c r="L41" i="24"/>
  <c r="AM80" i="23"/>
  <c r="AN80" i="23" s="1"/>
  <c r="F41" i="24"/>
  <c r="O80" i="23"/>
  <c r="P80" i="23" s="1"/>
  <c r="BR81" i="23"/>
  <c r="BS81" i="23"/>
  <c r="BU81" i="23" s="1"/>
  <c r="J43" i="24"/>
  <c r="AH82" i="23"/>
  <c r="AG82" i="23"/>
  <c r="AD82" i="23"/>
  <c r="CL82" i="23"/>
  <c r="CH82" i="23"/>
  <c r="CK82" i="23"/>
  <c r="N42" i="24"/>
  <c r="AV81" i="23"/>
  <c r="AW81" i="23"/>
  <c r="G43" i="24"/>
  <c r="R82" i="23"/>
  <c r="V82" i="23"/>
  <c r="U82" i="23"/>
  <c r="CO81" i="23"/>
  <c r="CQ81" i="23" s="1"/>
  <c r="CN81" i="23"/>
  <c r="BP82" i="23"/>
  <c r="BL82" i="23"/>
  <c r="BO82" i="23"/>
  <c r="BG81" i="23"/>
  <c r="BH81" i="23"/>
  <c r="BJ81" i="23" s="1"/>
  <c r="H42" i="24"/>
  <c r="Y81" i="23"/>
  <c r="X81" i="23"/>
  <c r="BD82" i="23"/>
  <c r="BE82" i="23"/>
  <c r="BA82" i="23"/>
  <c r="A44" i="24"/>
  <c r="AE83" i="23"/>
  <c r="CI83" i="23"/>
  <c r="AQ83" i="23"/>
  <c r="BB83" i="23"/>
  <c r="BX83" i="23"/>
  <c r="BM83" i="23"/>
  <c r="E42" i="24"/>
  <c r="L81" i="23"/>
  <c r="M81" i="23"/>
  <c r="D43" i="24"/>
  <c r="I82" i="23"/>
  <c r="J82" i="23"/>
  <c r="F82" i="23"/>
  <c r="C44" i="24"/>
  <c r="D84" i="23"/>
  <c r="B84" i="23"/>
  <c r="CD81" i="23"/>
  <c r="CF81" i="23" s="1"/>
  <c r="CC81" i="23"/>
  <c r="K42" i="24"/>
  <c r="AJ81" i="23"/>
  <c r="AK81" i="23"/>
  <c r="M43" i="24"/>
  <c r="AT82" i="23"/>
  <c r="AS82" i="23"/>
  <c r="AP82" i="23"/>
  <c r="I41" i="24"/>
  <c r="AA80" i="23"/>
  <c r="AB80" i="23" s="1"/>
  <c r="BW82" i="23"/>
  <c r="CA82" i="23"/>
  <c r="BZ82" i="23"/>
  <c r="CG77" i="21"/>
  <c r="BV77" i="21"/>
  <c r="BK77" i="21"/>
  <c r="BS78" i="21"/>
  <c r="BU78" i="21" s="1"/>
  <c r="BR78" i="21"/>
  <c r="CD78" i="21"/>
  <c r="CF78" i="21" s="1"/>
  <c r="CC78" i="21"/>
  <c r="O38" i="22"/>
  <c r="AY77" i="21"/>
  <c r="AZ77" i="21" s="1"/>
  <c r="C41" i="22"/>
  <c r="D81" i="21"/>
  <c r="B81" i="21"/>
  <c r="BP79" i="21"/>
  <c r="BL79" i="21"/>
  <c r="BO79" i="21"/>
  <c r="H39" i="22"/>
  <c r="Y78" i="21"/>
  <c r="X78" i="21"/>
  <c r="N39" i="22"/>
  <c r="AV78" i="21"/>
  <c r="AW78" i="21"/>
  <c r="CA79" i="21"/>
  <c r="BZ79" i="21"/>
  <c r="BW79" i="21"/>
  <c r="J40" i="22"/>
  <c r="AH79" i="21"/>
  <c r="AG79" i="21"/>
  <c r="AD79" i="21"/>
  <c r="E39" i="22"/>
  <c r="L78" i="21"/>
  <c r="M78" i="21"/>
  <c r="K39" i="22"/>
  <c r="AK78" i="21"/>
  <c r="AJ78" i="21"/>
  <c r="I38" i="22"/>
  <c r="AA77" i="21"/>
  <c r="AB77" i="21" s="1"/>
  <c r="D40" i="22"/>
  <c r="F79" i="21"/>
  <c r="J79" i="21"/>
  <c r="I79" i="21"/>
  <c r="CO78" i="21"/>
  <c r="CQ78" i="21" s="1"/>
  <c r="CN78" i="21"/>
  <c r="F38" i="22"/>
  <c r="O77" i="21"/>
  <c r="P77" i="21" s="1"/>
  <c r="BE79" i="21"/>
  <c r="BD79" i="21"/>
  <c r="BA79" i="21"/>
  <c r="L38" i="22"/>
  <c r="AM77" i="21"/>
  <c r="AN77" i="21" s="1"/>
  <c r="BG78" i="21"/>
  <c r="BH78" i="21"/>
  <c r="BJ78" i="21" s="1"/>
  <c r="G40" i="22"/>
  <c r="V79" i="21"/>
  <c r="R79" i="21"/>
  <c r="U79" i="21"/>
  <c r="A41" i="22"/>
  <c r="BM80" i="21"/>
  <c r="CI80" i="21"/>
  <c r="BB80" i="21"/>
  <c r="BX80" i="21"/>
  <c r="CL79" i="21"/>
  <c r="CK79" i="21"/>
  <c r="CH79" i="21"/>
  <c r="M40" i="22"/>
  <c r="AS79" i="21"/>
  <c r="AP79" i="21"/>
  <c r="AT79" i="21"/>
  <c r="H11" i="17"/>
  <c r="I11" i="17"/>
  <c r="E11" i="17"/>
  <c r="F11" i="17"/>
  <c r="N11" i="17"/>
  <c r="O11" i="17"/>
  <c r="K11" i="17"/>
  <c r="L11" i="17"/>
  <c r="A12" i="17"/>
  <c r="C32" i="17"/>
  <c r="K11" i="18"/>
  <c r="N11" i="18"/>
  <c r="H11" i="18"/>
  <c r="E11" i="18"/>
  <c r="A12" i="18"/>
  <c r="C31" i="18"/>
  <c r="BV88" i="27" l="1"/>
  <c r="CR88" i="29"/>
  <c r="BK88" i="27"/>
  <c r="AC84" i="23"/>
  <c r="AO84" i="23"/>
  <c r="CR88" i="27"/>
  <c r="E81" i="21"/>
  <c r="G81" i="21" s="1"/>
  <c r="A52" i="30"/>
  <c r="CI91" i="29"/>
  <c r="BX91" i="29"/>
  <c r="BM91" i="29"/>
  <c r="BB91" i="29"/>
  <c r="AQ91" i="29"/>
  <c r="AO91" i="29"/>
  <c r="Q91" i="29"/>
  <c r="S91" i="29" s="1"/>
  <c r="AE91" i="29"/>
  <c r="AC91" i="29"/>
  <c r="E91" i="29"/>
  <c r="G91" i="29" s="1"/>
  <c r="BH89" i="29"/>
  <c r="BJ89" i="29" s="1"/>
  <c r="BG89" i="29"/>
  <c r="BD90" i="29"/>
  <c r="BA90" i="29"/>
  <c r="BE90" i="29"/>
  <c r="BZ90" i="29"/>
  <c r="BW90" i="29"/>
  <c r="CA90" i="29"/>
  <c r="O49" i="30"/>
  <c r="AY88" i="29"/>
  <c r="AZ88" i="29" s="1"/>
  <c r="BS89" i="29"/>
  <c r="BU89" i="29" s="1"/>
  <c r="BR89" i="29"/>
  <c r="I49" i="30"/>
  <c r="AA88" i="29"/>
  <c r="AB88" i="29" s="1"/>
  <c r="C52" i="30"/>
  <c r="B92" i="29"/>
  <c r="D92" i="29"/>
  <c r="CD89" i="29"/>
  <c r="CF89" i="29" s="1"/>
  <c r="CC89" i="29"/>
  <c r="BK89" i="29"/>
  <c r="F49" i="30"/>
  <c r="O88" i="29"/>
  <c r="P88" i="29" s="1"/>
  <c r="G51" i="30"/>
  <c r="U90" i="29"/>
  <c r="R90" i="29"/>
  <c r="V90" i="29"/>
  <c r="M51" i="30"/>
  <c r="AS90" i="29"/>
  <c r="AP90" i="29"/>
  <c r="AT90" i="29"/>
  <c r="BO90" i="29"/>
  <c r="BL90" i="29"/>
  <c r="BP90" i="29"/>
  <c r="CK90" i="29"/>
  <c r="CH90" i="29"/>
  <c r="CL90" i="29"/>
  <c r="D51" i="30"/>
  <c r="J90" i="29"/>
  <c r="I90" i="29"/>
  <c r="F90" i="29"/>
  <c r="J51" i="30"/>
  <c r="AH90" i="29"/>
  <c r="AG90" i="29"/>
  <c r="AD90" i="29"/>
  <c r="L49" i="30"/>
  <c r="AM88" i="29"/>
  <c r="AN88" i="29" s="1"/>
  <c r="CO89" i="29"/>
  <c r="CQ89" i="29" s="1"/>
  <c r="CN89" i="29"/>
  <c r="BV89" i="29"/>
  <c r="N50" i="30"/>
  <c r="AW89" i="29"/>
  <c r="AV89" i="29"/>
  <c r="H50" i="30"/>
  <c r="Y89" i="29"/>
  <c r="X89" i="29"/>
  <c r="K50" i="30"/>
  <c r="AJ89" i="29"/>
  <c r="AK89" i="29"/>
  <c r="E50" i="30"/>
  <c r="L89" i="29"/>
  <c r="M89" i="29"/>
  <c r="F49" i="28"/>
  <c r="O88" i="27"/>
  <c r="P88" i="27" s="1"/>
  <c r="G51" i="28"/>
  <c r="U90" i="27"/>
  <c r="R90" i="27"/>
  <c r="V90" i="27"/>
  <c r="M51" i="28"/>
  <c r="AS90" i="27"/>
  <c r="AP90" i="27"/>
  <c r="AT90" i="27"/>
  <c r="BO90" i="27"/>
  <c r="BL90" i="27"/>
  <c r="BP90" i="27"/>
  <c r="CK90" i="27"/>
  <c r="CH90" i="27"/>
  <c r="CL90" i="27"/>
  <c r="D51" i="28"/>
  <c r="J90" i="27"/>
  <c r="I90" i="27"/>
  <c r="F90" i="27"/>
  <c r="J51" i="28"/>
  <c r="AH90" i="27"/>
  <c r="AG90" i="27"/>
  <c r="AD90" i="27"/>
  <c r="CD89" i="27"/>
  <c r="CF89" i="27" s="1"/>
  <c r="CC89" i="27"/>
  <c r="I49" i="28"/>
  <c r="AA88" i="27"/>
  <c r="AB88" i="27" s="1"/>
  <c r="C52" i="28"/>
  <c r="B92" i="27"/>
  <c r="D92" i="27"/>
  <c r="CO89" i="27"/>
  <c r="CQ89" i="27" s="1"/>
  <c r="CN89" i="27"/>
  <c r="N50" i="28"/>
  <c r="AW89" i="27"/>
  <c r="AV89" i="27"/>
  <c r="K50" i="28"/>
  <c r="AJ89" i="27"/>
  <c r="AK89" i="27"/>
  <c r="E50" i="28"/>
  <c r="M89" i="27"/>
  <c r="L89" i="27"/>
  <c r="H50" i="28"/>
  <c r="X89" i="27"/>
  <c r="Y89" i="27"/>
  <c r="BD90" i="27"/>
  <c r="BA90" i="27"/>
  <c r="BE90" i="27"/>
  <c r="BZ90" i="27"/>
  <c r="BW90" i="27"/>
  <c r="CA90" i="27"/>
  <c r="BH89" i="27"/>
  <c r="BJ89" i="27" s="1"/>
  <c r="BG89" i="27"/>
  <c r="L49" i="28"/>
  <c r="AM88" i="27"/>
  <c r="AN88" i="27" s="1"/>
  <c r="O49" i="28"/>
  <c r="AY88" i="27"/>
  <c r="AZ88" i="27" s="1"/>
  <c r="A52" i="28"/>
  <c r="CI91" i="27"/>
  <c r="BX91" i="27"/>
  <c r="BM91" i="27"/>
  <c r="BB91" i="27"/>
  <c r="AQ91" i="27"/>
  <c r="AO91" i="27"/>
  <c r="Q91" i="27"/>
  <c r="S91" i="27" s="1"/>
  <c r="AE91" i="27"/>
  <c r="AC91" i="27"/>
  <c r="E91" i="27"/>
  <c r="G91" i="27" s="1"/>
  <c r="BS89" i="27"/>
  <c r="BU89" i="27" s="1"/>
  <c r="BR89" i="27"/>
  <c r="E84" i="23"/>
  <c r="G84" i="23" s="1"/>
  <c r="Q84" i="23"/>
  <c r="S84" i="23" s="1"/>
  <c r="BV78" i="21"/>
  <c r="CR81" i="23"/>
  <c r="BV81" i="23"/>
  <c r="BK81" i="23"/>
  <c r="CG81" i="23"/>
  <c r="CL83" i="23"/>
  <c r="CK83" i="23"/>
  <c r="CH83" i="23"/>
  <c r="O42" i="24"/>
  <c r="AY81" i="23"/>
  <c r="AZ81" i="23" s="1"/>
  <c r="G44" i="24"/>
  <c r="U83" i="23"/>
  <c r="R83" i="23"/>
  <c r="V83" i="23"/>
  <c r="BS82" i="23"/>
  <c r="BU82" i="23" s="1"/>
  <c r="BR82" i="23"/>
  <c r="L42" i="24"/>
  <c r="AM81" i="23"/>
  <c r="AN81" i="23" s="1"/>
  <c r="F42" i="24"/>
  <c r="O81" i="23"/>
  <c r="P81" i="23" s="1"/>
  <c r="J44" i="24"/>
  <c r="AG83" i="23"/>
  <c r="AH83" i="23"/>
  <c r="AD83" i="23"/>
  <c r="BH82" i="23"/>
  <c r="BJ82" i="23" s="1"/>
  <c r="BG82" i="23"/>
  <c r="N43" i="24"/>
  <c r="AV82" i="23"/>
  <c r="AW82" i="23"/>
  <c r="CO82" i="23"/>
  <c r="CQ82" i="23" s="1"/>
  <c r="CN82" i="23"/>
  <c r="BO83" i="23"/>
  <c r="BP83" i="23"/>
  <c r="BL83" i="23"/>
  <c r="BW83" i="23"/>
  <c r="BZ83" i="23"/>
  <c r="CA83" i="23"/>
  <c r="I42" i="24"/>
  <c r="AA81" i="23"/>
  <c r="AB81" i="23" s="1"/>
  <c r="A45" i="24"/>
  <c r="BM84" i="23"/>
  <c r="AE84" i="23"/>
  <c r="CI84" i="23"/>
  <c r="BB84" i="23"/>
  <c r="AQ84" i="23"/>
  <c r="BX84" i="23"/>
  <c r="BE83" i="23"/>
  <c r="BA83" i="23"/>
  <c r="BD83" i="23"/>
  <c r="C45" i="24"/>
  <c r="B85" i="23"/>
  <c r="AC85" i="23" s="1"/>
  <c r="D85" i="23"/>
  <c r="D44" i="24"/>
  <c r="F83" i="23"/>
  <c r="J83" i="23"/>
  <c r="I83" i="23"/>
  <c r="H43" i="24"/>
  <c r="Y82" i="23"/>
  <c r="X82" i="23"/>
  <c r="K43" i="24"/>
  <c r="AJ82" i="23"/>
  <c r="AK82" i="23"/>
  <c r="E43" i="24"/>
  <c r="L82" i="23"/>
  <c r="M82" i="23"/>
  <c r="CC82" i="23"/>
  <c r="CD82" i="23"/>
  <c r="CF82" i="23" s="1"/>
  <c r="M44" i="24"/>
  <c r="AP83" i="23"/>
  <c r="AT83" i="23"/>
  <c r="AS83" i="23"/>
  <c r="CR78" i="21"/>
  <c r="BK78" i="21"/>
  <c r="CG78" i="21"/>
  <c r="CC79" i="21"/>
  <c r="CD79" i="21"/>
  <c r="CF79" i="21" s="1"/>
  <c r="C42" i="22"/>
  <c r="B82" i="21"/>
  <c r="D82" i="21"/>
  <c r="F39" i="22"/>
  <c r="O78" i="21"/>
  <c r="P78" i="21" s="1"/>
  <c r="O39" i="22"/>
  <c r="AY78" i="21"/>
  <c r="AZ78" i="21" s="1"/>
  <c r="BS79" i="21"/>
  <c r="BU79" i="21" s="1"/>
  <c r="BR79" i="21"/>
  <c r="H40" i="22"/>
  <c r="Y79" i="21"/>
  <c r="X79" i="21"/>
  <c r="CO79" i="21"/>
  <c r="CQ79" i="21" s="1"/>
  <c r="CN79" i="21"/>
  <c r="M41" i="22"/>
  <c r="AP80" i="21"/>
  <c r="AT80" i="21"/>
  <c r="AS80" i="21"/>
  <c r="BH79" i="21"/>
  <c r="BJ79" i="21" s="1"/>
  <c r="BG79" i="21"/>
  <c r="BE80" i="21"/>
  <c r="BD80" i="21"/>
  <c r="BA80" i="21"/>
  <c r="E40" i="22"/>
  <c r="M79" i="21"/>
  <c r="L79" i="21"/>
  <c r="I39" i="22"/>
  <c r="AA78" i="21"/>
  <c r="AB78" i="21" s="1"/>
  <c r="J41" i="22"/>
  <c r="AH80" i="21"/>
  <c r="AG80" i="21"/>
  <c r="AD80" i="21"/>
  <c r="A42" i="22"/>
  <c r="BM81" i="21"/>
  <c r="CI81" i="21"/>
  <c r="BB81" i="21"/>
  <c r="BX81" i="21"/>
  <c r="D41" i="22"/>
  <c r="F80" i="21"/>
  <c r="J80" i="21"/>
  <c r="I80" i="21"/>
  <c r="CL80" i="21"/>
  <c r="CK80" i="21"/>
  <c r="CH80" i="21"/>
  <c r="BW80" i="21"/>
  <c r="CA80" i="21"/>
  <c r="BZ80" i="21"/>
  <c r="G41" i="22"/>
  <c r="V80" i="21"/>
  <c r="R80" i="21"/>
  <c r="U80" i="21"/>
  <c r="BP80" i="21"/>
  <c r="BO80" i="21"/>
  <c r="BL80" i="21"/>
  <c r="K40" i="22"/>
  <c r="AK79" i="21"/>
  <c r="AJ79" i="21"/>
  <c r="L39" i="22"/>
  <c r="AM78" i="21"/>
  <c r="AN78" i="21" s="1"/>
  <c r="N40" i="22"/>
  <c r="AW79" i="21"/>
  <c r="AV79" i="21"/>
  <c r="D12" i="17"/>
  <c r="J12" i="17"/>
  <c r="C33" i="17"/>
  <c r="M12" i="17"/>
  <c r="G12" i="17"/>
  <c r="D12" i="18"/>
  <c r="O11" i="18"/>
  <c r="G12" i="18"/>
  <c r="M12" i="18"/>
  <c r="L11" i="18"/>
  <c r="J12" i="18"/>
  <c r="I11" i="18"/>
  <c r="C32" i="18"/>
  <c r="F11" i="18"/>
  <c r="BV89" i="27" l="1"/>
  <c r="CR89" i="27"/>
  <c r="CG89" i="27"/>
  <c r="BK89" i="27"/>
  <c r="CG89" i="29"/>
  <c r="AO85" i="23"/>
  <c r="CR89" i="29"/>
  <c r="E82" i="21"/>
  <c r="G82" i="21" s="1"/>
  <c r="G52" i="30"/>
  <c r="V91" i="29"/>
  <c r="U91" i="29"/>
  <c r="R91" i="29"/>
  <c r="K51" i="30"/>
  <c r="AK90" i="29"/>
  <c r="AJ90" i="29"/>
  <c r="E51" i="30"/>
  <c r="M90" i="29"/>
  <c r="L90" i="29"/>
  <c r="CN90" i="29"/>
  <c r="CO90" i="29"/>
  <c r="CQ90" i="29" s="1"/>
  <c r="CR90" i="29" s="1"/>
  <c r="N51" i="30"/>
  <c r="AV90" i="29"/>
  <c r="AW90" i="29"/>
  <c r="H51" i="30"/>
  <c r="X90" i="29"/>
  <c r="Y90" i="29"/>
  <c r="A53" i="30"/>
  <c r="AE92" i="29"/>
  <c r="AC92" i="29"/>
  <c r="E92" i="29"/>
  <c r="G92" i="29" s="1"/>
  <c r="CI92" i="29"/>
  <c r="BX92" i="29"/>
  <c r="BM92" i="29"/>
  <c r="BB92" i="29"/>
  <c r="AQ92" i="29"/>
  <c r="AO92" i="29"/>
  <c r="Q92" i="29"/>
  <c r="S92" i="29" s="1"/>
  <c r="CC90" i="29"/>
  <c r="CD90" i="29"/>
  <c r="CF90" i="29" s="1"/>
  <c r="CG90" i="29" s="1"/>
  <c r="D52" i="30"/>
  <c r="I91" i="29"/>
  <c r="F91" i="29"/>
  <c r="J91" i="29"/>
  <c r="J52" i="30"/>
  <c r="AG91" i="29"/>
  <c r="AD91" i="29"/>
  <c r="AH91" i="29"/>
  <c r="M52" i="30"/>
  <c r="AT91" i="29"/>
  <c r="AS91" i="29"/>
  <c r="AP91" i="29"/>
  <c r="BP91" i="29"/>
  <c r="BO91" i="29"/>
  <c r="BL91" i="29"/>
  <c r="CL91" i="29"/>
  <c r="CK91" i="29"/>
  <c r="CH91" i="29"/>
  <c r="F50" i="30"/>
  <c r="O89" i="29"/>
  <c r="P89" i="29" s="1"/>
  <c r="L50" i="30"/>
  <c r="AM89" i="29"/>
  <c r="AN89" i="29" s="1"/>
  <c r="I50" i="30"/>
  <c r="AA89" i="29"/>
  <c r="AB89" i="29" s="1"/>
  <c r="O50" i="30"/>
  <c r="AY89" i="29"/>
  <c r="AZ89" i="29" s="1"/>
  <c r="BR90" i="29"/>
  <c r="BS90" i="29"/>
  <c r="BU90" i="29" s="1"/>
  <c r="BV90" i="29" s="1"/>
  <c r="C53" i="30"/>
  <c r="D93" i="29"/>
  <c r="B93" i="29"/>
  <c r="BG90" i="29"/>
  <c r="BH90" i="29"/>
  <c r="BJ90" i="29" s="1"/>
  <c r="BK90" i="29" s="1"/>
  <c r="BE91" i="29"/>
  <c r="BD91" i="29"/>
  <c r="BA91" i="29"/>
  <c r="CA91" i="29"/>
  <c r="BZ91" i="29"/>
  <c r="BW91" i="29"/>
  <c r="J52" i="28"/>
  <c r="AG91" i="27"/>
  <c r="AD91" i="27"/>
  <c r="AH91" i="27"/>
  <c r="BE91" i="27"/>
  <c r="BD91" i="27"/>
  <c r="BA91" i="27"/>
  <c r="CA91" i="27"/>
  <c r="BZ91" i="27"/>
  <c r="BW91" i="27"/>
  <c r="CC90" i="27"/>
  <c r="CD90" i="27"/>
  <c r="CF90" i="27" s="1"/>
  <c r="CG90" i="27" s="1"/>
  <c r="L50" i="28"/>
  <c r="AM89" i="27"/>
  <c r="AN89" i="27" s="1"/>
  <c r="O50" i="28"/>
  <c r="AY89" i="27"/>
  <c r="AZ89" i="27" s="1"/>
  <c r="A53" i="28"/>
  <c r="AE92" i="27"/>
  <c r="AC92" i="27"/>
  <c r="E92" i="27"/>
  <c r="G92" i="27" s="1"/>
  <c r="CI92" i="27"/>
  <c r="BX92" i="27"/>
  <c r="BM92" i="27"/>
  <c r="BB92" i="27"/>
  <c r="AQ92" i="27"/>
  <c r="AO92" i="27"/>
  <c r="Q92" i="27"/>
  <c r="S92" i="27" s="1"/>
  <c r="BR90" i="27"/>
  <c r="BV90" i="27" s="1"/>
  <c r="BS90" i="27"/>
  <c r="BU90" i="27" s="1"/>
  <c r="D52" i="28"/>
  <c r="I91" i="27"/>
  <c r="F91" i="27"/>
  <c r="J91" i="27"/>
  <c r="G52" i="28"/>
  <c r="V91" i="27"/>
  <c r="U91" i="27"/>
  <c r="R91" i="27"/>
  <c r="M52" i="28"/>
  <c r="AT91" i="27"/>
  <c r="AS91" i="27"/>
  <c r="AP91" i="27"/>
  <c r="BP91" i="27"/>
  <c r="BO91" i="27"/>
  <c r="BL91" i="27"/>
  <c r="CL91" i="27"/>
  <c r="CK91" i="27"/>
  <c r="CH91" i="27"/>
  <c r="BG90" i="27"/>
  <c r="BH90" i="27"/>
  <c r="BJ90" i="27" s="1"/>
  <c r="BK90" i="27" s="1"/>
  <c r="I50" i="28"/>
  <c r="AA89" i="27"/>
  <c r="AB89" i="27" s="1"/>
  <c r="F50" i="28"/>
  <c r="O89" i="27"/>
  <c r="P89" i="27" s="1"/>
  <c r="C53" i="28"/>
  <c r="D93" i="27"/>
  <c r="B93" i="27"/>
  <c r="K51" i="28"/>
  <c r="AK90" i="27"/>
  <c r="AJ90" i="27"/>
  <c r="E51" i="28"/>
  <c r="M90" i="27"/>
  <c r="L90" i="27"/>
  <c r="CN90" i="27"/>
  <c r="CO90" i="27"/>
  <c r="CQ90" i="27" s="1"/>
  <c r="N51" i="28"/>
  <c r="AV90" i="27"/>
  <c r="AW90" i="27"/>
  <c r="H51" i="28"/>
  <c r="X90" i="27"/>
  <c r="Y90" i="27"/>
  <c r="Q85" i="23"/>
  <c r="E85" i="23"/>
  <c r="G85" i="23" s="1"/>
  <c r="S85" i="23"/>
  <c r="BK82" i="23"/>
  <c r="CG79" i="21"/>
  <c r="BV79" i="21"/>
  <c r="CR82" i="23"/>
  <c r="BV82" i="23"/>
  <c r="CG82" i="23"/>
  <c r="BS83" i="23"/>
  <c r="BU83" i="23" s="1"/>
  <c r="BR83" i="23"/>
  <c r="H44" i="24"/>
  <c r="X83" i="23"/>
  <c r="Y83" i="23"/>
  <c r="K44" i="24"/>
  <c r="AK83" i="23"/>
  <c r="AJ83" i="23"/>
  <c r="J45" i="24"/>
  <c r="AH84" i="23"/>
  <c r="AG84" i="23"/>
  <c r="AD84" i="23"/>
  <c r="BP84" i="23"/>
  <c r="BL84" i="23"/>
  <c r="BO84" i="23"/>
  <c r="L43" i="24"/>
  <c r="AM82" i="23"/>
  <c r="AN82" i="23" s="1"/>
  <c r="A46" i="24"/>
  <c r="BX85" i="23"/>
  <c r="BB85" i="23"/>
  <c r="AE85" i="23"/>
  <c r="AQ85" i="23"/>
  <c r="CI85" i="23"/>
  <c r="BM85" i="23"/>
  <c r="O43" i="24"/>
  <c r="AY82" i="23"/>
  <c r="AZ82" i="23" s="1"/>
  <c r="CL84" i="23"/>
  <c r="CK84" i="23"/>
  <c r="CH84" i="23"/>
  <c r="BG83" i="23"/>
  <c r="BH83" i="23"/>
  <c r="BJ83" i="23" s="1"/>
  <c r="CC83" i="23"/>
  <c r="CD83" i="23"/>
  <c r="CF83" i="23" s="1"/>
  <c r="CA84" i="23"/>
  <c r="BW84" i="23"/>
  <c r="BZ84" i="23"/>
  <c r="CN83" i="23"/>
  <c r="CO83" i="23"/>
  <c r="CQ83" i="23" s="1"/>
  <c r="G45" i="24"/>
  <c r="V84" i="23"/>
  <c r="R84" i="23"/>
  <c r="U84" i="23"/>
  <c r="N44" i="24"/>
  <c r="AV83" i="23"/>
  <c r="AW83" i="23"/>
  <c r="E44" i="24"/>
  <c r="L83" i="23"/>
  <c r="M83" i="23"/>
  <c r="M45" i="24"/>
  <c r="AS84" i="23"/>
  <c r="AT84" i="23"/>
  <c r="AP84" i="23"/>
  <c r="I43" i="24"/>
  <c r="AA82" i="23"/>
  <c r="AB82" i="23" s="1"/>
  <c r="BE84" i="23"/>
  <c r="BD84" i="23"/>
  <c r="BA84" i="23"/>
  <c r="C46" i="24"/>
  <c r="D86" i="23"/>
  <c r="B86" i="23"/>
  <c r="AC86" i="23" s="1"/>
  <c r="F43" i="24"/>
  <c r="O82" i="23"/>
  <c r="P82" i="23" s="1"/>
  <c r="D45" i="24"/>
  <c r="F84" i="23"/>
  <c r="J84" i="23"/>
  <c r="I84" i="23"/>
  <c r="CR79" i="21"/>
  <c r="BK79" i="21"/>
  <c r="M42" i="22"/>
  <c r="AP81" i="21"/>
  <c r="AT81" i="21"/>
  <c r="AS81" i="21"/>
  <c r="J42" i="22"/>
  <c r="AH81" i="21"/>
  <c r="AG81" i="21"/>
  <c r="AD81" i="21"/>
  <c r="F40" i="22"/>
  <c r="O79" i="21"/>
  <c r="P79" i="21" s="1"/>
  <c r="BO81" i="21"/>
  <c r="BL81" i="21"/>
  <c r="BP81" i="21"/>
  <c r="C43" i="22"/>
  <c r="B83" i="21"/>
  <c r="D83" i="21"/>
  <c r="BR80" i="21"/>
  <c r="BS80" i="21"/>
  <c r="BU80" i="21" s="1"/>
  <c r="A43" i="22"/>
  <c r="BM82" i="21"/>
  <c r="CI82" i="21"/>
  <c r="BX82" i="21"/>
  <c r="BB82" i="21"/>
  <c r="CL81" i="21"/>
  <c r="CK81" i="21"/>
  <c r="CH81" i="21"/>
  <c r="E41" i="22"/>
  <c r="M80" i="21"/>
  <c r="L80" i="21"/>
  <c r="I40" i="22"/>
  <c r="AA79" i="21"/>
  <c r="AB79" i="21" s="1"/>
  <c r="BG80" i="21"/>
  <c r="BH80" i="21"/>
  <c r="BJ80" i="21" s="1"/>
  <c r="L40" i="22"/>
  <c r="AM79" i="21"/>
  <c r="AN79" i="21" s="1"/>
  <c r="CN80" i="21"/>
  <c r="CO80" i="21"/>
  <c r="CQ80" i="21" s="1"/>
  <c r="H41" i="22"/>
  <c r="X80" i="21"/>
  <c r="Y80" i="21"/>
  <c r="O40" i="22"/>
  <c r="AY79" i="21"/>
  <c r="AZ79" i="21" s="1"/>
  <c r="G42" i="22"/>
  <c r="V81" i="21"/>
  <c r="R81" i="21"/>
  <c r="U81" i="21"/>
  <c r="K41" i="22"/>
  <c r="AK80" i="21"/>
  <c r="AJ80" i="21"/>
  <c r="BE81" i="21"/>
  <c r="BD81" i="21"/>
  <c r="BA81" i="21"/>
  <c r="CA81" i="21"/>
  <c r="BW81" i="21"/>
  <c r="BZ81" i="21"/>
  <c r="N41" i="22"/>
  <c r="AV80" i="21"/>
  <c r="AW80" i="21"/>
  <c r="CD80" i="21"/>
  <c r="CF80" i="21" s="1"/>
  <c r="CC80" i="21"/>
  <c r="D42" i="22"/>
  <c r="F81" i="21"/>
  <c r="J81" i="21"/>
  <c r="I81" i="21"/>
  <c r="A13" i="17"/>
  <c r="N12" i="17"/>
  <c r="O12" i="17"/>
  <c r="H12" i="17"/>
  <c r="I12" i="17"/>
  <c r="C34" i="17"/>
  <c r="K12" i="17"/>
  <c r="L12" i="17"/>
  <c r="E12" i="17"/>
  <c r="F12" i="17"/>
  <c r="K12" i="18"/>
  <c r="N12" i="18"/>
  <c r="E12" i="18"/>
  <c r="A13" i="18"/>
  <c r="C33" i="18"/>
  <c r="H12" i="18"/>
  <c r="CR90" i="27" l="1"/>
  <c r="AO86" i="23"/>
  <c r="E83" i="21"/>
  <c r="G83" i="21" s="1"/>
  <c r="BV80" i="21"/>
  <c r="D53" i="30"/>
  <c r="J92" i="29"/>
  <c r="I92" i="29"/>
  <c r="F92" i="29"/>
  <c r="G53" i="30"/>
  <c r="U92" i="29"/>
  <c r="R92" i="29"/>
  <c r="V92" i="29"/>
  <c r="CD91" i="29"/>
  <c r="CF91" i="29" s="1"/>
  <c r="CC91" i="29"/>
  <c r="C54" i="30"/>
  <c r="B94" i="29"/>
  <c r="D94" i="29"/>
  <c r="BS91" i="29"/>
  <c r="BU91" i="29" s="1"/>
  <c r="BR91" i="29"/>
  <c r="BD92" i="29"/>
  <c r="BA92" i="29"/>
  <c r="BE92" i="29"/>
  <c r="BZ92" i="29"/>
  <c r="BW92" i="29"/>
  <c r="CA92" i="29"/>
  <c r="I51" i="30"/>
  <c r="AA90" i="29"/>
  <c r="AB90" i="29" s="1"/>
  <c r="O51" i="30"/>
  <c r="AY90" i="29"/>
  <c r="AZ90" i="29" s="1"/>
  <c r="L51" i="30"/>
  <c r="AM90" i="29"/>
  <c r="AN90" i="29" s="1"/>
  <c r="CG91" i="29"/>
  <c r="BH91" i="29"/>
  <c r="BJ91" i="29" s="1"/>
  <c r="BG91" i="29"/>
  <c r="A54" i="30"/>
  <c r="CI93" i="29"/>
  <c r="BX93" i="29"/>
  <c r="BM93" i="29"/>
  <c r="BB93" i="29"/>
  <c r="AQ93" i="29"/>
  <c r="AO93" i="29"/>
  <c r="Q93" i="29"/>
  <c r="S93" i="29" s="1"/>
  <c r="AE93" i="29"/>
  <c r="AC93" i="29"/>
  <c r="G93" i="29"/>
  <c r="E93" i="29"/>
  <c r="CO91" i="29"/>
  <c r="CQ91" i="29" s="1"/>
  <c r="CN91" i="29"/>
  <c r="BV91" i="29"/>
  <c r="N52" i="30"/>
  <c r="AW91" i="29"/>
  <c r="AV91" i="29"/>
  <c r="K52" i="30"/>
  <c r="AJ91" i="29"/>
  <c r="AK91" i="29"/>
  <c r="E52" i="30"/>
  <c r="L91" i="29"/>
  <c r="M91" i="29"/>
  <c r="M53" i="30"/>
  <c r="AS92" i="29"/>
  <c r="AP92" i="29"/>
  <c r="AT92" i="29"/>
  <c r="BO92" i="29"/>
  <c r="BL92" i="29"/>
  <c r="BP92" i="29"/>
  <c r="CK92" i="29"/>
  <c r="CH92" i="29"/>
  <c r="CL92" i="29"/>
  <c r="J53" i="30"/>
  <c r="AH92" i="29"/>
  <c r="AG92" i="29"/>
  <c r="AD92" i="29"/>
  <c r="F51" i="30"/>
  <c r="O90" i="29"/>
  <c r="P90" i="29" s="1"/>
  <c r="H52" i="30"/>
  <c r="Y91" i="29"/>
  <c r="X91" i="29"/>
  <c r="I51" i="28"/>
  <c r="AA90" i="27"/>
  <c r="AB90" i="27" s="1"/>
  <c r="A54" i="28"/>
  <c r="CI93" i="27"/>
  <c r="BX93" i="27"/>
  <c r="BM93" i="27"/>
  <c r="BB93" i="27"/>
  <c r="AQ93" i="27"/>
  <c r="AO93" i="27"/>
  <c r="Q93" i="27"/>
  <c r="S93" i="27" s="1"/>
  <c r="AE93" i="27"/>
  <c r="AC93" i="27"/>
  <c r="E93" i="27"/>
  <c r="G93" i="27" s="1"/>
  <c r="F51" i="28"/>
  <c r="O90" i="27"/>
  <c r="P90" i="27" s="1"/>
  <c r="C54" i="28"/>
  <c r="B94" i="27"/>
  <c r="D94" i="27"/>
  <c r="BS91" i="27"/>
  <c r="BU91" i="27" s="1"/>
  <c r="BR91" i="27"/>
  <c r="BD92" i="27"/>
  <c r="BA92" i="27"/>
  <c r="BE92" i="27"/>
  <c r="BZ92" i="27"/>
  <c r="BW92" i="27"/>
  <c r="CA92" i="27"/>
  <c r="CD91" i="27"/>
  <c r="CF91" i="27" s="1"/>
  <c r="CG91" i="27" s="1"/>
  <c r="CC91" i="27"/>
  <c r="K52" i="28"/>
  <c r="AJ91" i="27"/>
  <c r="AK91" i="27"/>
  <c r="O51" i="28"/>
  <c r="AY90" i="27"/>
  <c r="AZ90" i="27" s="1"/>
  <c r="L51" i="28"/>
  <c r="AM90" i="27"/>
  <c r="AN90" i="27" s="1"/>
  <c r="CO91" i="27"/>
  <c r="CQ91" i="27" s="1"/>
  <c r="CN91" i="27"/>
  <c r="N52" i="28"/>
  <c r="AW91" i="27"/>
  <c r="AV91" i="27"/>
  <c r="H52" i="28"/>
  <c r="Y91" i="27"/>
  <c r="X91" i="27"/>
  <c r="E52" i="28"/>
  <c r="L91" i="27"/>
  <c r="M91" i="27"/>
  <c r="G53" i="28"/>
  <c r="U92" i="27"/>
  <c r="R92" i="27"/>
  <c r="V92" i="27"/>
  <c r="M53" i="28"/>
  <c r="AS92" i="27"/>
  <c r="AP92" i="27"/>
  <c r="AT92" i="27"/>
  <c r="BO92" i="27"/>
  <c r="BL92" i="27"/>
  <c r="BP92" i="27"/>
  <c r="CK92" i="27"/>
  <c r="CH92" i="27"/>
  <c r="CL92" i="27"/>
  <c r="D53" i="28"/>
  <c r="J92" i="27"/>
  <c r="I92" i="27"/>
  <c r="F92" i="27"/>
  <c r="J53" i="28"/>
  <c r="AH92" i="27"/>
  <c r="AG92" i="27"/>
  <c r="AD92" i="27"/>
  <c r="BH91" i="27"/>
  <c r="BJ91" i="27" s="1"/>
  <c r="BG91" i="27"/>
  <c r="E86" i="23"/>
  <c r="G86" i="23" s="1"/>
  <c r="Q86" i="23"/>
  <c r="S86" i="23" s="1"/>
  <c r="CG80" i="21"/>
  <c r="BV83" i="23"/>
  <c r="BK83" i="23"/>
  <c r="CR83" i="23"/>
  <c r="CG83" i="23"/>
  <c r="CA85" i="23"/>
  <c r="BW85" i="23"/>
  <c r="BZ85" i="23"/>
  <c r="O44" i="24"/>
  <c r="AY83" i="23"/>
  <c r="AZ83" i="23" s="1"/>
  <c r="L44" i="24"/>
  <c r="AM83" i="23"/>
  <c r="AN83" i="23" s="1"/>
  <c r="CD84" i="23"/>
  <c r="CF84" i="23" s="1"/>
  <c r="CC84" i="23"/>
  <c r="BH84" i="23"/>
  <c r="BJ84" i="23" s="1"/>
  <c r="BG84" i="23"/>
  <c r="I44" i="24"/>
  <c r="AA83" i="23"/>
  <c r="AB83" i="23" s="1"/>
  <c r="BO85" i="23"/>
  <c r="BP85" i="23"/>
  <c r="BL85" i="23"/>
  <c r="CH85" i="23"/>
  <c r="CL85" i="23"/>
  <c r="CK85" i="23"/>
  <c r="BS84" i="23"/>
  <c r="BU84" i="23" s="1"/>
  <c r="BR84" i="23"/>
  <c r="H45" i="24"/>
  <c r="X84" i="23"/>
  <c r="Y84" i="23"/>
  <c r="D46" i="24"/>
  <c r="I85" i="23"/>
  <c r="F85" i="23"/>
  <c r="J85" i="23"/>
  <c r="E45" i="24"/>
  <c r="M84" i="23"/>
  <c r="L84" i="23"/>
  <c r="N45" i="24"/>
  <c r="AW84" i="23"/>
  <c r="AV84" i="23"/>
  <c r="M46" i="24"/>
  <c r="AT85" i="23"/>
  <c r="AS85" i="23"/>
  <c r="AP85" i="23"/>
  <c r="G46" i="24"/>
  <c r="U85" i="23"/>
  <c r="R85" i="23"/>
  <c r="V85" i="23"/>
  <c r="C47" i="24"/>
  <c r="D87" i="23"/>
  <c r="B87" i="23"/>
  <c r="J46" i="24"/>
  <c r="AG85" i="23"/>
  <c r="AD85" i="23"/>
  <c r="AH85" i="23"/>
  <c r="A47" i="24"/>
  <c r="BX86" i="23"/>
  <c r="BM86" i="23"/>
  <c r="AQ86" i="23"/>
  <c r="AO87" i="23" s="1"/>
  <c r="AE86" i="23"/>
  <c r="CI86" i="23"/>
  <c r="BB86" i="23"/>
  <c r="F44" i="24"/>
  <c r="O83" i="23"/>
  <c r="P83" i="23" s="1"/>
  <c r="CO84" i="23"/>
  <c r="CQ84" i="23" s="1"/>
  <c r="CN84" i="23"/>
  <c r="BE85" i="23"/>
  <c r="BD85" i="23"/>
  <c r="BA85" i="23"/>
  <c r="K45" i="24"/>
  <c r="AK84" i="23"/>
  <c r="AJ84" i="23"/>
  <c r="CR80" i="21"/>
  <c r="BK80" i="21"/>
  <c r="J43" i="22"/>
  <c r="AD82" i="21"/>
  <c r="AH82" i="21"/>
  <c r="AG82" i="21"/>
  <c r="F41" i="22"/>
  <c r="O80" i="21"/>
  <c r="P80" i="21" s="1"/>
  <c r="K42" i="22"/>
  <c r="AK81" i="21"/>
  <c r="AJ81" i="21"/>
  <c r="L41" i="22"/>
  <c r="AM80" i="21"/>
  <c r="AN80" i="21" s="1"/>
  <c r="H42" i="22"/>
  <c r="X81" i="21"/>
  <c r="Y81" i="21"/>
  <c r="CN81" i="21"/>
  <c r="CO81" i="21"/>
  <c r="CQ81" i="21" s="1"/>
  <c r="BD82" i="21"/>
  <c r="BA82" i="21"/>
  <c r="BE82" i="21"/>
  <c r="C44" i="22"/>
  <c r="D84" i="21"/>
  <c r="B84" i="21"/>
  <c r="CA82" i="21"/>
  <c r="BZ82" i="21"/>
  <c r="BW82" i="21"/>
  <c r="A44" i="22"/>
  <c r="BX83" i="21"/>
  <c r="CI83" i="21"/>
  <c r="BB83" i="21"/>
  <c r="BM83" i="21"/>
  <c r="N42" i="22"/>
  <c r="AW81" i="21"/>
  <c r="AV81" i="21"/>
  <c r="D43" i="22"/>
  <c r="J82" i="21"/>
  <c r="I82" i="21"/>
  <c r="F82" i="21"/>
  <c r="O41" i="22"/>
  <c r="AY80" i="21"/>
  <c r="AZ80" i="21" s="1"/>
  <c r="CK82" i="21"/>
  <c r="CH82" i="21"/>
  <c r="CL82" i="21"/>
  <c r="BS81" i="21"/>
  <c r="BU81" i="21" s="1"/>
  <c r="BR81" i="21"/>
  <c r="BL82" i="21"/>
  <c r="BP82" i="21"/>
  <c r="BO82" i="21"/>
  <c r="E42" i="22"/>
  <c r="M81" i="21"/>
  <c r="L81" i="21"/>
  <c r="M43" i="22"/>
  <c r="AT82" i="21"/>
  <c r="AS82" i="21"/>
  <c r="AP82" i="21"/>
  <c r="CD81" i="21"/>
  <c r="CF81" i="21" s="1"/>
  <c r="CC81" i="21"/>
  <c r="BG81" i="21"/>
  <c r="BH81" i="21"/>
  <c r="BJ81" i="21" s="1"/>
  <c r="I41" i="22"/>
  <c r="AA80" i="21"/>
  <c r="AB80" i="21" s="1"/>
  <c r="G43" i="22"/>
  <c r="U82" i="21"/>
  <c r="R82" i="21"/>
  <c r="V82" i="21"/>
  <c r="C35" i="17"/>
  <c r="D13" i="17"/>
  <c r="G13" i="17"/>
  <c r="J13" i="17"/>
  <c r="M13" i="17"/>
  <c r="O12" i="18"/>
  <c r="M13" i="18"/>
  <c r="D13" i="18"/>
  <c r="I12" i="18"/>
  <c r="G13" i="18"/>
  <c r="J13" i="18"/>
  <c r="C34" i="18"/>
  <c r="L12" i="18"/>
  <c r="F12" i="18"/>
  <c r="BV91" i="27" l="1"/>
  <c r="BK91" i="27"/>
  <c r="BK91" i="29"/>
  <c r="CR91" i="27"/>
  <c r="CR91" i="29"/>
  <c r="E84" i="21"/>
  <c r="G84" i="21" s="1"/>
  <c r="BR92" i="29"/>
  <c r="BS92" i="29"/>
  <c r="BU92" i="29" s="1"/>
  <c r="F52" i="30"/>
  <c r="O91" i="29"/>
  <c r="P91" i="29" s="1"/>
  <c r="L52" i="30"/>
  <c r="AM91" i="29"/>
  <c r="AN91" i="29" s="1"/>
  <c r="O52" i="30"/>
  <c r="AY91" i="29"/>
  <c r="AZ91" i="29" s="1"/>
  <c r="D54" i="30"/>
  <c r="I93" i="29"/>
  <c r="F93" i="29"/>
  <c r="J93" i="29"/>
  <c r="J54" i="30"/>
  <c r="AG93" i="29"/>
  <c r="AD93" i="29"/>
  <c r="AH93" i="29"/>
  <c r="G54" i="30"/>
  <c r="V93" i="29"/>
  <c r="U93" i="29"/>
  <c r="R93" i="29"/>
  <c r="M54" i="30"/>
  <c r="AT93" i="29"/>
  <c r="AS93" i="29"/>
  <c r="AP93" i="29"/>
  <c r="BP93" i="29"/>
  <c r="BO93" i="29"/>
  <c r="BL93" i="29"/>
  <c r="CL93" i="29"/>
  <c r="CK93" i="29"/>
  <c r="CH93" i="29"/>
  <c r="CC92" i="29"/>
  <c r="CD92" i="29"/>
  <c r="CF92" i="29" s="1"/>
  <c r="CG92" i="29" s="1"/>
  <c r="C55" i="30"/>
  <c r="D95" i="29"/>
  <c r="B95" i="29"/>
  <c r="H53" i="30"/>
  <c r="X92" i="29"/>
  <c r="Y92" i="29"/>
  <c r="E53" i="30"/>
  <c r="M92" i="29"/>
  <c r="L92" i="29"/>
  <c r="BV92" i="29"/>
  <c r="I52" i="30"/>
  <c r="AA91" i="29"/>
  <c r="AB91" i="29" s="1"/>
  <c r="K53" i="30"/>
  <c r="AK92" i="29"/>
  <c r="AJ92" i="29"/>
  <c r="CN92" i="29"/>
  <c r="CO92" i="29"/>
  <c r="CQ92" i="29" s="1"/>
  <c r="N53" i="30"/>
  <c r="AV92" i="29"/>
  <c r="AW92" i="29"/>
  <c r="BE93" i="29"/>
  <c r="BD93" i="29"/>
  <c r="BA93" i="29"/>
  <c r="CA93" i="29"/>
  <c r="BZ93" i="29"/>
  <c r="BW93" i="29"/>
  <c r="BG92" i="29"/>
  <c r="BH92" i="29"/>
  <c r="BJ92" i="29" s="1"/>
  <c r="BK92" i="29" s="1"/>
  <c r="A55" i="30"/>
  <c r="AE94" i="29"/>
  <c r="AC94" i="29"/>
  <c r="E94" i="29"/>
  <c r="G94" i="29" s="1"/>
  <c r="CI94" i="29"/>
  <c r="BX94" i="29"/>
  <c r="BM94" i="29"/>
  <c r="BB94" i="29"/>
  <c r="AQ94" i="29"/>
  <c r="AO94" i="29"/>
  <c r="Q94" i="29"/>
  <c r="S94" i="29" s="1"/>
  <c r="G54" i="28"/>
  <c r="V93" i="27"/>
  <c r="U93" i="27"/>
  <c r="R93" i="27"/>
  <c r="D54" i="28"/>
  <c r="I93" i="27"/>
  <c r="F93" i="27"/>
  <c r="J93" i="27"/>
  <c r="BR92" i="27"/>
  <c r="BS92" i="27"/>
  <c r="BU92" i="27" s="1"/>
  <c r="BV92" i="27" s="1"/>
  <c r="F52" i="28"/>
  <c r="O91" i="27"/>
  <c r="P91" i="27" s="1"/>
  <c r="I52" i="28"/>
  <c r="AA91" i="27"/>
  <c r="AB91" i="27" s="1"/>
  <c r="BG92" i="27"/>
  <c r="BH92" i="27"/>
  <c r="BJ92" i="27" s="1"/>
  <c r="C55" i="28"/>
  <c r="D95" i="27"/>
  <c r="B95" i="27"/>
  <c r="J54" i="28"/>
  <c r="AG93" i="27"/>
  <c r="AD93" i="27"/>
  <c r="AH93" i="27"/>
  <c r="M54" i="28"/>
  <c r="AT93" i="27"/>
  <c r="AS93" i="27"/>
  <c r="AP93" i="27"/>
  <c r="BP93" i="27"/>
  <c r="BO93" i="27"/>
  <c r="BL93" i="27"/>
  <c r="CL93" i="27"/>
  <c r="CK93" i="27"/>
  <c r="CH93" i="27"/>
  <c r="K53" i="28"/>
  <c r="AK92" i="27"/>
  <c r="AJ92" i="27"/>
  <c r="E53" i="28"/>
  <c r="M92" i="27"/>
  <c r="L92" i="27"/>
  <c r="CN92" i="27"/>
  <c r="CO92" i="27"/>
  <c r="CQ92" i="27" s="1"/>
  <c r="CR92" i="27" s="1"/>
  <c r="N53" i="28"/>
  <c r="AV92" i="27"/>
  <c r="AW92" i="27"/>
  <c r="H53" i="28"/>
  <c r="X92" i="27"/>
  <c r="Y92" i="27"/>
  <c r="O52" i="28"/>
  <c r="AY91" i="27"/>
  <c r="AZ91" i="27" s="1"/>
  <c r="L52" i="28"/>
  <c r="AM91" i="27"/>
  <c r="AN91" i="27" s="1"/>
  <c r="CC92" i="27"/>
  <c r="CD92" i="27"/>
  <c r="CF92" i="27" s="1"/>
  <c r="A55" i="28"/>
  <c r="AE94" i="27"/>
  <c r="AC94" i="27"/>
  <c r="E94" i="27"/>
  <c r="G94" i="27" s="1"/>
  <c r="CI94" i="27"/>
  <c r="BX94" i="27"/>
  <c r="BM94" i="27"/>
  <c r="BB94" i="27"/>
  <c r="AQ94" i="27"/>
  <c r="AO94" i="27"/>
  <c r="Q94" i="27"/>
  <c r="S94" i="27" s="1"/>
  <c r="BE93" i="27"/>
  <c r="BD93" i="27"/>
  <c r="BA93" i="27"/>
  <c r="CA93" i="27"/>
  <c r="BZ93" i="27"/>
  <c r="BW93" i="27"/>
  <c r="AC87" i="23"/>
  <c r="E87" i="23"/>
  <c r="G87" i="23" s="1"/>
  <c r="Q87" i="23"/>
  <c r="S87" i="23" s="1"/>
  <c r="CR84" i="23"/>
  <c r="CG84" i="23"/>
  <c r="BV84" i="23"/>
  <c r="BK84" i="23"/>
  <c r="K46" i="24"/>
  <c r="AJ85" i="23"/>
  <c r="AK85" i="23"/>
  <c r="BS85" i="23"/>
  <c r="BU85" i="23" s="1"/>
  <c r="BR85" i="23"/>
  <c r="BE86" i="23"/>
  <c r="BD86" i="23"/>
  <c r="BA86" i="23"/>
  <c r="N46" i="24"/>
  <c r="AW85" i="23"/>
  <c r="AV85" i="23"/>
  <c r="I45" i="24"/>
  <c r="AA84" i="23"/>
  <c r="AB84" i="23" s="1"/>
  <c r="CL86" i="23"/>
  <c r="CH86" i="23"/>
  <c r="CK86" i="23"/>
  <c r="L45" i="24"/>
  <c r="AM84" i="23"/>
  <c r="AN84" i="23" s="1"/>
  <c r="J47" i="24"/>
  <c r="AD86" i="23"/>
  <c r="AH86" i="23"/>
  <c r="AG86" i="23"/>
  <c r="A48" i="24"/>
  <c r="BB87" i="23"/>
  <c r="AQ87" i="23"/>
  <c r="AE87" i="23"/>
  <c r="BX87" i="23"/>
  <c r="BM87" i="23"/>
  <c r="CI87" i="23"/>
  <c r="O45" i="24"/>
  <c r="AY84" i="23"/>
  <c r="AZ84" i="23" s="1"/>
  <c r="CC85" i="23"/>
  <c r="CD85" i="23"/>
  <c r="CF85" i="23" s="1"/>
  <c r="M47" i="24"/>
  <c r="AT86" i="23"/>
  <c r="AS86" i="23"/>
  <c r="AP86" i="23"/>
  <c r="BO86" i="23"/>
  <c r="BP86" i="23"/>
  <c r="BL86" i="23"/>
  <c r="H46" i="24"/>
  <c r="Y85" i="23"/>
  <c r="X85" i="23"/>
  <c r="BG85" i="23"/>
  <c r="BH85" i="23"/>
  <c r="BJ85" i="23" s="1"/>
  <c r="F45" i="24"/>
  <c r="O84" i="23"/>
  <c r="P84" i="23" s="1"/>
  <c r="CN85" i="23"/>
  <c r="CO85" i="23"/>
  <c r="CQ85" i="23" s="1"/>
  <c r="D47" i="24"/>
  <c r="I86" i="23"/>
  <c r="F86" i="23"/>
  <c r="J86" i="23"/>
  <c r="C48" i="24"/>
  <c r="D88" i="23"/>
  <c r="B88" i="23"/>
  <c r="AC88" i="23" s="1"/>
  <c r="BZ86" i="23"/>
  <c r="BW86" i="23"/>
  <c r="CA86" i="23"/>
  <c r="G47" i="24"/>
  <c r="V86" i="23"/>
  <c r="R86" i="23"/>
  <c r="U86" i="23"/>
  <c r="E46" i="24"/>
  <c r="L85" i="23"/>
  <c r="M85" i="23"/>
  <c r="CR81" i="21"/>
  <c r="BV81" i="21"/>
  <c r="BK81" i="21"/>
  <c r="CG81" i="21"/>
  <c r="O42" i="22"/>
  <c r="AY81" i="21"/>
  <c r="AZ81" i="21" s="1"/>
  <c r="I42" i="22"/>
  <c r="AA81" i="21"/>
  <c r="AB81" i="21" s="1"/>
  <c r="CA83" i="21"/>
  <c r="BZ83" i="21"/>
  <c r="BW83" i="21"/>
  <c r="CD82" i="21"/>
  <c r="CF82" i="21" s="1"/>
  <c r="CC82" i="21"/>
  <c r="BP83" i="21"/>
  <c r="BL83" i="21"/>
  <c r="BO83" i="21"/>
  <c r="K43" i="22"/>
  <c r="AJ82" i="21"/>
  <c r="AK82" i="21"/>
  <c r="J44" i="22"/>
  <c r="AH83" i="21"/>
  <c r="AG83" i="21"/>
  <c r="AD83" i="21"/>
  <c r="A45" i="22"/>
  <c r="BM84" i="21"/>
  <c r="BB84" i="21"/>
  <c r="CI84" i="21"/>
  <c r="BX84" i="21"/>
  <c r="BR82" i="21"/>
  <c r="BS82" i="21"/>
  <c r="BU82" i="21" s="1"/>
  <c r="G44" i="22"/>
  <c r="V83" i="21"/>
  <c r="U83" i="21"/>
  <c r="R83" i="21"/>
  <c r="C45" i="22"/>
  <c r="D85" i="21"/>
  <c r="B85" i="21"/>
  <c r="E43" i="22"/>
  <c r="M82" i="21"/>
  <c r="L82" i="21"/>
  <c r="CO82" i="21"/>
  <c r="CQ82" i="21" s="1"/>
  <c r="CN82" i="21"/>
  <c r="BE83" i="21"/>
  <c r="BD83" i="21"/>
  <c r="BA83" i="21"/>
  <c r="CL83" i="21"/>
  <c r="CK83" i="21"/>
  <c r="CH83" i="21"/>
  <c r="BH82" i="21"/>
  <c r="BJ82" i="21" s="1"/>
  <c r="BG82" i="21"/>
  <c r="L42" i="22"/>
  <c r="AM81" i="21"/>
  <c r="AN81" i="21" s="1"/>
  <c r="N43" i="22"/>
  <c r="AW82" i="21"/>
  <c r="AV82" i="21"/>
  <c r="F42" i="22"/>
  <c r="O81" i="21"/>
  <c r="P81" i="21" s="1"/>
  <c r="D44" i="22"/>
  <c r="J83" i="21"/>
  <c r="I83" i="21"/>
  <c r="F83" i="21"/>
  <c r="H43" i="22"/>
  <c r="Y82" i="21"/>
  <c r="X82" i="21"/>
  <c r="M44" i="22"/>
  <c r="AT83" i="21"/>
  <c r="AS83" i="21"/>
  <c r="AP83" i="21"/>
  <c r="K13" i="17"/>
  <c r="L13" i="17"/>
  <c r="H13" i="17"/>
  <c r="I13" i="17"/>
  <c r="A14" i="17"/>
  <c r="N13" i="17"/>
  <c r="O13" i="17"/>
  <c r="E13" i="17"/>
  <c r="F13" i="17"/>
  <c r="C36" i="17"/>
  <c r="K13" i="18"/>
  <c r="N13" i="18"/>
  <c r="E13" i="18"/>
  <c r="C35" i="18"/>
  <c r="A14" i="18"/>
  <c r="H13" i="18"/>
  <c r="CG92" i="27" l="1"/>
  <c r="CR92" i="29"/>
  <c r="BK92" i="27"/>
  <c r="AO88" i="23"/>
  <c r="E85" i="21"/>
  <c r="G85" i="21" s="1"/>
  <c r="M55" i="30"/>
  <c r="AS94" i="29"/>
  <c r="AP94" i="29"/>
  <c r="AT94" i="29"/>
  <c r="CK94" i="29"/>
  <c r="CH94" i="29"/>
  <c r="CL94" i="29"/>
  <c r="J55" i="30"/>
  <c r="AH94" i="29"/>
  <c r="AG94" i="29"/>
  <c r="AD94" i="29"/>
  <c r="BH93" i="29"/>
  <c r="BJ93" i="29" s="1"/>
  <c r="BG93" i="29"/>
  <c r="O53" i="30"/>
  <c r="AY92" i="29"/>
  <c r="AZ92" i="29" s="1"/>
  <c r="F53" i="30"/>
  <c r="O92" i="29"/>
  <c r="P92" i="29" s="1"/>
  <c r="A56" i="30"/>
  <c r="CI95" i="29"/>
  <c r="BX95" i="29"/>
  <c r="BM95" i="29"/>
  <c r="BB95" i="29"/>
  <c r="AQ95" i="29"/>
  <c r="AO95" i="29"/>
  <c r="Q95" i="29"/>
  <c r="S95" i="29" s="1"/>
  <c r="AE95" i="29"/>
  <c r="AC95" i="29"/>
  <c r="E95" i="29"/>
  <c r="G95" i="29" s="1"/>
  <c r="CO93" i="29"/>
  <c r="CQ93" i="29" s="1"/>
  <c r="CR93" i="29" s="1"/>
  <c r="CN93" i="29"/>
  <c r="N54" i="30"/>
  <c r="AW93" i="29"/>
  <c r="AV93" i="29"/>
  <c r="H54" i="30"/>
  <c r="Y93" i="29"/>
  <c r="X93" i="29"/>
  <c r="K54" i="30"/>
  <c r="AJ93" i="29"/>
  <c r="AK93" i="29"/>
  <c r="E54" i="30"/>
  <c r="L93" i="29"/>
  <c r="M93" i="29"/>
  <c r="G55" i="30"/>
  <c r="U94" i="29"/>
  <c r="R94" i="29"/>
  <c r="V94" i="29"/>
  <c r="BO94" i="29"/>
  <c r="BL94" i="29"/>
  <c r="BP94" i="29"/>
  <c r="D55" i="30"/>
  <c r="J94" i="29"/>
  <c r="I94" i="29"/>
  <c r="F94" i="29"/>
  <c r="BD94" i="29"/>
  <c r="BA94" i="29"/>
  <c r="BE94" i="29"/>
  <c r="BZ94" i="29"/>
  <c r="BW94" i="29"/>
  <c r="CA94" i="29"/>
  <c r="CD93" i="29"/>
  <c r="CF93" i="29" s="1"/>
  <c r="CC93" i="29"/>
  <c r="CG93" i="29" s="1"/>
  <c r="BK93" i="29"/>
  <c r="L53" i="30"/>
  <c r="AM92" i="29"/>
  <c r="AN92" i="29" s="1"/>
  <c r="I53" i="30"/>
  <c r="AA92" i="29"/>
  <c r="AB92" i="29" s="1"/>
  <c r="C56" i="30"/>
  <c r="B96" i="29"/>
  <c r="D96" i="29"/>
  <c r="BS93" i="29"/>
  <c r="BU93" i="29" s="1"/>
  <c r="BR93" i="29"/>
  <c r="BV93" i="29" s="1"/>
  <c r="BH93" i="27"/>
  <c r="BJ93" i="27" s="1"/>
  <c r="BG93" i="27"/>
  <c r="G55" i="28"/>
  <c r="U94" i="27"/>
  <c r="R94" i="27"/>
  <c r="V94" i="27"/>
  <c r="M55" i="28"/>
  <c r="AS94" i="27"/>
  <c r="AP94" i="27"/>
  <c r="AT94" i="27"/>
  <c r="BO94" i="27"/>
  <c r="BL94" i="27"/>
  <c r="BP94" i="27"/>
  <c r="CK94" i="27"/>
  <c r="CH94" i="27"/>
  <c r="CL94" i="27"/>
  <c r="D55" i="28"/>
  <c r="J94" i="27"/>
  <c r="I94" i="27"/>
  <c r="F94" i="27"/>
  <c r="J55" i="28"/>
  <c r="AH94" i="27"/>
  <c r="AG94" i="27"/>
  <c r="AD94" i="27"/>
  <c r="I53" i="28"/>
  <c r="AA92" i="27"/>
  <c r="AB92" i="27" s="1"/>
  <c r="O53" i="28"/>
  <c r="AY92" i="27"/>
  <c r="AZ92" i="27" s="1"/>
  <c r="L53" i="28"/>
  <c r="AM92" i="27"/>
  <c r="AN92" i="27" s="1"/>
  <c r="CO93" i="27"/>
  <c r="CQ93" i="27" s="1"/>
  <c r="CN93" i="27"/>
  <c r="N54" i="28"/>
  <c r="AW93" i="27"/>
  <c r="AV93" i="27"/>
  <c r="K54" i="28"/>
  <c r="AJ93" i="27"/>
  <c r="AK93" i="27"/>
  <c r="A56" i="28"/>
  <c r="CI95" i="27"/>
  <c r="BX95" i="27"/>
  <c r="BM95" i="27"/>
  <c r="BB95" i="27"/>
  <c r="AQ95" i="27"/>
  <c r="AO95" i="27"/>
  <c r="Q95" i="27"/>
  <c r="S95" i="27" s="1"/>
  <c r="AE95" i="27"/>
  <c r="AC95" i="27"/>
  <c r="E95" i="27"/>
  <c r="G95" i="27" s="1"/>
  <c r="CD93" i="27"/>
  <c r="CF93" i="27" s="1"/>
  <c r="CC93" i="27"/>
  <c r="BK93" i="27"/>
  <c r="BD94" i="27"/>
  <c r="BA94" i="27"/>
  <c r="BE94" i="27"/>
  <c r="BZ94" i="27"/>
  <c r="BW94" i="27"/>
  <c r="CA94" i="27"/>
  <c r="F53" i="28"/>
  <c r="O92" i="27"/>
  <c r="P92" i="27" s="1"/>
  <c r="BS93" i="27"/>
  <c r="BU93" i="27" s="1"/>
  <c r="BR93" i="27"/>
  <c r="C56" i="28"/>
  <c r="B96" i="27"/>
  <c r="D96" i="27"/>
  <c r="E54" i="28"/>
  <c r="L93" i="27"/>
  <c r="M93" i="27"/>
  <c r="H54" i="28"/>
  <c r="Y93" i="27"/>
  <c r="X93" i="27"/>
  <c r="Q88" i="23"/>
  <c r="E88" i="23"/>
  <c r="G88" i="23" s="1"/>
  <c r="S88" i="23"/>
  <c r="CG85" i="23"/>
  <c r="BV82" i="21"/>
  <c r="BV85" i="23"/>
  <c r="CR85" i="23"/>
  <c r="BK85" i="23"/>
  <c r="H47" i="24"/>
  <c r="Y86" i="23"/>
  <c r="X86" i="23"/>
  <c r="D48" i="24"/>
  <c r="J87" i="23"/>
  <c r="I87" i="23"/>
  <c r="F87" i="23"/>
  <c r="BO87" i="23"/>
  <c r="BL87" i="23"/>
  <c r="BP87" i="23"/>
  <c r="BZ87" i="23"/>
  <c r="BW87" i="23"/>
  <c r="CA87" i="23"/>
  <c r="J48" i="24"/>
  <c r="AG87" i="23"/>
  <c r="AD87" i="23"/>
  <c r="AH87" i="23"/>
  <c r="BH86" i="23"/>
  <c r="BJ86" i="23" s="1"/>
  <c r="BG86" i="23"/>
  <c r="CD86" i="23"/>
  <c r="CF86" i="23" s="1"/>
  <c r="CC86" i="23"/>
  <c r="G48" i="24"/>
  <c r="V87" i="23"/>
  <c r="R87" i="23"/>
  <c r="U87" i="23"/>
  <c r="BS86" i="23"/>
  <c r="BU86" i="23" s="1"/>
  <c r="BR86" i="23"/>
  <c r="M48" i="24"/>
  <c r="AS87" i="23"/>
  <c r="AT87" i="23"/>
  <c r="AP87" i="23"/>
  <c r="CO86" i="23"/>
  <c r="CQ86" i="23" s="1"/>
  <c r="CN86" i="23"/>
  <c r="BD87" i="23"/>
  <c r="BA87" i="23"/>
  <c r="BE87" i="23"/>
  <c r="C49" i="24"/>
  <c r="D89" i="23"/>
  <c r="B89" i="23"/>
  <c r="L46" i="24"/>
  <c r="AM85" i="23"/>
  <c r="AN85" i="23" s="1"/>
  <c r="A49" i="24"/>
  <c r="CI88" i="23"/>
  <c r="BB88" i="23"/>
  <c r="AQ88" i="23"/>
  <c r="AO89" i="23" s="1"/>
  <c r="BX88" i="23"/>
  <c r="AE88" i="23"/>
  <c r="BM88" i="23"/>
  <c r="E47" i="24"/>
  <c r="M86" i="23"/>
  <c r="L86" i="23"/>
  <c r="K47" i="24"/>
  <c r="AK86" i="23"/>
  <c r="AJ86" i="23"/>
  <c r="O46" i="24"/>
  <c r="AY85" i="23"/>
  <c r="AZ85" i="23" s="1"/>
  <c r="N47" i="24"/>
  <c r="AV86" i="23"/>
  <c r="AW86" i="23"/>
  <c r="F46" i="24"/>
  <c r="O85" i="23"/>
  <c r="P85" i="23" s="1"/>
  <c r="I46" i="24"/>
  <c r="AA85" i="23"/>
  <c r="AB85" i="23" s="1"/>
  <c r="CL87" i="23"/>
  <c r="CH87" i="23"/>
  <c r="CK87" i="23"/>
  <c r="BK82" i="21"/>
  <c r="CG82" i="21"/>
  <c r="CR82" i="21"/>
  <c r="O43" i="22"/>
  <c r="AY82" i="21"/>
  <c r="AZ82" i="21" s="1"/>
  <c r="F43" i="22"/>
  <c r="O82" i="21"/>
  <c r="P82" i="21" s="1"/>
  <c r="K44" i="22"/>
  <c r="AK83" i="21"/>
  <c r="AJ83" i="21"/>
  <c r="CA84" i="21"/>
  <c r="BZ84" i="21"/>
  <c r="BW84" i="21"/>
  <c r="CC83" i="21"/>
  <c r="CD83" i="21"/>
  <c r="CF83" i="21" s="1"/>
  <c r="BH83" i="21"/>
  <c r="BJ83" i="21" s="1"/>
  <c r="BG83" i="21"/>
  <c r="A46" i="22"/>
  <c r="BX85" i="21"/>
  <c r="CI85" i="21"/>
  <c r="BB85" i="21"/>
  <c r="BM85" i="21"/>
  <c r="D45" i="22"/>
  <c r="J84" i="21"/>
  <c r="I84" i="21"/>
  <c r="F84" i="21"/>
  <c r="L43" i="22"/>
  <c r="AM82" i="21"/>
  <c r="AN82" i="21" s="1"/>
  <c r="E44" i="22"/>
  <c r="M83" i="21"/>
  <c r="L83" i="21"/>
  <c r="C46" i="22"/>
  <c r="B86" i="21"/>
  <c r="D86" i="21"/>
  <c r="CH84" i="21"/>
  <c r="CL84" i="21"/>
  <c r="CK84" i="21"/>
  <c r="M45" i="22"/>
  <c r="AT84" i="21"/>
  <c r="AS84" i="21"/>
  <c r="AP84" i="21"/>
  <c r="CO83" i="21"/>
  <c r="CQ83" i="21" s="1"/>
  <c r="CN83" i="21"/>
  <c r="BA84" i="21"/>
  <c r="BE84" i="21"/>
  <c r="BD84" i="21"/>
  <c r="I43" i="22"/>
  <c r="AA82" i="21"/>
  <c r="AB82" i="21" s="1"/>
  <c r="N44" i="22"/>
  <c r="AW83" i="21"/>
  <c r="AV83" i="21"/>
  <c r="G45" i="22"/>
  <c r="R84" i="21"/>
  <c r="V84" i="21"/>
  <c r="U84" i="21"/>
  <c r="BP84" i="21"/>
  <c r="BO84" i="21"/>
  <c r="BL84" i="21"/>
  <c r="H44" i="22"/>
  <c r="Y83" i="21"/>
  <c r="X83" i="21"/>
  <c r="J45" i="22"/>
  <c r="AH84" i="21"/>
  <c r="AG84" i="21"/>
  <c r="AD84" i="21"/>
  <c r="BS83" i="21"/>
  <c r="BU83" i="21" s="1"/>
  <c r="BR83" i="21"/>
  <c r="M14" i="17"/>
  <c r="G14" i="17"/>
  <c r="D14" i="17"/>
  <c r="J14" i="17"/>
  <c r="C37" i="17"/>
  <c r="C36" i="18"/>
  <c r="F13" i="18"/>
  <c r="O13" i="18"/>
  <c r="G14" i="18"/>
  <c r="M14" i="18"/>
  <c r="L13" i="18"/>
  <c r="J14" i="18"/>
  <c r="D14" i="18"/>
  <c r="I13" i="18"/>
  <c r="CR93" i="27" l="1"/>
  <c r="BV93" i="27"/>
  <c r="CG93" i="27"/>
  <c r="E86" i="21"/>
  <c r="G86" i="21" s="1"/>
  <c r="D56" i="30"/>
  <c r="I95" i="29"/>
  <c r="F95" i="29"/>
  <c r="J95" i="29"/>
  <c r="G56" i="30"/>
  <c r="V95" i="29"/>
  <c r="U95" i="29"/>
  <c r="R95" i="29"/>
  <c r="C57" i="30"/>
  <c r="D97" i="29"/>
  <c r="B97" i="29"/>
  <c r="CC94" i="29"/>
  <c r="CD94" i="29"/>
  <c r="CF94" i="29" s="1"/>
  <c r="CG94" i="29" s="1"/>
  <c r="E55" i="30"/>
  <c r="M94" i="29"/>
  <c r="L94" i="29"/>
  <c r="BR94" i="29"/>
  <c r="BS94" i="29"/>
  <c r="BU94" i="29" s="1"/>
  <c r="BV94" i="29" s="1"/>
  <c r="F54" i="30"/>
  <c r="O93" i="29"/>
  <c r="P93" i="29" s="1"/>
  <c r="L54" i="30"/>
  <c r="AM93" i="29"/>
  <c r="AN93" i="29" s="1"/>
  <c r="I54" i="30"/>
  <c r="AA93" i="29"/>
  <c r="AB93" i="29" s="1"/>
  <c r="BE95" i="29"/>
  <c r="BD95" i="29"/>
  <c r="BA95" i="29"/>
  <c r="CA95" i="29"/>
  <c r="BZ95" i="29"/>
  <c r="BW95" i="29"/>
  <c r="K55" i="30"/>
  <c r="AK94" i="29"/>
  <c r="AJ94" i="29"/>
  <c r="CN94" i="29"/>
  <c r="CO94" i="29"/>
  <c r="CQ94" i="29" s="1"/>
  <c r="CR94" i="29" s="1"/>
  <c r="A57" i="30"/>
  <c r="AE96" i="29"/>
  <c r="AC96" i="29"/>
  <c r="G96" i="29"/>
  <c r="E96" i="29"/>
  <c r="CI96" i="29"/>
  <c r="BX96" i="29"/>
  <c r="BM96" i="29"/>
  <c r="BB96" i="29"/>
  <c r="AQ96" i="29"/>
  <c r="AO96" i="29"/>
  <c r="S96" i="29"/>
  <c r="Q96" i="29"/>
  <c r="BG94" i="29"/>
  <c r="BH94" i="29"/>
  <c r="BJ94" i="29" s="1"/>
  <c r="BK94" i="29"/>
  <c r="H55" i="30"/>
  <c r="X94" i="29"/>
  <c r="Y94" i="29"/>
  <c r="O54" i="30"/>
  <c r="AY93" i="29"/>
  <c r="AZ93" i="29" s="1"/>
  <c r="J56" i="30"/>
  <c r="AG95" i="29"/>
  <c r="AD95" i="29"/>
  <c r="AH95" i="29"/>
  <c r="M56" i="30"/>
  <c r="AT95" i="29"/>
  <c r="AS95" i="29"/>
  <c r="AP95" i="29"/>
  <c r="BP95" i="29"/>
  <c r="BO95" i="29"/>
  <c r="BL95" i="29"/>
  <c r="CL95" i="29"/>
  <c r="CK95" i="29"/>
  <c r="CH95" i="29"/>
  <c r="N55" i="30"/>
  <c r="AV94" i="29"/>
  <c r="AW94" i="29"/>
  <c r="G56" i="28"/>
  <c r="V95" i="27"/>
  <c r="U95" i="27"/>
  <c r="R95" i="27"/>
  <c r="D56" i="28"/>
  <c r="I95" i="27"/>
  <c r="F95" i="27"/>
  <c r="J95" i="27"/>
  <c r="I54" i="28"/>
  <c r="AA93" i="27"/>
  <c r="AB93" i="27" s="1"/>
  <c r="C57" i="28"/>
  <c r="D97" i="27"/>
  <c r="B97" i="27"/>
  <c r="BG94" i="27"/>
  <c r="BH94" i="27"/>
  <c r="BJ94" i="27" s="1"/>
  <c r="BK94" i="27" s="1"/>
  <c r="J56" i="28"/>
  <c r="AG95" i="27"/>
  <c r="AD95" i="27"/>
  <c r="AH95" i="27"/>
  <c r="M56" i="28"/>
  <c r="AT95" i="27"/>
  <c r="AS95" i="27"/>
  <c r="AP95" i="27"/>
  <c r="BP95" i="27"/>
  <c r="BO95" i="27"/>
  <c r="BL95" i="27"/>
  <c r="CL95" i="27"/>
  <c r="CK95" i="27"/>
  <c r="CH95" i="27"/>
  <c r="K55" i="28"/>
  <c r="AK94" i="27"/>
  <c r="AJ94" i="27"/>
  <c r="E55" i="28"/>
  <c r="M94" i="27"/>
  <c r="L94" i="27"/>
  <c r="CN94" i="27"/>
  <c r="CO94" i="27"/>
  <c r="CQ94" i="27" s="1"/>
  <c r="CR94" i="27" s="1"/>
  <c r="N55" i="28"/>
  <c r="AV94" i="27"/>
  <c r="AW94" i="27"/>
  <c r="H55" i="28"/>
  <c r="X94" i="27"/>
  <c r="Y94" i="27"/>
  <c r="F54" i="28"/>
  <c r="O93" i="27"/>
  <c r="P93" i="27" s="1"/>
  <c r="A57" i="28"/>
  <c r="AE96" i="27"/>
  <c r="AC96" i="27"/>
  <c r="E96" i="27"/>
  <c r="G96" i="27" s="1"/>
  <c r="CI96" i="27"/>
  <c r="BX96" i="27"/>
  <c r="BM96" i="27"/>
  <c r="BB96" i="27"/>
  <c r="AQ96" i="27"/>
  <c r="AO96" i="27"/>
  <c r="Q96" i="27"/>
  <c r="S96" i="27" s="1"/>
  <c r="CC94" i="27"/>
  <c r="CD94" i="27"/>
  <c r="CF94" i="27" s="1"/>
  <c r="BE95" i="27"/>
  <c r="BD95" i="27"/>
  <c r="BA95" i="27"/>
  <c r="CA95" i="27"/>
  <c r="BZ95" i="27"/>
  <c r="BW95" i="27"/>
  <c r="L54" i="28"/>
  <c r="AM93" i="27"/>
  <c r="AN93" i="27" s="1"/>
  <c r="O54" i="28"/>
  <c r="AY93" i="27"/>
  <c r="AZ93" i="27" s="1"/>
  <c r="BR94" i="27"/>
  <c r="BS94" i="27"/>
  <c r="BU94" i="27" s="1"/>
  <c r="BV94" i="27" s="1"/>
  <c r="AC89" i="23"/>
  <c r="Q89" i="23"/>
  <c r="E89" i="23"/>
  <c r="G89" i="23" s="1"/>
  <c r="S89" i="23"/>
  <c r="CR86" i="23"/>
  <c r="BV86" i="23"/>
  <c r="CG83" i="21"/>
  <c r="BK86" i="23"/>
  <c r="CG86" i="23"/>
  <c r="BR87" i="23"/>
  <c r="BS87" i="23"/>
  <c r="BU87" i="23" s="1"/>
  <c r="N48" i="24"/>
  <c r="AV87" i="23"/>
  <c r="AW87" i="23"/>
  <c r="BL88" i="23"/>
  <c r="BP88" i="23"/>
  <c r="BO88" i="23"/>
  <c r="J49" i="24"/>
  <c r="AD88" i="23"/>
  <c r="AG88" i="23"/>
  <c r="AH88" i="23"/>
  <c r="A50" i="24"/>
  <c r="BM89" i="23"/>
  <c r="AQ89" i="23"/>
  <c r="BX89" i="23"/>
  <c r="AE89" i="23"/>
  <c r="CI89" i="23"/>
  <c r="BB89" i="23"/>
  <c r="F47" i="24"/>
  <c r="O86" i="23"/>
  <c r="P86" i="23" s="1"/>
  <c r="D49" i="24"/>
  <c r="I88" i="23"/>
  <c r="J88" i="23"/>
  <c r="F88" i="23"/>
  <c r="C50" i="24"/>
  <c r="B90" i="23"/>
  <c r="AC90" i="23" s="1"/>
  <c r="D90" i="23"/>
  <c r="K48" i="24"/>
  <c r="AK87" i="23"/>
  <c r="AJ87" i="23"/>
  <c r="BZ88" i="23"/>
  <c r="CA88" i="23"/>
  <c r="BW88" i="23"/>
  <c r="E48" i="24"/>
  <c r="L87" i="23"/>
  <c r="M87" i="23"/>
  <c r="M49" i="24"/>
  <c r="AT88" i="23"/>
  <c r="AS88" i="23"/>
  <c r="AP88" i="23"/>
  <c r="G49" i="24"/>
  <c r="V88" i="23"/>
  <c r="R88" i="23"/>
  <c r="U88" i="23"/>
  <c r="BH87" i="23"/>
  <c r="BJ87" i="23" s="1"/>
  <c r="BG87" i="23"/>
  <c r="BE88" i="23"/>
  <c r="BD88" i="23"/>
  <c r="BA88" i="23"/>
  <c r="H48" i="24"/>
  <c r="Y87" i="23"/>
  <c r="X87" i="23"/>
  <c r="I47" i="24"/>
  <c r="AA86" i="23"/>
  <c r="AB86" i="23" s="1"/>
  <c r="L47" i="24"/>
  <c r="AM86" i="23"/>
  <c r="AN86" i="23" s="1"/>
  <c r="CL88" i="23"/>
  <c r="CK88" i="23"/>
  <c r="CH88" i="23"/>
  <c r="CC87" i="23"/>
  <c r="CD87" i="23"/>
  <c r="CF87" i="23" s="1"/>
  <c r="O47" i="24"/>
  <c r="AY86" i="23"/>
  <c r="AZ86" i="23" s="1"/>
  <c r="CO87" i="23"/>
  <c r="CQ87" i="23" s="1"/>
  <c r="CN87" i="23"/>
  <c r="BK83" i="21"/>
  <c r="BV83" i="21"/>
  <c r="CR83" i="21"/>
  <c r="CD84" i="21"/>
  <c r="CF84" i="21" s="1"/>
  <c r="CC84" i="21"/>
  <c r="CL85" i="21"/>
  <c r="CK85" i="21"/>
  <c r="CH85" i="21"/>
  <c r="A47" i="22"/>
  <c r="BM86" i="21"/>
  <c r="BX86" i="21"/>
  <c r="BB86" i="21"/>
  <c r="CI86" i="21"/>
  <c r="I44" i="22"/>
  <c r="AA83" i="21"/>
  <c r="AB83" i="21" s="1"/>
  <c r="D46" i="22"/>
  <c r="F85" i="21"/>
  <c r="J85" i="21"/>
  <c r="I85" i="21"/>
  <c r="M46" i="22"/>
  <c r="AP85" i="21"/>
  <c r="AT85" i="21"/>
  <c r="AS85" i="21"/>
  <c r="L44" i="22"/>
  <c r="AM83" i="21"/>
  <c r="AN83" i="21" s="1"/>
  <c r="BW85" i="21"/>
  <c r="CA85" i="21"/>
  <c r="BZ85" i="21"/>
  <c r="BP85" i="21"/>
  <c r="BO85" i="21"/>
  <c r="BL85" i="21"/>
  <c r="N45" i="22"/>
  <c r="AW84" i="21"/>
  <c r="AV84" i="21"/>
  <c r="BE85" i="21"/>
  <c r="BD85" i="21"/>
  <c r="BA85" i="21"/>
  <c r="BR84" i="21"/>
  <c r="BS84" i="21"/>
  <c r="BU84" i="21" s="1"/>
  <c r="CN84" i="21"/>
  <c r="CO84" i="21"/>
  <c r="CQ84" i="21" s="1"/>
  <c r="E45" i="22"/>
  <c r="M84" i="21"/>
  <c r="L84" i="21"/>
  <c r="G46" i="22"/>
  <c r="V85" i="21"/>
  <c r="U85" i="21"/>
  <c r="R85" i="21"/>
  <c r="O44" i="22"/>
  <c r="AY83" i="21"/>
  <c r="AZ83" i="21" s="1"/>
  <c r="BH84" i="21"/>
  <c r="BJ84" i="21" s="1"/>
  <c r="BG84" i="21"/>
  <c r="K45" i="22"/>
  <c r="AJ84" i="21"/>
  <c r="AK84" i="21"/>
  <c r="F44" i="22"/>
  <c r="O83" i="21"/>
  <c r="P83" i="21" s="1"/>
  <c r="H45" i="22"/>
  <c r="Y84" i="21"/>
  <c r="X84" i="21"/>
  <c r="C47" i="22"/>
  <c r="D87" i="21"/>
  <c r="B120" i="21" s="1"/>
  <c r="H20" i="21" s="1"/>
  <c r="B87" i="21"/>
  <c r="J46" i="22"/>
  <c r="AH85" i="21"/>
  <c r="AG85" i="21"/>
  <c r="AD85" i="21"/>
  <c r="C38" i="17"/>
  <c r="E14" i="17"/>
  <c r="F14" i="17"/>
  <c r="K14" i="17"/>
  <c r="L14" i="17"/>
  <c r="H14" i="17"/>
  <c r="I14" i="17"/>
  <c r="A15" i="17"/>
  <c r="N14" i="17"/>
  <c r="O14" i="17"/>
  <c r="N14" i="18"/>
  <c r="K14" i="18"/>
  <c r="H14" i="18"/>
  <c r="E14" i="18"/>
  <c r="A15" i="18"/>
  <c r="C37" i="18"/>
  <c r="CG94" i="27" l="1"/>
  <c r="AO90" i="23"/>
  <c r="E87" i="21"/>
  <c r="G87" i="21" s="1"/>
  <c r="BS95" i="29"/>
  <c r="BU95" i="29" s="1"/>
  <c r="BR95" i="29"/>
  <c r="I55" i="30"/>
  <c r="AA94" i="29"/>
  <c r="AB94" i="29" s="1"/>
  <c r="G57" i="30"/>
  <c r="U96" i="29"/>
  <c r="R96" i="29"/>
  <c r="V96" i="29"/>
  <c r="M57" i="30"/>
  <c r="AS96" i="29"/>
  <c r="AP96" i="29"/>
  <c r="AT96" i="29"/>
  <c r="BO96" i="29"/>
  <c r="BL96" i="29"/>
  <c r="BP96" i="29"/>
  <c r="CK96" i="29"/>
  <c r="CH96" i="29"/>
  <c r="CL96" i="29"/>
  <c r="D57" i="30"/>
  <c r="J96" i="29"/>
  <c r="I96" i="29"/>
  <c r="F96" i="29"/>
  <c r="J57" i="30"/>
  <c r="AH96" i="29"/>
  <c r="AG96" i="29"/>
  <c r="AD96" i="29"/>
  <c r="L55" i="30"/>
  <c r="AM94" i="29"/>
  <c r="AN94" i="29" s="1"/>
  <c r="CD95" i="29"/>
  <c r="CF95" i="29" s="1"/>
  <c r="CC95" i="29"/>
  <c r="F55" i="30"/>
  <c r="O94" i="29"/>
  <c r="P94" i="29" s="1"/>
  <c r="C58" i="30"/>
  <c r="B98" i="29"/>
  <c r="D98" i="29"/>
  <c r="H56" i="30"/>
  <c r="Y95" i="29"/>
  <c r="X95" i="29"/>
  <c r="E56" i="30"/>
  <c r="L95" i="29"/>
  <c r="M95" i="29"/>
  <c r="O55" i="30"/>
  <c r="AY94" i="29"/>
  <c r="AZ94" i="29" s="1"/>
  <c r="CO95" i="29"/>
  <c r="CQ95" i="29" s="1"/>
  <c r="CN95" i="29"/>
  <c r="BV95" i="29"/>
  <c r="N56" i="30"/>
  <c r="AW95" i="29"/>
  <c r="AV95" i="29"/>
  <c r="K56" i="30"/>
  <c r="AJ95" i="29"/>
  <c r="AK95" i="29"/>
  <c r="BD96" i="29"/>
  <c r="BA96" i="29"/>
  <c r="BE96" i="29"/>
  <c r="BZ96" i="29"/>
  <c r="BW96" i="29"/>
  <c r="CA96" i="29"/>
  <c r="CG95" i="29"/>
  <c r="BH95" i="29"/>
  <c r="BJ95" i="29" s="1"/>
  <c r="BG95" i="29"/>
  <c r="A58" i="30"/>
  <c r="CI97" i="29"/>
  <c r="BX97" i="29"/>
  <c r="BM97" i="29"/>
  <c r="BB97" i="29"/>
  <c r="AQ97" i="29"/>
  <c r="AO97" i="29"/>
  <c r="Q97" i="29"/>
  <c r="S97" i="29" s="1"/>
  <c r="AE97" i="29"/>
  <c r="AC97" i="29"/>
  <c r="E97" i="29"/>
  <c r="G97" i="29" s="1"/>
  <c r="D57" i="28"/>
  <c r="J96" i="27"/>
  <c r="I96" i="27"/>
  <c r="F96" i="27"/>
  <c r="G57" i="28"/>
  <c r="U96" i="27"/>
  <c r="R96" i="27"/>
  <c r="V96" i="27"/>
  <c r="CD95" i="27"/>
  <c r="CF95" i="27" s="1"/>
  <c r="CC95" i="27"/>
  <c r="M57" i="28"/>
  <c r="AS96" i="27"/>
  <c r="AP96" i="27"/>
  <c r="AT96" i="27"/>
  <c r="BO96" i="27"/>
  <c r="BL96" i="27"/>
  <c r="BP96" i="27"/>
  <c r="CK96" i="27"/>
  <c r="CH96" i="27"/>
  <c r="CL96" i="27"/>
  <c r="J57" i="28"/>
  <c r="AH96" i="27"/>
  <c r="AG96" i="27"/>
  <c r="AD96" i="27"/>
  <c r="F55" i="28"/>
  <c r="O94" i="27"/>
  <c r="P94" i="27" s="1"/>
  <c r="BS95" i="27"/>
  <c r="BU95" i="27" s="1"/>
  <c r="BR95" i="27"/>
  <c r="A58" i="28"/>
  <c r="CI97" i="27"/>
  <c r="BX97" i="27"/>
  <c r="BM97" i="27"/>
  <c r="BB97" i="27"/>
  <c r="AQ97" i="27"/>
  <c r="AO97" i="27"/>
  <c r="Q97" i="27"/>
  <c r="S97" i="27" s="1"/>
  <c r="AE97" i="27"/>
  <c r="AC97" i="27"/>
  <c r="E97" i="27"/>
  <c r="G97" i="27" s="1"/>
  <c r="CG95" i="27"/>
  <c r="BH95" i="27"/>
  <c r="BJ95" i="27" s="1"/>
  <c r="BG95" i="27"/>
  <c r="BD96" i="27"/>
  <c r="BA96" i="27"/>
  <c r="BE96" i="27"/>
  <c r="BZ96" i="27"/>
  <c r="BW96" i="27"/>
  <c r="CA96" i="27"/>
  <c r="I55" i="28"/>
  <c r="AA94" i="27"/>
  <c r="AB94" i="27" s="1"/>
  <c r="O55" i="28"/>
  <c r="AY94" i="27"/>
  <c r="AZ94" i="27" s="1"/>
  <c r="L55" i="28"/>
  <c r="AM94" i="27"/>
  <c r="AN94" i="27" s="1"/>
  <c r="CO95" i="27"/>
  <c r="CQ95" i="27" s="1"/>
  <c r="CN95" i="27"/>
  <c r="BV95" i="27"/>
  <c r="N56" i="28"/>
  <c r="AW95" i="27"/>
  <c r="AV95" i="27"/>
  <c r="K56" i="28"/>
  <c r="AJ95" i="27"/>
  <c r="AK95" i="27"/>
  <c r="C58" i="28"/>
  <c r="B98" i="27"/>
  <c r="D98" i="27"/>
  <c r="E56" i="28"/>
  <c r="L95" i="27"/>
  <c r="M95" i="27"/>
  <c r="H56" i="28"/>
  <c r="Y95" i="27"/>
  <c r="X95" i="27"/>
  <c r="E90" i="23"/>
  <c r="G90" i="23" s="1"/>
  <c r="Q90" i="23"/>
  <c r="S90" i="23" s="1"/>
  <c r="BK87" i="23"/>
  <c r="CG84" i="21"/>
  <c r="BV87" i="23"/>
  <c r="CR87" i="23"/>
  <c r="CG87" i="23"/>
  <c r="I48" i="24"/>
  <c r="AA87" i="23"/>
  <c r="AB87" i="23" s="1"/>
  <c r="BE89" i="23"/>
  <c r="BD89" i="23"/>
  <c r="BA89" i="23"/>
  <c r="CK89" i="23"/>
  <c r="CL89" i="23"/>
  <c r="CH89" i="23"/>
  <c r="J50" i="24"/>
  <c r="AD89" i="23"/>
  <c r="AH89" i="23"/>
  <c r="AG89" i="23"/>
  <c r="CA89" i="23"/>
  <c r="BZ89" i="23"/>
  <c r="BW89" i="23"/>
  <c r="M50" i="24"/>
  <c r="AT89" i="23"/>
  <c r="AS89" i="23"/>
  <c r="AP89" i="23"/>
  <c r="BS88" i="23"/>
  <c r="BU88" i="23" s="1"/>
  <c r="BR88" i="23"/>
  <c r="F48" i="24"/>
  <c r="O87" i="23"/>
  <c r="P87" i="23" s="1"/>
  <c r="D50" i="24"/>
  <c r="J89" i="23"/>
  <c r="I89" i="23"/>
  <c r="F89" i="23"/>
  <c r="BL89" i="23"/>
  <c r="BP89" i="23"/>
  <c r="BO89" i="23"/>
  <c r="O48" i="24"/>
  <c r="AY87" i="23"/>
  <c r="AZ87" i="23" s="1"/>
  <c r="L48" i="24"/>
  <c r="AM87" i="23"/>
  <c r="AN87" i="23" s="1"/>
  <c r="A51" i="24"/>
  <c r="BB90" i="23"/>
  <c r="AE90" i="23"/>
  <c r="CI90" i="23"/>
  <c r="AQ90" i="23"/>
  <c r="BX90" i="23"/>
  <c r="BM90" i="23"/>
  <c r="E49" i="24"/>
  <c r="M88" i="23"/>
  <c r="L88" i="23"/>
  <c r="G50" i="24"/>
  <c r="V89" i="23"/>
  <c r="U89" i="23"/>
  <c r="R89" i="23"/>
  <c r="BG88" i="23"/>
  <c r="BH88" i="23"/>
  <c r="BJ88" i="23" s="1"/>
  <c r="CD88" i="23"/>
  <c r="CF88" i="23" s="1"/>
  <c r="CC88" i="23"/>
  <c r="K49" i="24"/>
  <c r="AK88" i="23"/>
  <c r="AJ88" i="23"/>
  <c r="C51" i="24"/>
  <c r="B91" i="23"/>
  <c r="AC91" i="23" s="1"/>
  <c r="D91" i="23"/>
  <c r="H49" i="24"/>
  <c r="X88" i="23"/>
  <c r="Y88" i="23"/>
  <c r="N49" i="24"/>
  <c r="AW88" i="23"/>
  <c r="AV88" i="23"/>
  <c r="CO88" i="23"/>
  <c r="CQ88" i="23" s="1"/>
  <c r="CN88" i="23"/>
  <c r="CR84" i="21"/>
  <c r="BK84" i="21"/>
  <c r="BV84" i="21"/>
  <c r="BO86" i="21"/>
  <c r="BL86" i="21"/>
  <c r="BP86" i="21"/>
  <c r="E46" i="22"/>
  <c r="M85" i="21"/>
  <c r="L85" i="21"/>
  <c r="CD85" i="21"/>
  <c r="CF85" i="21" s="1"/>
  <c r="CC85" i="21"/>
  <c r="J47" i="22"/>
  <c r="AG86" i="21"/>
  <c r="AD86" i="21"/>
  <c r="AH86" i="21"/>
  <c r="H46" i="22"/>
  <c r="Y85" i="21"/>
  <c r="X85" i="21"/>
  <c r="BH85" i="21"/>
  <c r="BJ85" i="21" s="1"/>
  <c r="BG85" i="21"/>
  <c r="I45" i="22"/>
  <c r="AA84" i="21"/>
  <c r="AB84" i="21" s="1"/>
  <c r="CO85" i="21"/>
  <c r="CQ85" i="21" s="1"/>
  <c r="CN85" i="21"/>
  <c r="L45" i="22"/>
  <c r="AM84" i="21"/>
  <c r="AN84" i="21" s="1"/>
  <c r="CL86" i="21"/>
  <c r="CK86" i="21"/>
  <c r="CH86" i="21"/>
  <c r="CA86" i="21"/>
  <c r="BZ86" i="21"/>
  <c r="BW86" i="21"/>
  <c r="BD86" i="21"/>
  <c r="BE86" i="21"/>
  <c r="BA86" i="21"/>
  <c r="K46" i="22"/>
  <c r="AK85" i="21"/>
  <c r="AJ85" i="21"/>
  <c r="A48" i="22"/>
  <c r="CI87" i="21"/>
  <c r="BM87" i="21"/>
  <c r="BB87" i="21"/>
  <c r="BX87" i="21"/>
  <c r="N46" i="22"/>
  <c r="AW85" i="21"/>
  <c r="AV85" i="21"/>
  <c r="G47" i="22"/>
  <c r="U86" i="21"/>
  <c r="V86" i="21"/>
  <c r="R86" i="21"/>
  <c r="BS85" i="21"/>
  <c r="BU85" i="21" s="1"/>
  <c r="BR85" i="21"/>
  <c r="C48" i="22"/>
  <c r="A81" i="22" s="1"/>
  <c r="D88" i="21"/>
  <c r="B88" i="21"/>
  <c r="O45" i="22"/>
  <c r="AY84" i="21"/>
  <c r="AZ84" i="21" s="1"/>
  <c r="D47" i="22"/>
  <c r="J86" i="21"/>
  <c r="I86" i="21"/>
  <c r="F86" i="21"/>
  <c r="F45" i="22"/>
  <c r="O84" i="21"/>
  <c r="P84" i="21" s="1"/>
  <c r="M47" i="22"/>
  <c r="AT86" i="21"/>
  <c r="AS86" i="21"/>
  <c r="AP86" i="21"/>
  <c r="M15" i="17"/>
  <c r="G15" i="17"/>
  <c r="J15" i="17"/>
  <c r="D15" i="17"/>
  <c r="C39" i="17"/>
  <c r="L14" i="18"/>
  <c r="D15" i="18"/>
  <c r="G15" i="18"/>
  <c r="M15" i="18"/>
  <c r="J15" i="18"/>
  <c r="I14" i="18"/>
  <c r="C38" i="18"/>
  <c r="F14" i="18"/>
  <c r="O14" i="18"/>
  <c r="BK95" i="27" l="1"/>
  <c r="BK95" i="29"/>
  <c r="CR95" i="29"/>
  <c r="CR95" i="27"/>
  <c r="AO91" i="23"/>
  <c r="E88" i="21"/>
  <c r="G88" i="21" s="1"/>
  <c r="F88" i="21" s="1"/>
  <c r="BE97" i="29"/>
  <c r="BD97" i="29"/>
  <c r="BA97" i="29"/>
  <c r="CA97" i="29"/>
  <c r="BZ97" i="29"/>
  <c r="BW97" i="29"/>
  <c r="CC96" i="29"/>
  <c r="CD96" i="29"/>
  <c r="CF96" i="29" s="1"/>
  <c r="A59" i="30"/>
  <c r="AE98" i="29"/>
  <c r="AC98" i="29"/>
  <c r="E98" i="29"/>
  <c r="G98" i="29" s="1"/>
  <c r="CI98" i="29"/>
  <c r="BX98" i="29"/>
  <c r="BM98" i="29"/>
  <c r="BB98" i="29"/>
  <c r="AQ98" i="29"/>
  <c r="AO98" i="29"/>
  <c r="S98" i="29"/>
  <c r="Q98" i="29"/>
  <c r="BR96" i="29"/>
  <c r="BS96" i="29"/>
  <c r="BU96" i="29" s="1"/>
  <c r="BV96" i="29"/>
  <c r="D58" i="30"/>
  <c r="I97" i="29"/>
  <c r="F97" i="29"/>
  <c r="J97" i="29"/>
  <c r="J58" i="30"/>
  <c r="AG97" i="29"/>
  <c r="AD97" i="29"/>
  <c r="AH97" i="29"/>
  <c r="G58" i="30"/>
  <c r="V97" i="29"/>
  <c r="U97" i="29"/>
  <c r="R97" i="29"/>
  <c r="M58" i="30"/>
  <c r="AT97" i="29"/>
  <c r="AS97" i="29"/>
  <c r="AP97" i="29"/>
  <c r="BP97" i="29"/>
  <c r="BO97" i="29"/>
  <c r="BL97" i="29"/>
  <c r="CL97" i="29"/>
  <c r="CK97" i="29"/>
  <c r="CH97" i="29"/>
  <c r="BG96" i="29"/>
  <c r="BH96" i="29"/>
  <c r="BJ96" i="29" s="1"/>
  <c r="BK96" i="29" s="1"/>
  <c r="L56" i="30"/>
  <c r="AM95" i="29"/>
  <c r="AN95" i="29" s="1"/>
  <c r="O56" i="30"/>
  <c r="AY95" i="29"/>
  <c r="AZ95" i="29" s="1"/>
  <c r="F56" i="30"/>
  <c r="O95" i="29"/>
  <c r="P95" i="29" s="1"/>
  <c r="I56" i="30"/>
  <c r="AA95" i="29"/>
  <c r="AB95" i="29" s="1"/>
  <c r="C59" i="30"/>
  <c r="D99" i="29"/>
  <c r="B99" i="29"/>
  <c r="K57" i="30"/>
  <c r="AK96" i="29"/>
  <c r="AJ96" i="29"/>
  <c r="E57" i="30"/>
  <c r="M96" i="29"/>
  <c r="L96" i="29"/>
  <c r="CN96" i="29"/>
  <c r="CO96" i="29"/>
  <c r="CQ96" i="29" s="1"/>
  <c r="N57" i="30"/>
  <c r="AV96" i="29"/>
  <c r="AW96" i="29"/>
  <c r="H57" i="30"/>
  <c r="X96" i="29"/>
  <c r="Y96" i="29"/>
  <c r="L56" i="28"/>
  <c r="AM95" i="27"/>
  <c r="AN95" i="27" s="1"/>
  <c r="F56" i="28"/>
  <c r="O95" i="27"/>
  <c r="P95" i="27" s="1"/>
  <c r="A59" i="28"/>
  <c r="AE98" i="27"/>
  <c r="AC98" i="27"/>
  <c r="E98" i="27"/>
  <c r="G98" i="27" s="1"/>
  <c r="CI98" i="27"/>
  <c r="BX98" i="27"/>
  <c r="BM98" i="27"/>
  <c r="BB98" i="27"/>
  <c r="AQ98" i="27"/>
  <c r="AO98" i="27"/>
  <c r="Q98" i="27"/>
  <c r="S98" i="27" s="1"/>
  <c r="CC96" i="27"/>
  <c r="CD96" i="27"/>
  <c r="CF96" i="27" s="1"/>
  <c r="CG96" i="27" s="1"/>
  <c r="BE97" i="27"/>
  <c r="BD97" i="27"/>
  <c r="BA97" i="27"/>
  <c r="CA97" i="27"/>
  <c r="BZ97" i="27"/>
  <c r="BW97" i="27"/>
  <c r="BR96" i="27"/>
  <c r="BS96" i="27"/>
  <c r="BU96" i="27" s="1"/>
  <c r="BV96" i="27" s="1"/>
  <c r="H57" i="28"/>
  <c r="X96" i="27"/>
  <c r="Y96" i="27"/>
  <c r="E57" i="28"/>
  <c r="M96" i="27"/>
  <c r="L96" i="27"/>
  <c r="I56" i="28"/>
  <c r="AA95" i="27"/>
  <c r="AB95" i="27" s="1"/>
  <c r="C59" i="28"/>
  <c r="D99" i="27"/>
  <c r="B99" i="27"/>
  <c r="O56" i="28"/>
  <c r="AY95" i="27"/>
  <c r="AZ95" i="27" s="1"/>
  <c r="BG96" i="27"/>
  <c r="BH96" i="27"/>
  <c r="BJ96" i="27" s="1"/>
  <c r="D58" i="28"/>
  <c r="I97" i="27"/>
  <c r="F97" i="27"/>
  <c r="J97" i="27"/>
  <c r="J58" i="28"/>
  <c r="AG97" i="27"/>
  <c r="AD97" i="27"/>
  <c r="AH97" i="27"/>
  <c r="G58" i="28"/>
  <c r="V97" i="27"/>
  <c r="U97" i="27"/>
  <c r="R97" i="27"/>
  <c r="M58" i="28"/>
  <c r="AT97" i="27"/>
  <c r="AS97" i="27"/>
  <c r="AP97" i="27"/>
  <c r="BP97" i="27"/>
  <c r="BO97" i="27"/>
  <c r="BL97" i="27"/>
  <c r="CL97" i="27"/>
  <c r="CK97" i="27"/>
  <c r="CH97" i="27"/>
  <c r="K57" i="28"/>
  <c r="AK96" i="27"/>
  <c r="AJ96" i="27"/>
  <c r="CN96" i="27"/>
  <c r="CO96" i="27"/>
  <c r="CQ96" i="27" s="1"/>
  <c r="N57" i="28"/>
  <c r="AV96" i="27"/>
  <c r="AW96" i="27"/>
  <c r="Q91" i="23"/>
  <c r="E91" i="23"/>
  <c r="G91" i="23" s="1"/>
  <c r="S91" i="23"/>
  <c r="BK85" i="21"/>
  <c r="CG88" i="23"/>
  <c r="BV88" i="23"/>
  <c r="CR88" i="23"/>
  <c r="BK88" i="23"/>
  <c r="BL90" i="23"/>
  <c r="BO90" i="23"/>
  <c r="BP90" i="23"/>
  <c r="CA90" i="23"/>
  <c r="BZ90" i="23"/>
  <c r="BW90" i="23"/>
  <c r="BS89" i="23"/>
  <c r="BU89" i="23" s="1"/>
  <c r="BR89" i="23"/>
  <c r="N50" i="24"/>
  <c r="AV89" i="23"/>
  <c r="AW89" i="23"/>
  <c r="CN89" i="23"/>
  <c r="CO89" i="23"/>
  <c r="CQ89" i="23" s="1"/>
  <c r="CL90" i="23"/>
  <c r="CK90" i="23"/>
  <c r="CH90" i="23"/>
  <c r="D51" i="24"/>
  <c r="I90" i="23"/>
  <c r="F90" i="23"/>
  <c r="J90" i="23"/>
  <c r="J51" i="24"/>
  <c r="AH90" i="23"/>
  <c r="AG90" i="23"/>
  <c r="AD90" i="23"/>
  <c r="A52" i="24"/>
  <c r="CI91" i="23"/>
  <c r="BB91" i="23"/>
  <c r="AE91" i="23"/>
  <c r="BM91" i="23"/>
  <c r="AQ91" i="23"/>
  <c r="BX91" i="23"/>
  <c r="E50" i="24"/>
  <c r="L89" i="23"/>
  <c r="M89" i="23"/>
  <c r="BA90" i="23"/>
  <c r="BE90" i="23"/>
  <c r="BD90" i="23"/>
  <c r="BG89" i="23"/>
  <c r="BH89" i="23"/>
  <c r="BJ89" i="23" s="1"/>
  <c r="G51" i="24"/>
  <c r="R90" i="23"/>
  <c r="V90" i="23"/>
  <c r="U90" i="23"/>
  <c r="L49" i="24"/>
  <c r="AM88" i="23"/>
  <c r="AN88" i="23" s="1"/>
  <c r="CC89" i="23"/>
  <c r="CD89" i="23"/>
  <c r="CF89" i="23" s="1"/>
  <c r="I49" i="24"/>
  <c r="AA88" i="23"/>
  <c r="AB88" i="23" s="1"/>
  <c r="H50" i="24"/>
  <c r="X89" i="23"/>
  <c r="Y89" i="23"/>
  <c r="O49" i="24"/>
  <c r="AY88" i="23"/>
  <c r="AZ88" i="23" s="1"/>
  <c r="F49" i="24"/>
  <c r="O88" i="23"/>
  <c r="P88" i="23" s="1"/>
  <c r="M51" i="24"/>
  <c r="AS90" i="23"/>
  <c r="AT90" i="23"/>
  <c r="AP90" i="23"/>
  <c r="C52" i="24"/>
  <c r="B92" i="23"/>
  <c r="AC92" i="23" s="1"/>
  <c r="D92" i="23"/>
  <c r="K50" i="24"/>
  <c r="AK89" i="23"/>
  <c r="AJ89" i="23"/>
  <c r="CR85" i="21"/>
  <c r="BV85" i="21"/>
  <c r="CG85" i="21"/>
  <c r="G48" i="22"/>
  <c r="U87" i="21"/>
  <c r="V87" i="21"/>
  <c r="R87" i="21"/>
  <c r="CO86" i="21"/>
  <c r="CQ86" i="21" s="1"/>
  <c r="CN86" i="21"/>
  <c r="F46" i="22"/>
  <c r="O85" i="21"/>
  <c r="P85" i="21" s="1"/>
  <c r="H47" i="22"/>
  <c r="Y86" i="21"/>
  <c r="X86" i="21"/>
  <c r="I46" i="22"/>
  <c r="AA85" i="21"/>
  <c r="AB85" i="21" s="1"/>
  <c r="O46" i="22"/>
  <c r="AY85" i="21"/>
  <c r="AZ85" i="21" s="1"/>
  <c r="L46" i="22"/>
  <c r="AM85" i="21"/>
  <c r="AN85" i="21" s="1"/>
  <c r="D48" i="22"/>
  <c r="J87" i="21"/>
  <c r="F87" i="21"/>
  <c r="I87" i="21"/>
  <c r="K47" i="22"/>
  <c r="AK86" i="21"/>
  <c r="AJ86" i="21"/>
  <c r="BS86" i="21"/>
  <c r="BU86" i="21" s="1"/>
  <c r="BR86" i="21"/>
  <c r="E47" i="22"/>
  <c r="M86" i="21"/>
  <c r="L86" i="21"/>
  <c r="CA87" i="21"/>
  <c r="BW87" i="21"/>
  <c r="BZ87" i="21"/>
  <c r="CD86" i="21"/>
  <c r="CF86" i="21" s="1"/>
  <c r="CC86" i="21"/>
  <c r="J48" i="22"/>
  <c r="AD87" i="21"/>
  <c r="AG87" i="21"/>
  <c r="AH87" i="21"/>
  <c r="BH86" i="21"/>
  <c r="BJ86" i="21" s="1"/>
  <c r="BG86" i="21"/>
  <c r="BD87" i="21"/>
  <c r="BE87" i="21"/>
  <c r="BA87" i="21"/>
  <c r="CK87" i="21"/>
  <c r="CL87" i="21"/>
  <c r="CH87" i="21"/>
  <c r="N47" i="22"/>
  <c r="AW86" i="21"/>
  <c r="AV86" i="21"/>
  <c r="M48" i="22"/>
  <c r="AT87" i="21"/>
  <c r="AP87" i="21"/>
  <c r="AS87" i="21"/>
  <c r="A49" i="22"/>
  <c r="BM88" i="21"/>
  <c r="CI88" i="21"/>
  <c r="BX88" i="21"/>
  <c r="BB88" i="21"/>
  <c r="C49" i="22"/>
  <c r="B89" i="21"/>
  <c r="D89" i="21"/>
  <c r="BP87" i="21"/>
  <c r="BO87" i="21"/>
  <c r="BL87" i="21"/>
  <c r="A16" i="17"/>
  <c r="C40" i="17"/>
  <c r="E15" i="17"/>
  <c r="F15" i="17"/>
  <c r="K15" i="17"/>
  <c r="L15" i="17"/>
  <c r="H15" i="17"/>
  <c r="I15" i="17"/>
  <c r="N15" i="17"/>
  <c r="O15" i="17"/>
  <c r="H15" i="18"/>
  <c r="C39" i="18"/>
  <c r="E15" i="18"/>
  <c r="A16" i="18"/>
  <c r="K15" i="18"/>
  <c r="N15" i="18"/>
  <c r="BK96" i="27" l="1"/>
  <c r="CR96" i="29"/>
  <c r="CG96" i="29"/>
  <c r="CR96" i="27"/>
  <c r="AO92" i="23"/>
  <c r="N58" i="30"/>
  <c r="AW97" i="29"/>
  <c r="AV97" i="29"/>
  <c r="K58" i="30"/>
  <c r="AJ97" i="29"/>
  <c r="AK97" i="29"/>
  <c r="E58" i="30"/>
  <c r="L97" i="29"/>
  <c r="M97" i="29"/>
  <c r="G59" i="30"/>
  <c r="U98" i="29"/>
  <c r="R98" i="29"/>
  <c r="V98" i="29"/>
  <c r="M59" i="30"/>
  <c r="AS98" i="29"/>
  <c r="AP98" i="29"/>
  <c r="AT98" i="29"/>
  <c r="BO98" i="29"/>
  <c r="BL98" i="29"/>
  <c r="BP98" i="29"/>
  <c r="CK98" i="29"/>
  <c r="CH98" i="29"/>
  <c r="CL98" i="29"/>
  <c r="D59" i="30"/>
  <c r="J98" i="29"/>
  <c r="I98" i="29"/>
  <c r="F98" i="29"/>
  <c r="J59" i="30"/>
  <c r="AH98" i="29"/>
  <c r="AG98" i="29"/>
  <c r="AD98" i="29"/>
  <c r="BH97" i="29"/>
  <c r="BJ97" i="29" s="1"/>
  <c r="BG97" i="29"/>
  <c r="I57" i="30"/>
  <c r="AA96" i="29"/>
  <c r="AB96" i="29" s="1"/>
  <c r="O57" i="30"/>
  <c r="AY96" i="29"/>
  <c r="AZ96" i="29" s="1"/>
  <c r="L57" i="30"/>
  <c r="AM96" i="29"/>
  <c r="AN96" i="29" s="1"/>
  <c r="A60" i="30"/>
  <c r="CI99" i="29"/>
  <c r="BX99" i="29"/>
  <c r="BM99" i="29"/>
  <c r="BB99" i="29"/>
  <c r="AQ99" i="29"/>
  <c r="AO99" i="29"/>
  <c r="Q99" i="29"/>
  <c r="S99" i="29" s="1"/>
  <c r="AE99" i="29"/>
  <c r="AC99" i="29"/>
  <c r="E99" i="29"/>
  <c r="G99" i="29" s="1"/>
  <c r="CO97" i="29"/>
  <c r="CQ97" i="29" s="1"/>
  <c r="CN97" i="29"/>
  <c r="H58" i="30"/>
  <c r="Y97" i="29"/>
  <c r="X97" i="29"/>
  <c r="F57" i="30"/>
  <c r="O96" i="29"/>
  <c r="P96" i="29" s="1"/>
  <c r="C60" i="30"/>
  <c r="B100" i="29"/>
  <c r="D100" i="29"/>
  <c r="CR97" i="29"/>
  <c r="BS97" i="29"/>
  <c r="BU97" i="29" s="1"/>
  <c r="BR97" i="29"/>
  <c r="BV97" i="29" s="1"/>
  <c r="BD98" i="29"/>
  <c r="BA98" i="29"/>
  <c r="BE98" i="29"/>
  <c r="BZ98" i="29"/>
  <c r="BW98" i="29"/>
  <c r="CA98" i="29"/>
  <c r="CD97" i="29"/>
  <c r="CF97" i="29" s="1"/>
  <c r="CC97" i="29"/>
  <c r="CG97" i="29" s="1"/>
  <c r="BK97" i="29"/>
  <c r="D59" i="28"/>
  <c r="J98" i="27"/>
  <c r="I98" i="27"/>
  <c r="F98" i="27"/>
  <c r="G59" i="28"/>
  <c r="U98" i="27"/>
  <c r="R98" i="27"/>
  <c r="V98" i="27"/>
  <c r="L57" i="28"/>
  <c r="AM96" i="27"/>
  <c r="AN96" i="27" s="1"/>
  <c r="CO97" i="27"/>
  <c r="CQ97" i="27" s="1"/>
  <c r="CR97" i="27" s="1"/>
  <c r="CN97" i="27"/>
  <c r="N58" i="28"/>
  <c r="AW97" i="27"/>
  <c r="AV97" i="27"/>
  <c r="H58" i="28"/>
  <c r="Y97" i="27"/>
  <c r="X97" i="27"/>
  <c r="K58" i="28"/>
  <c r="AJ97" i="27"/>
  <c r="AK97" i="27"/>
  <c r="E58" i="28"/>
  <c r="L97" i="27"/>
  <c r="M97" i="27"/>
  <c r="A60" i="28"/>
  <c r="CI99" i="27"/>
  <c r="BX99" i="27"/>
  <c r="BM99" i="27"/>
  <c r="BB99" i="27"/>
  <c r="AQ99" i="27"/>
  <c r="AO99" i="27"/>
  <c r="Q99" i="27"/>
  <c r="S99" i="27" s="1"/>
  <c r="AE99" i="27"/>
  <c r="AC99" i="27"/>
  <c r="E99" i="27"/>
  <c r="G99" i="27" s="1"/>
  <c r="F57" i="28"/>
  <c r="O96" i="27"/>
  <c r="P96" i="27" s="1"/>
  <c r="CD97" i="27"/>
  <c r="CF97" i="27" s="1"/>
  <c r="CG97" i="27" s="1"/>
  <c r="CC97" i="27"/>
  <c r="M59" i="28"/>
  <c r="AS98" i="27"/>
  <c r="AP98" i="27"/>
  <c r="AT98" i="27"/>
  <c r="BO98" i="27"/>
  <c r="BL98" i="27"/>
  <c r="BP98" i="27"/>
  <c r="CK98" i="27"/>
  <c r="CH98" i="27"/>
  <c r="CL98" i="27"/>
  <c r="J59" i="28"/>
  <c r="AH98" i="27"/>
  <c r="AG98" i="27"/>
  <c r="AD98" i="27"/>
  <c r="O57" i="28"/>
  <c r="AY96" i="27"/>
  <c r="AZ96" i="27" s="1"/>
  <c r="BS97" i="27"/>
  <c r="BU97" i="27" s="1"/>
  <c r="BR97" i="27"/>
  <c r="C60" i="28"/>
  <c r="B100" i="27"/>
  <c r="D100" i="27"/>
  <c r="I57" i="28"/>
  <c r="AA96" i="27"/>
  <c r="AB96" i="27" s="1"/>
  <c r="BH97" i="27"/>
  <c r="BJ97" i="27" s="1"/>
  <c r="BG97" i="27"/>
  <c r="BD98" i="27"/>
  <c r="BA98" i="27"/>
  <c r="BE98" i="27"/>
  <c r="BZ98" i="27"/>
  <c r="BW98" i="27"/>
  <c r="CA98" i="27"/>
  <c r="Q92" i="23"/>
  <c r="E92" i="23"/>
  <c r="G92" i="23" s="1"/>
  <c r="S92" i="23"/>
  <c r="CR89" i="23"/>
  <c r="CG89" i="23"/>
  <c r="BV86" i="21"/>
  <c r="BV89" i="23"/>
  <c r="BK89" i="23"/>
  <c r="D52" i="24"/>
  <c r="J91" i="23"/>
  <c r="F91" i="23"/>
  <c r="I91" i="23"/>
  <c r="E51" i="24"/>
  <c r="M90" i="23"/>
  <c r="L90" i="23"/>
  <c r="BL91" i="23"/>
  <c r="BP91" i="23"/>
  <c r="BO91" i="23"/>
  <c r="J52" i="24"/>
  <c r="AH91" i="23"/>
  <c r="AG91" i="23"/>
  <c r="AD91" i="23"/>
  <c r="G52" i="24"/>
  <c r="V91" i="23"/>
  <c r="R91" i="23"/>
  <c r="U91" i="23"/>
  <c r="BG90" i="23"/>
  <c r="BH90" i="23"/>
  <c r="BJ90" i="23" s="1"/>
  <c r="BD91" i="23"/>
  <c r="BA91" i="23"/>
  <c r="BE91" i="23"/>
  <c r="A53" i="24"/>
  <c r="BM92" i="23"/>
  <c r="AE92" i="23"/>
  <c r="CI92" i="23"/>
  <c r="BB92" i="23"/>
  <c r="AQ92" i="23"/>
  <c r="BX92" i="23"/>
  <c r="N51" i="24"/>
  <c r="AW90" i="23"/>
  <c r="AV90" i="23"/>
  <c r="CK91" i="23"/>
  <c r="CL91" i="23"/>
  <c r="CH91" i="23"/>
  <c r="F50" i="24"/>
  <c r="O89" i="23"/>
  <c r="P89" i="23" s="1"/>
  <c r="CN90" i="23"/>
  <c r="CO90" i="23"/>
  <c r="CQ90" i="23" s="1"/>
  <c r="CC90" i="23"/>
  <c r="CD90" i="23"/>
  <c r="CF90" i="23" s="1"/>
  <c r="BS90" i="23"/>
  <c r="BU90" i="23" s="1"/>
  <c r="BR90" i="23"/>
  <c r="L50" i="24"/>
  <c r="AM89" i="23"/>
  <c r="AN89" i="23" s="1"/>
  <c r="H51" i="24"/>
  <c r="X90" i="23"/>
  <c r="Y90" i="23"/>
  <c r="BW91" i="23"/>
  <c r="CA91" i="23"/>
  <c r="BZ91" i="23"/>
  <c r="K51" i="24"/>
  <c r="AK90" i="23"/>
  <c r="AJ90" i="23"/>
  <c r="O50" i="24"/>
  <c r="AY89" i="23"/>
  <c r="AZ89" i="23" s="1"/>
  <c r="C53" i="24"/>
  <c r="B93" i="23"/>
  <c r="D93" i="23"/>
  <c r="I50" i="24"/>
  <c r="AA89" i="23"/>
  <c r="AB89" i="23" s="1"/>
  <c r="M52" i="24"/>
  <c r="AP91" i="23"/>
  <c r="AS91" i="23"/>
  <c r="AT91" i="23"/>
  <c r="BK86" i="21"/>
  <c r="CG86" i="21"/>
  <c r="CR86" i="21"/>
  <c r="O47" i="22"/>
  <c r="AY86" i="21"/>
  <c r="AZ86" i="21" s="1"/>
  <c r="F47" i="22"/>
  <c r="O86" i="21"/>
  <c r="P86" i="21" s="1"/>
  <c r="G49" i="22"/>
  <c r="R88" i="21"/>
  <c r="V88" i="21"/>
  <c r="U88" i="21"/>
  <c r="CH88" i="21"/>
  <c r="CL88" i="21"/>
  <c r="CK88" i="21"/>
  <c r="H48" i="22"/>
  <c r="X87" i="21"/>
  <c r="Y87" i="21"/>
  <c r="CA88" i="21"/>
  <c r="BZ88" i="21"/>
  <c r="BW88" i="21"/>
  <c r="J49" i="22"/>
  <c r="AH88" i="21"/>
  <c r="AG88" i="21"/>
  <c r="AD88" i="21"/>
  <c r="BP88" i="21"/>
  <c r="BO88" i="21"/>
  <c r="BL88" i="21"/>
  <c r="L47" i="22"/>
  <c r="AM86" i="21"/>
  <c r="AN86" i="21" s="1"/>
  <c r="BA88" i="21"/>
  <c r="BE88" i="21"/>
  <c r="BD88" i="21"/>
  <c r="CN87" i="21"/>
  <c r="CO87" i="21"/>
  <c r="CQ87" i="21" s="1"/>
  <c r="C50" i="22"/>
  <c r="D90" i="21"/>
  <c r="B90" i="21"/>
  <c r="BG87" i="21"/>
  <c r="BH87" i="21"/>
  <c r="BJ87" i="21" s="1"/>
  <c r="D49" i="22"/>
  <c r="J88" i="21"/>
  <c r="I88" i="21"/>
  <c r="M49" i="22"/>
  <c r="AT88" i="21"/>
  <c r="AS88" i="21"/>
  <c r="AP88" i="21"/>
  <c r="BS87" i="21"/>
  <c r="BU87" i="21" s="1"/>
  <c r="BR87" i="21"/>
  <c r="A50" i="22"/>
  <c r="BX89" i="21"/>
  <c r="CI89" i="21"/>
  <c r="BB89" i="21"/>
  <c r="BM89" i="21"/>
  <c r="I47" i="22"/>
  <c r="AA86" i="21"/>
  <c r="AB86" i="21" s="1"/>
  <c r="K48" i="22"/>
  <c r="AK87" i="21"/>
  <c r="AJ87" i="21"/>
  <c r="N48" i="22"/>
  <c r="AW87" i="21"/>
  <c r="AV87" i="21"/>
  <c r="CD87" i="21"/>
  <c r="CF87" i="21" s="1"/>
  <c r="CC87" i="21"/>
  <c r="E48" i="22"/>
  <c r="M87" i="21"/>
  <c r="L87" i="21"/>
  <c r="D16" i="17"/>
  <c r="C41" i="17"/>
  <c r="J16" i="17"/>
  <c r="M16" i="17"/>
  <c r="G16" i="17"/>
  <c r="M16" i="18"/>
  <c r="O15" i="18"/>
  <c r="C40" i="18"/>
  <c r="I15" i="18"/>
  <c r="D16" i="18"/>
  <c r="F15" i="18"/>
  <c r="L15" i="18"/>
  <c r="G16" i="18"/>
  <c r="J16" i="18"/>
  <c r="BK97" i="27" l="1"/>
  <c r="BV97" i="27"/>
  <c r="AC93" i="23"/>
  <c r="AO93" i="23"/>
  <c r="E89" i="21"/>
  <c r="G89" i="21" s="1"/>
  <c r="F89" i="21" s="1"/>
  <c r="CR87" i="21"/>
  <c r="D60" i="30"/>
  <c r="I99" i="29"/>
  <c r="F99" i="29"/>
  <c r="J99" i="29"/>
  <c r="G60" i="30"/>
  <c r="V99" i="29"/>
  <c r="U99" i="29"/>
  <c r="R99" i="29"/>
  <c r="CC98" i="29"/>
  <c r="CD98" i="29"/>
  <c r="CF98" i="29" s="1"/>
  <c r="CG98" i="29" s="1"/>
  <c r="A61" i="30"/>
  <c r="AE100" i="29"/>
  <c r="AC100" i="29"/>
  <c r="E100" i="29"/>
  <c r="G100" i="29" s="1"/>
  <c r="CI100" i="29"/>
  <c r="BX100" i="29"/>
  <c r="BM100" i="29"/>
  <c r="BB100" i="29"/>
  <c r="AQ100" i="29"/>
  <c r="AO100" i="29"/>
  <c r="Q100" i="29"/>
  <c r="S100" i="29" s="1"/>
  <c r="BE99" i="29"/>
  <c r="BD99" i="29"/>
  <c r="BA99" i="29"/>
  <c r="CA99" i="29"/>
  <c r="BZ99" i="29"/>
  <c r="BW99" i="29"/>
  <c r="K59" i="30"/>
  <c r="AK98" i="29"/>
  <c r="AJ98" i="29"/>
  <c r="E59" i="30"/>
  <c r="M98" i="29"/>
  <c r="L98" i="29"/>
  <c r="CN98" i="29"/>
  <c r="CO98" i="29"/>
  <c r="CQ98" i="29" s="1"/>
  <c r="CR98" i="29" s="1"/>
  <c r="N59" i="30"/>
  <c r="AV98" i="29"/>
  <c r="AW98" i="29"/>
  <c r="H59" i="30"/>
  <c r="X98" i="29"/>
  <c r="Y98" i="29"/>
  <c r="BG98" i="29"/>
  <c r="BH98" i="29"/>
  <c r="BJ98" i="29" s="1"/>
  <c r="BK98" i="29" s="1"/>
  <c r="C61" i="30"/>
  <c r="D101" i="29"/>
  <c r="B101" i="29"/>
  <c r="I58" i="30"/>
  <c r="AA97" i="29"/>
  <c r="AB97" i="29" s="1"/>
  <c r="J60" i="30"/>
  <c r="AG99" i="29"/>
  <c r="AD99" i="29"/>
  <c r="AH99" i="29"/>
  <c r="M60" i="30"/>
  <c r="AT99" i="29"/>
  <c r="AS99" i="29"/>
  <c r="AP99" i="29"/>
  <c r="BP99" i="29"/>
  <c r="BO99" i="29"/>
  <c r="BL99" i="29"/>
  <c r="CL99" i="29"/>
  <c r="CK99" i="29"/>
  <c r="CH99" i="29"/>
  <c r="BR98" i="29"/>
  <c r="BS98" i="29"/>
  <c r="BU98" i="29" s="1"/>
  <c r="BV98" i="29" s="1"/>
  <c r="F58" i="30"/>
  <c r="O97" i="29"/>
  <c r="P97" i="29" s="1"/>
  <c r="L58" i="30"/>
  <c r="AM97" i="29"/>
  <c r="AN97" i="29" s="1"/>
  <c r="O58" i="30"/>
  <c r="AY97" i="29"/>
  <c r="AZ97" i="29" s="1"/>
  <c r="G60" i="28"/>
  <c r="V99" i="27"/>
  <c r="U99" i="27"/>
  <c r="R99" i="27"/>
  <c r="D60" i="28"/>
  <c r="I99" i="27"/>
  <c r="F99" i="27"/>
  <c r="J99" i="27"/>
  <c r="BG98" i="27"/>
  <c r="BH98" i="27"/>
  <c r="BJ98" i="27" s="1"/>
  <c r="BK98" i="27" s="1"/>
  <c r="C61" i="28"/>
  <c r="D101" i="27"/>
  <c r="B101" i="27"/>
  <c r="K59" i="28"/>
  <c r="AK98" i="27"/>
  <c r="AJ98" i="27"/>
  <c r="CN98" i="27"/>
  <c r="CO98" i="27"/>
  <c r="CQ98" i="27" s="1"/>
  <c r="CR98" i="27" s="1"/>
  <c r="N59" i="28"/>
  <c r="AV98" i="27"/>
  <c r="AW98" i="27"/>
  <c r="J60" i="28"/>
  <c r="AG99" i="27"/>
  <c r="AD99" i="27"/>
  <c r="AH99" i="27"/>
  <c r="M60" i="28"/>
  <c r="AT99" i="27"/>
  <c r="AS99" i="27"/>
  <c r="AP99" i="27"/>
  <c r="BP99" i="27"/>
  <c r="BO99" i="27"/>
  <c r="BL99" i="27"/>
  <c r="CL99" i="27"/>
  <c r="CK99" i="27"/>
  <c r="CH99" i="27"/>
  <c r="O58" i="28"/>
  <c r="AY97" i="27"/>
  <c r="AZ97" i="27" s="1"/>
  <c r="CC98" i="27"/>
  <c r="CD98" i="27"/>
  <c r="CF98" i="27" s="1"/>
  <c r="A61" i="28"/>
  <c r="AE100" i="27"/>
  <c r="AC100" i="27"/>
  <c r="E100" i="27"/>
  <c r="G100" i="27" s="1"/>
  <c r="CI100" i="27"/>
  <c r="BX100" i="27"/>
  <c r="BM100" i="27"/>
  <c r="BB100" i="27"/>
  <c r="AQ100" i="27"/>
  <c r="AO100" i="27"/>
  <c r="Q100" i="27"/>
  <c r="S100" i="27" s="1"/>
  <c r="BR98" i="27"/>
  <c r="BS98" i="27"/>
  <c r="BU98" i="27" s="1"/>
  <c r="BV98" i="27" s="1"/>
  <c r="BE99" i="27"/>
  <c r="BD99" i="27"/>
  <c r="BA99" i="27"/>
  <c r="CA99" i="27"/>
  <c r="BZ99" i="27"/>
  <c r="BW99" i="27"/>
  <c r="F58" i="28"/>
  <c r="O97" i="27"/>
  <c r="P97" i="27" s="1"/>
  <c r="L58" i="28"/>
  <c r="AM97" i="27"/>
  <c r="AN97" i="27" s="1"/>
  <c r="I58" i="28"/>
  <c r="AA97" i="27"/>
  <c r="AB97" i="27" s="1"/>
  <c r="H59" i="28"/>
  <c r="X98" i="27"/>
  <c r="Y98" i="27"/>
  <c r="E59" i="28"/>
  <c r="M98" i="27"/>
  <c r="L98" i="27"/>
  <c r="E93" i="23"/>
  <c r="G93" i="23" s="1"/>
  <c r="Q93" i="23"/>
  <c r="S93" i="23" s="1"/>
  <c r="CG90" i="23"/>
  <c r="BV90" i="23"/>
  <c r="BK90" i="23"/>
  <c r="CR90" i="23"/>
  <c r="G53" i="24"/>
  <c r="U92" i="23"/>
  <c r="V92" i="23"/>
  <c r="R92" i="23"/>
  <c r="BS91" i="23"/>
  <c r="BU91" i="23" s="1"/>
  <c r="BR91" i="23"/>
  <c r="BZ92" i="23"/>
  <c r="BW92" i="23"/>
  <c r="CA92" i="23"/>
  <c r="A54" i="24"/>
  <c r="AQ93" i="23"/>
  <c r="BB93" i="23"/>
  <c r="AE93" i="23"/>
  <c r="BX93" i="23"/>
  <c r="BM93" i="23"/>
  <c r="CI93" i="23"/>
  <c r="M53" i="24"/>
  <c r="AS92" i="23"/>
  <c r="AT92" i="23"/>
  <c r="AP92" i="23"/>
  <c r="I51" i="24"/>
  <c r="AA90" i="23"/>
  <c r="AB90" i="23" s="1"/>
  <c r="BD92" i="23"/>
  <c r="BE92" i="23"/>
  <c r="BA92" i="23"/>
  <c r="F51" i="24"/>
  <c r="O90" i="23"/>
  <c r="P90" i="23" s="1"/>
  <c r="CL92" i="23"/>
  <c r="CH92" i="23"/>
  <c r="CK92" i="23"/>
  <c r="H52" i="24"/>
  <c r="X91" i="23"/>
  <c r="Y91" i="23"/>
  <c r="N52" i="24"/>
  <c r="AW91" i="23"/>
  <c r="AV91" i="23"/>
  <c r="L51" i="24"/>
  <c r="AM90" i="23"/>
  <c r="AN90" i="23" s="1"/>
  <c r="D53" i="24"/>
  <c r="I92" i="23"/>
  <c r="J92" i="23"/>
  <c r="F92" i="23"/>
  <c r="J53" i="24"/>
  <c r="AD92" i="23"/>
  <c r="AH92" i="23"/>
  <c r="AG92" i="23"/>
  <c r="BO92" i="23"/>
  <c r="BL92" i="23"/>
  <c r="BP92" i="23"/>
  <c r="E52" i="24"/>
  <c r="M91" i="23"/>
  <c r="L91" i="23"/>
  <c r="CD91" i="23"/>
  <c r="CF91" i="23" s="1"/>
  <c r="CC91" i="23"/>
  <c r="BG91" i="23"/>
  <c r="BH91" i="23"/>
  <c r="BJ91" i="23" s="1"/>
  <c r="K52" i="24"/>
  <c r="AK91" i="23"/>
  <c r="AJ91" i="23"/>
  <c r="O51" i="24"/>
  <c r="AY90" i="23"/>
  <c r="AZ90" i="23" s="1"/>
  <c r="CN91" i="23"/>
  <c r="CO91" i="23"/>
  <c r="CQ91" i="23" s="1"/>
  <c r="C54" i="24"/>
  <c r="D94" i="23"/>
  <c r="B94" i="23"/>
  <c r="AC94" i="23" s="1"/>
  <c r="CG87" i="21"/>
  <c r="BV87" i="21"/>
  <c r="BK87" i="21"/>
  <c r="BD89" i="21"/>
  <c r="BA89" i="21"/>
  <c r="BE89" i="21"/>
  <c r="D50" i="22"/>
  <c r="J89" i="21"/>
  <c r="I89" i="21"/>
  <c r="K49" i="22"/>
  <c r="AJ88" i="21"/>
  <c r="AK88" i="21"/>
  <c r="CK89" i="21"/>
  <c r="CH89" i="21"/>
  <c r="CL89" i="21"/>
  <c r="H49" i="22"/>
  <c r="X88" i="21"/>
  <c r="Y88" i="21"/>
  <c r="O48" i="22"/>
  <c r="AY87" i="21"/>
  <c r="AZ87" i="21" s="1"/>
  <c r="BZ89" i="21"/>
  <c r="BW89" i="21"/>
  <c r="CA89" i="21"/>
  <c r="G50" i="22"/>
  <c r="U89" i="21"/>
  <c r="R89" i="21"/>
  <c r="V89" i="21"/>
  <c r="L48" i="22"/>
  <c r="AM87" i="21"/>
  <c r="AN87" i="21" s="1"/>
  <c r="E49" i="22"/>
  <c r="M88" i="21"/>
  <c r="L88" i="21"/>
  <c r="CD88" i="21"/>
  <c r="CF88" i="21" s="1"/>
  <c r="CC88" i="21"/>
  <c r="BH88" i="21"/>
  <c r="BJ88" i="21" s="1"/>
  <c r="BG88" i="21"/>
  <c r="F48" i="22"/>
  <c r="O87" i="21"/>
  <c r="P87" i="21" s="1"/>
  <c r="I48" i="22"/>
  <c r="AA87" i="21"/>
  <c r="AB87" i="21" s="1"/>
  <c r="CO88" i="21"/>
  <c r="CQ88" i="21" s="1"/>
  <c r="CN88" i="21"/>
  <c r="M50" i="22"/>
  <c r="AT89" i="21"/>
  <c r="AS89" i="21"/>
  <c r="AP89" i="21"/>
  <c r="J50" i="22"/>
  <c r="AH89" i="21"/>
  <c r="AG89" i="21"/>
  <c r="AD89" i="21"/>
  <c r="A51" i="22"/>
  <c r="BX90" i="21"/>
  <c r="BB90" i="21"/>
  <c r="BM90" i="21"/>
  <c r="CI90" i="21"/>
  <c r="BR88" i="21"/>
  <c r="BS88" i="21"/>
  <c r="BU88" i="21" s="1"/>
  <c r="BP89" i="21"/>
  <c r="BO89" i="21"/>
  <c r="BL89" i="21"/>
  <c r="N49" i="22"/>
  <c r="AW88" i="21"/>
  <c r="AV88" i="21"/>
  <c r="C51" i="22"/>
  <c r="D91" i="21"/>
  <c r="B91" i="21"/>
  <c r="N16" i="17"/>
  <c r="O16" i="17"/>
  <c r="K16" i="17"/>
  <c r="L16" i="17"/>
  <c r="A17" i="17"/>
  <c r="C42" i="17"/>
  <c r="E16" i="17"/>
  <c r="F16" i="17"/>
  <c r="H16" i="17"/>
  <c r="I16" i="17"/>
  <c r="C41" i="18"/>
  <c r="A17" i="18"/>
  <c r="K16" i="18"/>
  <c r="H16" i="18"/>
  <c r="E16" i="18"/>
  <c r="N16" i="18"/>
  <c r="CG98" i="27" l="1"/>
  <c r="AO94" i="23"/>
  <c r="E90" i="21"/>
  <c r="G90" i="21" s="1"/>
  <c r="F90" i="21" s="1"/>
  <c r="D61" i="30"/>
  <c r="J100" i="29"/>
  <c r="I100" i="29"/>
  <c r="F100" i="29"/>
  <c r="G61" i="30"/>
  <c r="U100" i="29"/>
  <c r="R100" i="29"/>
  <c r="V100" i="29"/>
  <c r="BS99" i="29"/>
  <c r="BU99" i="29" s="1"/>
  <c r="BR99" i="29"/>
  <c r="C62" i="30"/>
  <c r="B102" i="29"/>
  <c r="D102" i="29"/>
  <c r="I59" i="30"/>
  <c r="AA98" i="29"/>
  <c r="AB98" i="29" s="1"/>
  <c r="O59" i="30"/>
  <c r="AY98" i="29"/>
  <c r="AZ98" i="29" s="1"/>
  <c r="L59" i="30"/>
  <c r="AM98" i="29"/>
  <c r="AN98" i="29" s="1"/>
  <c r="CD99" i="29"/>
  <c r="CF99" i="29" s="1"/>
  <c r="CC99" i="29"/>
  <c r="BD100" i="29"/>
  <c r="BA100" i="29"/>
  <c r="BE100" i="29"/>
  <c r="BZ100" i="29"/>
  <c r="BW100" i="29"/>
  <c r="CA100" i="29"/>
  <c r="H60" i="30"/>
  <c r="Y99" i="29"/>
  <c r="X99" i="29"/>
  <c r="E60" i="30"/>
  <c r="L99" i="29"/>
  <c r="M99" i="29"/>
  <c r="CO99" i="29"/>
  <c r="CQ99" i="29" s="1"/>
  <c r="CN99" i="29"/>
  <c r="BV99" i="29"/>
  <c r="N60" i="30"/>
  <c r="AW99" i="29"/>
  <c r="AV99" i="29"/>
  <c r="K60" i="30"/>
  <c r="AJ99" i="29"/>
  <c r="AK99" i="29"/>
  <c r="A62" i="30"/>
  <c r="CI101" i="29"/>
  <c r="BX101" i="29"/>
  <c r="BM101" i="29"/>
  <c r="BB101" i="29"/>
  <c r="AQ101" i="29"/>
  <c r="AO101" i="29"/>
  <c r="Q101" i="29"/>
  <c r="S101" i="29" s="1"/>
  <c r="AE101" i="29"/>
  <c r="AC101" i="29"/>
  <c r="E101" i="29"/>
  <c r="G101" i="29" s="1"/>
  <c r="F59" i="30"/>
  <c r="O98" i="29"/>
  <c r="P98" i="29" s="1"/>
  <c r="CG99" i="29"/>
  <c r="BH99" i="29"/>
  <c r="BJ99" i="29" s="1"/>
  <c r="BG99" i="29"/>
  <c r="BK99" i="29" s="1"/>
  <c r="M61" i="30"/>
  <c r="AS100" i="29"/>
  <c r="AP100" i="29"/>
  <c r="AT100" i="29"/>
  <c r="BO100" i="29"/>
  <c r="BL100" i="29"/>
  <c r="BP100" i="29"/>
  <c r="CK100" i="29"/>
  <c r="CH100" i="29"/>
  <c r="CL100" i="29"/>
  <c r="J61" i="30"/>
  <c r="AH100" i="29"/>
  <c r="AG100" i="29"/>
  <c r="AD100" i="29"/>
  <c r="I59" i="28"/>
  <c r="AA98" i="27"/>
  <c r="AB98" i="27" s="1"/>
  <c r="BH99" i="27"/>
  <c r="BJ99" i="27" s="1"/>
  <c r="BG99" i="27"/>
  <c r="BK99" i="27" s="1"/>
  <c r="G61" i="28"/>
  <c r="U100" i="27"/>
  <c r="R100" i="27"/>
  <c r="V100" i="27"/>
  <c r="M61" i="28"/>
  <c r="AS100" i="27"/>
  <c r="AP100" i="27"/>
  <c r="AT100" i="27"/>
  <c r="BO100" i="27"/>
  <c r="BL100" i="27"/>
  <c r="BP100" i="27"/>
  <c r="CK100" i="27"/>
  <c r="CH100" i="27"/>
  <c r="CL100" i="27"/>
  <c r="D61" i="28"/>
  <c r="J100" i="27"/>
  <c r="I100" i="27"/>
  <c r="F100" i="27"/>
  <c r="J61" i="28"/>
  <c r="AH100" i="27"/>
  <c r="AG100" i="27"/>
  <c r="AD100" i="27"/>
  <c r="CO99" i="27"/>
  <c r="CQ99" i="27" s="1"/>
  <c r="CN99" i="27"/>
  <c r="N60" i="28"/>
  <c r="AW99" i="27"/>
  <c r="AV99" i="27"/>
  <c r="K60" i="28"/>
  <c r="AJ99" i="27"/>
  <c r="AK99" i="27"/>
  <c r="L59" i="28"/>
  <c r="AM98" i="27"/>
  <c r="AN98" i="27" s="1"/>
  <c r="A62" i="28"/>
  <c r="CI101" i="27"/>
  <c r="BX101" i="27"/>
  <c r="BM101" i="27"/>
  <c r="BB101" i="27"/>
  <c r="AQ101" i="27"/>
  <c r="AO101" i="27"/>
  <c r="Q101" i="27"/>
  <c r="S101" i="27" s="1"/>
  <c r="AE101" i="27"/>
  <c r="AC101" i="27"/>
  <c r="E101" i="27"/>
  <c r="G101" i="27" s="1"/>
  <c r="E60" i="28"/>
  <c r="L99" i="27"/>
  <c r="M99" i="27"/>
  <c r="H60" i="28"/>
  <c r="Y99" i="27"/>
  <c r="X99" i="27"/>
  <c r="F59" i="28"/>
  <c r="O98" i="27"/>
  <c r="P98" i="27" s="1"/>
  <c r="CD99" i="27"/>
  <c r="CF99" i="27" s="1"/>
  <c r="CC99" i="27"/>
  <c r="BD100" i="27"/>
  <c r="BA100" i="27"/>
  <c r="BE100" i="27"/>
  <c r="BZ100" i="27"/>
  <c r="BW100" i="27"/>
  <c r="CA100" i="27"/>
  <c r="BS99" i="27"/>
  <c r="BU99" i="27" s="1"/>
  <c r="BR99" i="27"/>
  <c r="O59" i="28"/>
  <c r="AY98" i="27"/>
  <c r="AZ98" i="27" s="1"/>
  <c r="C62" i="28"/>
  <c r="B102" i="27"/>
  <c r="D102" i="27"/>
  <c r="Q94" i="23"/>
  <c r="E94" i="23"/>
  <c r="G94" i="23" s="1"/>
  <c r="S94" i="23"/>
  <c r="CR91" i="23"/>
  <c r="CR88" i="21"/>
  <c r="BV91" i="23"/>
  <c r="CG91" i="23"/>
  <c r="BK91" i="23"/>
  <c r="N53" i="24"/>
  <c r="AW92" i="23"/>
  <c r="AV92" i="23"/>
  <c r="CD92" i="23"/>
  <c r="CF92" i="23" s="1"/>
  <c r="CC92" i="23"/>
  <c r="E53" i="24"/>
  <c r="M92" i="23"/>
  <c r="L92" i="23"/>
  <c r="CN92" i="23"/>
  <c r="CO92" i="23"/>
  <c r="CQ92" i="23" s="1"/>
  <c r="BS92" i="23"/>
  <c r="BU92" i="23" s="1"/>
  <c r="BR92" i="23"/>
  <c r="D54" i="24"/>
  <c r="J93" i="23"/>
  <c r="I93" i="23"/>
  <c r="F93" i="23"/>
  <c r="CK93" i="23"/>
  <c r="CH93" i="23"/>
  <c r="CL93" i="23"/>
  <c r="BP93" i="23"/>
  <c r="BO93" i="23"/>
  <c r="BL93" i="23"/>
  <c r="BZ93" i="23"/>
  <c r="BW93" i="23"/>
  <c r="CA93" i="23"/>
  <c r="H53" i="24"/>
  <c r="Y92" i="23"/>
  <c r="X92" i="23"/>
  <c r="O52" i="24"/>
  <c r="AY91" i="23"/>
  <c r="AZ91" i="23" s="1"/>
  <c r="G54" i="24"/>
  <c r="U93" i="23"/>
  <c r="V93" i="23"/>
  <c r="R93" i="23"/>
  <c r="F52" i="24"/>
  <c r="O91" i="23"/>
  <c r="P91" i="23" s="1"/>
  <c r="BH92" i="23"/>
  <c r="BJ92" i="23" s="1"/>
  <c r="BG92" i="23"/>
  <c r="K53" i="24"/>
  <c r="AJ92" i="23"/>
  <c r="AK92" i="23"/>
  <c r="J54" i="24"/>
  <c r="AH93" i="23"/>
  <c r="AG93" i="23"/>
  <c r="AD93" i="23"/>
  <c r="C55" i="24"/>
  <c r="D95" i="23"/>
  <c r="B95" i="23"/>
  <c r="I52" i="24"/>
  <c r="AA91" i="23"/>
  <c r="AB91" i="23" s="1"/>
  <c r="BD93" i="23"/>
  <c r="BA93" i="23"/>
  <c r="BE93" i="23"/>
  <c r="A55" i="24"/>
  <c r="BM94" i="23"/>
  <c r="BX94" i="23"/>
  <c r="AQ94" i="23"/>
  <c r="AO95" i="23" s="1"/>
  <c r="CI94" i="23"/>
  <c r="AE94" i="23"/>
  <c r="BB94" i="23"/>
  <c r="M54" i="24"/>
  <c r="AT93" i="23"/>
  <c r="AS93" i="23"/>
  <c r="AP93" i="23"/>
  <c r="L52" i="24"/>
  <c r="AM91" i="23"/>
  <c r="AN91" i="23" s="1"/>
  <c r="CG88" i="21"/>
  <c r="BV88" i="21"/>
  <c r="BK88" i="21"/>
  <c r="H50" i="22"/>
  <c r="Y89" i="21"/>
  <c r="X89" i="21"/>
  <c r="CO89" i="21"/>
  <c r="CQ89" i="21" s="1"/>
  <c r="CN89" i="21"/>
  <c r="I49" i="22"/>
  <c r="AA88" i="21"/>
  <c r="AB88" i="21" s="1"/>
  <c r="K50" i="22"/>
  <c r="AK89" i="21"/>
  <c r="AJ89" i="21"/>
  <c r="BH89" i="21"/>
  <c r="BJ89" i="21" s="1"/>
  <c r="BG89" i="21"/>
  <c r="BO90" i="21"/>
  <c r="BP90" i="21"/>
  <c r="BL90" i="21"/>
  <c r="G51" i="22"/>
  <c r="V90" i="21"/>
  <c r="U90" i="21"/>
  <c r="R90" i="21"/>
  <c r="E50" i="22"/>
  <c r="M89" i="21"/>
  <c r="L89" i="21"/>
  <c r="CD89" i="21"/>
  <c r="CF89" i="21" s="1"/>
  <c r="CC89" i="21"/>
  <c r="L49" i="22"/>
  <c r="AM88" i="21"/>
  <c r="AN88" i="21" s="1"/>
  <c r="A52" i="22"/>
  <c r="BX91" i="21"/>
  <c r="CI91" i="21"/>
  <c r="BB91" i="21"/>
  <c r="BM91" i="21"/>
  <c r="C52" i="22"/>
  <c r="D92" i="21"/>
  <c r="B92" i="21"/>
  <c r="J51" i="22"/>
  <c r="AG90" i="21"/>
  <c r="AH90" i="21"/>
  <c r="AD90" i="21"/>
  <c r="N50" i="22"/>
  <c r="AW89" i="21"/>
  <c r="AV89" i="21"/>
  <c r="CA90" i="21"/>
  <c r="BZ90" i="21"/>
  <c r="BW90" i="21"/>
  <c r="CL90" i="21"/>
  <c r="CK90" i="21"/>
  <c r="CH90" i="21"/>
  <c r="O49" i="22"/>
  <c r="AY88" i="21"/>
  <c r="AZ88" i="21" s="1"/>
  <c r="D51" i="22"/>
  <c r="I90" i="21"/>
  <c r="BS89" i="21"/>
  <c r="BU89" i="21" s="1"/>
  <c r="BR89" i="21"/>
  <c r="BE90" i="21"/>
  <c r="BD90" i="21"/>
  <c r="BA90" i="21"/>
  <c r="M51" i="22"/>
  <c r="AT90" i="21"/>
  <c r="AS90" i="21"/>
  <c r="AP90" i="21"/>
  <c r="F49" i="22"/>
  <c r="O88" i="21"/>
  <c r="P88" i="21" s="1"/>
  <c r="J17" i="17"/>
  <c r="M17" i="17"/>
  <c r="C43" i="17"/>
  <c r="G17" i="17"/>
  <c r="D17" i="17"/>
  <c r="I16" i="18"/>
  <c r="M17" i="18"/>
  <c r="D17" i="18"/>
  <c r="G17" i="18"/>
  <c r="J17" i="18"/>
  <c r="O16" i="18"/>
  <c r="F16" i="18"/>
  <c r="L16" i="18"/>
  <c r="C42" i="18"/>
  <c r="CR99" i="27" l="1"/>
  <c r="BV99" i="27"/>
  <c r="CG99" i="27"/>
  <c r="CR99" i="29"/>
  <c r="J90" i="21"/>
  <c r="E91" i="21"/>
  <c r="G91" i="21" s="1"/>
  <c r="F91" i="21" s="1"/>
  <c r="G62" i="30"/>
  <c r="V101" i="29"/>
  <c r="U101" i="29"/>
  <c r="R101" i="29"/>
  <c r="D62" i="30"/>
  <c r="I101" i="29"/>
  <c r="F101" i="29"/>
  <c r="J101" i="29"/>
  <c r="BE101" i="29"/>
  <c r="BD101" i="29"/>
  <c r="BA101" i="29"/>
  <c r="CA101" i="29"/>
  <c r="BZ101" i="29"/>
  <c r="BW101" i="29"/>
  <c r="L60" i="30"/>
  <c r="AM99" i="29"/>
  <c r="AN99" i="29" s="1"/>
  <c r="O60" i="30"/>
  <c r="AY99" i="29"/>
  <c r="AZ99" i="29" s="1"/>
  <c r="F60" i="30"/>
  <c r="O99" i="29"/>
  <c r="P99" i="29" s="1"/>
  <c r="I60" i="30"/>
  <c r="AA99" i="29"/>
  <c r="AB99" i="29" s="1"/>
  <c r="CC100" i="29"/>
  <c r="CD100" i="29"/>
  <c r="CF100" i="29" s="1"/>
  <c r="CG100" i="29" s="1"/>
  <c r="A63" i="30"/>
  <c r="AE102" i="29"/>
  <c r="AC102" i="29"/>
  <c r="E102" i="29"/>
  <c r="G102" i="29" s="1"/>
  <c r="CI102" i="29"/>
  <c r="BX102" i="29"/>
  <c r="BM102" i="29"/>
  <c r="BB102" i="29"/>
  <c r="AQ102" i="29"/>
  <c r="AO102" i="29"/>
  <c r="Q102" i="29"/>
  <c r="S102" i="29" s="1"/>
  <c r="H61" i="30"/>
  <c r="X100" i="29"/>
  <c r="Y100" i="29"/>
  <c r="E61" i="30"/>
  <c r="M100" i="29"/>
  <c r="L100" i="29"/>
  <c r="BR100" i="29"/>
  <c r="BV100" i="29" s="1"/>
  <c r="BS100" i="29"/>
  <c r="BU100" i="29" s="1"/>
  <c r="K61" i="30"/>
  <c r="AK100" i="29"/>
  <c r="AJ100" i="29"/>
  <c r="CN100" i="29"/>
  <c r="CO100" i="29"/>
  <c r="CQ100" i="29" s="1"/>
  <c r="N61" i="30"/>
  <c r="AV100" i="29"/>
  <c r="AW100" i="29"/>
  <c r="J62" i="30"/>
  <c r="AG101" i="29"/>
  <c r="AD101" i="29"/>
  <c r="AH101" i="29"/>
  <c r="M62" i="30"/>
  <c r="AT101" i="29"/>
  <c r="AS101" i="29"/>
  <c r="AP101" i="29"/>
  <c r="BP101" i="29"/>
  <c r="BO101" i="29"/>
  <c r="BL101" i="29"/>
  <c r="CL101" i="29"/>
  <c r="CK101" i="29"/>
  <c r="CH101" i="29"/>
  <c r="BG100" i="29"/>
  <c r="BH100" i="29"/>
  <c r="BJ100" i="29" s="1"/>
  <c r="BK100" i="29" s="1"/>
  <c r="C63" i="30"/>
  <c r="D103" i="29"/>
  <c r="B103" i="29"/>
  <c r="G62" i="28"/>
  <c r="V101" i="27"/>
  <c r="U101" i="27"/>
  <c r="R101" i="27"/>
  <c r="D62" i="28"/>
  <c r="I101" i="27"/>
  <c r="F101" i="27"/>
  <c r="J101" i="27"/>
  <c r="C63" i="28"/>
  <c r="D103" i="27"/>
  <c r="B103" i="27"/>
  <c r="BG100" i="27"/>
  <c r="BH100" i="27"/>
  <c r="BJ100" i="27" s="1"/>
  <c r="F60" i="28"/>
  <c r="O99" i="27"/>
  <c r="P99" i="27" s="1"/>
  <c r="J62" i="28"/>
  <c r="AG101" i="27"/>
  <c r="AD101" i="27"/>
  <c r="AH101" i="27"/>
  <c r="M62" i="28"/>
  <c r="AT101" i="27"/>
  <c r="AS101" i="27"/>
  <c r="AP101" i="27"/>
  <c r="BP101" i="27"/>
  <c r="BO101" i="27"/>
  <c r="BL101" i="27"/>
  <c r="CL101" i="27"/>
  <c r="CK101" i="27"/>
  <c r="CH101" i="27"/>
  <c r="K61" i="28"/>
  <c r="AK100" i="27"/>
  <c r="AJ100" i="27"/>
  <c r="E61" i="28"/>
  <c r="M100" i="27"/>
  <c r="L100" i="27"/>
  <c r="CN100" i="27"/>
  <c r="CO100" i="27"/>
  <c r="CQ100" i="27" s="1"/>
  <c r="N61" i="28"/>
  <c r="AV100" i="27"/>
  <c r="AW100" i="27"/>
  <c r="H61" i="28"/>
  <c r="X100" i="27"/>
  <c r="Y100" i="27"/>
  <c r="A63" i="28"/>
  <c r="AE102" i="27"/>
  <c r="AC102" i="27"/>
  <c r="E102" i="27"/>
  <c r="G102" i="27" s="1"/>
  <c r="CI102" i="27"/>
  <c r="BX102" i="27"/>
  <c r="BM102" i="27"/>
  <c r="BB102" i="27"/>
  <c r="AQ102" i="27"/>
  <c r="AO102" i="27"/>
  <c r="Q102" i="27"/>
  <c r="S102" i="27" s="1"/>
  <c r="CC100" i="27"/>
  <c r="CD100" i="27"/>
  <c r="CF100" i="27" s="1"/>
  <c r="I60" i="28"/>
  <c r="AA99" i="27"/>
  <c r="AB99" i="27" s="1"/>
  <c r="BE101" i="27"/>
  <c r="BD101" i="27"/>
  <c r="BA101" i="27"/>
  <c r="CA101" i="27"/>
  <c r="BZ101" i="27"/>
  <c r="BW101" i="27"/>
  <c r="L60" i="28"/>
  <c r="AM99" i="27"/>
  <c r="AN99" i="27" s="1"/>
  <c r="O60" i="28"/>
  <c r="AY99" i="27"/>
  <c r="AZ99" i="27" s="1"/>
  <c r="BR100" i="27"/>
  <c r="BV100" i="27" s="1"/>
  <c r="BS100" i="27"/>
  <c r="BU100" i="27" s="1"/>
  <c r="AC95" i="23"/>
  <c r="Q95" i="23"/>
  <c r="E95" i="23"/>
  <c r="G95" i="23" s="1"/>
  <c r="S95" i="23"/>
  <c r="CR92" i="23"/>
  <c r="CG92" i="23"/>
  <c r="BK92" i="23"/>
  <c r="BV92" i="23"/>
  <c r="CG89" i="21"/>
  <c r="I53" i="24"/>
  <c r="AA92" i="23"/>
  <c r="AB92" i="23" s="1"/>
  <c r="F53" i="24"/>
  <c r="O92" i="23"/>
  <c r="P92" i="23" s="1"/>
  <c r="M55" i="24"/>
  <c r="AT94" i="23"/>
  <c r="AP94" i="23"/>
  <c r="AS94" i="23"/>
  <c r="C56" i="24"/>
  <c r="B96" i="23"/>
  <c r="D96" i="23"/>
  <c r="CD93" i="23"/>
  <c r="CF93" i="23" s="1"/>
  <c r="CC93" i="23"/>
  <c r="E54" i="24"/>
  <c r="L93" i="23"/>
  <c r="M93" i="23"/>
  <c r="J55" i="24"/>
  <c r="AD94" i="23"/>
  <c r="AG94" i="23"/>
  <c r="AH94" i="23"/>
  <c r="BP94" i="23"/>
  <c r="BL94" i="23"/>
  <c r="BO94" i="23"/>
  <c r="H54" i="24"/>
  <c r="Y93" i="23"/>
  <c r="X93" i="23"/>
  <c r="K54" i="24"/>
  <c r="AK93" i="23"/>
  <c r="AJ93" i="23"/>
  <c r="O53" i="24"/>
  <c r="AY92" i="23"/>
  <c r="AZ92" i="23" s="1"/>
  <c r="CA94" i="23"/>
  <c r="BW94" i="23"/>
  <c r="BZ94" i="23"/>
  <c r="L53" i="24"/>
  <c r="AM92" i="23"/>
  <c r="AN92" i="23" s="1"/>
  <c r="BR93" i="23"/>
  <c r="BS93" i="23"/>
  <c r="BU93" i="23" s="1"/>
  <c r="CK94" i="23"/>
  <c r="CL94" i="23"/>
  <c r="CH94" i="23"/>
  <c r="D55" i="24"/>
  <c r="J94" i="23"/>
  <c r="F94" i="23"/>
  <c r="I94" i="23"/>
  <c r="BG93" i="23"/>
  <c r="BH93" i="23"/>
  <c r="BJ93" i="23" s="1"/>
  <c r="N54" i="24"/>
  <c r="AW93" i="23"/>
  <c r="AV93" i="23"/>
  <c r="A56" i="24"/>
  <c r="BM95" i="23"/>
  <c r="AE95" i="23"/>
  <c r="BX95" i="23"/>
  <c r="CI95" i="23"/>
  <c r="AQ95" i="23"/>
  <c r="AO96" i="23" s="1"/>
  <c r="BB95" i="23"/>
  <c r="CO93" i="23"/>
  <c r="CQ93" i="23" s="1"/>
  <c r="CN93" i="23"/>
  <c r="G55" i="24"/>
  <c r="V94" i="23"/>
  <c r="R94" i="23"/>
  <c r="U94" i="23"/>
  <c r="BA94" i="23"/>
  <c r="BE94" i="23"/>
  <c r="BD94" i="23"/>
  <c r="CR89" i="21"/>
  <c r="BK89" i="21"/>
  <c r="BV89" i="21"/>
  <c r="J52" i="22"/>
  <c r="AH91" i="21"/>
  <c r="AG91" i="21"/>
  <c r="AD91" i="21"/>
  <c r="H51" i="22"/>
  <c r="Y90" i="21"/>
  <c r="X90" i="21"/>
  <c r="CA91" i="21"/>
  <c r="BZ91" i="21"/>
  <c r="BW91" i="21"/>
  <c r="K51" i="22"/>
  <c r="AK90" i="21"/>
  <c r="AJ90" i="21"/>
  <c r="BH90" i="21"/>
  <c r="BJ90" i="21" s="1"/>
  <c r="BG90" i="21"/>
  <c r="A53" i="22"/>
  <c r="BX92" i="21"/>
  <c r="BB92" i="21"/>
  <c r="CI92" i="21"/>
  <c r="BM92" i="21"/>
  <c r="L50" i="22"/>
  <c r="AM89" i="21"/>
  <c r="AN89" i="21" s="1"/>
  <c r="CO90" i="21"/>
  <c r="CQ90" i="21" s="1"/>
  <c r="CN90" i="21"/>
  <c r="C53" i="22"/>
  <c r="D93" i="21"/>
  <c r="B93" i="21"/>
  <c r="G52" i="22"/>
  <c r="V91" i="21"/>
  <c r="R91" i="21"/>
  <c r="U91" i="21"/>
  <c r="BS90" i="21"/>
  <c r="BU90" i="21" s="1"/>
  <c r="BR90" i="21"/>
  <c r="I50" i="22"/>
  <c r="AA89" i="21"/>
  <c r="AB89" i="21" s="1"/>
  <c r="CL91" i="21"/>
  <c r="CH91" i="21"/>
  <c r="CK91" i="21"/>
  <c r="M52" i="22"/>
  <c r="AP91" i="21"/>
  <c r="AS91" i="21"/>
  <c r="AT91" i="21"/>
  <c r="CD90" i="21"/>
  <c r="CF90" i="21" s="1"/>
  <c r="CC90" i="21"/>
  <c r="BP91" i="21"/>
  <c r="BO91" i="21"/>
  <c r="BL91" i="21"/>
  <c r="F50" i="22"/>
  <c r="O89" i="21"/>
  <c r="P89" i="21" s="1"/>
  <c r="O50" i="22"/>
  <c r="AY89" i="21"/>
  <c r="AZ89" i="21" s="1"/>
  <c r="BE91" i="21"/>
  <c r="BA91" i="21"/>
  <c r="BD91" i="21"/>
  <c r="N51" i="22"/>
  <c r="AW90" i="21"/>
  <c r="AV90" i="21"/>
  <c r="E51" i="22"/>
  <c r="M90" i="21"/>
  <c r="L90" i="21"/>
  <c r="E17" i="17"/>
  <c r="F17" i="17"/>
  <c r="H17" i="17"/>
  <c r="I17" i="17"/>
  <c r="C44" i="17"/>
  <c r="N17" i="17"/>
  <c r="O17" i="17"/>
  <c r="A18" i="17"/>
  <c r="K17" i="17"/>
  <c r="L17" i="17"/>
  <c r="A18" i="18"/>
  <c r="K17" i="18"/>
  <c r="N17" i="18"/>
  <c r="C43" i="18"/>
  <c r="E17" i="18"/>
  <c r="H17" i="18"/>
  <c r="CR100" i="27" l="1"/>
  <c r="CR100" i="29"/>
  <c r="BK100" i="27"/>
  <c r="CG100" i="27"/>
  <c r="J91" i="21"/>
  <c r="L91" i="21" s="1"/>
  <c r="D52" i="22"/>
  <c r="I91" i="21"/>
  <c r="E92" i="21"/>
  <c r="G92" i="21" s="1"/>
  <c r="F92" i="21" s="1"/>
  <c r="D63" i="30"/>
  <c r="J102" i="29"/>
  <c r="I102" i="29"/>
  <c r="F102" i="29"/>
  <c r="G63" i="30"/>
  <c r="U102" i="29"/>
  <c r="R102" i="29"/>
  <c r="V102" i="29"/>
  <c r="A64" i="30"/>
  <c r="CI103" i="29"/>
  <c r="BX103" i="29"/>
  <c r="BM103" i="29"/>
  <c r="BB103" i="29"/>
  <c r="AQ103" i="29"/>
  <c r="AO103" i="29"/>
  <c r="Q103" i="29"/>
  <c r="S103" i="29" s="1"/>
  <c r="AE103" i="29"/>
  <c r="AC103" i="29"/>
  <c r="E103" i="29"/>
  <c r="G103" i="29" s="1"/>
  <c r="CO101" i="29"/>
  <c r="CQ101" i="29" s="1"/>
  <c r="CN101" i="29"/>
  <c r="N62" i="30"/>
  <c r="AW101" i="29"/>
  <c r="AV101" i="29"/>
  <c r="K62" i="30"/>
  <c r="AJ101" i="29"/>
  <c r="AK101" i="29"/>
  <c r="L61" i="30"/>
  <c r="AM100" i="29"/>
  <c r="AN100" i="29" s="1"/>
  <c r="F61" i="30"/>
  <c r="O100" i="29"/>
  <c r="P100" i="29" s="1"/>
  <c r="BD102" i="29"/>
  <c r="BA102" i="29"/>
  <c r="BE102" i="29"/>
  <c r="BZ102" i="29"/>
  <c r="BW102" i="29"/>
  <c r="CA102" i="29"/>
  <c r="CD101" i="29"/>
  <c r="CF101" i="29" s="1"/>
  <c r="CC101" i="29"/>
  <c r="E62" i="30"/>
  <c r="L101" i="29"/>
  <c r="M101" i="29"/>
  <c r="H62" i="30"/>
  <c r="Y101" i="29"/>
  <c r="X101" i="29"/>
  <c r="C64" i="30"/>
  <c r="B104" i="29"/>
  <c r="D104" i="29"/>
  <c r="CR101" i="29"/>
  <c r="BS101" i="29"/>
  <c r="BU101" i="29" s="1"/>
  <c r="BR101" i="29"/>
  <c r="O61" i="30"/>
  <c r="AY100" i="29"/>
  <c r="AZ100" i="29" s="1"/>
  <c r="I61" i="30"/>
  <c r="AA100" i="29"/>
  <c r="AB100" i="29" s="1"/>
  <c r="M63" i="30"/>
  <c r="AS102" i="29"/>
  <c r="AP102" i="29"/>
  <c r="AT102" i="29"/>
  <c r="BO102" i="29"/>
  <c r="BL102" i="29"/>
  <c r="BP102" i="29"/>
  <c r="CK102" i="29"/>
  <c r="CH102" i="29"/>
  <c r="CL102" i="29"/>
  <c r="J63" i="30"/>
  <c r="AH102" i="29"/>
  <c r="AG102" i="29"/>
  <c r="AD102" i="29"/>
  <c r="CG101" i="29"/>
  <c r="BH101" i="29"/>
  <c r="BJ101" i="29" s="1"/>
  <c r="BG101" i="29"/>
  <c r="BK101" i="29" s="1"/>
  <c r="G63" i="28"/>
  <c r="U102" i="27"/>
  <c r="R102" i="27"/>
  <c r="V102" i="27"/>
  <c r="D63" i="28"/>
  <c r="J102" i="27"/>
  <c r="I102" i="27"/>
  <c r="F102" i="27"/>
  <c r="BH101" i="27"/>
  <c r="BJ101" i="27" s="1"/>
  <c r="BK101" i="27" s="1"/>
  <c r="BG101" i="27"/>
  <c r="BD102" i="27"/>
  <c r="BA102" i="27"/>
  <c r="BE102" i="27"/>
  <c r="BZ102" i="27"/>
  <c r="BW102" i="27"/>
  <c r="CA102" i="27"/>
  <c r="I61" i="28"/>
  <c r="AA100" i="27"/>
  <c r="AB100" i="27" s="1"/>
  <c r="O61" i="28"/>
  <c r="AY100" i="27"/>
  <c r="AZ100" i="27" s="1"/>
  <c r="L61" i="28"/>
  <c r="AM100" i="27"/>
  <c r="AN100" i="27" s="1"/>
  <c r="CO101" i="27"/>
  <c r="CQ101" i="27" s="1"/>
  <c r="CN101" i="27"/>
  <c r="N62" i="28"/>
  <c r="AW101" i="27"/>
  <c r="AV101" i="27"/>
  <c r="K62" i="28"/>
  <c r="AJ101" i="27"/>
  <c r="AK101" i="27"/>
  <c r="C64" i="28"/>
  <c r="B104" i="27"/>
  <c r="D104" i="27"/>
  <c r="E62" i="28"/>
  <c r="L101" i="27"/>
  <c r="M101" i="27"/>
  <c r="H62" i="28"/>
  <c r="Y101" i="27"/>
  <c r="X101" i="27"/>
  <c r="CD101" i="27"/>
  <c r="CF101" i="27" s="1"/>
  <c r="CC101" i="27"/>
  <c r="M63" i="28"/>
  <c r="AS102" i="27"/>
  <c r="AP102" i="27"/>
  <c r="AT102" i="27"/>
  <c r="BO102" i="27"/>
  <c r="BL102" i="27"/>
  <c r="BP102" i="27"/>
  <c r="CK102" i="27"/>
  <c r="CH102" i="27"/>
  <c r="CL102" i="27"/>
  <c r="J63" i="28"/>
  <c r="AH102" i="27"/>
  <c r="AG102" i="27"/>
  <c r="AD102" i="27"/>
  <c r="F61" i="28"/>
  <c r="O100" i="27"/>
  <c r="P100" i="27" s="1"/>
  <c r="BS101" i="27"/>
  <c r="BU101" i="27" s="1"/>
  <c r="BR101" i="27"/>
  <c r="A64" i="28"/>
  <c r="AO103" i="27"/>
  <c r="Q103" i="27"/>
  <c r="S103" i="27" s="1"/>
  <c r="CI103" i="27"/>
  <c r="BX103" i="27"/>
  <c r="BM103" i="27"/>
  <c r="BB103" i="27"/>
  <c r="AQ103" i="27"/>
  <c r="AE103" i="27"/>
  <c r="AC103" i="27"/>
  <c r="E103" i="27"/>
  <c r="G103" i="27" s="1"/>
  <c r="AC96" i="23"/>
  <c r="Q96" i="23"/>
  <c r="E96" i="23"/>
  <c r="G96" i="23" s="1"/>
  <c r="S96" i="23"/>
  <c r="BK93" i="23"/>
  <c r="CG93" i="23"/>
  <c r="BV93" i="23"/>
  <c r="CR93" i="23"/>
  <c r="L54" i="24"/>
  <c r="AM93" i="23"/>
  <c r="AN93" i="23" s="1"/>
  <c r="N55" i="24"/>
  <c r="AW94" i="23"/>
  <c r="AV94" i="23"/>
  <c r="O54" i="24"/>
  <c r="AY93" i="23"/>
  <c r="AZ93" i="23" s="1"/>
  <c r="F54" i="24"/>
  <c r="O93" i="23"/>
  <c r="P93" i="23" s="1"/>
  <c r="BA95" i="23"/>
  <c r="BE95" i="23"/>
  <c r="BD95" i="23"/>
  <c r="D56" i="24"/>
  <c r="I95" i="23"/>
  <c r="F95" i="23"/>
  <c r="J95" i="23"/>
  <c r="I54" i="24"/>
  <c r="AA93" i="23"/>
  <c r="AB93" i="23" s="1"/>
  <c r="M56" i="24"/>
  <c r="AT95" i="23"/>
  <c r="AS95" i="23"/>
  <c r="AP95" i="23"/>
  <c r="G56" i="24"/>
  <c r="R95" i="23"/>
  <c r="V95" i="23"/>
  <c r="U95" i="23"/>
  <c r="CH95" i="23"/>
  <c r="CK95" i="23"/>
  <c r="CL95" i="23"/>
  <c r="E55" i="24"/>
  <c r="L94" i="23"/>
  <c r="M94" i="23"/>
  <c r="BG94" i="23"/>
  <c r="BH94" i="23"/>
  <c r="BJ94" i="23" s="1"/>
  <c r="CA95" i="23"/>
  <c r="BZ95" i="23"/>
  <c r="BW95" i="23"/>
  <c r="CD94" i="23"/>
  <c r="CF94" i="23" s="1"/>
  <c r="CC94" i="23"/>
  <c r="C57" i="24"/>
  <c r="B97" i="23"/>
  <c r="D97" i="23"/>
  <c r="H55" i="24"/>
  <c r="X94" i="23"/>
  <c r="Y94" i="23"/>
  <c r="J56" i="24"/>
  <c r="AD95" i="23"/>
  <c r="AH95" i="23"/>
  <c r="AG95" i="23"/>
  <c r="BR94" i="23"/>
  <c r="BS94" i="23"/>
  <c r="BU94" i="23" s="1"/>
  <c r="A57" i="24"/>
  <c r="BX96" i="23"/>
  <c r="AQ96" i="23"/>
  <c r="AO97" i="23" s="1"/>
  <c r="BB96" i="23"/>
  <c r="AE96" i="23"/>
  <c r="BM96" i="23"/>
  <c r="CI96" i="23"/>
  <c r="BP95" i="23"/>
  <c r="BO95" i="23"/>
  <c r="BL95" i="23"/>
  <c r="CN94" i="23"/>
  <c r="CO94" i="23"/>
  <c r="CQ94" i="23" s="1"/>
  <c r="K55" i="24"/>
  <c r="AK94" i="23"/>
  <c r="AJ94" i="23"/>
  <c r="BK90" i="21"/>
  <c r="CG90" i="21"/>
  <c r="CR90" i="21"/>
  <c r="BV90" i="21"/>
  <c r="M53" i="22"/>
  <c r="AP92" i="21"/>
  <c r="AT92" i="21"/>
  <c r="AS92" i="21"/>
  <c r="CD91" i="21"/>
  <c r="CF91" i="21" s="1"/>
  <c r="CC91" i="21"/>
  <c r="BW92" i="21"/>
  <c r="CA92" i="21"/>
  <c r="BZ92" i="21"/>
  <c r="A54" i="22"/>
  <c r="CI93" i="21"/>
  <c r="BB93" i="21"/>
  <c r="BM93" i="21"/>
  <c r="BX93" i="21"/>
  <c r="BR91" i="21"/>
  <c r="BS91" i="21"/>
  <c r="BU91" i="21" s="1"/>
  <c r="AA90" i="21"/>
  <c r="AB90" i="21" s="1"/>
  <c r="I51" i="22"/>
  <c r="O51" i="22"/>
  <c r="AY90" i="21"/>
  <c r="AZ90" i="21" s="1"/>
  <c r="BE92" i="21"/>
  <c r="BD92" i="21"/>
  <c r="BA92" i="21"/>
  <c r="F51" i="22"/>
  <c r="O90" i="21"/>
  <c r="P90" i="21" s="1"/>
  <c r="C54" i="22"/>
  <c r="D94" i="21"/>
  <c r="B94" i="21"/>
  <c r="E52" i="22"/>
  <c r="M91" i="21"/>
  <c r="BH91" i="21"/>
  <c r="BJ91" i="21" s="1"/>
  <c r="BG91" i="21"/>
  <c r="J53" i="22"/>
  <c r="AD92" i="21"/>
  <c r="AG92" i="21"/>
  <c r="AH92" i="21"/>
  <c r="K52" i="22"/>
  <c r="AJ91" i="21"/>
  <c r="AK91" i="21"/>
  <c r="G53" i="22"/>
  <c r="V92" i="21"/>
  <c r="U92" i="21"/>
  <c r="R92" i="21"/>
  <c r="N52" i="22"/>
  <c r="AW91" i="21"/>
  <c r="AV91" i="21"/>
  <c r="BL92" i="21"/>
  <c r="BO92" i="21"/>
  <c r="BP92" i="21"/>
  <c r="L51" i="22"/>
  <c r="AM90" i="21"/>
  <c r="AN90" i="21" s="1"/>
  <c r="CO91" i="21"/>
  <c r="CQ91" i="21" s="1"/>
  <c r="CN91" i="21"/>
  <c r="H52" i="22"/>
  <c r="Y91" i="21"/>
  <c r="X91" i="21"/>
  <c r="CL92" i="21"/>
  <c r="CH92" i="21"/>
  <c r="CK92" i="21"/>
  <c r="D18" i="17"/>
  <c r="C45" i="17"/>
  <c r="M18" i="17"/>
  <c r="G18" i="17"/>
  <c r="J18" i="17"/>
  <c r="I17" i="18"/>
  <c r="J18" i="18"/>
  <c r="M18" i="18"/>
  <c r="L17" i="18"/>
  <c r="F17" i="18"/>
  <c r="D18" i="18"/>
  <c r="G18" i="18"/>
  <c r="O17" i="18"/>
  <c r="C44" i="18"/>
  <c r="CR101" i="27" l="1"/>
  <c r="BV101" i="29"/>
  <c r="BV101" i="27"/>
  <c r="CG101" i="27"/>
  <c r="G64" i="30"/>
  <c r="V103" i="29"/>
  <c r="U103" i="29"/>
  <c r="R103" i="29"/>
  <c r="D64" i="30"/>
  <c r="I103" i="29"/>
  <c r="F103" i="29"/>
  <c r="J103" i="29"/>
  <c r="BR102" i="29"/>
  <c r="BS102" i="29"/>
  <c r="BU102" i="29" s="1"/>
  <c r="BV102" i="29" s="1"/>
  <c r="A65" i="30"/>
  <c r="AE104" i="29"/>
  <c r="AC104" i="29"/>
  <c r="E104" i="29"/>
  <c r="G104" i="29" s="1"/>
  <c r="CI104" i="29"/>
  <c r="BX104" i="29"/>
  <c r="BM104" i="29"/>
  <c r="BB104" i="29"/>
  <c r="AQ104" i="29"/>
  <c r="Q104" i="29"/>
  <c r="AO104" i="29"/>
  <c r="S104" i="29"/>
  <c r="F62" i="30"/>
  <c r="O101" i="29"/>
  <c r="P101" i="29" s="1"/>
  <c r="CC102" i="29"/>
  <c r="CD102" i="29"/>
  <c r="CF102" i="29" s="1"/>
  <c r="CG102" i="29" s="1"/>
  <c r="BE103" i="29"/>
  <c r="BA103" i="29"/>
  <c r="BD103" i="29"/>
  <c r="CA103" i="29"/>
  <c r="BW103" i="29"/>
  <c r="BZ103" i="29"/>
  <c r="E63" i="30"/>
  <c r="M102" i="29"/>
  <c r="L102" i="29"/>
  <c r="K63" i="30"/>
  <c r="AK102" i="29"/>
  <c r="AJ102" i="29"/>
  <c r="CN102" i="29"/>
  <c r="CO102" i="29"/>
  <c r="CQ102" i="29" s="1"/>
  <c r="N63" i="30"/>
  <c r="AV102" i="29"/>
  <c r="AW102" i="29"/>
  <c r="C65" i="30"/>
  <c r="D105" i="29"/>
  <c r="B105" i="29"/>
  <c r="I62" i="30"/>
  <c r="AA101" i="29"/>
  <c r="AB101" i="29" s="1"/>
  <c r="BG102" i="29"/>
  <c r="BH102" i="29"/>
  <c r="BJ102" i="29" s="1"/>
  <c r="L62" i="30"/>
  <c r="AM101" i="29"/>
  <c r="AN101" i="29" s="1"/>
  <c r="O62" i="30"/>
  <c r="AY101" i="29"/>
  <c r="AZ101" i="29" s="1"/>
  <c r="J64" i="30"/>
  <c r="AG103" i="29"/>
  <c r="AD103" i="29"/>
  <c r="AH103" i="29"/>
  <c r="M64" i="30"/>
  <c r="AT103" i="29"/>
  <c r="AP103" i="29"/>
  <c r="AS103" i="29"/>
  <c r="BP103" i="29"/>
  <c r="BL103" i="29"/>
  <c r="BO103" i="29"/>
  <c r="CL103" i="29"/>
  <c r="CH103" i="29"/>
  <c r="CK103" i="29"/>
  <c r="H63" i="30"/>
  <c r="X102" i="29"/>
  <c r="Y102" i="29"/>
  <c r="G64" i="28"/>
  <c r="V103" i="27"/>
  <c r="U103" i="27"/>
  <c r="R103" i="27"/>
  <c r="J64" i="28"/>
  <c r="AG103" i="27"/>
  <c r="AD103" i="27"/>
  <c r="AH103" i="27"/>
  <c r="BD103" i="27"/>
  <c r="BA103" i="27"/>
  <c r="BE103" i="27"/>
  <c r="BZ103" i="27"/>
  <c r="BW103" i="27"/>
  <c r="CA103" i="27"/>
  <c r="K63" i="28"/>
  <c r="AK102" i="27"/>
  <c r="AJ102" i="27"/>
  <c r="CN102" i="27"/>
  <c r="CO102" i="27"/>
  <c r="CQ102" i="27" s="1"/>
  <c r="N63" i="28"/>
  <c r="AV102" i="27"/>
  <c r="AW102" i="27"/>
  <c r="I62" i="28"/>
  <c r="AA101" i="27"/>
  <c r="AB101" i="27" s="1"/>
  <c r="C65" i="28"/>
  <c r="D105" i="27"/>
  <c r="B105" i="27"/>
  <c r="L62" i="28"/>
  <c r="AM101" i="27"/>
  <c r="AN101" i="27" s="1"/>
  <c r="O62" i="28"/>
  <c r="AY101" i="27"/>
  <c r="AZ101" i="27" s="1"/>
  <c r="BG102" i="27"/>
  <c r="BH102" i="27"/>
  <c r="BJ102" i="27" s="1"/>
  <c r="E63" i="28"/>
  <c r="M102" i="27"/>
  <c r="L102" i="27"/>
  <c r="H63" i="28"/>
  <c r="X102" i="27"/>
  <c r="Y102" i="27"/>
  <c r="D64" i="28"/>
  <c r="I103" i="27"/>
  <c r="F103" i="27"/>
  <c r="J103" i="27"/>
  <c r="M64" i="28"/>
  <c r="AS103" i="27"/>
  <c r="AP103" i="27"/>
  <c r="AT103" i="27"/>
  <c r="BO103" i="27"/>
  <c r="BL103" i="27"/>
  <c r="BP103" i="27"/>
  <c r="CL103" i="27"/>
  <c r="CK103" i="27"/>
  <c r="CH103" i="27"/>
  <c r="BR102" i="27"/>
  <c r="BS102" i="27"/>
  <c r="BU102" i="27" s="1"/>
  <c r="F62" i="28"/>
  <c r="O101" i="27"/>
  <c r="P101" i="27" s="1"/>
  <c r="A65" i="28"/>
  <c r="AE104" i="27"/>
  <c r="AC104" i="27"/>
  <c r="G104" i="27"/>
  <c r="E104" i="27"/>
  <c r="CI104" i="27"/>
  <c r="BX104" i="27"/>
  <c r="BM104" i="27"/>
  <c r="BB104" i="27"/>
  <c r="AQ104" i="27"/>
  <c r="AO104" i="27"/>
  <c r="S104" i="27"/>
  <c r="Q104" i="27"/>
  <c r="CC102" i="27"/>
  <c r="CD102" i="27"/>
  <c r="CF102" i="27" s="1"/>
  <c r="CG102" i="27" s="1"/>
  <c r="AC97" i="23"/>
  <c r="E97" i="23"/>
  <c r="G97" i="23" s="1"/>
  <c r="Q97" i="23"/>
  <c r="S97" i="23" s="1"/>
  <c r="BV94" i="23"/>
  <c r="CG94" i="23"/>
  <c r="CR94" i="23"/>
  <c r="BK94" i="23"/>
  <c r="BR95" i="23"/>
  <c r="BS95" i="23"/>
  <c r="BU95" i="23" s="1"/>
  <c r="E56" i="24"/>
  <c r="M95" i="23"/>
  <c r="L95" i="23"/>
  <c r="O55" i="24"/>
  <c r="AY94" i="23"/>
  <c r="AZ94" i="23" s="1"/>
  <c r="K56" i="24"/>
  <c r="AJ95" i="23"/>
  <c r="AK95" i="23"/>
  <c r="H56" i="24"/>
  <c r="Y95" i="23"/>
  <c r="X95" i="23"/>
  <c r="J57" i="24"/>
  <c r="AH96" i="23"/>
  <c r="AG96" i="23"/>
  <c r="AD96" i="23"/>
  <c r="I55" i="24"/>
  <c r="AA94" i="23"/>
  <c r="AB94" i="23" s="1"/>
  <c r="CK96" i="23"/>
  <c r="CL96" i="23"/>
  <c r="CH96" i="23"/>
  <c r="BD96" i="23"/>
  <c r="BA96" i="23"/>
  <c r="BE96" i="23"/>
  <c r="G57" i="24"/>
  <c r="U96" i="23"/>
  <c r="V96" i="23"/>
  <c r="R96" i="23"/>
  <c r="F55" i="24"/>
  <c r="O94" i="23"/>
  <c r="P94" i="23" s="1"/>
  <c r="M57" i="24"/>
  <c r="AS96" i="23"/>
  <c r="AT96" i="23"/>
  <c r="AP96" i="23"/>
  <c r="C58" i="24"/>
  <c r="D98" i="23"/>
  <c r="B98" i="23"/>
  <c r="BH95" i="23"/>
  <c r="BJ95" i="23" s="1"/>
  <c r="BG95" i="23"/>
  <c r="CA96" i="23"/>
  <c r="BW96" i="23"/>
  <c r="BZ96" i="23"/>
  <c r="A58" i="24"/>
  <c r="BM97" i="23"/>
  <c r="BB97" i="23"/>
  <c r="CI97" i="23"/>
  <c r="AE97" i="23"/>
  <c r="AQ97" i="23"/>
  <c r="AO98" i="23" s="1"/>
  <c r="BX97" i="23"/>
  <c r="CD95" i="23"/>
  <c r="CF95" i="23" s="1"/>
  <c r="CC95" i="23"/>
  <c r="CN95" i="23"/>
  <c r="CO95" i="23"/>
  <c r="CQ95" i="23" s="1"/>
  <c r="N56" i="24"/>
  <c r="AW95" i="23"/>
  <c r="AV95" i="23"/>
  <c r="BL96" i="23"/>
  <c r="BP96" i="23"/>
  <c r="BO96" i="23"/>
  <c r="L55" i="24"/>
  <c r="AM94" i="23"/>
  <c r="AN94" i="23" s="1"/>
  <c r="D57" i="24"/>
  <c r="J96" i="23"/>
  <c r="I96" i="23"/>
  <c r="F96" i="23"/>
  <c r="CG91" i="21"/>
  <c r="CR91" i="21"/>
  <c r="BK91" i="21"/>
  <c r="BV91" i="21"/>
  <c r="M54" i="22"/>
  <c r="AT93" i="21"/>
  <c r="AS93" i="21"/>
  <c r="AP93" i="21"/>
  <c r="CA93" i="21"/>
  <c r="BZ93" i="21"/>
  <c r="BW93" i="21"/>
  <c r="J54" i="22"/>
  <c r="AG93" i="21"/>
  <c r="AD93" i="21"/>
  <c r="AH93" i="21"/>
  <c r="N53" i="22"/>
  <c r="AV92" i="21"/>
  <c r="AW92" i="21"/>
  <c r="BO93" i="21"/>
  <c r="BL93" i="21"/>
  <c r="BP93" i="21"/>
  <c r="G54" i="22"/>
  <c r="V93" i="21"/>
  <c r="U93" i="21"/>
  <c r="R93" i="21"/>
  <c r="L52" i="22"/>
  <c r="AM91" i="21"/>
  <c r="AN91" i="21" s="1"/>
  <c r="BE93" i="21"/>
  <c r="BD93" i="21"/>
  <c r="BA93" i="21"/>
  <c r="F52" i="22"/>
  <c r="O91" i="21"/>
  <c r="P91" i="21" s="1"/>
  <c r="BS92" i="21"/>
  <c r="BU92" i="21" s="1"/>
  <c r="BR92" i="21"/>
  <c r="CL93" i="21"/>
  <c r="CK93" i="21"/>
  <c r="CH93" i="21"/>
  <c r="I52" i="22"/>
  <c r="AA91" i="21"/>
  <c r="AB91" i="21" s="1"/>
  <c r="A55" i="22"/>
  <c r="BX94" i="21"/>
  <c r="BM94" i="21"/>
  <c r="CI94" i="21"/>
  <c r="BB94" i="21"/>
  <c r="H53" i="22"/>
  <c r="Y92" i="21"/>
  <c r="X92" i="21"/>
  <c r="CO92" i="21"/>
  <c r="CQ92" i="21" s="1"/>
  <c r="CN92" i="21"/>
  <c r="K53" i="22"/>
  <c r="AK92" i="21"/>
  <c r="AJ92" i="21"/>
  <c r="C55" i="22"/>
  <c r="B95" i="21"/>
  <c r="D95" i="21"/>
  <c r="BH92" i="21"/>
  <c r="BJ92" i="21" s="1"/>
  <c r="BG92" i="21"/>
  <c r="O52" i="22"/>
  <c r="AY91" i="21"/>
  <c r="AZ91" i="21" s="1"/>
  <c r="CC92" i="21"/>
  <c r="CD92" i="21"/>
  <c r="CF92" i="21" s="1"/>
  <c r="H18" i="17"/>
  <c r="I18" i="17"/>
  <c r="N18" i="17"/>
  <c r="O18" i="17"/>
  <c r="A19" i="17"/>
  <c r="K18" i="17"/>
  <c r="L18" i="17"/>
  <c r="C46" i="17"/>
  <c r="E18" i="17"/>
  <c r="F18" i="17"/>
  <c r="K18" i="18"/>
  <c r="H18" i="18"/>
  <c r="A19" i="18"/>
  <c r="E18" i="18"/>
  <c r="N18" i="18"/>
  <c r="C45" i="18"/>
  <c r="BV102" i="27" l="1"/>
  <c r="BK102" i="29"/>
  <c r="CR102" i="29"/>
  <c r="BK102" i="27"/>
  <c r="CR102" i="27"/>
  <c r="D53" i="22"/>
  <c r="I92" i="21"/>
  <c r="J92" i="21"/>
  <c r="E93" i="21"/>
  <c r="G93" i="21" s="1"/>
  <c r="F93" i="21" s="1"/>
  <c r="F63" i="30"/>
  <c r="O102" i="29"/>
  <c r="P102" i="29" s="1"/>
  <c r="CD103" i="29"/>
  <c r="CF103" i="29" s="1"/>
  <c r="CC103" i="29"/>
  <c r="M65" i="30"/>
  <c r="AS104" i="29"/>
  <c r="AP104" i="29"/>
  <c r="AT104" i="29"/>
  <c r="BO104" i="29"/>
  <c r="BL104" i="29"/>
  <c r="BP104" i="29"/>
  <c r="CK104" i="29"/>
  <c r="CH104" i="29"/>
  <c r="CL104" i="29"/>
  <c r="D65" i="30"/>
  <c r="J104" i="29"/>
  <c r="F104" i="29"/>
  <c r="I104" i="29"/>
  <c r="J65" i="30"/>
  <c r="AH104" i="29"/>
  <c r="AG104" i="29"/>
  <c r="AD104" i="29"/>
  <c r="E64" i="30"/>
  <c r="L103" i="29"/>
  <c r="M103" i="29"/>
  <c r="H64" i="30"/>
  <c r="Y103" i="29"/>
  <c r="X103" i="29"/>
  <c r="I63" i="30"/>
  <c r="AA102" i="29"/>
  <c r="AB102" i="29" s="1"/>
  <c r="BS103" i="29"/>
  <c r="BU103" i="29" s="1"/>
  <c r="BR103" i="29"/>
  <c r="A66" i="30"/>
  <c r="CI105" i="29"/>
  <c r="BX105" i="29"/>
  <c r="BM105" i="29"/>
  <c r="BB105" i="29"/>
  <c r="AQ105" i="29"/>
  <c r="AO105" i="29"/>
  <c r="Q105" i="29"/>
  <c r="S105" i="29" s="1"/>
  <c r="AC105" i="29"/>
  <c r="AE105" i="29"/>
  <c r="E105" i="29"/>
  <c r="G105" i="29" s="1"/>
  <c r="O63" i="30"/>
  <c r="AY102" i="29"/>
  <c r="AZ102" i="29" s="1"/>
  <c r="CO103" i="29"/>
  <c r="CQ103" i="29" s="1"/>
  <c r="CN103" i="29"/>
  <c r="N64" i="30"/>
  <c r="AW103" i="29"/>
  <c r="AV103" i="29"/>
  <c r="K64" i="30"/>
  <c r="AJ103" i="29"/>
  <c r="AK103" i="29"/>
  <c r="C66" i="30"/>
  <c r="B106" i="29"/>
  <c r="D106" i="29"/>
  <c r="L63" i="30"/>
  <c r="AM102" i="29"/>
  <c r="AN102" i="29" s="1"/>
  <c r="BH103" i="29"/>
  <c r="BJ103" i="29" s="1"/>
  <c r="BG103" i="29"/>
  <c r="G65" i="30"/>
  <c r="U104" i="29"/>
  <c r="R104" i="29"/>
  <c r="V104" i="29"/>
  <c r="BD104" i="29"/>
  <c r="BA104" i="29"/>
  <c r="BE104" i="29"/>
  <c r="BZ104" i="29"/>
  <c r="BW104" i="29"/>
  <c r="CA104" i="29"/>
  <c r="BD104" i="27"/>
  <c r="BA104" i="27"/>
  <c r="BE104" i="27"/>
  <c r="BZ104" i="27"/>
  <c r="BW104" i="27"/>
  <c r="CA104" i="27"/>
  <c r="BR103" i="27"/>
  <c r="BS103" i="27"/>
  <c r="BU103" i="27" s="1"/>
  <c r="BV103" i="27" s="1"/>
  <c r="I63" i="28"/>
  <c r="AA102" i="27"/>
  <c r="AB102" i="27" s="1"/>
  <c r="F63" i="28"/>
  <c r="O102" i="27"/>
  <c r="P102" i="27" s="1"/>
  <c r="C66" i="28"/>
  <c r="B106" i="27"/>
  <c r="D106" i="27"/>
  <c r="L63" i="28"/>
  <c r="AM102" i="27"/>
  <c r="AN102" i="27" s="1"/>
  <c r="CC103" i="27"/>
  <c r="CD103" i="27"/>
  <c r="CF103" i="27" s="1"/>
  <c r="K64" i="28"/>
  <c r="AJ103" i="27"/>
  <c r="AK103" i="27"/>
  <c r="H64" i="28"/>
  <c r="Y103" i="27"/>
  <c r="X103" i="27"/>
  <c r="G65" i="28"/>
  <c r="U104" i="27"/>
  <c r="R104" i="27"/>
  <c r="V104" i="27"/>
  <c r="M65" i="28"/>
  <c r="AS104" i="27"/>
  <c r="AP104" i="27"/>
  <c r="AT104" i="27"/>
  <c r="BO104" i="27"/>
  <c r="BL104" i="27"/>
  <c r="BP104" i="27"/>
  <c r="CK104" i="27"/>
  <c r="CH104" i="27"/>
  <c r="CL104" i="27"/>
  <c r="D65" i="28"/>
  <c r="J104" i="27"/>
  <c r="I104" i="27"/>
  <c r="F104" i="27"/>
  <c r="J65" i="28"/>
  <c r="AH104" i="27"/>
  <c r="AG104" i="27"/>
  <c r="AD104" i="27"/>
  <c r="CO103" i="27"/>
  <c r="CQ103" i="27" s="1"/>
  <c r="CN103" i="27"/>
  <c r="N64" i="28"/>
  <c r="AV103" i="27"/>
  <c r="AW103" i="27"/>
  <c r="E64" i="28"/>
  <c r="L103" i="27"/>
  <c r="M103" i="27"/>
  <c r="A66" i="28"/>
  <c r="CI105" i="27"/>
  <c r="BX105" i="27"/>
  <c r="BM105" i="27"/>
  <c r="BB105" i="27"/>
  <c r="AQ105" i="27"/>
  <c r="AO105" i="27"/>
  <c r="Q105" i="27"/>
  <c r="S105" i="27" s="1"/>
  <c r="AE105" i="27"/>
  <c r="AC105" i="27"/>
  <c r="E105" i="27"/>
  <c r="G105" i="27" s="1"/>
  <c r="O63" i="28"/>
  <c r="AY102" i="27"/>
  <c r="AZ102" i="27" s="1"/>
  <c r="BG103" i="27"/>
  <c r="BH103" i="27"/>
  <c r="BJ103" i="27" s="1"/>
  <c r="BK103" i="27" s="1"/>
  <c r="AC98" i="23"/>
  <c r="Q98" i="23"/>
  <c r="E98" i="23"/>
  <c r="G98" i="23" s="1"/>
  <c r="S98" i="23"/>
  <c r="BV95" i="23"/>
  <c r="CR95" i="23"/>
  <c r="CG95" i="23"/>
  <c r="BK95" i="23"/>
  <c r="BV92" i="21"/>
  <c r="CD96" i="23"/>
  <c r="CF96" i="23" s="1"/>
  <c r="CC96" i="23"/>
  <c r="CA97" i="23"/>
  <c r="BZ97" i="23"/>
  <c r="BW97" i="23"/>
  <c r="A59" i="24"/>
  <c r="AE98" i="23"/>
  <c r="CI98" i="23"/>
  <c r="BM98" i="23"/>
  <c r="BB98" i="23"/>
  <c r="BX98" i="23"/>
  <c r="AQ98" i="23"/>
  <c r="H57" i="24"/>
  <c r="Y96" i="23"/>
  <c r="X96" i="23"/>
  <c r="CL97" i="23"/>
  <c r="CH97" i="23"/>
  <c r="CK97" i="23"/>
  <c r="C59" i="24"/>
  <c r="D99" i="23"/>
  <c r="B99" i="23"/>
  <c r="K57" i="24"/>
  <c r="AK96" i="23"/>
  <c r="AJ96" i="23"/>
  <c r="BE97" i="23"/>
  <c r="BD97" i="23"/>
  <c r="BA97" i="23"/>
  <c r="F56" i="24"/>
  <c r="O95" i="23"/>
  <c r="P95" i="23" s="1"/>
  <c r="J58" i="24"/>
  <c r="AG97" i="23"/>
  <c r="AD97" i="23"/>
  <c r="AH97" i="23"/>
  <c r="BH96" i="23"/>
  <c r="BJ96" i="23" s="1"/>
  <c r="BG96" i="23"/>
  <c r="M58" i="24"/>
  <c r="AT97" i="23"/>
  <c r="AS97" i="23"/>
  <c r="AP97" i="23"/>
  <c r="BO97" i="23"/>
  <c r="BP97" i="23"/>
  <c r="BL97" i="23"/>
  <c r="N57" i="24"/>
  <c r="AW96" i="23"/>
  <c r="AV96" i="23"/>
  <c r="D58" i="24"/>
  <c r="J97" i="23"/>
  <c r="F97" i="23"/>
  <c r="I97" i="23"/>
  <c r="I56" i="24"/>
  <c r="AA95" i="23"/>
  <c r="AB95" i="23" s="1"/>
  <c r="G58" i="24"/>
  <c r="U97" i="23"/>
  <c r="R97" i="23"/>
  <c r="V97" i="23"/>
  <c r="E57" i="24"/>
  <c r="M96" i="23"/>
  <c r="L96" i="23"/>
  <c r="BS96" i="23"/>
  <c r="BU96" i="23" s="1"/>
  <c r="BR96" i="23"/>
  <c r="O56" i="24"/>
  <c r="AY95" i="23"/>
  <c r="AZ95" i="23" s="1"/>
  <c r="CO96" i="23"/>
  <c r="CQ96" i="23" s="1"/>
  <c r="CN96" i="23"/>
  <c r="L56" i="24"/>
  <c r="AM95" i="23"/>
  <c r="AN95" i="23" s="1"/>
  <c r="BK92" i="21"/>
  <c r="CG92" i="21"/>
  <c r="CR92" i="21"/>
  <c r="CL94" i="21"/>
  <c r="CK94" i="21"/>
  <c r="CH94" i="21"/>
  <c r="CO93" i="21"/>
  <c r="CQ93" i="21" s="1"/>
  <c r="CN93" i="21"/>
  <c r="H54" i="22"/>
  <c r="Y93" i="21"/>
  <c r="X93" i="21"/>
  <c r="BE94" i="21"/>
  <c r="BD94" i="21"/>
  <c r="BA94" i="21"/>
  <c r="M55" i="22"/>
  <c r="AS94" i="21"/>
  <c r="AP94" i="21"/>
  <c r="AT94" i="21"/>
  <c r="BP94" i="21"/>
  <c r="BL94" i="21"/>
  <c r="BO94" i="21"/>
  <c r="BS93" i="21"/>
  <c r="BU93" i="21" s="1"/>
  <c r="BR93" i="21"/>
  <c r="CD93" i="21"/>
  <c r="CF93" i="21" s="1"/>
  <c r="CC93" i="21"/>
  <c r="K54" i="22"/>
  <c r="AK93" i="21"/>
  <c r="AJ93" i="21"/>
  <c r="G55" i="22"/>
  <c r="V94" i="21"/>
  <c r="U94" i="21"/>
  <c r="R94" i="21"/>
  <c r="C56" i="22"/>
  <c r="D96" i="21"/>
  <c r="B96" i="21"/>
  <c r="A56" i="22"/>
  <c r="CI95" i="21"/>
  <c r="BB95" i="21"/>
  <c r="BM95" i="21"/>
  <c r="BX95" i="21"/>
  <c r="O53" i="22"/>
  <c r="AY92" i="21"/>
  <c r="AZ92" i="21" s="1"/>
  <c r="BZ94" i="21"/>
  <c r="BW94" i="21"/>
  <c r="CA94" i="21"/>
  <c r="BH93" i="21"/>
  <c r="BJ93" i="21" s="1"/>
  <c r="BG93" i="21"/>
  <c r="N54" i="22"/>
  <c r="AW93" i="21"/>
  <c r="AV93" i="21"/>
  <c r="L53" i="22"/>
  <c r="AM92" i="21"/>
  <c r="AN92" i="21" s="1"/>
  <c r="I53" i="22"/>
  <c r="AA92" i="21"/>
  <c r="AB92" i="21" s="1"/>
  <c r="J55" i="22"/>
  <c r="AH94" i="21"/>
  <c r="AG94" i="21"/>
  <c r="AD94" i="21"/>
  <c r="C47" i="17"/>
  <c r="M19" i="17"/>
  <c r="G19" i="17"/>
  <c r="D19" i="17"/>
  <c r="J19" i="17"/>
  <c r="J19" i="18"/>
  <c r="I18" i="18"/>
  <c r="M19" i="18"/>
  <c r="G19" i="18"/>
  <c r="O18" i="18"/>
  <c r="C46" i="18"/>
  <c r="L18" i="18"/>
  <c r="D19" i="18"/>
  <c r="F18" i="18"/>
  <c r="BK103" i="29" l="1"/>
  <c r="BV103" i="29"/>
  <c r="CG103" i="29"/>
  <c r="CR103" i="29"/>
  <c r="CR103" i="27"/>
  <c r="CG103" i="27"/>
  <c r="AO99" i="23"/>
  <c r="L92" i="21"/>
  <c r="E53" i="22"/>
  <c r="M92" i="21"/>
  <c r="E94" i="21"/>
  <c r="G94" i="21" s="1"/>
  <c r="F94" i="21" s="1"/>
  <c r="G66" i="30"/>
  <c r="V105" i="29"/>
  <c r="R105" i="29"/>
  <c r="U105" i="29"/>
  <c r="D66" i="30"/>
  <c r="I105" i="29"/>
  <c r="F105" i="29"/>
  <c r="J105" i="29"/>
  <c r="BG104" i="29"/>
  <c r="BH104" i="29"/>
  <c r="BJ104" i="29" s="1"/>
  <c r="BK104" i="29" s="1"/>
  <c r="C67" i="30"/>
  <c r="D107" i="29"/>
  <c r="B107" i="29"/>
  <c r="L64" i="30"/>
  <c r="AM103" i="29"/>
  <c r="AN103" i="29" s="1"/>
  <c r="O64" i="30"/>
  <c r="AY103" i="29"/>
  <c r="AZ103" i="29" s="1"/>
  <c r="BE105" i="29"/>
  <c r="BD105" i="29"/>
  <c r="BA105" i="29"/>
  <c r="CA105" i="29"/>
  <c r="BZ105" i="29"/>
  <c r="BW105" i="29"/>
  <c r="F64" i="30"/>
  <c r="O103" i="29"/>
  <c r="P103" i="29" s="1"/>
  <c r="BR104" i="29"/>
  <c r="BS104" i="29"/>
  <c r="BU104" i="29" s="1"/>
  <c r="BV104" i="29" s="1"/>
  <c r="CC104" i="29"/>
  <c r="CD104" i="29"/>
  <c r="CF104" i="29" s="1"/>
  <c r="CG104" i="29" s="1"/>
  <c r="H65" i="30"/>
  <c r="X104" i="29"/>
  <c r="Y104" i="29"/>
  <c r="A67" i="30"/>
  <c r="AE106" i="29"/>
  <c r="AC106" i="29"/>
  <c r="G106" i="29"/>
  <c r="E106" i="29"/>
  <c r="CI106" i="29"/>
  <c r="BX106" i="29"/>
  <c r="BM106" i="29"/>
  <c r="BB106" i="29"/>
  <c r="AQ106" i="29"/>
  <c r="AO106" i="29"/>
  <c r="S106" i="29"/>
  <c r="Q106" i="29"/>
  <c r="J66" i="30"/>
  <c r="AG105" i="29"/>
  <c r="AD105" i="29"/>
  <c r="AH105" i="29"/>
  <c r="M66" i="30"/>
  <c r="AT105" i="29"/>
  <c r="AS105" i="29"/>
  <c r="AP105" i="29"/>
  <c r="BP105" i="29"/>
  <c r="BO105" i="29"/>
  <c r="BL105" i="29"/>
  <c r="CL105" i="29"/>
  <c r="CK105" i="29"/>
  <c r="CH105" i="29"/>
  <c r="I64" i="30"/>
  <c r="AA103" i="29"/>
  <c r="AB103" i="29" s="1"/>
  <c r="K65" i="30"/>
  <c r="AK104" i="29"/>
  <c r="AJ104" i="29"/>
  <c r="E65" i="30"/>
  <c r="M104" i="29"/>
  <c r="L104" i="29"/>
  <c r="CN104" i="29"/>
  <c r="CO104" i="29"/>
  <c r="CQ104" i="29" s="1"/>
  <c r="N65" i="30"/>
  <c r="AV104" i="29"/>
  <c r="AW104" i="29"/>
  <c r="D66" i="28"/>
  <c r="I105" i="27"/>
  <c r="F105" i="27"/>
  <c r="J105" i="27"/>
  <c r="BE105" i="27"/>
  <c r="BD105" i="27"/>
  <c r="BA105" i="27"/>
  <c r="CA105" i="27"/>
  <c r="BZ105" i="27"/>
  <c r="BW105" i="27"/>
  <c r="F64" i="28"/>
  <c r="O103" i="27"/>
  <c r="P103" i="27" s="1"/>
  <c r="O64" i="28"/>
  <c r="AY103" i="27"/>
  <c r="AZ103" i="27" s="1"/>
  <c r="BR104" i="27"/>
  <c r="BS104" i="27"/>
  <c r="BU104" i="27" s="1"/>
  <c r="BV104" i="27" s="1"/>
  <c r="I64" i="28"/>
  <c r="AA103" i="27"/>
  <c r="AB103" i="27" s="1"/>
  <c r="A67" i="28"/>
  <c r="AE106" i="27"/>
  <c r="AC106" i="27"/>
  <c r="E106" i="27"/>
  <c r="G106" i="27" s="1"/>
  <c r="CI106" i="27"/>
  <c r="BX106" i="27"/>
  <c r="BM106" i="27"/>
  <c r="BB106" i="27"/>
  <c r="AQ106" i="27"/>
  <c r="AO106" i="27"/>
  <c r="Q106" i="27"/>
  <c r="S106" i="27" s="1"/>
  <c r="CC104" i="27"/>
  <c r="CD104" i="27"/>
  <c r="CF104" i="27" s="1"/>
  <c r="J66" i="28"/>
  <c r="AG105" i="27"/>
  <c r="AD105" i="27"/>
  <c r="AH105" i="27"/>
  <c r="G66" i="28"/>
  <c r="V105" i="27"/>
  <c r="U105" i="27"/>
  <c r="R105" i="27"/>
  <c r="M66" i="28"/>
  <c r="AT105" i="27"/>
  <c r="AS105" i="27"/>
  <c r="AP105" i="27"/>
  <c r="BP105" i="27"/>
  <c r="BO105" i="27"/>
  <c r="BL105" i="27"/>
  <c r="CL105" i="27"/>
  <c r="CK105" i="27"/>
  <c r="CH105" i="27"/>
  <c r="K65" i="28"/>
  <c r="AK104" i="27"/>
  <c r="AJ104" i="27"/>
  <c r="E65" i="28"/>
  <c r="M104" i="27"/>
  <c r="L104" i="27"/>
  <c r="CN104" i="27"/>
  <c r="CO104" i="27"/>
  <c r="CQ104" i="27" s="1"/>
  <c r="CR104" i="27" s="1"/>
  <c r="N65" i="28"/>
  <c r="AV104" i="27"/>
  <c r="AW104" i="27"/>
  <c r="H65" i="28"/>
  <c r="X104" i="27"/>
  <c r="Y104" i="27"/>
  <c r="L64" i="28"/>
  <c r="AM103" i="27"/>
  <c r="AN103" i="27" s="1"/>
  <c r="C67" i="28"/>
  <c r="D107" i="27"/>
  <c r="B107" i="27"/>
  <c r="BG104" i="27"/>
  <c r="BH104" i="27"/>
  <c r="BJ104" i="27" s="1"/>
  <c r="AC99" i="23"/>
  <c r="E99" i="23"/>
  <c r="G99" i="23" s="1"/>
  <c r="Q99" i="23"/>
  <c r="S99" i="23" s="1"/>
  <c r="CG96" i="23"/>
  <c r="CR96" i="23"/>
  <c r="BK96" i="23"/>
  <c r="BV96" i="23"/>
  <c r="C60" i="24"/>
  <c r="B100" i="23"/>
  <c r="D100" i="23"/>
  <c r="BE98" i="23"/>
  <c r="BA98" i="23"/>
  <c r="BD98" i="23"/>
  <c r="BP98" i="23"/>
  <c r="BO98" i="23"/>
  <c r="BL98" i="23"/>
  <c r="BS97" i="23"/>
  <c r="BU97" i="23" s="1"/>
  <c r="BR97" i="23"/>
  <c r="CL98" i="23"/>
  <c r="CK98" i="23"/>
  <c r="CH98" i="23"/>
  <c r="D59" i="24"/>
  <c r="J98" i="23"/>
  <c r="F98" i="23"/>
  <c r="I98" i="23"/>
  <c r="CO97" i="23"/>
  <c r="CQ97" i="23" s="1"/>
  <c r="CN97" i="23"/>
  <c r="J59" i="24"/>
  <c r="AH98" i="23"/>
  <c r="AG98" i="23"/>
  <c r="AD98" i="23"/>
  <c r="N58" i="24"/>
  <c r="AW97" i="23"/>
  <c r="AV97" i="23"/>
  <c r="BH97" i="23"/>
  <c r="BJ97" i="23" s="1"/>
  <c r="BG97" i="23"/>
  <c r="F57" i="24"/>
  <c r="O96" i="23"/>
  <c r="P96" i="23" s="1"/>
  <c r="E58" i="24"/>
  <c r="L97" i="23"/>
  <c r="M97" i="23"/>
  <c r="I57" i="24"/>
  <c r="AA96" i="23"/>
  <c r="AB96" i="23" s="1"/>
  <c r="L57" i="24"/>
  <c r="AM96" i="23"/>
  <c r="AN96" i="23" s="1"/>
  <c r="CD97" i="23"/>
  <c r="CF97" i="23" s="1"/>
  <c r="CC97" i="23"/>
  <c r="H58" i="24"/>
  <c r="X97" i="23"/>
  <c r="Y97" i="23"/>
  <c r="G59" i="24"/>
  <c r="V98" i="23"/>
  <c r="R98" i="23"/>
  <c r="U98" i="23"/>
  <c r="K58" i="24"/>
  <c r="AK97" i="23"/>
  <c r="AJ97" i="23"/>
  <c r="M59" i="24"/>
  <c r="AT98" i="23"/>
  <c r="AS98" i="23"/>
  <c r="AP98" i="23"/>
  <c r="O57" i="24"/>
  <c r="AY96" i="23"/>
  <c r="AZ96" i="23" s="1"/>
  <c r="A60" i="24"/>
  <c r="BX99" i="23"/>
  <c r="AQ99" i="23"/>
  <c r="AO100" i="23" s="1"/>
  <c r="AE99" i="23"/>
  <c r="CI99" i="23"/>
  <c r="BM99" i="23"/>
  <c r="BB99" i="23"/>
  <c r="CA98" i="23"/>
  <c r="BW98" i="23"/>
  <c r="BZ98" i="23"/>
  <c r="CR93" i="21"/>
  <c r="BV93" i="21"/>
  <c r="CG93" i="21"/>
  <c r="BK93" i="21"/>
  <c r="CL95" i="21"/>
  <c r="CK95" i="21"/>
  <c r="CH95" i="21"/>
  <c r="G56" i="22"/>
  <c r="V95" i="21"/>
  <c r="U95" i="21"/>
  <c r="R95" i="21"/>
  <c r="O54" i="22"/>
  <c r="AY93" i="21"/>
  <c r="AZ93" i="21" s="1"/>
  <c r="BD95" i="21"/>
  <c r="BE95" i="21"/>
  <c r="BA95" i="21"/>
  <c r="BR94" i="21"/>
  <c r="BS94" i="21"/>
  <c r="BU94" i="21" s="1"/>
  <c r="C57" i="22"/>
  <c r="B97" i="21"/>
  <c r="D97" i="21"/>
  <c r="N55" i="22"/>
  <c r="AV94" i="21"/>
  <c r="AW94" i="21"/>
  <c r="I54" i="22"/>
  <c r="AA93" i="21"/>
  <c r="AB93" i="21" s="1"/>
  <c r="L54" i="22"/>
  <c r="AM93" i="21"/>
  <c r="AN93" i="21" s="1"/>
  <c r="BW95" i="21"/>
  <c r="CA95" i="21"/>
  <c r="BZ95" i="21"/>
  <c r="J56" i="22"/>
  <c r="AH95" i="21"/>
  <c r="AG95" i="21"/>
  <c r="AD95" i="21"/>
  <c r="H55" i="22"/>
  <c r="X94" i="21"/>
  <c r="Y94" i="21"/>
  <c r="CO94" i="21"/>
  <c r="CQ94" i="21" s="1"/>
  <c r="CN94" i="21"/>
  <c r="M56" i="22"/>
  <c r="AP95" i="21"/>
  <c r="AT95" i="21"/>
  <c r="AS95" i="21"/>
  <c r="A57" i="22"/>
  <c r="BM96" i="21"/>
  <c r="BB96" i="21"/>
  <c r="BX96" i="21"/>
  <c r="CI96" i="21"/>
  <c r="K55" i="22"/>
  <c r="AK94" i="21"/>
  <c r="AJ94" i="21"/>
  <c r="CC94" i="21"/>
  <c r="CD94" i="21"/>
  <c r="CF94" i="21" s="1"/>
  <c r="BP95" i="21"/>
  <c r="BO95" i="21"/>
  <c r="BL95" i="21"/>
  <c r="BH94" i="21"/>
  <c r="BJ94" i="21" s="1"/>
  <c r="BG94" i="21"/>
  <c r="E19" i="17"/>
  <c r="F19" i="17"/>
  <c r="A20" i="17"/>
  <c r="H19" i="17"/>
  <c r="I19" i="17"/>
  <c r="K19" i="17"/>
  <c r="L19" i="17"/>
  <c r="N19" i="17"/>
  <c r="O19" i="17"/>
  <c r="C48" i="17"/>
  <c r="N19" i="18"/>
  <c r="E19" i="18"/>
  <c r="A20" i="18"/>
  <c r="K19" i="18"/>
  <c r="C47" i="18"/>
  <c r="H19" i="18"/>
  <c r="CG104" i="27" l="1"/>
  <c r="CR104" i="29"/>
  <c r="BK104" i="27"/>
  <c r="J93" i="21"/>
  <c r="I93" i="21"/>
  <c r="D54" i="22"/>
  <c r="O92" i="21"/>
  <c r="P92" i="21" s="1"/>
  <c r="F53" i="22"/>
  <c r="CG94" i="21"/>
  <c r="O65" i="30"/>
  <c r="AY104" i="29"/>
  <c r="AZ104" i="29" s="1"/>
  <c r="F65" i="30"/>
  <c r="O104" i="29"/>
  <c r="P104" i="29" s="1"/>
  <c r="L65" i="30"/>
  <c r="AM104" i="29"/>
  <c r="AN104" i="29" s="1"/>
  <c r="CO105" i="29"/>
  <c r="CQ105" i="29" s="1"/>
  <c r="CN105" i="29"/>
  <c r="N66" i="30"/>
  <c r="AW105" i="29"/>
  <c r="AV105" i="29"/>
  <c r="K66" i="30"/>
  <c r="AJ105" i="29"/>
  <c r="AK105" i="29"/>
  <c r="BD106" i="29"/>
  <c r="BA106" i="29"/>
  <c r="BE106" i="29"/>
  <c r="BZ106" i="29"/>
  <c r="BW106" i="29"/>
  <c r="CA106" i="29"/>
  <c r="I65" i="30"/>
  <c r="AA104" i="29"/>
  <c r="AB104" i="29" s="1"/>
  <c r="CD105" i="29"/>
  <c r="CF105" i="29" s="1"/>
  <c r="CC105" i="29"/>
  <c r="A68" i="30"/>
  <c r="CI107" i="29"/>
  <c r="BX107" i="29"/>
  <c r="BM107" i="29"/>
  <c r="BB107" i="29"/>
  <c r="AQ107" i="29"/>
  <c r="AO107" i="29"/>
  <c r="S107" i="29"/>
  <c r="Q107" i="29"/>
  <c r="AE107" i="29"/>
  <c r="AC107" i="29"/>
  <c r="G107" i="29"/>
  <c r="E107" i="29"/>
  <c r="E66" i="30"/>
  <c r="L105" i="29"/>
  <c r="M105" i="29"/>
  <c r="H66" i="30"/>
  <c r="Y105" i="29"/>
  <c r="X105" i="29"/>
  <c r="BS105" i="29"/>
  <c r="BU105" i="29" s="1"/>
  <c r="BR105" i="29"/>
  <c r="G67" i="30"/>
  <c r="U106" i="29"/>
  <c r="R106" i="29"/>
  <c r="V106" i="29"/>
  <c r="M67" i="30"/>
  <c r="AS106" i="29"/>
  <c r="AP106" i="29"/>
  <c r="AT106" i="29"/>
  <c r="BO106" i="29"/>
  <c r="BL106" i="29"/>
  <c r="BP106" i="29"/>
  <c r="CK106" i="29"/>
  <c r="CH106" i="29"/>
  <c r="CL106" i="29"/>
  <c r="D67" i="30"/>
  <c r="J106" i="29"/>
  <c r="I106" i="29"/>
  <c r="F106" i="29"/>
  <c r="J67" i="30"/>
  <c r="AH106" i="29"/>
  <c r="AG106" i="29"/>
  <c r="AD106" i="29"/>
  <c r="CG105" i="29"/>
  <c r="BH105" i="29"/>
  <c r="BJ105" i="29" s="1"/>
  <c r="BG105" i="29"/>
  <c r="BK105" i="29" s="1"/>
  <c r="C68" i="30"/>
  <c r="B108" i="29"/>
  <c r="D108" i="29"/>
  <c r="C68" i="28"/>
  <c r="B108" i="27"/>
  <c r="D108" i="27"/>
  <c r="F65" i="28"/>
  <c r="O104" i="27"/>
  <c r="P104" i="27" s="1"/>
  <c r="BS105" i="27"/>
  <c r="BU105" i="27" s="1"/>
  <c r="BV105" i="27" s="1"/>
  <c r="BR105" i="27"/>
  <c r="BD106" i="27"/>
  <c r="BA106" i="27"/>
  <c r="BE106" i="27"/>
  <c r="BZ106" i="27"/>
  <c r="BW106" i="27"/>
  <c r="CA106" i="27"/>
  <c r="CD105" i="27"/>
  <c r="CF105" i="27" s="1"/>
  <c r="CG105" i="27" s="1"/>
  <c r="CC105" i="27"/>
  <c r="E66" i="28"/>
  <c r="L105" i="27"/>
  <c r="M105" i="27"/>
  <c r="A68" i="28"/>
  <c r="CI107" i="27"/>
  <c r="BX107" i="27"/>
  <c r="BM107" i="27"/>
  <c r="BB107" i="27"/>
  <c r="AQ107" i="27"/>
  <c r="AO107" i="27"/>
  <c r="Q107" i="27"/>
  <c r="S107" i="27" s="1"/>
  <c r="AE107" i="27"/>
  <c r="AC107" i="27"/>
  <c r="G107" i="27"/>
  <c r="E107" i="27"/>
  <c r="I65" i="28"/>
  <c r="AA104" i="27"/>
  <c r="AB104" i="27" s="1"/>
  <c r="O65" i="28"/>
  <c r="AY104" i="27"/>
  <c r="AZ104" i="27" s="1"/>
  <c r="L65" i="28"/>
  <c r="AM104" i="27"/>
  <c r="AN104" i="27" s="1"/>
  <c r="CO105" i="27"/>
  <c r="CQ105" i="27" s="1"/>
  <c r="CN105" i="27"/>
  <c r="N66" i="28"/>
  <c r="AW105" i="27"/>
  <c r="AV105" i="27"/>
  <c r="H66" i="28"/>
  <c r="Y105" i="27"/>
  <c r="X105" i="27"/>
  <c r="K66" i="28"/>
  <c r="AJ105" i="27"/>
  <c r="AK105" i="27"/>
  <c r="G67" i="28"/>
  <c r="U106" i="27"/>
  <c r="R106" i="27"/>
  <c r="V106" i="27"/>
  <c r="M67" i="28"/>
  <c r="AS106" i="27"/>
  <c r="AP106" i="27"/>
  <c r="AT106" i="27"/>
  <c r="BO106" i="27"/>
  <c r="BL106" i="27"/>
  <c r="BP106" i="27"/>
  <c r="CK106" i="27"/>
  <c r="CH106" i="27"/>
  <c r="CL106" i="27"/>
  <c r="D67" i="28"/>
  <c r="J106" i="27"/>
  <c r="I106" i="27"/>
  <c r="F106" i="27"/>
  <c r="J67" i="28"/>
  <c r="AH106" i="27"/>
  <c r="AG106" i="27"/>
  <c r="AD106" i="27"/>
  <c r="BH105" i="27"/>
  <c r="BJ105" i="27" s="1"/>
  <c r="BG105" i="27"/>
  <c r="AC100" i="23"/>
  <c r="Q100" i="23"/>
  <c r="E100" i="23"/>
  <c r="G100" i="23" s="1"/>
  <c r="S100" i="23"/>
  <c r="BV97" i="23"/>
  <c r="CR97" i="23"/>
  <c r="CG97" i="23"/>
  <c r="BK97" i="23"/>
  <c r="BK94" i="21"/>
  <c r="CR94" i="21"/>
  <c r="BV94" i="21"/>
  <c r="D60" i="24"/>
  <c r="J99" i="23"/>
  <c r="I99" i="23"/>
  <c r="F99" i="23"/>
  <c r="BR98" i="23"/>
  <c r="BS98" i="23"/>
  <c r="BU98" i="23" s="1"/>
  <c r="O58" i="24"/>
  <c r="AY97" i="23"/>
  <c r="AZ97" i="23" s="1"/>
  <c r="CA99" i="23"/>
  <c r="BZ99" i="23"/>
  <c r="BW99" i="23"/>
  <c r="M60" i="24"/>
  <c r="AT99" i="23"/>
  <c r="AP99" i="23"/>
  <c r="AS99" i="23"/>
  <c r="E59" i="24"/>
  <c r="M98" i="23"/>
  <c r="L98" i="23"/>
  <c r="BG98" i="23"/>
  <c r="BH98" i="23"/>
  <c r="BJ98" i="23" s="1"/>
  <c r="F58" i="24"/>
  <c r="O97" i="23"/>
  <c r="P97" i="23" s="1"/>
  <c r="C61" i="24"/>
  <c r="D101" i="23"/>
  <c r="B101" i="23"/>
  <c r="CL99" i="23"/>
  <c r="CH99" i="23"/>
  <c r="CK99" i="23"/>
  <c r="A61" i="24"/>
  <c r="CI100" i="23"/>
  <c r="BB100" i="23"/>
  <c r="AQ100" i="23"/>
  <c r="AO101" i="23" s="1"/>
  <c r="AE100" i="23"/>
  <c r="BX100" i="23"/>
  <c r="BM100" i="23"/>
  <c r="CD98" i="23"/>
  <c r="CF98" i="23" s="1"/>
  <c r="CC98" i="23"/>
  <c r="I58" i="24"/>
  <c r="AA97" i="23"/>
  <c r="AB97" i="23" s="1"/>
  <c r="J60" i="24"/>
  <c r="AD99" i="23"/>
  <c r="AG99" i="23"/>
  <c r="AH99" i="23"/>
  <c r="BA99" i="23"/>
  <c r="BE99" i="23"/>
  <c r="BD99" i="23"/>
  <c r="CO98" i="23"/>
  <c r="CQ98" i="23" s="1"/>
  <c r="CN98" i="23"/>
  <c r="L58" i="24"/>
  <c r="AM97" i="23"/>
  <c r="AN97" i="23" s="1"/>
  <c r="H59" i="24"/>
  <c r="Y98" i="23"/>
  <c r="X98" i="23"/>
  <c r="BL99" i="23"/>
  <c r="BO99" i="23"/>
  <c r="BP99" i="23"/>
  <c r="G60" i="24"/>
  <c r="V99" i="23"/>
  <c r="R99" i="23"/>
  <c r="U99" i="23"/>
  <c r="N59" i="24"/>
  <c r="AW98" i="23"/>
  <c r="AV98" i="23"/>
  <c r="K59" i="24"/>
  <c r="AJ98" i="23"/>
  <c r="AK98" i="23"/>
  <c r="N56" i="22"/>
  <c r="AV95" i="21"/>
  <c r="AW95" i="21"/>
  <c r="C58" i="22"/>
  <c r="B98" i="21"/>
  <c r="D98" i="21"/>
  <c r="H56" i="22"/>
  <c r="X95" i="21"/>
  <c r="Y95" i="21"/>
  <c r="M57" i="22"/>
  <c r="AS96" i="21"/>
  <c r="AP96" i="21"/>
  <c r="AT96" i="21"/>
  <c r="K56" i="22"/>
  <c r="AK95" i="21"/>
  <c r="AJ95" i="21"/>
  <c r="A58" i="22"/>
  <c r="BM97" i="21"/>
  <c r="CI97" i="21"/>
  <c r="BX97" i="21"/>
  <c r="BB97" i="21"/>
  <c r="CD95" i="21"/>
  <c r="CF95" i="21" s="1"/>
  <c r="CC95" i="21"/>
  <c r="BZ96" i="21"/>
  <c r="BW96" i="21"/>
  <c r="CA96" i="21"/>
  <c r="BE96" i="21"/>
  <c r="BA96" i="21"/>
  <c r="BD96" i="21"/>
  <c r="CN95" i="21"/>
  <c r="CO95" i="21"/>
  <c r="CQ95" i="21" s="1"/>
  <c r="L55" i="22"/>
  <c r="AM94" i="21"/>
  <c r="AN94" i="21" s="1"/>
  <c r="G57" i="22"/>
  <c r="V96" i="21"/>
  <c r="U96" i="21"/>
  <c r="R96" i="21"/>
  <c r="BS95" i="21"/>
  <c r="BU95" i="21" s="1"/>
  <c r="BR95" i="21"/>
  <c r="J57" i="22"/>
  <c r="AD96" i="21"/>
  <c r="AG96" i="21"/>
  <c r="AH96" i="21"/>
  <c r="BG95" i="21"/>
  <c r="BH95" i="21"/>
  <c r="BJ95" i="21" s="1"/>
  <c r="O55" i="22"/>
  <c r="AY94" i="21"/>
  <c r="AZ94" i="21" s="1"/>
  <c r="CL96" i="21"/>
  <c r="CH96" i="21"/>
  <c r="CK96" i="21"/>
  <c r="BO96" i="21"/>
  <c r="BP96" i="21"/>
  <c r="BL96" i="21"/>
  <c r="I55" i="22"/>
  <c r="AA94" i="21"/>
  <c r="AB94" i="21" s="1"/>
  <c r="G20" i="17"/>
  <c r="J20" i="17"/>
  <c r="D20" i="17"/>
  <c r="C49" i="17"/>
  <c r="M20" i="17"/>
  <c r="I19" i="18"/>
  <c r="F19" i="18"/>
  <c r="M20" i="18"/>
  <c r="L19" i="18"/>
  <c r="G20" i="18"/>
  <c r="D20" i="18"/>
  <c r="C48" i="18"/>
  <c r="J20" i="18"/>
  <c r="O19" i="18"/>
  <c r="BK105" i="27" l="1"/>
  <c r="BV105" i="29"/>
  <c r="CR105" i="29"/>
  <c r="CR105" i="27"/>
  <c r="E54" i="22"/>
  <c r="L93" i="21"/>
  <c r="M93" i="21"/>
  <c r="D55" i="22"/>
  <c r="J94" i="21"/>
  <c r="I94" i="21"/>
  <c r="E95" i="21"/>
  <c r="G95" i="21" s="1"/>
  <c r="F95" i="21" s="1"/>
  <c r="A69" i="30"/>
  <c r="AE108" i="29"/>
  <c r="AC108" i="29"/>
  <c r="E108" i="29"/>
  <c r="G108" i="29" s="1"/>
  <c r="CI108" i="29"/>
  <c r="BX108" i="29"/>
  <c r="BM108" i="29"/>
  <c r="BB108" i="29"/>
  <c r="AQ108" i="29"/>
  <c r="AO108" i="29"/>
  <c r="Q108" i="29"/>
  <c r="S108" i="29" s="1"/>
  <c r="C69" i="30"/>
  <c r="A81" i="30" s="1"/>
  <c r="B120" i="29"/>
  <c r="D109" i="29"/>
  <c r="B109" i="29"/>
  <c r="K67" i="30"/>
  <c r="AK106" i="29"/>
  <c r="AJ106" i="29"/>
  <c r="E67" i="30"/>
  <c r="M106" i="29"/>
  <c r="L106" i="29"/>
  <c r="CN106" i="29"/>
  <c r="CO106" i="29"/>
  <c r="CQ106" i="29" s="1"/>
  <c r="N67" i="30"/>
  <c r="AV106" i="29"/>
  <c r="AW106" i="29"/>
  <c r="H67" i="30"/>
  <c r="X106" i="29"/>
  <c r="Y106" i="29"/>
  <c r="BE107" i="29"/>
  <c r="BD107" i="29"/>
  <c r="BA107" i="29"/>
  <c r="CA107" i="29"/>
  <c r="BZ107" i="29"/>
  <c r="BW107" i="29"/>
  <c r="CC106" i="29"/>
  <c r="CD106" i="29"/>
  <c r="CF106" i="29" s="1"/>
  <c r="CG106" i="29"/>
  <c r="BR106" i="29"/>
  <c r="BS106" i="29"/>
  <c r="BU106" i="29" s="1"/>
  <c r="BV106" i="29" s="1"/>
  <c r="I66" i="30"/>
  <c r="AA105" i="29"/>
  <c r="AB105" i="29" s="1"/>
  <c r="F66" i="30"/>
  <c r="O105" i="29"/>
  <c r="P105" i="29" s="1"/>
  <c r="D68" i="30"/>
  <c r="I107" i="29"/>
  <c r="F107" i="29"/>
  <c r="J107" i="29"/>
  <c r="J68" i="30"/>
  <c r="AG107" i="29"/>
  <c r="AD107" i="29"/>
  <c r="AH107" i="29"/>
  <c r="G68" i="30"/>
  <c r="V107" i="29"/>
  <c r="U107" i="29"/>
  <c r="R107" i="29"/>
  <c r="M68" i="30"/>
  <c r="AT107" i="29"/>
  <c r="AS107" i="29"/>
  <c r="AP107" i="29"/>
  <c r="BP107" i="29"/>
  <c r="BO107" i="29"/>
  <c r="BL107" i="29"/>
  <c r="CL107" i="29"/>
  <c r="CK107" i="29"/>
  <c r="CH107" i="29"/>
  <c r="BG106" i="29"/>
  <c r="BH106" i="29"/>
  <c r="BJ106" i="29" s="1"/>
  <c r="BK106" i="29" s="1"/>
  <c r="L66" i="30"/>
  <c r="AM105" i="29"/>
  <c r="AN105" i="29" s="1"/>
  <c r="O66" i="30"/>
  <c r="AY105" i="29"/>
  <c r="AZ105" i="29" s="1"/>
  <c r="CN106" i="27"/>
  <c r="CO106" i="27"/>
  <c r="CQ106" i="27" s="1"/>
  <c r="CR106" i="27" s="1"/>
  <c r="BR106" i="27"/>
  <c r="BS106" i="27"/>
  <c r="BU106" i="27" s="1"/>
  <c r="BV106" i="27" s="1"/>
  <c r="L66" i="28"/>
  <c r="AM105" i="27"/>
  <c r="AN105" i="27" s="1"/>
  <c r="I66" i="28"/>
  <c r="AA105" i="27"/>
  <c r="AB105" i="27" s="1"/>
  <c r="BE107" i="27"/>
  <c r="BD107" i="27"/>
  <c r="BA107" i="27"/>
  <c r="CA107" i="27"/>
  <c r="BZ107" i="27"/>
  <c r="BW107" i="27"/>
  <c r="F66" i="28"/>
  <c r="O105" i="27"/>
  <c r="P105" i="27" s="1"/>
  <c r="CC106" i="27"/>
  <c r="CD106" i="27"/>
  <c r="CF106" i="27" s="1"/>
  <c r="CG106" i="27" s="1"/>
  <c r="A69" i="28"/>
  <c r="AE108" i="27"/>
  <c r="AC108" i="27"/>
  <c r="E108" i="27"/>
  <c r="G108" i="27" s="1"/>
  <c r="CI108" i="27"/>
  <c r="BX108" i="27"/>
  <c r="BM108" i="27"/>
  <c r="BB108" i="27"/>
  <c r="AQ108" i="27"/>
  <c r="AO108" i="27"/>
  <c r="Q108" i="27"/>
  <c r="S108" i="27" s="1"/>
  <c r="K67" i="28"/>
  <c r="AK106" i="27"/>
  <c r="AJ106" i="27"/>
  <c r="E67" i="28"/>
  <c r="M106" i="27"/>
  <c r="L106" i="27"/>
  <c r="N67" i="28"/>
  <c r="AV106" i="27"/>
  <c r="AW106" i="27"/>
  <c r="H67" i="28"/>
  <c r="X106" i="27"/>
  <c r="Y106" i="27"/>
  <c r="O66" i="28"/>
  <c r="AY105" i="27"/>
  <c r="AZ105" i="27" s="1"/>
  <c r="D68" i="28"/>
  <c r="I107" i="27"/>
  <c r="F107" i="27"/>
  <c r="J107" i="27"/>
  <c r="J68" i="28"/>
  <c r="AG107" i="27"/>
  <c r="AD107" i="27"/>
  <c r="AH107" i="27"/>
  <c r="G68" i="28"/>
  <c r="V107" i="27"/>
  <c r="U107" i="27"/>
  <c r="R107" i="27"/>
  <c r="M68" i="28"/>
  <c r="AT107" i="27"/>
  <c r="AS107" i="27"/>
  <c r="AP107" i="27"/>
  <c r="BP107" i="27"/>
  <c r="BO107" i="27"/>
  <c r="BL107" i="27"/>
  <c r="CL107" i="27"/>
  <c r="CK107" i="27"/>
  <c r="CH107" i="27"/>
  <c r="BG106" i="27"/>
  <c r="BH106" i="27"/>
  <c r="BJ106" i="27" s="1"/>
  <c r="C69" i="28"/>
  <c r="A81" i="28" s="1"/>
  <c r="B120" i="27"/>
  <c r="D109" i="27"/>
  <c r="B109" i="27"/>
  <c r="AC101" i="23"/>
  <c r="Q101" i="23"/>
  <c r="E101" i="23"/>
  <c r="G101" i="23" s="1"/>
  <c r="S101" i="23"/>
  <c r="BV98" i="23"/>
  <c r="CG98" i="23"/>
  <c r="CR98" i="23"/>
  <c r="BK98" i="23"/>
  <c r="F59" i="24"/>
  <c r="O98" i="23"/>
  <c r="P98" i="23" s="1"/>
  <c r="H60" i="24"/>
  <c r="Y99" i="23"/>
  <c r="X99" i="23"/>
  <c r="CO99" i="23"/>
  <c r="CQ99" i="23" s="1"/>
  <c r="CN99" i="23"/>
  <c r="D61" i="24"/>
  <c r="J100" i="23"/>
  <c r="I100" i="23"/>
  <c r="F100" i="23"/>
  <c r="A62" i="24"/>
  <c r="BX101" i="23"/>
  <c r="AQ101" i="23"/>
  <c r="BB101" i="23"/>
  <c r="AE101" i="23"/>
  <c r="CI101" i="23"/>
  <c r="BM101" i="23"/>
  <c r="BO100" i="23"/>
  <c r="BL100" i="23"/>
  <c r="BP100" i="23"/>
  <c r="C62" i="24"/>
  <c r="B102" i="23"/>
  <c r="D102" i="23"/>
  <c r="N60" i="24"/>
  <c r="AV99" i="23"/>
  <c r="AW99" i="23"/>
  <c r="CA100" i="23"/>
  <c r="BW100" i="23"/>
  <c r="BZ100" i="23"/>
  <c r="J61" i="24"/>
  <c r="AG100" i="23"/>
  <c r="AH100" i="23"/>
  <c r="AD100" i="23"/>
  <c r="E60" i="24"/>
  <c r="L99" i="23"/>
  <c r="M99" i="23"/>
  <c r="M61" i="24"/>
  <c r="AS100" i="23"/>
  <c r="AP100" i="23"/>
  <c r="AT100" i="23"/>
  <c r="BH99" i="23"/>
  <c r="BJ99" i="23" s="1"/>
  <c r="BG99" i="23"/>
  <c r="G61" i="24"/>
  <c r="R100" i="23"/>
  <c r="U100" i="23"/>
  <c r="V100" i="23"/>
  <c r="K60" i="24"/>
  <c r="AK99" i="23"/>
  <c r="AJ99" i="23"/>
  <c r="O59" i="24"/>
  <c r="AY98" i="23"/>
  <c r="AZ98" i="23" s="1"/>
  <c r="BA100" i="23"/>
  <c r="BE100" i="23"/>
  <c r="BD100" i="23"/>
  <c r="CC99" i="23"/>
  <c r="CD99" i="23"/>
  <c r="CF99" i="23" s="1"/>
  <c r="L59" i="24"/>
  <c r="AM98" i="23"/>
  <c r="AN98" i="23" s="1"/>
  <c r="CH100" i="23"/>
  <c r="CK100" i="23"/>
  <c r="CL100" i="23"/>
  <c r="BR99" i="23"/>
  <c r="BS99" i="23"/>
  <c r="BU99" i="23" s="1"/>
  <c r="I59" i="24"/>
  <c r="AA98" i="23"/>
  <c r="AB98" i="23" s="1"/>
  <c r="BK95" i="21"/>
  <c r="BV95" i="21"/>
  <c r="CG95" i="21"/>
  <c r="CR95" i="21"/>
  <c r="H57" i="22"/>
  <c r="X96" i="21"/>
  <c r="Y96" i="21"/>
  <c r="CD96" i="21"/>
  <c r="CF96" i="21" s="1"/>
  <c r="CC96" i="21"/>
  <c r="BD97" i="21"/>
  <c r="BE97" i="21"/>
  <c r="BA97" i="21"/>
  <c r="N57" i="22"/>
  <c r="AW96" i="21"/>
  <c r="AV96" i="21"/>
  <c r="G58" i="22"/>
  <c r="U97" i="21"/>
  <c r="R97" i="21"/>
  <c r="V97" i="21"/>
  <c r="CA97" i="21"/>
  <c r="BZ97" i="21"/>
  <c r="BW97" i="21"/>
  <c r="O56" i="22"/>
  <c r="AY95" i="21"/>
  <c r="AZ95" i="21" s="1"/>
  <c r="L56" i="22"/>
  <c r="AM95" i="21"/>
  <c r="AN95" i="21" s="1"/>
  <c r="BS96" i="21"/>
  <c r="BU96" i="21" s="1"/>
  <c r="BR96" i="21"/>
  <c r="CK97" i="21"/>
  <c r="CH97" i="21"/>
  <c r="CL97" i="21"/>
  <c r="I56" i="22"/>
  <c r="AA95" i="21"/>
  <c r="AB95" i="21" s="1"/>
  <c r="M58" i="22"/>
  <c r="AT97" i="21"/>
  <c r="AS97" i="21"/>
  <c r="AP97" i="21"/>
  <c r="K57" i="22"/>
  <c r="AJ96" i="21"/>
  <c r="AK96" i="21"/>
  <c r="J58" i="22"/>
  <c r="AH97" i="21"/>
  <c r="AD97" i="21"/>
  <c r="AG97" i="21"/>
  <c r="BG96" i="21"/>
  <c r="BH96" i="21"/>
  <c r="BJ96" i="21" s="1"/>
  <c r="BP97" i="21"/>
  <c r="BL97" i="21"/>
  <c r="BO97" i="21"/>
  <c r="C59" i="22"/>
  <c r="D99" i="21"/>
  <c r="B99" i="21"/>
  <c r="CN96" i="21"/>
  <c r="CO96" i="21"/>
  <c r="CQ96" i="21" s="1"/>
  <c r="A59" i="22"/>
  <c r="CI98" i="21"/>
  <c r="BB98" i="21"/>
  <c r="BX98" i="21"/>
  <c r="BM98" i="21"/>
  <c r="N20" i="17"/>
  <c r="O20" i="17"/>
  <c r="A21" i="17"/>
  <c r="E20" i="17"/>
  <c r="F20" i="17"/>
  <c r="K20" i="17"/>
  <c r="L20" i="17"/>
  <c r="H20" i="17"/>
  <c r="I20" i="17"/>
  <c r="C50" i="17"/>
  <c r="C49" i="18"/>
  <c r="E20" i="18"/>
  <c r="A21" i="18"/>
  <c r="N20" i="18"/>
  <c r="K20" i="18"/>
  <c r="H20" i="18"/>
  <c r="CR106" i="29" l="1"/>
  <c r="BK106" i="27"/>
  <c r="AO102" i="23"/>
  <c r="E55" i="22"/>
  <c r="L94" i="21"/>
  <c r="M94" i="21"/>
  <c r="F54" i="22"/>
  <c r="O93" i="21"/>
  <c r="P93" i="21" s="1"/>
  <c r="D69" i="30"/>
  <c r="J108" i="29"/>
  <c r="I108" i="29"/>
  <c r="F108" i="29"/>
  <c r="G69" i="30"/>
  <c r="U108" i="29"/>
  <c r="R108" i="29"/>
  <c r="V108" i="29"/>
  <c r="CO107" i="29"/>
  <c r="CQ107" i="29" s="1"/>
  <c r="CN107" i="29"/>
  <c r="N68" i="30"/>
  <c r="AW107" i="29"/>
  <c r="AV107" i="29"/>
  <c r="H68" i="30"/>
  <c r="Y107" i="29"/>
  <c r="X107" i="29"/>
  <c r="K68" i="30"/>
  <c r="AJ107" i="29"/>
  <c r="AK107" i="29"/>
  <c r="E68" i="30"/>
  <c r="L107" i="29"/>
  <c r="M107" i="29"/>
  <c r="CD107" i="29"/>
  <c r="CF107" i="29" s="1"/>
  <c r="CC107" i="29"/>
  <c r="F67" i="30"/>
  <c r="O106" i="29"/>
  <c r="P106" i="29" s="1"/>
  <c r="C70" i="30"/>
  <c r="B110" i="29"/>
  <c r="D110" i="29"/>
  <c r="M69" i="30"/>
  <c r="AS108" i="29"/>
  <c r="AP108" i="29"/>
  <c r="AT108" i="29"/>
  <c r="BO108" i="29"/>
  <c r="BL108" i="29"/>
  <c r="BP108" i="29"/>
  <c r="CK108" i="29"/>
  <c r="CH108" i="29"/>
  <c r="CL108" i="29"/>
  <c r="J69" i="30"/>
  <c r="AH108" i="29"/>
  <c r="AG108" i="29"/>
  <c r="AD108" i="29"/>
  <c r="CR107" i="29"/>
  <c r="BS107" i="29"/>
  <c r="BU107" i="29" s="1"/>
  <c r="BR107" i="29"/>
  <c r="CG107" i="29"/>
  <c r="BH107" i="29"/>
  <c r="BJ107" i="29" s="1"/>
  <c r="BG107" i="29"/>
  <c r="BK107" i="29" s="1"/>
  <c r="I67" i="30"/>
  <c r="AA106" i="29"/>
  <c r="AB106" i="29" s="1"/>
  <c r="O67" i="30"/>
  <c r="AY106" i="29"/>
  <c r="AZ106" i="29" s="1"/>
  <c r="L67" i="30"/>
  <c r="AM106" i="29"/>
  <c r="AN106" i="29" s="1"/>
  <c r="A70" i="30"/>
  <c r="CI109" i="29"/>
  <c r="BX109" i="29"/>
  <c r="BM109" i="29"/>
  <c r="BB109" i="29"/>
  <c r="AQ109" i="29"/>
  <c r="AO109" i="29"/>
  <c r="S109" i="29"/>
  <c r="Q109" i="29"/>
  <c r="AE109" i="29"/>
  <c r="AC109" i="29"/>
  <c r="G109" i="29"/>
  <c r="E109" i="29"/>
  <c r="CI120" i="29"/>
  <c r="BX120" i="29"/>
  <c r="BM120" i="29"/>
  <c r="BB120" i="29"/>
  <c r="AQ120" i="29"/>
  <c r="AE120" i="29"/>
  <c r="H20" i="29"/>
  <c r="BD108" i="29"/>
  <c r="BA108" i="29"/>
  <c r="BE108" i="29"/>
  <c r="BZ108" i="29"/>
  <c r="BW108" i="29"/>
  <c r="CA108" i="29"/>
  <c r="D69" i="28"/>
  <c r="J108" i="27"/>
  <c r="I108" i="27"/>
  <c r="F108" i="27"/>
  <c r="G69" i="28"/>
  <c r="U108" i="27"/>
  <c r="R108" i="27"/>
  <c r="V108" i="27"/>
  <c r="C70" i="28"/>
  <c r="B110" i="27"/>
  <c r="D110" i="27"/>
  <c r="CO107" i="27"/>
  <c r="CQ107" i="27" s="1"/>
  <c r="CN107" i="27"/>
  <c r="N68" i="28"/>
  <c r="AW107" i="27"/>
  <c r="AV107" i="27"/>
  <c r="H68" i="28"/>
  <c r="Y107" i="27"/>
  <c r="X107" i="27"/>
  <c r="K68" i="28"/>
  <c r="AJ107" i="27"/>
  <c r="AK107" i="27"/>
  <c r="E68" i="28"/>
  <c r="L107" i="27"/>
  <c r="M107" i="27"/>
  <c r="O67" i="28"/>
  <c r="AY106" i="27"/>
  <c r="AZ106" i="27" s="1"/>
  <c r="F67" i="28"/>
  <c r="O106" i="27"/>
  <c r="P106" i="27" s="1"/>
  <c r="M69" i="28"/>
  <c r="AS108" i="27"/>
  <c r="AP108" i="27"/>
  <c r="AT108" i="27"/>
  <c r="BO108" i="27"/>
  <c r="BL108" i="27"/>
  <c r="BP108" i="27"/>
  <c r="CK108" i="27"/>
  <c r="CH108" i="27"/>
  <c r="CL108" i="27"/>
  <c r="J69" i="28"/>
  <c r="AH108" i="27"/>
  <c r="AG108" i="27"/>
  <c r="AD108" i="27"/>
  <c r="BH107" i="27"/>
  <c r="BJ107" i="27" s="1"/>
  <c r="BG107" i="27"/>
  <c r="A70" i="28"/>
  <c r="CI109" i="27"/>
  <c r="BX109" i="27"/>
  <c r="BM109" i="27"/>
  <c r="BB109" i="27"/>
  <c r="AQ109" i="27"/>
  <c r="AO109" i="27"/>
  <c r="Q109" i="27"/>
  <c r="S109" i="27" s="1"/>
  <c r="AE109" i="27"/>
  <c r="AC109" i="27"/>
  <c r="E109" i="27"/>
  <c r="G109" i="27" s="1"/>
  <c r="CI120" i="27"/>
  <c r="BX120" i="27"/>
  <c r="BM120" i="27"/>
  <c r="BB120" i="27"/>
  <c r="AQ120" i="27"/>
  <c r="AE120" i="27"/>
  <c r="H20" i="27"/>
  <c r="BS107" i="27"/>
  <c r="BU107" i="27" s="1"/>
  <c r="BR107" i="27"/>
  <c r="I67" i="28"/>
  <c r="AA106" i="27"/>
  <c r="AB106" i="27" s="1"/>
  <c r="L67" i="28"/>
  <c r="AM106" i="27"/>
  <c r="AN106" i="27" s="1"/>
  <c r="BD108" i="27"/>
  <c r="BA108" i="27"/>
  <c r="BE108" i="27"/>
  <c r="BZ108" i="27"/>
  <c r="BW108" i="27"/>
  <c r="CA108" i="27"/>
  <c r="CD107" i="27"/>
  <c r="CF107" i="27" s="1"/>
  <c r="CC107" i="27"/>
  <c r="AC102" i="23"/>
  <c r="E102" i="23"/>
  <c r="G102" i="23" s="1"/>
  <c r="Q102" i="23"/>
  <c r="S102" i="23" s="1"/>
  <c r="BV99" i="23"/>
  <c r="CG99" i="23"/>
  <c r="BK99" i="23"/>
  <c r="CR99" i="23"/>
  <c r="CO100" i="23"/>
  <c r="CQ100" i="23" s="1"/>
  <c r="CN100" i="23"/>
  <c r="E61" i="24"/>
  <c r="M100" i="23"/>
  <c r="L100" i="23"/>
  <c r="BO101" i="23"/>
  <c r="BP101" i="23"/>
  <c r="BL101" i="23"/>
  <c r="CK101" i="23"/>
  <c r="CL101" i="23"/>
  <c r="CH101" i="23"/>
  <c r="J62" i="24"/>
  <c r="AH101" i="23"/>
  <c r="AG101" i="23"/>
  <c r="AD101" i="23"/>
  <c r="L60" i="24"/>
  <c r="AM99" i="23"/>
  <c r="AN99" i="23" s="1"/>
  <c r="O60" i="24"/>
  <c r="AY99" i="23"/>
  <c r="AZ99" i="23" s="1"/>
  <c r="BE101" i="23"/>
  <c r="BD101" i="23"/>
  <c r="BA101" i="23"/>
  <c r="G62" i="24"/>
  <c r="V101" i="23"/>
  <c r="R101" i="23"/>
  <c r="U101" i="23"/>
  <c r="D62" i="24"/>
  <c r="I101" i="23"/>
  <c r="J101" i="23"/>
  <c r="F101" i="23"/>
  <c r="I60" i="24"/>
  <c r="AA99" i="23"/>
  <c r="AB99" i="23" s="1"/>
  <c r="H61" i="24"/>
  <c r="Y100" i="23"/>
  <c r="X100" i="23"/>
  <c r="C63" i="24"/>
  <c r="D103" i="23"/>
  <c r="B103" i="23"/>
  <c r="M62" i="24"/>
  <c r="AS101" i="23"/>
  <c r="AT101" i="23"/>
  <c r="AP101" i="23"/>
  <c r="K61" i="24"/>
  <c r="AK100" i="23"/>
  <c r="AJ100" i="23"/>
  <c r="A63" i="24"/>
  <c r="AQ102" i="23"/>
  <c r="BM102" i="23"/>
  <c r="CI102" i="23"/>
  <c r="AE102" i="23"/>
  <c r="BX102" i="23"/>
  <c r="BB102" i="23"/>
  <c r="CA101" i="23"/>
  <c r="BZ101" i="23"/>
  <c r="BW101" i="23"/>
  <c r="F60" i="24"/>
  <c r="O99" i="23"/>
  <c r="P99" i="23" s="1"/>
  <c r="BH100" i="23"/>
  <c r="BJ100" i="23" s="1"/>
  <c r="BG100" i="23"/>
  <c r="CD100" i="23"/>
  <c r="CF100" i="23" s="1"/>
  <c r="CC100" i="23"/>
  <c r="BS100" i="23"/>
  <c r="BU100" i="23" s="1"/>
  <c r="BR100" i="23"/>
  <c r="N61" i="24"/>
  <c r="AV100" i="23"/>
  <c r="AW100" i="23"/>
  <c r="BV96" i="21"/>
  <c r="CG96" i="21"/>
  <c r="CR96" i="21"/>
  <c r="BK96" i="21"/>
  <c r="CK98" i="21"/>
  <c r="CL98" i="21"/>
  <c r="CH98" i="21"/>
  <c r="BH97" i="21"/>
  <c r="BJ97" i="21" s="1"/>
  <c r="BG97" i="21"/>
  <c r="H58" i="22"/>
  <c r="Y97" i="21"/>
  <c r="X97" i="21"/>
  <c r="J59" i="22"/>
  <c r="AD98" i="21"/>
  <c r="AH98" i="21"/>
  <c r="AG98" i="21"/>
  <c r="I57" i="22"/>
  <c r="AA96" i="21"/>
  <c r="AB96" i="21" s="1"/>
  <c r="BR97" i="21"/>
  <c r="BS97" i="21"/>
  <c r="BU97" i="21" s="1"/>
  <c r="BP98" i="21"/>
  <c r="BO98" i="21"/>
  <c r="BL98" i="21"/>
  <c r="BD98" i="21"/>
  <c r="BA98" i="21"/>
  <c r="BE98" i="21"/>
  <c r="CD97" i="21"/>
  <c r="CF97" i="21" s="1"/>
  <c r="CC97" i="21"/>
  <c r="N58" i="22"/>
  <c r="AW97" i="21"/>
  <c r="AV97" i="21"/>
  <c r="M59" i="22"/>
  <c r="AT98" i="21"/>
  <c r="AP98" i="21"/>
  <c r="AS98" i="21"/>
  <c r="K58" i="22"/>
  <c r="AK97" i="21"/>
  <c r="AJ97" i="21"/>
  <c r="CO97" i="21"/>
  <c r="CQ97" i="21" s="1"/>
  <c r="CN97" i="21"/>
  <c r="CA98" i="21"/>
  <c r="BW98" i="21"/>
  <c r="BZ98" i="21"/>
  <c r="A60" i="22"/>
  <c r="BX99" i="21"/>
  <c r="BM99" i="21"/>
  <c r="BB99" i="21"/>
  <c r="CI99" i="21"/>
  <c r="L57" i="22"/>
  <c r="AM96" i="21"/>
  <c r="AN96" i="21" s="1"/>
  <c r="G59" i="22"/>
  <c r="U98" i="21"/>
  <c r="V98" i="21"/>
  <c r="R98" i="21"/>
  <c r="C60" i="22"/>
  <c r="D100" i="21"/>
  <c r="B100" i="21"/>
  <c r="O57" i="22"/>
  <c r="AY96" i="21"/>
  <c r="AZ96" i="21" s="1"/>
  <c r="M21" i="17"/>
  <c r="G21" i="17"/>
  <c r="J21" i="17"/>
  <c r="D21" i="17"/>
  <c r="C51" i="17"/>
  <c r="I20" i="18"/>
  <c r="D21" i="18"/>
  <c r="L20" i="18"/>
  <c r="M21" i="18"/>
  <c r="F20" i="18"/>
  <c r="J21" i="18"/>
  <c r="O20" i="18"/>
  <c r="G21" i="18"/>
  <c r="C50" i="18"/>
  <c r="BK107" i="27" l="1"/>
  <c r="CR107" i="27"/>
  <c r="BV107" i="29"/>
  <c r="CG107" i="27"/>
  <c r="BV107" i="27"/>
  <c r="AO103" i="23"/>
  <c r="D56" i="22"/>
  <c r="J95" i="21"/>
  <c r="I95" i="21"/>
  <c r="F55" i="22"/>
  <c r="O94" i="21"/>
  <c r="P94" i="21" s="1"/>
  <c r="E96" i="21"/>
  <c r="G96" i="21" s="1"/>
  <c r="F96" i="21" s="1"/>
  <c r="BG108" i="29"/>
  <c r="BH108" i="29"/>
  <c r="BJ108" i="29" s="1"/>
  <c r="BK108" i="29" s="1"/>
  <c r="BE120" i="29"/>
  <c r="BD120" i="29"/>
  <c r="BA120" i="29"/>
  <c r="CA120" i="29"/>
  <c r="BZ120" i="29"/>
  <c r="BW120" i="29"/>
  <c r="BE109" i="29"/>
  <c r="BD109" i="29"/>
  <c r="BA109" i="29"/>
  <c r="CA109" i="29"/>
  <c r="BZ109" i="29"/>
  <c r="BW109" i="29"/>
  <c r="BR108" i="29"/>
  <c r="BS108" i="29"/>
  <c r="BU108" i="29" s="1"/>
  <c r="BV108" i="29" s="1"/>
  <c r="A71" i="30"/>
  <c r="AE110" i="29"/>
  <c r="AC110" i="29"/>
  <c r="E110" i="29"/>
  <c r="G110" i="29" s="1"/>
  <c r="CI110" i="29"/>
  <c r="BX110" i="29"/>
  <c r="BM110" i="29"/>
  <c r="BB110" i="29"/>
  <c r="AQ110" i="29"/>
  <c r="AO110" i="29"/>
  <c r="Q110" i="29"/>
  <c r="S110" i="29" s="1"/>
  <c r="F68" i="30"/>
  <c r="O107" i="29"/>
  <c r="P107" i="29" s="1"/>
  <c r="L68" i="30"/>
  <c r="AM107" i="29"/>
  <c r="AN107" i="29" s="1"/>
  <c r="I68" i="30"/>
  <c r="AA107" i="29"/>
  <c r="AB107" i="29" s="1"/>
  <c r="H69" i="30"/>
  <c r="X108" i="29"/>
  <c r="Y108" i="29"/>
  <c r="E69" i="30"/>
  <c r="M108" i="29"/>
  <c r="L108" i="29"/>
  <c r="CC108" i="29"/>
  <c r="CD108" i="29"/>
  <c r="CF108" i="29" s="1"/>
  <c r="CG108" i="29" s="1"/>
  <c r="J81" i="30"/>
  <c r="AG120" i="29"/>
  <c r="AD120" i="29"/>
  <c r="AH120" i="29"/>
  <c r="M81" i="30"/>
  <c r="AT120" i="29"/>
  <c r="AS120" i="29"/>
  <c r="AP120" i="29"/>
  <c r="BP120" i="29"/>
  <c r="BO120" i="29"/>
  <c r="BL120" i="29"/>
  <c r="CL120" i="29"/>
  <c r="CK120" i="29"/>
  <c r="CH120" i="29"/>
  <c r="D70" i="30"/>
  <c r="I109" i="29"/>
  <c r="F109" i="29"/>
  <c r="J109" i="29"/>
  <c r="J70" i="30"/>
  <c r="AG109" i="29"/>
  <c r="AD109" i="29"/>
  <c r="AH109" i="29"/>
  <c r="G70" i="30"/>
  <c r="V109" i="29"/>
  <c r="U109" i="29"/>
  <c r="R109" i="29"/>
  <c r="M70" i="30"/>
  <c r="AT109" i="29"/>
  <c r="AS109" i="29"/>
  <c r="AP109" i="29"/>
  <c r="BP109" i="29"/>
  <c r="BO109" i="29"/>
  <c r="BL109" i="29"/>
  <c r="CL109" i="29"/>
  <c r="CK109" i="29"/>
  <c r="CH109" i="29"/>
  <c r="K69" i="30"/>
  <c r="AK108" i="29"/>
  <c r="AJ108" i="29"/>
  <c r="CN108" i="29"/>
  <c r="CO108" i="29"/>
  <c r="CQ108" i="29" s="1"/>
  <c r="N69" i="30"/>
  <c r="AV108" i="29"/>
  <c r="AW108" i="29"/>
  <c r="C71" i="30"/>
  <c r="D111" i="29"/>
  <c r="B111" i="29"/>
  <c r="O68" i="30"/>
  <c r="AY107" i="29"/>
  <c r="AZ107" i="29" s="1"/>
  <c r="D70" i="28"/>
  <c r="I109" i="27"/>
  <c r="F109" i="27"/>
  <c r="J109" i="27"/>
  <c r="G70" i="28"/>
  <c r="V109" i="27"/>
  <c r="U109" i="27"/>
  <c r="R109" i="27"/>
  <c r="BG108" i="27"/>
  <c r="BH108" i="27"/>
  <c r="BJ108" i="27" s="1"/>
  <c r="BK108" i="27" s="1"/>
  <c r="J81" i="28"/>
  <c r="AG120" i="27"/>
  <c r="AD120" i="27"/>
  <c r="AH120" i="27"/>
  <c r="M81" i="28"/>
  <c r="AT120" i="27"/>
  <c r="AS120" i="27"/>
  <c r="AP120" i="27"/>
  <c r="BP120" i="27"/>
  <c r="BO120" i="27"/>
  <c r="BL120" i="27"/>
  <c r="CL120" i="27"/>
  <c r="CK120" i="27"/>
  <c r="CH120" i="27"/>
  <c r="J70" i="28"/>
  <c r="AG109" i="27"/>
  <c r="AD109" i="27"/>
  <c r="AH109" i="27"/>
  <c r="M70" i="28"/>
  <c r="AT109" i="27"/>
  <c r="AS109" i="27"/>
  <c r="AP109" i="27"/>
  <c r="BP109" i="27"/>
  <c r="BO109" i="27"/>
  <c r="BL109" i="27"/>
  <c r="CL109" i="27"/>
  <c r="CK109" i="27"/>
  <c r="CH109" i="27"/>
  <c r="BR108" i="27"/>
  <c r="BS108" i="27"/>
  <c r="BU108" i="27" s="1"/>
  <c r="BV108" i="27" s="1"/>
  <c r="F68" i="28"/>
  <c r="O107" i="27"/>
  <c r="P107" i="27" s="1"/>
  <c r="L68" i="28"/>
  <c r="AM107" i="27"/>
  <c r="AN107" i="27" s="1"/>
  <c r="I68" i="28"/>
  <c r="AA107" i="27"/>
  <c r="AB107" i="27" s="1"/>
  <c r="C71" i="28"/>
  <c r="D111" i="27"/>
  <c r="B111" i="27"/>
  <c r="CC108" i="27"/>
  <c r="CD108" i="27"/>
  <c r="CF108" i="27" s="1"/>
  <c r="BE120" i="27"/>
  <c r="BD120" i="27"/>
  <c r="BA120" i="27"/>
  <c r="CA120" i="27"/>
  <c r="BZ120" i="27"/>
  <c r="BW120" i="27"/>
  <c r="BE109" i="27"/>
  <c r="BD109" i="27"/>
  <c r="BA109" i="27"/>
  <c r="CA109" i="27"/>
  <c r="BZ109" i="27"/>
  <c r="BW109" i="27"/>
  <c r="K69" i="28"/>
  <c r="AK108" i="27"/>
  <c r="AJ108" i="27"/>
  <c r="CN108" i="27"/>
  <c r="CO108" i="27"/>
  <c r="CQ108" i="27" s="1"/>
  <c r="N69" i="28"/>
  <c r="AV108" i="27"/>
  <c r="AW108" i="27"/>
  <c r="O68" i="28"/>
  <c r="AY107" i="27"/>
  <c r="AZ107" i="27" s="1"/>
  <c r="A71" i="28"/>
  <c r="AE110" i="27"/>
  <c r="AC110" i="27"/>
  <c r="E110" i="27"/>
  <c r="G110" i="27" s="1"/>
  <c r="CI110" i="27"/>
  <c r="BX110" i="27"/>
  <c r="BM110" i="27"/>
  <c r="BB110" i="27"/>
  <c r="AQ110" i="27"/>
  <c r="AO110" i="27"/>
  <c r="Q110" i="27"/>
  <c r="S110" i="27" s="1"/>
  <c r="H69" i="28"/>
  <c r="X108" i="27"/>
  <c r="Y108" i="27"/>
  <c r="E69" i="28"/>
  <c r="M108" i="27"/>
  <c r="L108" i="27"/>
  <c r="AC103" i="23"/>
  <c r="Q103" i="23"/>
  <c r="E103" i="23"/>
  <c r="G103" i="23" s="1"/>
  <c r="S103" i="23"/>
  <c r="CR100" i="23"/>
  <c r="BV100" i="23"/>
  <c r="CG100" i="23"/>
  <c r="BK100" i="23"/>
  <c r="N62" i="24"/>
  <c r="AV101" i="23"/>
  <c r="AW101" i="23"/>
  <c r="BH101" i="23"/>
  <c r="BJ101" i="23" s="1"/>
  <c r="BG101" i="23"/>
  <c r="BS101" i="23"/>
  <c r="BU101" i="23" s="1"/>
  <c r="BR101" i="23"/>
  <c r="CL102" i="23"/>
  <c r="CH102" i="23"/>
  <c r="CK102" i="23"/>
  <c r="D63" i="24"/>
  <c r="I102" i="23"/>
  <c r="F102" i="23"/>
  <c r="J102" i="23"/>
  <c r="A64" i="24"/>
  <c r="BX103" i="23"/>
  <c r="AQ103" i="23"/>
  <c r="CI103" i="23"/>
  <c r="BM103" i="23"/>
  <c r="AE103" i="23"/>
  <c r="BB103" i="23"/>
  <c r="C64" i="24"/>
  <c r="D104" i="23"/>
  <c r="B104" i="23"/>
  <c r="AC104" i="23" s="1"/>
  <c r="F61" i="24"/>
  <c r="O100" i="23"/>
  <c r="P100" i="23" s="1"/>
  <c r="G63" i="24"/>
  <c r="V102" i="23"/>
  <c r="R102" i="23"/>
  <c r="U102" i="23"/>
  <c r="BZ102" i="23"/>
  <c r="BW102" i="23"/>
  <c r="CA102" i="23"/>
  <c r="M63" i="24"/>
  <c r="AP102" i="23"/>
  <c r="AS102" i="23"/>
  <c r="AT102" i="23"/>
  <c r="J63" i="24"/>
  <c r="AH102" i="23"/>
  <c r="AG102" i="23"/>
  <c r="AD102" i="23"/>
  <c r="O61" i="24"/>
  <c r="AY100" i="23"/>
  <c r="AZ100" i="23" s="1"/>
  <c r="H62" i="24"/>
  <c r="Y101" i="23"/>
  <c r="X101" i="23"/>
  <c r="K62" i="24"/>
  <c r="AK101" i="23"/>
  <c r="AJ101" i="23"/>
  <c r="I61" i="24"/>
  <c r="AA100" i="23"/>
  <c r="AB100" i="23" s="1"/>
  <c r="L61" i="24"/>
  <c r="AM100" i="23"/>
  <c r="AN100" i="23" s="1"/>
  <c r="BP102" i="23"/>
  <c r="BL102" i="23"/>
  <c r="BO102" i="23"/>
  <c r="CD101" i="23"/>
  <c r="CF101" i="23" s="1"/>
  <c r="CC101" i="23"/>
  <c r="CN101" i="23"/>
  <c r="CO101" i="23"/>
  <c r="CQ101" i="23" s="1"/>
  <c r="E62" i="24"/>
  <c r="L101" i="23"/>
  <c r="M101" i="23"/>
  <c r="BE102" i="23"/>
  <c r="BA102" i="23"/>
  <c r="BD102" i="23"/>
  <c r="BK97" i="21"/>
  <c r="BV97" i="21"/>
  <c r="CG97" i="21"/>
  <c r="CR97" i="21"/>
  <c r="BL99" i="21"/>
  <c r="BO99" i="21"/>
  <c r="BP99" i="21"/>
  <c r="G60" i="22"/>
  <c r="V99" i="21"/>
  <c r="U99" i="21"/>
  <c r="R99" i="21"/>
  <c r="K59" i="22"/>
  <c r="AK98" i="21"/>
  <c r="AJ98" i="21"/>
  <c r="H59" i="22"/>
  <c r="X98" i="21"/>
  <c r="Y98" i="21"/>
  <c r="L58" i="22"/>
  <c r="AM97" i="21"/>
  <c r="AN97" i="21" s="1"/>
  <c r="BG98" i="21"/>
  <c r="BH98" i="21"/>
  <c r="BJ98" i="21" s="1"/>
  <c r="CC98" i="21"/>
  <c r="CD98" i="21"/>
  <c r="CF98" i="21" s="1"/>
  <c r="BE99" i="21"/>
  <c r="BA99" i="21"/>
  <c r="BD99" i="21"/>
  <c r="N59" i="22"/>
  <c r="AV98" i="21"/>
  <c r="AW98" i="21"/>
  <c r="BS98" i="21"/>
  <c r="BU98" i="21" s="1"/>
  <c r="BR98" i="21"/>
  <c r="CN98" i="21"/>
  <c r="CO98" i="21"/>
  <c r="CQ98" i="21" s="1"/>
  <c r="O58" i="22"/>
  <c r="AY97" i="21"/>
  <c r="AZ97" i="21" s="1"/>
  <c r="BZ99" i="21"/>
  <c r="CA99" i="21"/>
  <c r="BW99" i="21"/>
  <c r="CL99" i="21"/>
  <c r="CH99" i="21"/>
  <c r="CK99" i="21"/>
  <c r="I58" i="22"/>
  <c r="AA97" i="21"/>
  <c r="AB97" i="21" s="1"/>
  <c r="M60" i="22"/>
  <c r="AS99" i="21"/>
  <c r="AP99" i="21"/>
  <c r="AT99" i="21"/>
  <c r="A61" i="22"/>
  <c r="BX100" i="21"/>
  <c r="BM100" i="21"/>
  <c r="CI100" i="21"/>
  <c r="BB100" i="21"/>
  <c r="C61" i="22"/>
  <c r="D101" i="21"/>
  <c r="B101" i="21"/>
  <c r="J60" i="22"/>
  <c r="AG99" i="21"/>
  <c r="AH99" i="21"/>
  <c r="AD99" i="21"/>
  <c r="K21" i="17"/>
  <c r="L21" i="17"/>
  <c r="H21" i="17"/>
  <c r="I21" i="17"/>
  <c r="C52" i="17"/>
  <c r="A22" i="17"/>
  <c r="N21" i="17"/>
  <c r="O21" i="17"/>
  <c r="E21" i="17"/>
  <c r="F21" i="17"/>
  <c r="H21" i="18"/>
  <c r="E21" i="18"/>
  <c r="K21" i="18"/>
  <c r="A22" i="18"/>
  <c r="N21" i="18"/>
  <c r="C51" i="18"/>
  <c r="CG108" i="27" l="1"/>
  <c r="CR108" i="29"/>
  <c r="CR108" i="27"/>
  <c r="AO104" i="23"/>
  <c r="E56" i="22"/>
  <c r="L95" i="21"/>
  <c r="M95" i="21"/>
  <c r="D71" i="30"/>
  <c r="J110" i="29"/>
  <c r="I110" i="29"/>
  <c r="F110" i="29"/>
  <c r="A72" i="30"/>
  <c r="CI111" i="29"/>
  <c r="BX111" i="29"/>
  <c r="BM111" i="29"/>
  <c r="BB111" i="29"/>
  <c r="AQ111" i="29"/>
  <c r="AO111" i="29"/>
  <c r="Q111" i="29"/>
  <c r="S111" i="29" s="1"/>
  <c r="AE111" i="29"/>
  <c r="AC111" i="29"/>
  <c r="G111" i="29"/>
  <c r="E111" i="29"/>
  <c r="O69" i="30"/>
  <c r="AY108" i="29"/>
  <c r="AZ108" i="29" s="1"/>
  <c r="BS109" i="29"/>
  <c r="BU109" i="29" s="1"/>
  <c r="BR109" i="29"/>
  <c r="BS120" i="29"/>
  <c r="BU120" i="29" s="1"/>
  <c r="BR120" i="29"/>
  <c r="N81" i="30"/>
  <c r="AW120" i="29"/>
  <c r="AV120" i="29"/>
  <c r="K81" i="30"/>
  <c r="AJ120" i="29"/>
  <c r="AK120" i="29"/>
  <c r="F69" i="30"/>
  <c r="O108" i="29"/>
  <c r="P108" i="29" s="1"/>
  <c r="BD110" i="29"/>
  <c r="BA110" i="29"/>
  <c r="BE110" i="29"/>
  <c r="BZ110" i="29"/>
  <c r="BW110" i="29"/>
  <c r="CA110" i="29"/>
  <c r="BH109" i="29"/>
  <c r="BJ109" i="29" s="1"/>
  <c r="BG109" i="29"/>
  <c r="BH120" i="29"/>
  <c r="BJ120" i="29" s="1"/>
  <c r="BG120" i="29"/>
  <c r="C72" i="30"/>
  <c r="B112" i="29"/>
  <c r="D112" i="29"/>
  <c r="L69" i="30"/>
  <c r="AM108" i="29"/>
  <c r="AN108" i="29" s="1"/>
  <c r="CO109" i="29"/>
  <c r="CQ109" i="29" s="1"/>
  <c r="CN109" i="29"/>
  <c r="CR109" i="29" s="1"/>
  <c r="BV109" i="29"/>
  <c r="N70" i="30"/>
  <c r="AW109" i="29"/>
  <c r="AV109" i="29"/>
  <c r="H70" i="30"/>
  <c r="Y109" i="29"/>
  <c r="X109" i="29"/>
  <c r="K70" i="30"/>
  <c r="AJ109" i="29"/>
  <c r="AK109" i="29"/>
  <c r="E70" i="30"/>
  <c r="L109" i="29"/>
  <c r="M109" i="29"/>
  <c r="CO120" i="29"/>
  <c r="CQ120" i="29" s="1"/>
  <c r="CN120" i="29"/>
  <c r="BV120" i="29"/>
  <c r="I69" i="30"/>
  <c r="AA108" i="29"/>
  <c r="AB108" i="29" s="1"/>
  <c r="G71" i="30"/>
  <c r="U110" i="29"/>
  <c r="R110" i="29"/>
  <c r="V110" i="29"/>
  <c r="M71" i="30"/>
  <c r="AS110" i="29"/>
  <c r="AP110" i="29"/>
  <c r="AT110" i="29"/>
  <c r="BO110" i="29"/>
  <c r="BL110" i="29"/>
  <c r="BP110" i="29"/>
  <c r="CK110" i="29"/>
  <c r="CH110" i="29"/>
  <c r="CL110" i="29"/>
  <c r="J71" i="30"/>
  <c r="AH110" i="29"/>
  <c r="AG110" i="29"/>
  <c r="AD110" i="29"/>
  <c r="CD109" i="29"/>
  <c r="CF109" i="29" s="1"/>
  <c r="CC109" i="29"/>
  <c r="CG109" i="29" s="1"/>
  <c r="BK109" i="29"/>
  <c r="CD120" i="29"/>
  <c r="CF120" i="29" s="1"/>
  <c r="CC120" i="29"/>
  <c r="BK120" i="29"/>
  <c r="D71" i="28"/>
  <c r="J110" i="27"/>
  <c r="I110" i="27"/>
  <c r="F110" i="27"/>
  <c r="G71" i="28"/>
  <c r="U110" i="27"/>
  <c r="R110" i="27"/>
  <c r="V110" i="27"/>
  <c r="F69" i="28"/>
  <c r="O108" i="27"/>
  <c r="P108" i="27" s="1"/>
  <c r="BD110" i="27"/>
  <c r="BA110" i="27"/>
  <c r="BE110" i="27"/>
  <c r="BZ110" i="27"/>
  <c r="BW110" i="27"/>
  <c r="CA110" i="27"/>
  <c r="O69" i="28"/>
  <c r="AY108" i="27"/>
  <c r="AZ108" i="27" s="1"/>
  <c r="BH109" i="27"/>
  <c r="BJ109" i="27" s="1"/>
  <c r="BK109" i="27" s="1"/>
  <c r="BG109" i="27"/>
  <c r="BH120" i="27"/>
  <c r="BJ120" i="27" s="1"/>
  <c r="BK120" i="27" s="1"/>
  <c r="BG120" i="27"/>
  <c r="C72" i="28"/>
  <c r="B112" i="27"/>
  <c r="D112" i="27"/>
  <c r="CO109" i="27"/>
  <c r="CQ109" i="27" s="1"/>
  <c r="CN109" i="27"/>
  <c r="N70" i="28"/>
  <c r="AW109" i="27"/>
  <c r="AV109" i="27"/>
  <c r="K70" i="28"/>
  <c r="AJ109" i="27"/>
  <c r="AK109" i="27"/>
  <c r="CO120" i="27"/>
  <c r="CQ120" i="27" s="1"/>
  <c r="CN120" i="27"/>
  <c r="H70" i="28"/>
  <c r="Y109" i="27"/>
  <c r="X109" i="27"/>
  <c r="E70" i="28"/>
  <c r="L109" i="27"/>
  <c r="M109" i="27"/>
  <c r="I69" i="28"/>
  <c r="AA108" i="27"/>
  <c r="AB108" i="27" s="1"/>
  <c r="M71" i="28"/>
  <c r="AS110" i="27"/>
  <c r="AP110" i="27"/>
  <c r="AT110" i="27"/>
  <c r="BO110" i="27"/>
  <c r="BL110" i="27"/>
  <c r="BP110" i="27"/>
  <c r="CK110" i="27"/>
  <c r="CH110" i="27"/>
  <c r="CL110" i="27"/>
  <c r="J71" i="28"/>
  <c r="AH110" i="27"/>
  <c r="AG110" i="27"/>
  <c r="AD110" i="27"/>
  <c r="L69" i="28"/>
  <c r="AM108" i="27"/>
  <c r="AN108" i="27" s="1"/>
  <c r="CD109" i="27"/>
  <c r="CF109" i="27" s="1"/>
  <c r="CC109" i="27"/>
  <c r="CG109" i="27" s="1"/>
  <c r="CD120" i="27"/>
  <c r="CF120" i="27" s="1"/>
  <c r="CC120" i="27"/>
  <c r="A72" i="28"/>
  <c r="CI111" i="27"/>
  <c r="BX111" i="27"/>
  <c r="BM111" i="27"/>
  <c r="BB111" i="27"/>
  <c r="AQ111" i="27"/>
  <c r="AO111" i="27"/>
  <c r="Q111" i="27"/>
  <c r="S111" i="27" s="1"/>
  <c r="AE111" i="27"/>
  <c r="AC111" i="27"/>
  <c r="E111" i="27"/>
  <c r="G111" i="27" s="1"/>
  <c r="CR109" i="27"/>
  <c r="BS109" i="27"/>
  <c r="BU109" i="27" s="1"/>
  <c r="BR109" i="27"/>
  <c r="BS120" i="27"/>
  <c r="BU120" i="27" s="1"/>
  <c r="BR120" i="27"/>
  <c r="N81" i="28"/>
  <c r="AW120" i="27"/>
  <c r="AV120" i="27"/>
  <c r="K81" i="28"/>
  <c r="AJ120" i="27"/>
  <c r="AK120" i="27"/>
  <c r="Q104" i="23"/>
  <c r="E104" i="23"/>
  <c r="G104" i="23" s="1"/>
  <c r="S104" i="23"/>
  <c r="BK101" i="23"/>
  <c r="BV101" i="23"/>
  <c r="CR101" i="23"/>
  <c r="CG101" i="23"/>
  <c r="H63" i="24"/>
  <c r="X102" i="23"/>
  <c r="Y102" i="23"/>
  <c r="CK103" i="23"/>
  <c r="CL103" i="23"/>
  <c r="CH103" i="23"/>
  <c r="D64" i="24"/>
  <c r="F103" i="23"/>
  <c r="I103" i="23"/>
  <c r="J103" i="23"/>
  <c r="CN102" i="23"/>
  <c r="CO102" i="23"/>
  <c r="CQ102" i="23" s="1"/>
  <c r="M64" i="24"/>
  <c r="AS103" i="23"/>
  <c r="AT103" i="23"/>
  <c r="AP103" i="23"/>
  <c r="BZ103" i="23"/>
  <c r="BW103" i="23"/>
  <c r="CA103" i="23"/>
  <c r="N63" i="24"/>
  <c r="AW102" i="23"/>
  <c r="AV102" i="23"/>
  <c r="A65" i="24"/>
  <c r="CI104" i="23"/>
  <c r="BB104" i="23"/>
  <c r="BX104" i="23"/>
  <c r="AQ104" i="23"/>
  <c r="AE104" i="23"/>
  <c r="BM104" i="23"/>
  <c r="I62" i="24"/>
  <c r="AA101" i="23"/>
  <c r="AB101" i="23" s="1"/>
  <c r="C65" i="24"/>
  <c r="D105" i="23"/>
  <c r="B105" i="23"/>
  <c r="AC105" i="23" s="1"/>
  <c r="E63" i="24"/>
  <c r="L102" i="23"/>
  <c r="M102" i="23"/>
  <c r="L62" i="24"/>
  <c r="AM101" i="23"/>
  <c r="AN101" i="23" s="1"/>
  <c r="O62" i="24"/>
  <c r="AY101" i="23"/>
  <c r="AZ101" i="23" s="1"/>
  <c r="BR102" i="23"/>
  <c r="BS102" i="23"/>
  <c r="BU102" i="23" s="1"/>
  <c r="BD103" i="23"/>
  <c r="BA103" i="23"/>
  <c r="BE103" i="23"/>
  <c r="CD102" i="23"/>
  <c r="CF102" i="23" s="1"/>
  <c r="CC102" i="23"/>
  <c r="BG102" i="23"/>
  <c r="BH102" i="23"/>
  <c r="BJ102" i="23" s="1"/>
  <c r="G64" i="24"/>
  <c r="V103" i="23"/>
  <c r="U103" i="23"/>
  <c r="R103" i="23"/>
  <c r="F62" i="24"/>
  <c r="O101" i="23"/>
  <c r="P101" i="23" s="1"/>
  <c r="J64" i="24"/>
  <c r="AD103" i="23"/>
  <c r="AH103" i="23"/>
  <c r="AG103" i="23"/>
  <c r="K63" i="24"/>
  <c r="AJ102" i="23"/>
  <c r="AK102" i="23"/>
  <c r="BL103" i="23"/>
  <c r="BP103" i="23"/>
  <c r="BO103" i="23"/>
  <c r="CG98" i="21"/>
  <c r="BK98" i="21"/>
  <c r="BV98" i="21"/>
  <c r="CR98" i="21"/>
  <c r="L59" i="22"/>
  <c r="AM98" i="21"/>
  <c r="AN98" i="21" s="1"/>
  <c r="C62" i="22"/>
  <c r="D102" i="21"/>
  <c r="B102" i="21"/>
  <c r="CD99" i="21"/>
  <c r="CF99" i="21" s="1"/>
  <c r="CC99" i="21"/>
  <c r="H60" i="22"/>
  <c r="Y99" i="21"/>
  <c r="X99" i="21"/>
  <c r="G61" i="22"/>
  <c r="R100" i="21"/>
  <c r="V100" i="21"/>
  <c r="U100" i="21"/>
  <c r="BZ100" i="21"/>
  <c r="CA100" i="21"/>
  <c r="BW100" i="21"/>
  <c r="CH100" i="21"/>
  <c r="CL100" i="21"/>
  <c r="CK100" i="21"/>
  <c r="BH99" i="21"/>
  <c r="BJ99" i="21" s="1"/>
  <c r="BG99" i="21"/>
  <c r="I59" i="22"/>
  <c r="AA98" i="21"/>
  <c r="AB98" i="21" s="1"/>
  <c r="N60" i="22"/>
  <c r="AW99" i="21"/>
  <c r="AV99" i="21"/>
  <c r="BR99" i="21"/>
  <c r="BS99" i="21"/>
  <c r="BU99" i="21" s="1"/>
  <c r="BD100" i="21"/>
  <c r="BA100" i="21"/>
  <c r="BE100" i="21"/>
  <c r="M61" i="22"/>
  <c r="AT100" i="21"/>
  <c r="AS100" i="21"/>
  <c r="AP100" i="21"/>
  <c r="O59" i="22"/>
  <c r="AY98" i="21"/>
  <c r="AZ98" i="21" s="1"/>
  <c r="BP100" i="21"/>
  <c r="BO100" i="21"/>
  <c r="BL100" i="21"/>
  <c r="A62" i="22"/>
  <c r="CI101" i="21"/>
  <c r="BB101" i="21"/>
  <c r="BX101" i="21"/>
  <c r="BM101" i="21"/>
  <c r="K60" i="22"/>
  <c r="AJ99" i="21"/>
  <c r="AK99" i="21"/>
  <c r="J61" i="22"/>
  <c r="AH100" i="21"/>
  <c r="AG100" i="21"/>
  <c r="AD100" i="21"/>
  <c r="CO99" i="21"/>
  <c r="CQ99" i="21" s="1"/>
  <c r="CN99" i="21"/>
  <c r="J22" i="17"/>
  <c r="G22" i="17"/>
  <c r="C53" i="17"/>
  <c r="D22" i="17"/>
  <c r="M22" i="17"/>
  <c r="D22" i="18"/>
  <c r="L21" i="18"/>
  <c r="C52" i="18"/>
  <c r="O21" i="18"/>
  <c r="F21" i="18"/>
  <c r="G22" i="18"/>
  <c r="J22" i="18"/>
  <c r="M22" i="18"/>
  <c r="I21" i="18"/>
  <c r="BV109" i="27" l="1"/>
  <c r="CR120" i="27"/>
  <c r="CG120" i="29"/>
  <c r="BV120" i="27"/>
  <c r="CG120" i="27"/>
  <c r="AO105" i="23"/>
  <c r="CR120" i="29"/>
  <c r="I96" i="21"/>
  <c r="D57" i="22"/>
  <c r="J96" i="21"/>
  <c r="F56" i="22"/>
  <c r="O95" i="21"/>
  <c r="P95" i="21" s="1"/>
  <c r="E97" i="21"/>
  <c r="G97" i="21" s="1"/>
  <c r="F97" i="21" s="1"/>
  <c r="K71" i="30"/>
  <c r="AK110" i="29"/>
  <c r="AJ110" i="29"/>
  <c r="CN110" i="29"/>
  <c r="CO110" i="29"/>
  <c r="CQ110" i="29" s="1"/>
  <c r="CR110" i="29"/>
  <c r="N71" i="30"/>
  <c r="AV110" i="29"/>
  <c r="AW110" i="29"/>
  <c r="H71" i="30"/>
  <c r="X110" i="29"/>
  <c r="Y110" i="29"/>
  <c r="O70" i="30"/>
  <c r="AY109" i="29"/>
  <c r="AZ109" i="29" s="1"/>
  <c r="A73" i="30"/>
  <c r="AE112" i="29"/>
  <c r="AC112" i="29"/>
  <c r="E112" i="29"/>
  <c r="G112" i="29" s="1"/>
  <c r="CI112" i="29"/>
  <c r="BX112" i="29"/>
  <c r="BM112" i="29"/>
  <c r="BB112" i="29"/>
  <c r="AQ112" i="29"/>
  <c r="AO112" i="29"/>
  <c r="Q112" i="29"/>
  <c r="S112" i="29" s="1"/>
  <c r="CC110" i="29"/>
  <c r="CD110" i="29"/>
  <c r="CF110" i="29" s="1"/>
  <c r="O81" i="30"/>
  <c r="AY120" i="29"/>
  <c r="BE111" i="29"/>
  <c r="BD111" i="29"/>
  <c r="BA111" i="29"/>
  <c r="CA111" i="29"/>
  <c r="BZ111" i="29"/>
  <c r="BW111" i="29"/>
  <c r="E71" i="30"/>
  <c r="M110" i="29"/>
  <c r="L110" i="29"/>
  <c r="BR110" i="29"/>
  <c r="BS110" i="29"/>
  <c r="BU110" i="29" s="1"/>
  <c r="BV110" i="29" s="1"/>
  <c r="F70" i="30"/>
  <c r="O109" i="29"/>
  <c r="P109" i="29" s="1"/>
  <c r="L70" i="30"/>
  <c r="AM109" i="29"/>
  <c r="AN109" i="29" s="1"/>
  <c r="I70" i="30"/>
  <c r="AA109" i="29"/>
  <c r="AB109" i="29" s="1"/>
  <c r="C73" i="30"/>
  <c r="D113" i="29"/>
  <c r="B113" i="29"/>
  <c r="BG110" i="29"/>
  <c r="BH110" i="29"/>
  <c r="BJ110" i="29" s="1"/>
  <c r="BK110" i="29" s="1"/>
  <c r="L81" i="30"/>
  <c r="AM120" i="29"/>
  <c r="D72" i="30"/>
  <c r="I111" i="29"/>
  <c r="F111" i="29"/>
  <c r="J111" i="29"/>
  <c r="J72" i="30"/>
  <c r="AG111" i="29"/>
  <c r="AD111" i="29"/>
  <c r="AH111" i="29"/>
  <c r="G72" i="30"/>
  <c r="V111" i="29"/>
  <c r="U111" i="29"/>
  <c r="R111" i="29"/>
  <c r="M72" i="30"/>
  <c r="AT111" i="29"/>
  <c r="AS111" i="29"/>
  <c r="AP111" i="29"/>
  <c r="BP111" i="29"/>
  <c r="BO111" i="29"/>
  <c r="BL111" i="29"/>
  <c r="CL111" i="29"/>
  <c r="CK111" i="29"/>
  <c r="CH111" i="29"/>
  <c r="O81" i="28"/>
  <c r="AY120" i="27"/>
  <c r="D72" i="28"/>
  <c r="I111" i="27"/>
  <c r="F111" i="27"/>
  <c r="J111" i="27"/>
  <c r="G72" i="28"/>
  <c r="V111" i="27"/>
  <c r="U111" i="27"/>
  <c r="R111" i="27"/>
  <c r="L81" i="28"/>
  <c r="AM120" i="27"/>
  <c r="BE111" i="27"/>
  <c r="BD111" i="27"/>
  <c r="BA111" i="27"/>
  <c r="CA111" i="27"/>
  <c r="BZ111" i="27"/>
  <c r="BW111" i="27"/>
  <c r="BR110" i="27"/>
  <c r="BS110" i="27"/>
  <c r="BU110" i="27" s="1"/>
  <c r="BV110" i="27" s="1"/>
  <c r="F70" i="28"/>
  <c r="O109" i="27"/>
  <c r="P109" i="27" s="1"/>
  <c r="I70" i="28"/>
  <c r="AA109" i="27"/>
  <c r="AB109" i="27" s="1"/>
  <c r="C73" i="28"/>
  <c r="D113" i="27"/>
  <c r="B113" i="27"/>
  <c r="BG110" i="27"/>
  <c r="BH110" i="27"/>
  <c r="BJ110" i="27" s="1"/>
  <c r="H71" i="28"/>
  <c r="X110" i="27"/>
  <c r="Y110" i="27"/>
  <c r="E71" i="28"/>
  <c r="M110" i="27"/>
  <c r="L110" i="27"/>
  <c r="J72" i="28"/>
  <c r="AG111" i="27"/>
  <c r="AD111" i="27"/>
  <c r="AH111" i="27"/>
  <c r="M72" i="28"/>
  <c r="AT111" i="27"/>
  <c r="AS111" i="27"/>
  <c r="AP111" i="27"/>
  <c r="BP111" i="27"/>
  <c r="BO111" i="27"/>
  <c r="BL111" i="27"/>
  <c r="CL111" i="27"/>
  <c r="CK111" i="27"/>
  <c r="CH111" i="27"/>
  <c r="K71" i="28"/>
  <c r="AK110" i="27"/>
  <c r="AJ110" i="27"/>
  <c r="CN110" i="27"/>
  <c r="CO110" i="27"/>
  <c r="CQ110" i="27" s="1"/>
  <c r="N71" i="28"/>
  <c r="AV110" i="27"/>
  <c r="AW110" i="27"/>
  <c r="L70" i="28"/>
  <c r="AM109" i="27"/>
  <c r="AN109" i="27" s="1"/>
  <c r="O70" i="28"/>
  <c r="AY109" i="27"/>
  <c r="AZ109" i="27" s="1"/>
  <c r="A73" i="28"/>
  <c r="AE112" i="27"/>
  <c r="AC112" i="27"/>
  <c r="E112" i="27"/>
  <c r="G112" i="27" s="1"/>
  <c r="CI112" i="27"/>
  <c r="BX112" i="27"/>
  <c r="BM112" i="27"/>
  <c r="BB112" i="27"/>
  <c r="AQ112" i="27"/>
  <c r="AO112" i="27"/>
  <c r="Q112" i="27"/>
  <c r="S112" i="27" s="1"/>
  <c r="CC110" i="27"/>
  <c r="CD110" i="27"/>
  <c r="CF110" i="27" s="1"/>
  <c r="E105" i="23"/>
  <c r="G105" i="23" s="1"/>
  <c r="Q105" i="23"/>
  <c r="S105" i="23" s="1"/>
  <c r="CR102" i="23"/>
  <c r="BV99" i="21"/>
  <c r="CR99" i="21"/>
  <c r="BV102" i="23"/>
  <c r="CG102" i="23"/>
  <c r="BK102" i="23"/>
  <c r="O63" i="24"/>
  <c r="AY102" i="23"/>
  <c r="AZ102" i="23" s="1"/>
  <c r="BO104" i="23"/>
  <c r="BP104" i="23"/>
  <c r="BL104" i="23"/>
  <c r="CC103" i="23"/>
  <c r="CD103" i="23"/>
  <c r="CF103" i="23" s="1"/>
  <c r="J65" i="24"/>
  <c r="AG104" i="23"/>
  <c r="AH104" i="23"/>
  <c r="AD104" i="23"/>
  <c r="D65" i="24"/>
  <c r="I104" i="23"/>
  <c r="F104" i="23"/>
  <c r="J104" i="23"/>
  <c r="CO103" i="23"/>
  <c r="CQ103" i="23" s="1"/>
  <c r="CN103" i="23"/>
  <c r="F63" i="24"/>
  <c r="O102" i="23"/>
  <c r="P102" i="23" s="1"/>
  <c r="M65" i="24"/>
  <c r="AT104" i="23"/>
  <c r="AS104" i="23"/>
  <c r="AP104" i="23"/>
  <c r="N64" i="24"/>
  <c r="AV103" i="23"/>
  <c r="AW103" i="23"/>
  <c r="I63" i="24"/>
  <c r="AA102" i="23"/>
  <c r="AB102" i="23" s="1"/>
  <c r="BR103" i="23"/>
  <c r="BS103" i="23"/>
  <c r="BU103" i="23" s="1"/>
  <c r="G65" i="24"/>
  <c r="V104" i="23"/>
  <c r="U104" i="23"/>
  <c r="R104" i="23"/>
  <c r="A66" i="24"/>
  <c r="BX105" i="23"/>
  <c r="BM105" i="23"/>
  <c r="AQ105" i="23"/>
  <c r="CI105" i="23"/>
  <c r="BB105" i="23"/>
  <c r="AE105" i="23"/>
  <c r="BE104" i="23"/>
  <c r="BD104" i="23"/>
  <c r="BA104" i="23"/>
  <c r="L63" i="24"/>
  <c r="AM102" i="23"/>
  <c r="AN102" i="23" s="1"/>
  <c r="C66" i="24"/>
  <c r="D106" i="23"/>
  <c r="B106" i="23"/>
  <c r="AC106" i="23" s="1"/>
  <c r="CL104" i="23"/>
  <c r="CK104" i="23"/>
  <c r="CH104" i="23"/>
  <c r="K64" i="24"/>
  <c r="AJ103" i="23"/>
  <c r="AK103" i="23"/>
  <c r="BH103" i="23"/>
  <c r="BJ103" i="23" s="1"/>
  <c r="BG103" i="23"/>
  <c r="BW104" i="23"/>
  <c r="BZ104" i="23"/>
  <c r="CA104" i="23"/>
  <c r="H64" i="24"/>
  <c r="Y103" i="23"/>
  <c r="X103" i="23"/>
  <c r="E64" i="24"/>
  <c r="L103" i="23"/>
  <c r="M103" i="23"/>
  <c r="CG99" i="21"/>
  <c r="BK99" i="21"/>
  <c r="H61" i="22"/>
  <c r="Y100" i="21"/>
  <c r="X100" i="21"/>
  <c r="C63" i="22"/>
  <c r="B103" i="21"/>
  <c r="D103" i="21"/>
  <c r="N61" i="22"/>
  <c r="AV100" i="21"/>
  <c r="AW100" i="21"/>
  <c r="J62" i="22"/>
  <c r="AG101" i="21"/>
  <c r="AH101" i="21"/>
  <c r="AD101" i="21"/>
  <c r="CL101" i="21"/>
  <c r="CK101" i="21"/>
  <c r="CH101" i="21"/>
  <c r="BH100" i="21"/>
  <c r="BJ100" i="21" s="1"/>
  <c r="BG100" i="21"/>
  <c r="I60" i="22"/>
  <c r="AA99" i="21"/>
  <c r="AB99" i="21" s="1"/>
  <c r="BW101" i="21"/>
  <c r="CA101" i="21"/>
  <c r="BZ101" i="21"/>
  <c r="L60" i="22"/>
  <c r="AM99" i="21"/>
  <c r="AN99" i="21" s="1"/>
  <c r="BP101" i="21"/>
  <c r="BO101" i="21"/>
  <c r="BL101" i="21"/>
  <c r="BR100" i="21"/>
  <c r="BS100" i="21"/>
  <c r="BU100" i="21" s="1"/>
  <c r="CO100" i="21"/>
  <c r="CQ100" i="21" s="1"/>
  <c r="CN100" i="21"/>
  <c r="A63" i="22"/>
  <c r="BM102" i="21"/>
  <c r="CI102" i="21"/>
  <c r="BB102" i="21"/>
  <c r="BX102" i="21"/>
  <c r="M62" i="22"/>
  <c r="AP101" i="21"/>
  <c r="AT101" i="21"/>
  <c r="AS101" i="21"/>
  <c r="O60" i="22"/>
  <c r="AY99" i="21"/>
  <c r="AZ99" i="21" s="1"/>
  <c r="K61" i="22"/>
  <c r="AK100" i="21"/>
  <c r="AJ100" i="21"/>
  <c r="G62" i="22"/>
  <c r="V101" i="21"/>
  <c r="U101" i="21"/>
  <c r="R101" i="21"/>
  <c r="BE101" i="21"/>
  <c r="BD101" i="21"/>
  <c r="BA101" i="21"/>
  <c r="CC100" i="21"/>
  <c r="CD100" i="21"/>
  <c r="CF100" i="21" s="1"/>
  <c r="E22" i="17"/>
  <c r="F22" i="17"/>
  <c r="C54" i="17"/>
  <c r="N22" i="17"/>
  <c r="O22" i="17"/>
  <c r="H22" i="17"/>
  <c r="I22" i="17"/>
  <c r="A23" i="17"/>
  <c r="K22" i="17"/>
  <c r="L22" i="17"/>
  <c r="C53" i="18"/>
  <c r="N22" i="18"/>
  <c r="A23" i="18"/>
  <c r="K22" i="18"/>
  <c r="H22" i="18"/>
  <c r="E22" i="18"/>
  <c r="BK110" i="27" l="1"/>
  <c r="CG110" i="29"/>
  <c r="CG110" i="27"/>
  <c r="CR110" i="27"/>
  <c r="AO106" i="23"/>
  <c r="E57" i="22"/>
  <c r="L96" i="21"/>
  <c r="M96" i="21"/>
  <c r="E98" i="21"/>
  <c r="G98" i="21" s="1"/>
  <c r="F98" i="21" s="1"/>
  <c r="D73" i="30"/>
  <c r="J112" i="29"/>
  <c r="I112" i="29"/>
  <c r="F112" i="29"/>
  <c r="G73" i="30"/>
  <c r="U112" i="29"/>
  <c r="R112" i="29"/>
  <c r="V112" i="29"/>
  <c r="CO111" i="29"/>
  <c r="CQ111" i="29" s="1"/>
  <c r="CR111" i="29" s="1"/>
  <c r="CN111" i="29"/>
  <c r="A74" i="30"/>
  <c r="CI113" i="29"/>
  <c r="BX113" i="29"/>
  <c r="BM113" i="29"/>
  <c r="BB113" i="29"/>
  <c r="AQ113" i="29"/>
  <c r="AO113" i="29"/>
  <c r="AC113" i="29"/>
  <c r="Q113" i="29"/>
  <c r="S113" i="29" s="1"/>
  <c r="AE113" i="29"/>
  <c r="E113" i="29"/>
  <c r="I26" i="29" s="1"/>
  <c r="BH111" i="29"/>
  <c r="BJ111" i="29" s="1"/>
  <c r="BG111" i="29"/>
  <c r="AZ120" i="29"/>
  <c r="BD112" i="29"/>
  <c r="BA112" i="29"/>
  <c r="BE112" i="29"/>
  <c r="BZ112" i="29"/>
  <c r="BW112" i="29"/>
  <c r="CA112" i="29"/>
  <c r="I71" i="30"/>
  <c r="AA110" i="29"/>
  <c r="AB110" i="29" s="1"/>
  <c r="O71" i="30"/>
  <c r="AY110" i="29"/>
  <c r="AZ110" i="29" s="1"/>
  <c r="BS111" i="29"/>
  <c r="BU111" i="29" s="1"/>
  <c r="BR111" i="29"/>
  <c r="N72" i="30"/>
  <c r="AW111" i="29"/>
  <c r="AV111" i="29"/>
  <c r="H72" i="30"/>
  <c r="Y111" i="29"/>
  <c r="X111" i="29"/>
  <c r="K72" i="30"/>
  <c r="AJ111" i="29"/>
  <c r="AK111" i="29"/>
  <c r="E72" i="30"/>
  <c r="L111" i="29"/>
  <c r="M111" i="29"/>
  <c r="AN120" i="29"/>
  <c r="C74" i="30"/>
  <c r="B114" i="29"/>
  <c r="D114" i="29"/>
  <c r="F71" i="30"/>
  <c r="O110" i="29"/>
  <c r="P110" i="29" s="1"/>
  <c r="CD111" i="29"/>
  <c r="CF111" i="29" s="1"/>
  <c r="CC111" i="29"/>
  <c r="BK111" i="29"/>
  <c r="M73" i="30"/>
  <c r="AS112" i="29"/>
  <c r="AP112" i="29"/>
  <c r="AT112" i="29"/>
  <c r="BO112" i="29"/>
  <c r="BL112" i="29"/>
  <c r="BP112" i="29"/>
  <c r="CK112" i="29"/>
  <c r="CH112" i="29"/>
  <c r="CL112" i="29"/>
  <c r="J73" i="30"/>
  <c r="AH112" i="29"/>
  <c r="AG112" i="29"/>
  <c r="AD112" i="29"/>
  <c r="L71" i="30"/>
  <c r="AM110" i="29"/>
  <c r="AN110" i="29" s="1"/>
  <c r="G73" i="28"/>
  <c r="U112" i="27"/>
  <c r="R112" i="27"/>
  <c r="V112" i="27"/>
  <c r="D73" i="28"/>
  <c r="J112" i="27"/>
  <c r="I112" i="27"/>
  <c r="F112" i="27"/>
  <c r="M73" i="28"/>
  <c r="AS112" i="27"/>
  <c r="AP112" i="27"/>
  <c r="AT112" i="27"/>
  <c r="BO112" i="27"/>
  <c r="BL112" i="27"/>
  <c r="BP112" i="27"/>
  <c r="CK112" i="27"/>
  <c r="CH112" i="27"/>
  <c r="CL112" i="27"/>
  <c r="J73" i="28"/>
  <c r="AH112" i="27"/>
  <c r="AG112" i="27"/>
  <c r="AD112" i="27"/>
  <c r="L71" i="28"/>
  <c r="AM110" i="27"/>
  <c r="AN110" i="27" s="1"/>
  <c r="BS111" i="27"/>
  <c r="BU111" i="27" s="1"/>
  <c r="BR111" i="27"/>
  <c r="I71" i="28"/>
  <c r="AA110" i="27"/>
  <c r="AB110" i="27" s="1"/>
  <c r="A74" i="28"/>
  <c r="AE113" i="27"/>
  <c r="AC113" i="27"/>
  <c r="E113" i="27"/>
  <c r="I26" i="27" s="1"/>
  <c r="AO113" i="27"/>
  <c r="CI113" i="27"/>
  <c r="BX113" i="27"/>
  <c r="BM113" i="27"/>
  <c r="BB113" i="27"/>
  <c r="AQ113" i="27"/>
  <c r="Q113" i="27"/>
  <c r="S113" i="27" s="1"/>
  <c r="BH111" i="27"/>
  <c r="BJ111" i="27" s="1"/>
  <c r="BG111" i="27"/>
  <c r="BD112" i="27"/>
  <c r="BA112" i="27"/>
  <c r="BE112" i="27"/>
  <c r="BZ112" i="27"/>
  <c r="BW112" i="27"/>
  <c r="CA112" i="27"/>
  <c r="O71" i="28"/>
  <c r="AY110" i="27"/>
  <c r="AZ110" i="27" s="1"/>
  <c r="CO111" i="27"/>
  <c r="CQ111" i="27" s="1"/>
  <c r="CN111" i="27"/>
  <c r="N72" i="28"/>
  <c r="AW111" i="27"/>
  <c r="AV111" i="27"/>
  <c r="K72" i="28"/>
  <c r="AJ111" i="27"/>
  <c r="AK111" i="27"/>
  <c r="F71" i="28"/>
  <c r="O110" i="27"/>
  <c r="P110" i="27" s="1"/>
  <c r="C74" i="28"/>
  <c r="D114" i="27"/>
  <c r="B114" i="27"/>
  <c r="CD111" i="27"/>
  <c r="CF111" i="27" s="1"/>
  <c r="CC111" i="27"/>
  <c r="AN120" i="27"/>
  <c r="H72" i="28"/>
  <c r="Y111" i="27"/>
  <c r="X111" i="27"/>
  <c r="E72" i="28"/>
  <c r="L111" i="27"/>
  <c r="M111" i="27"/>
  <c r="AZ120" i="27"/>
  <c r="Q106" i="23"/>
  <c r="E106" i="23"/>
  <c r="G106" i="23" s="1"/>
  <c r="S106" i="23"/>
  <c r="CG103" i="23"/>
  <c r="BV103" i="23"/>
  <c r="CR103" i="23"/>
  <c r="BK103" i="23"/>
  <c r="K65" i="24"/>
  <c r="AK104" i="23"/>
  <c r="AJ104" i="23"/>
  <c r="G66" i="24"/>
  <c r="V105" i="23"/>
  <c r="U105" i="23"/>
  <c r="R105" i="23"/>
  <c r="M66" i="24"/>
  <c r="AS105" i="23"/>
  <c r="AP105" i="23"/>
  <c r="AT105" i="23"/>
  <c r="CD104" i="23"/>
  <c r="CF104" i="23" s="1"/>
  <c r="CC104" i="23"/>
  <c r="BZ105" i="23"/>
  <c r="CA105" i="23"/>
  <c r="BW105" i="23"/>
  <c r="O64" i="24"/>
  <c r="AY103" i="23"/>
  <c r="AZ103" i="23" s="1"/>
  <c r="D66" i="24"/>
  <c r="I105" i="23"/>
  <c r="J105" i="23"/>
  <c r="F105" i="23"/>
  <c r="E65" i="24"/>
  <c r="M104" i="23"/>
  <c r="L104" i="23"/>
  <c r="BS104" i="23"/>
  <c r="BU104" i="23" s="1"/>
  <c r="BR104" i="23"/>
  <c r="CN104" i="23"/>
  <c r="CO104" i="23"/>
  <c r="CQ104" i="23" s="1"/>
  <c r="C67" i="24"/>
  <c r="D107" i="23"/>
  <c r="B107" i="23"/>
  <c r="F64" i="24"/>
  <c r="O103" i="23"/>
  <c r="P103" i="23" s="1"/>
  <c r="L64" i="24"/>
  <c r="AM103" i="23"/>
  <c r="AN103" i="23" s="1"/>
  <c r="BL105" i="23"/>
  <c r="BO105" i="23"/>
  <c r="BP105" i="23"/>
  <c r="BG104" i="23"/>
  <c r="BH104" i="23"/>
  <c r="BJ104" i="23" s="1"/>
  <c r="A67" i="24"/>
  <c r="BX106" i="23"/>
  <c r="AE106" i="23"/>
  <c r="BM106" i="23"/>
  <c r="BB106" i="23"/>
  <c r="CI106" i="23"/>
  <c r="AQ106" i="23"/>
  <c r="AO107" i="23" s="1"/>
  <c r="J66" i="24"/>
  <c r="AH105" i="23"/>
  <c r="AD105" i="23"/>
  <c r="AG105" i="23"/>
  <c r="H65" i="24"/>
  <c r="Y104" i="23"/>
  <c r="X104" i="23"/>
  <c r="BE105" i="23"/>
  <c r="BD105" i="23"/>
  <c r="BA105" i="23"/>
  <c r="I64" i="24"/>
  <c r="AA103" i="23"/>
  <c r="AB103" i="23" s="1"/>
  <c r="CL105" i="23"/>
  <c r="CH105" i="23"/>
  <c r="CK105" i="23"/>
  <c r="N65" i="24"/>
  <c r="AV104" i="23"/>
  <c r="AW104" i="23"/>
  <c r="BV100" i="21"/>
  <c r="BK100" i="21"/>
  <c r="CG100" i="21"/>
  <c r="CR100" i="21"/>
  <c r="CN101" i="21"/>
  <c r="CO101" i="21"/>
  <c r="CQ101" i="21" s="1"/>
  <c r="K62" i="22"/>
  <c r="AK101" i="21"/>
  <c r="AJ101" i="21"/>
  <c r="C64" i="22"/>
  <c r="B104" i="21"/>
  <c r="D104" i="21"/>
  <c r="J63" i="22"/>
  <c r="AD102" i="21"/>
  <c r="AH102" i="21"/>
  <c r="AG102" i="21"/>
  <c r="A64" i="22"/>
  <c r="CI103" i="21"/>
  <c r="BB103" i="21"/>
  <c r="BX103" i="21"/>
  <c r="BM103" i="21"/>
  <c r="CC101" i="21"/>
  <c r="CD101" i="21"/>
  <c r="CF101" i="21" s="1"/>
  <c r="BL102" i="21"/>
  <c r="BO102" i="21"/>
  <c r="BP102" i="21"/>
  <c r="M63" i="22"/>
  <c r="AS102" i="21"/>
  <c r="AT102" i="21"/>
  <c r="AP102" i="21"/>
  <c r="O61" i="22"/>
  <c r="AY100" i="21"/>
  <c r="AZ100" i="21" s="1"/>
  <c r="N62" i="22"/>
  <c r="AV101" i="21"/>
  <c r="AW101" i="21"/>
  <c r="BZ102" i="21"/>
  <c r="CA102" i="21"/>
  <c r="BW102" i="21"/>
  <c r="AA100" i="21"/>
  <c r="AB100" i="21" s="1"/>
  <c r="I61" i="22"/>
  <c r="L61" i="22"/>
  <c r="AM100" i="21"/>
  <c r="AN100" i="21" s="1"/>
  <c r="BA102" i="21"/>
  <c r="BE102" i="21"/>
  <c r="BD102" i="21"/>
  <c r="BG101" i="21"/>
  <c r="BH101" i="21"/>
  <c r="BJ101" i="21" s="1"/>
  <c r="G63" i="22"/>
  <c r="V102" i="21"/>
  <c r="R102" i="21"/>
  <c r="U102" i="21"/>
  <c r="BS101" i="21"/>
  <c r="BU101" i="21" s="1"/>
  <c r="BR101" i="21"/>
  <c r="H62" i="22"/>
  <c r="X101" i="21"/>
  <c r="Y101" i="21"/>
  <c r="CL102" i="21"/>
  <c r="CH102" i="21"/>
  <c r="CK102" i="21"/>
  <c r="G23" i="17"/>
  <c r="J23" i="17"/>
  <c r="C55" i="17"/>
  <c r="M23" i="17"/>
  <c r="D23" i="17"/>
  <c r="G23" i="18"/>
  <c r="F22" i="18"/>
  <c r="D23" i="18"/>
  <c r="J23" i="18"/>
  <c r="I22" i="18"/>
  <c r="M23" i="18"/>
  <c r="O22" i="18"/>
  <c r="L22" i="18"/>
  <c r="C54" i="18"/>
  <c r="CG111" i="27" l="1"/>
  <c r="BK111" i="27"/>
  <c r="BV111" i="27"/>
  <c r="G113" i="27"/>
  <c r="E114" i="27" s="1"/>
  <c r="G114" i="27" s="1"/>
  <c r="CG111" i="29"/>
  <c r="BV111" i="29"/>
  <c r="G113" i="29"/>
  <c r="D74" i="30" s="1"/>
  <c r="CR111" i="27"/>
  <c r="E99" i="21"/>
  <c r="G99" i="21" s="1"/>
  <c r="F99" i="21" s="1"/>
  <c r="I97" i="21"/>
  <c r="D58" i="22"/>
  <c r="J97" i="21"/>
  <c r="F57" i="22"/>
  <c r="O96" i="21"/>
  <c r="P96" i="21" s="1"/>
  <c r="G74" i="30"/>
  <c r="V113" i="29"/>
  <c r="U113" i="29"/>
  <c r="R113" i="29"/>
  <c r="BR112" i="29"/>
  <c r="BS112" i="29"/>
  <c r="BU112" i="29" s="1"/>
  <c r="C75" i="30"/>
  <c r="D115" i="29"/>
  <c r="B115" i="29"/>
  <c r="F72" i="30"/>
  <c r="O111" i="29"/>
  <c r="P111" i="29" s="1"/>
  <c r="L72" i="30"/>
  <c r="AM111" i="29"/>
  <c r="AN111" i="29" s="1"/>
  <c r="I72" i="30"/>
  <c r="AA111" i="29"/>
  <c r="AB111" i="29" s="1"/>
  <c r="CC112" i="29"/>
  <c r="CD112" i="29"/>
  <c r="CF112" i="29" s="1"/>
  <c r="CG112" i="29" s="1"/>
  <c r="I113" i="29"/>
  <c r="F113" i="29"/>
  <c r="J113" i="29"/>
  <c r="M74" i="30"/>
  <c r="AT113" i="29"/>
  <c r="AS113" i="29"/>
  <c r="AP113" i="29"/>
  <c r="BP113" i="29"/>
  <c r="BO113" i="29"/>
  <c r="BL113" i="29"/>
  <c r="CL113" i="29"/>
  <c r="CK113" i="29"/>
  <c r="CH113" i="29"/>
  <c r="E73" i="30"/>
  <c r="M112" i="29"/>
  <c r="L112" i="29"/>
  <c r="K73" i="30"/>
  <c r="AK112" i="29"/>
  <c r="AJ112" i="29"/>
  <c r="CN112" i="29"/>
  <c r="CO112" i="29"/>
  <c r="CQ112" i="29" s="1"/>
  <c r="CR112" i="29" s="1"/>
  <c r="N73" i="30"/>
  <c r="AV112" i="29"/>
  <c r="AW112" i="29"/>
  <c r="A75" i="30"/>
  <c r="AE114" i="29"/>
  <c r="AC114" i="29"/>
  <c r="E114" i="29"/>
  <c r="G114" i="29" s="1"/>
  <c r="AO114" i="29"/>
  <c r="CI114" i="29"/>
  <c r="BX114" i="29"/>
  <c r="BM114" i="29"/>
  <c r="BB114" i="29"/>
  <c r="AQ114" i="29"/>
  <c r="Q114" i="29"/>
  <c r="S114" i="29" s="1"/>
  <c r="O72" i="30"/>
  <c r="AY111" i="29"/>
  <c r="BG112" i="29"/>
  <c r="BH112" i="29"/>
  <c r="BJ112" i="29" s="1"/>
  <c r="BK112" i="29" s="1"/>
  <c r="J74" i="30"/>
  <c r="AG113" i="29"/>
  <c r="AD113" i="29"/>
  <c r="AH113" i="29"/>
  <c r="BE113" i="29"/>
  <c r="BD113" i="29"/>
  <c r="BA113" i="29"/>
  <c r="CA113" i="29"/>
  <c r="BZ113" i="29"/>
  <c r="BW113" i="29"/>
  <c r="H73" i="30"/>
  <c r="X112" i="29"/>
  <c r="Y112" i="29"/>
  <c r="G74" i="28"/>
  <c r="U113" i="27"/>
  <c r="R113" i="27"/>
  <c r="V113" i="27"/>
  <c r="A75" i="28"/>
  <c r="AE114" i="27"/>
  <c r="AC114" i="27"/>
  <c r="CI114" i="27"/>
  <c r="BX114" i="27"/>
  <c r="BM114" i="27"/>
  <c r="BB114" i="27"/>
  <c r="AQ114" i="27"/>
  <c r="AO114" i="27"/>
  <c r="Q114" i="27"/>
  <c r="S114" i="27" s="1"/>
  <c r="L72" i="28"/>
  <c r="AM111" i="27"/>
  <c r="CC112" i="27"/>
  <c r="CD112" i="27"/>
  <c r="CF112" i="27" s="1"/>
  <c r="M74" i="28"/>
  <c r="AS113" i="27"/>
  <c r="AP113" i="27"/>
  <c r="AT113" i="27"/>
  <c r="BO113" i="27"/>
  <c r="BL113" i="27"/>
  <c r="BP113" i="27"/>
  <c r="CK113" i="27"/>
  <c r="CH113" i="27"/>
  <c r="CL113" i="27"/>
  <c r="D74" i="28"/>
  <c r="J113" i="27"/>
  <c r="I113" i="27"/>
  <c r="F113" i="27"/>
  <c r="J74" i="28"/>
  <c r="AH113" i="27"/>
  <c r="AD113" i="27"/>
  <c r="AG113" i="27"/>
  <c r="K73" i="28"/>
  <c r="AK112" i="27"/>
  <c r="AJ112" i="27"/>
  <c r="CN112" i="27"/>
  <c r="CO112" i="27"/>
  <c r="CQ112" i="27" s="1"/>
  <c r="N73" i="28"/>
  <c r="AV112" i="27"/>
  <c r="AW112" i="27"/>
  <c r="F72" i="28"/>
  <c r="O111" i="27"/>
  <c r="P111" i="27" s="1"/>
  <c r="I72" i="28"/>
  <c r="AA111" i="27"/>
  <c r="AB111" i="27" s="1"/>
  <c r="C75" i="28"/>
  <c r="D115" i="27"/>
  <c r="B115" i="27"/>
  <c r="O72" i="28"/>
  <c r="AY111" i="27"/>
  <c r="AZ111" i="27" s="1"/>
  <c r="BG112" i="27"/>
  <c r="BH112" i="27"/>
  <c r="BJ112" i="27" s="1"/>
  <c r="BD113" i="27"/>
  <c r="BA113" i="27"/>
  <c r="BE113" i="27"/>
  <c r="BZ113" i="27"/>
  <c r="BW113" i="27"/>
  <c r="CA113" i="27"/>
  <c r="BR112" i="27"/>
  <c r="BS112" i="27"/>
  <c r="BU112" i="27" s="1"/>
  <c r="E73" i="28"/>
  <c r="M112" i="27"/>
  <c r="L112" i="27"/>
  <c r="H73" i="28"/>
  <c r="X112" i="27"/>
  <c r="Y112" i="27"/>
  <c r="AC107" i="23"/>
  <c r="E107" i="23"/>
  <c r="G107" i="23" s="1"/>
  <c r="Q107" i="23"/>
  <c r="S107" i="23" s="1"/>
  <c r="CR101" i="21"/>
  <c r="CR104" i="23"/>
  <c r="BK104" i="23"/>
  <c r="BV104" i="23"/>
  <c r="CG104" i="23"/>
  <c r="K66" i="24"/>
  <c r="AK105" i="23"/>
  <c r="AJ105" i="23"/>
  <c r="A68" i="24"/>
  <c r="CI107" i="23"/>
  <c r="BB107" i="23"/>
  <c r="AE107" i="23"/>
  <c r="BX107" i="23"/>
  <c r="BM107" i="23"/>
  <c r="AQ107" i="23"/>
  <c r="E66" i="24"/>
  <c r="M105" i="23"/>
  <c r="L105" i="23"/>
  <c r="C68" i="24"/>
  <c r="D108" i="23"/>
  <c r="B108" i="23"/>
  <c r="AC108" i="23" s="1"/>
  <c r="M67" i="24"/>
  <c r="AP106" i="23"/>
  <c r="AT106" i="23"/>
  <c r="AS106" i="23"/>
  <c r="CH106" i="23"/>
  <c r="CL106" i="23"/>
  <c r="CK106" i="23"/>
  <c r="BD106" i="23"/>
  <c r="BA106" i="23"/>
  <c r="BE106" i="23"/>
  <c r="H66" i="24"/>
  <c r="Y105" i="23"/>
  <c r="X105" i="23"/>
  <c r="CD105" i="23"/>
  <c r="CF105" i="23" s="1"/>
  <c r="CC105" i="23"/>
  <c r="BS105" i="23"/>
  <c r="BU105" i="23" s="1"/>
  <c r="BR105" i="23"/>
  <c r="BH105" i="23"/>
  <c r="BJ105" i="23" s="1"/>
  <c r="BG105" i="23"/>
  <c r="D67" i="24"/>
  <c r="J106" i="23"/>
  <c r="I106" i="23"/>
  <c r="F106" i="23"/>
  <c r="J67" i="24"/>
  <c r="AH106" i="23"/>
  <c r="AG106" i="23"/>
  <c r="AD106" i="23"/>
  <c r="F65" i="24"/>
  <c r="O104" i="23"/>
  <c r="P104" i="23" s="1"/>
  <c r="L65" i="24"/>
  <c r="AM104" i="23"/>
  <c r="AN104" i="23" s="1"/>
  <c r="BP106" i="23"/>
  <c r="BO106" i="23"/>
  <c r="BL106" i="23"/>
  <c r="CA106" i="23"/>
  <c r="BZ106" i="23"/>
  <c r="BW106" i="23"/>
  <c r="I65" i="24"/>
  <c r="AA104" i="23"/>
  <c r="AB104" i="23" s="1"/>
  <c r="N66" i="24"/>
  <c r="AW105" i="23"/>
  <c r="AV105" i="23"/>
  <c r="G67" i="24"/>
  <c r="V106" i="23"/>
  <c r="R106" i="23"/>
  <c r="U106" i="23"/>
  <c r="O65" i="24"/>
  <c r="AY104" i="23"/>
  <c r="AZ104" i="23" s="1"/>
  <c r="CO105" i="23"/>
  <c r="CQ105" i="23" s="1"/>
  <c r="CN105" i="23"/>
  <c r="BV101" i="21"/>
  <c r="BK101" i="21"/>
  <c r="CG101" i="21"/>
  <c r="CD102" i="21"/>
  <c r="CF102" i="21" s="1"/>
  <c r="CC102" i="21"/>
  <c r="BR102" i="21"/>
  <c r="BS102" i="21"/>
  <c r="BU102" i="21" s="1"/>
  <c r="L62" i="22"/>
  <c r="AM101" i="21"/>
  <c r="AN101" i="21" s="1"/>
  <c r="O62" i="22"/>
  <c r="AY101" i="21"/>
  <c r="AZ101" i="21" s="1"/>
  <c r="BP103" i="21"/>
  <c r="BL103" i="21"/>
  <c r="BO103" i="21"/>
  <c r="CO102" i="21"/>
  <c r="CQ102" i="21" s="1"/>
  <c r="CN102" i="21"/>
  <c r="CK103" i="21"/>
  <c r="CH103" i="21"/>
  <c r="CL103" i="21"/>
  <c r="BZ103" i="21"/>
  <c r="BW103" i="21"/>
  <c r="CA103" i="21"/>
  <c r="K63" i="22"/>
  <c r="AJ102" i="21"/>
  <c r="AK102" i="21"/>
  <c r="I62" i="22"/>
  <c r="AA101" i="21"/>
  <c r="AB101" i="21" s="1"/>
  <c r="J64" i="22"/>
  <c r="AH103" i="21"/>
  <c r="AD103" i="21"/>
  <c r="AG103" i="21"/>
  <c r="A65" i="22"/>
  <c r="CI104" i="21"/>
  <c r="BX104" i="21"/>
  <c r="BB104" i="21"/>
  <c r="BM104" i="21"/>
  <c r="H63" i="22"/>
  <c r="X102" i="21"/>
  <c r="Y102" i="21"/>
  <c r="BH102" i="21"/>
  <c r="BJ102" i="21" s="1"/>
  <c r="BG102" i="21"/>
  <c r="N63" i="22"/>
  <c r="AW102" i="21"/>
  <c r="AV102" i="21"/>
  <c r="M64" i="22"/>
  <c r="AT103" i="21"/>
  <c r="AS103" i="21"/>
  <c r="AP103" i="21"/>
  <c r="BD103" i="21"/>
  <c r="BE103" i="21"/>
  <c r="BA103" i="21"/>
  <c r="G64" i="22"/>
  <c r="U103" i="21"/>
  <c r="R103" i="21"/>
  <c r="V103" i="21"/>
  <c r="C65" i="22"/>
  <c r="D105" i="21"/>
  <c r="B105" i="21"/>
  <c r="E23" i="17"/>
  <c r="F23" i="17"/>
  <c r="N23" i="17"/>
  <c r="O23" i="17"/>
  <c r="C56" i="17"/>
  <c r="K23" i="17"/>
  <c r="L23" i="17"/>
  <c r="H23" i="17"/>
  <c r="I23" i="17"/>
  <c r="A24" i="17"/>
  <c r="K23" i="18"/>
  <c r="E23" i="18"/>
  <c r="N23" i="18"/>
  <c r="H23" i="18"/>
  <c r="A24" i="18"/>
  <c r="C55" i="18"/>
  <c r="CG112" i="27" l="1"/>
  <c r="BV112" i="29"/>
  <c r="BV112" i="27"/>
  <c r="BK112" i="27"/>
  <c r="CR112" i="27"/>
  <c r="AO108" i="23"/>
  <c r="M97" i="21"/>
  <c r="E58" i="22"/>
  <c r="L97" i="21"/>
  <c r="J98" i="21"/>
  <c r="D59" i="22"/>
  <c r="I98" i="21"/>
  <c r="E100" i="21"/>
  <c r="G100" i="21" s="1"/>
  <c r="F100" i="21" s="1"/>
  <c r="D75" i="30"/>
  <c r="J114" i="29"/>
  <c r="I114" i="29"/>
  <c r="F114" i="29"/>
  <c r="G75" i="30"/>
  <c r="U114" i="29"/>
  <c r="R114" i="29"/>
  <c r="V114" i="29"/>
  <c r="BZ114" i="29"/>
  <c r="BW114" i="29"/>
  <c r="CA114" i="29"/>
  <c r="O73" i="30"/>
  <c r="AY112" i="29"/>
  <c r="AZ112" i="29" s="1"/>
  <c r="F73" i="30"/>
  <c r="O112" i="29"/>
  <c r="P112" i="29" s="1"/>
  <c r="CO113" i="29"/>
  <c r="CQ113" i="29" s="1"/>
  <c r="CR113" i="29" s="1"/>
  <c r="CN113" i="29"/>
  <c r="C76" i="30"/>
  <c r="B116" i="29"/>
  <c r="D116" i="29"/>
  <c r="H74" i="30"/>
  <c r="Y113" i="29"/>
  <c r="X113" i="29"/>
  <c r="AZ111" i="29"/>
  <c r="I73" i="30"/>
  <c r="AA112" i="29"/>
  <c r="AB112" i="29" s="1"/>
  <c r="BH113" i="29"/>
  <c r="BJ113" i="29" s="1"/>
  <c r="BG113" i="29"/>
  <c r="BD114" i="29"/>
  <c r="BA114" i="29"/>
  <c r="BE114" i="29"/>
  <c r="CD113" i="29"/>
  <c r="CF113" i="29" s="1"/>
  <c r="CC113" i="29"/>
  <c r="K74" i="30"/>
  <c r="AJ113" i="29"/>
  <c r="AK113" i="29"/>
  <c r="M75" i="30"/>
  <c r="AS114" i="29"/>
  <c r="AP114" i="29"/>
  <c r="AT114" i="29"/>
  <c r="BO114" i="29"/>
  <c r="BL114" i="29"/>
  <c r="BP114" i="29"/>
  <c r="CK114" i="29"/>
  <c r="CH114" i="29"/>
  <c r="CL114" i="29"/>
  <c r="J75" i="30"/>
  <c r="AH114" i="29"/>
  <c r="AD114" i="29"/>
  <c r="AG114" i="29"/>
  <c r="L73" i="30"/>
  <c r="AM112" i="29"/>
  <c r="AN112" i="29" s="1"/>
  <c r="BS113" i="29"/>
  <c r="BU113" i="29" s="1"/>
  <c r="BR113" i="29"/>
  <c r="BV113" i="29" s="1"/>
  <c r="N74" i="30"/>
  <c r="AW113" i="29"/>
  <c r="AV113" i="29"/>
  <c r="E74" i="30"/>
  <c r="L113" i="29"/>
  <c r="M113" i="29"/>
  <c r="A76" i="30"/>
  <c r="CI115" i="29"/>
  <c r="BX115" i="29"/>
  <c r="BM115" i="29"/>
  <c r="BB115" i="29"/>
  <c r="AQ115" i="29"/>
  <c r="AO115" i="29"/>
  <c r="Q115" i="29"/>
  <c r="S115" i="29" s="1"/>
  <c r="AE115" i="29"/>
  <c r="E115" i="29"/>
  <c r="G115" i="29" s="1"/>
  <c r="AC115" i="29"/>
  <c r="I73" i="28"/>
  <c r="AA112" i="27"/>
  <c r="AB112" i="27" s="1"/>
  <c r="F73" i="28"/>
  <c r="O112" i="27"/>
  <c r="P112" i="27" s="1"/>
  <c r="CC113" i="27"/>
  <c r="CD113" i="27"/>
  <c r="CF113" i="27" s="1"/>
  <c r="C76" i="28"/>
  <c r="B116" i="27"/>
  <c r="D116" i="27"/>
  <c r="L73" i="28"/>
  <c r="AM112" i="27"/>
  <c r="AN112" i="27" s="1"/>
  <c r="K74" i="28"/>
  <c r="AK113" i="27"/>
  <c r="AJ113" i="27"/>
  <c r="E74" i="28"/>
  <c r="M113" i="27"/>
  <c r="L113" i="27"/>
  <c r="CN113" i="27"/>
  <c r="CO113" i="27"/>
  <c r="CQ113" i="27" s="1"/>
  <c r="N74" i="28"/>
  <c r="AV113" i="27"/>
  <c r="AW113" i="27"/>
  <c r="AN111" i="27"/>
  <c r="BD114" i="27"/>
  <c r="BA114" i="27"/>
  <c r="BE114" i="27"/>
  <c r="BZ114" i="27"/>
  <c r="BW114" i="27"/>
  <c r="CA114" i="27"/>
  <c r="BG113" i="27"/>
  <c r="BH113" i="27"/>
  <c r="BJ113" i="27" s="1"/>
  <c r="A76" i="28"/>
  <c r="CI115" i="27"/>
  <c r="BX115" i="27"/>
  <c r="BM115" i="27"/>
  <c r="BB115" i="27"/>
  <c r="AQ115" i="27"/>
  <c r="AO115" i="27"/>
  <c r="Q115" i="27"/>
  <c r="S115" i="27" s="1"/>
  <c r="AE115" i="27"/>
  <c r="AC115" i="27"/>
  <c r="E115" i="27"/>
  <c r="G115" i="27" s="1"/>
  <c r="O73" i="28"/>
  <c r="AY112" i="27"/>
  <c r="AZ112" i="27" s="1"/>
  <c r="BR113" i="27"/>
  <c r="BS113" i="27"/>
  <c r="BU113" i="27" s="1"/>
  <c r="G75" i="28"/>
  <c r="U114" i="27"/>
  <c r="R114" i="27"/>
  <c r="V114" i="27"/>
  <c r="M75" i="28"/>
  <c r="AS114" i="27"/>
  <c r="AP114" i="27"/>
  <c r="AT114" i="27"/>
  <c r="BO114" i="27"/>
  <c r="BL114" i="27"/>
  <c r="BP114" i="27"/>
  <c r="CK114" i="27"/>
  <c r="CH114" i="27"/>
  <c r="CL114" i="27"/>
  <c r="D75" i="28"/>
  <c r="J114" i="27"/>
  <c r="I114" i="27"/>
  <c r="F114" i="27"/>
  <c r="J75" i="28"/>
  <c r="AH114" i="27"/>
  <c r="AG114" i="27"/>
  <c r="AD114" i="27"/>
  <c r="H74" i="28"/>
  <c r="X113" i="27"/>
  <c r="Y113" i="27"/>
  <c r="Q108" i="23"/>
  <c r="E108" i="23"/>
  <c r="G108" i="23" s="1"/>
  <c r="S108" i="23"/>
  <c r="B120" i="23"/>
  <c r="C69" i="24"/>
  <c r="A81" i="24" s="1"/>
  <c r="CG102" i="21"/>
  <c r="CR105" i="23"/>
  <c r="BK102" i="21"/>
  <c r="BV105" i="23"/>
  <c r="CG105" i="23"/>
  <c r="BK105" i="23"/>
  <c r="N67" i="24"/>
  <c r="AV106" i="23"/>
  <c r="AW106" i="23"/>
  <c r="M68" i="24"/>
  <c r="AP107" i="23"/>
  <c r="AT107" i="23"/>
  <c r="AS107" i="23"/>
  <c r="BP107" i="23"/>
  <c r="BL107" i="23"/>
  <c r="BO107" i="23"/>
  <c r="BW107" i="23"/>
  <c r="CA107" i="23"/>
  <c r="BZ107" i="23"/>
  <c r="J68" i="24"/>
  <c r="AH107" i="23"/>
  <c r="AG107" i="23"/>
  <c r="AD107" i="23"/>
  <c r="I66" i="24"/>
  <c r="AA105" i="23"/>
  <c r="AB105" i="23" s="1"/>
  <c r="A69" i="24"/>
  <c r="BM108" i="23"/>
  <c r="AE108" i="23"/>
  <c r="CI108" i="23"/>
  <c r="BB108" i="23"/>
  <c r="AQ108" i="23"/>
  <c r="BX108" i="23"/>
  <c r="G68" i="24"/>
  <c r="V107" i="23"/>
  <c r="U107" i="23"/>
  <c r="R107" i="23"/>
  <c r="BH106" i="23"/>
  <c r="BJ106" i="23" s="1"/>
  <c r="BG106" i="23"/>
  <c r="B109" i="23"/>
  <c r="D109" i="23"/>
  <c r="BE107" i="23"/>
  <c r="BD107" i="23"/>
  <c r="BA107" i="23"/>
  <c r="CL107" i="23"/>
  <c r="CK107" i="23"/>
  <c r="CH107" i="23"/>
  <c r="BS106" i="23"/>
  <c r="BU106" i="23" s="1"/>
  <c r="BR106" i="23"/>
  <c r="O66" i="24"/>
  <c r="AY105" i="23"/>
  <c r="AZ105" i="23" s="1"/>
  <c r="H67" i="24"/>
  <c r="Y106" i="23"/>
  <c r="X106" i="23"/>
  <c r="CN106" i="23"/>
  <c r="CO106" i="23"/>
  <c r="CQ106" i="23" s="1"/>
  <c r="F66" i="24"/>
  <c r="O105" i="23"/>
  <c r="P105" i="23" s="1"/>
  <c r="L66" i="24"/>
  <c r="AM105" i="23"/>
  <c r="AN105" i="23" s="1"/>
  <c r="CC106" i="23"/>
  <c r="CD106" i="23"/>
  <c r="CF106" i="23" s="1"/>
  <c r="E67" i="24"/>
  <c r="L106" i="23"/>
  <c r="M106" i="23"/>
  <c r="K67" i="24"/>
  <c r="AK106" i="23"/>
  <c r="AJ106" i="23"/>
  <c r="D68" i="24"/>
  <c r="F107" i="23"/>
  <c r="J107" i="23"/>
  <c r="I107" i="23"/>
  <c r="CR102" i="21"/>
  <c r="BV102" i="21"/>
  <c r="CD103" i="21"/>
  <c r="CF103" i="21" s="1"/>
  <c r="CC103" i="21"/>
  <c r="CL104" i="21"/>
  <c r="CH104" i="21"/>
  <c r="CK104" i="21"/>
  <c r="BH103" i="21"/>
  <c r="BJ103" i="21" s="1"/>
  <c r="BG103" i="21"/>
  <c r="K64" i="22"/>
  <c r="AK103" i="21"/>
  <c r="AJ103" i="21"/>
  <c r="CO103" i="21"/>
  <c r="CQ103" i="21" s="1"/>
  <c r="CN103" i="21"/>
  <c r="BO104" i="21"/>
  <c r="BL104" i="21"/>
  <c r="BP104" i="21"/>
  <c r="BS103" i="21"/>
  <c r="BU103" i="21" s="1"/>
  <c r="BR103" i="21"/>
  <c r="L63" i="22"/>
  <c r="AM102" i="21"/>
  <c r="AN102" i="21" s="1"/>
  <c r="J65" i="22"/>
  <c r="AH104" i="21"/>
  <c r="AG104" i="21"/>
  <c r="AD104" i="21"/>
  <c r="C66" i="22"/>
  <c r="D106" i="21"/>
  <c r="B106" i="21"/>
  <c r="AT104" i="21"/>
  <c r="AS104" i="21"/>
  <c r="AP104" i="21"/>
  <c r="M65" i="22"/>
  <c r="N64" i="22"/>
  <c r="AV103" i="21"/>
  <c r="AW103" i="21"/>
  <c r="BD104" i="21"/>
  <c r="BE104" i="21"/>
  <c r="BA104" i="21"/>
  <c r="CA104" i="21"/>
  <c r="BZ104" i="21"/>
  <c r="BW104" i="21"/>
  <c r="I63" i="22"/>
  <c r="AA102" i="21"/>
  <c r="AB102" i="21" s="1"/>
  <c r="A66" i="22"/>
  <c r="BB105" i="21"/>
  <c r="CI105" i="21"/>
  <c r="BX105" i="21"/>
  <c r="BM105" i="21"/>
  <c r="H64" i="22"/>
  <c r="Y103" i="21"/>
  <c r="X103" i="21"/>
  <c r="O63" i="22"/>
  <c r="AY102" i="21"/>
  <c r="AZ102" i="21" s="1"/>
  <c r="G65" i="22"/>
  <c r="V104" i="21"/>
  <c r="U104" i="21"/>
  <c r="R104" i="21"/>
  <c r="C57" i="17"/>
  <c r="D24" i="17"/>
  <c r="G24" i="17"/>
  <c r="M24" i="17"/>
  <c r="J24" i="17"/>
  <c r="C56" i="18"/>
  <c r="F23" i="18"/>
  <c r="O23" i="18"/>
  <c r="D24" i="18"/>
  <c r="J24" i="18"/>
  <c r="G24" i="18"/>
  <c r="M24" i="18"/>
  <c r="I23" i="18"/>
  <c r="L23" i="18"/>
  <c r="BV113" i="27" l="1"/>
  <c r="CG113" i="27"/>
  <c r="CG113" i="29"/>
  <c r="BK113" i="29"/>
  <c r="BK113" i="27"/>
  <c r="CR113" i="27"/>
  <c r="AC109" i="23"/>
  <c r="AO109" i="23"/>
  <c r="D60" i="22"/>
  <c r="J99" i="21"/>
  <c r="I99" i="21"/>
  <c r="M98" i="21"/>
  <c r="E59" i="22"/>
  <c r="L98" i="21"/>
  <c r="F58" i="22"/>
  <c r="O97" i="21"/>
  <c r="P97" i="21" s="1"/>
  <c r="D76" i="30"/>
  <c r="I115" i="29"/>
  <c r="F115" i="29"/>
  <c r="J115" i="29"/>
  <c r="G76" i="30"/>
  <c r="V115" i="29"/>
  <c r="U115" i="29"/>
  <c r="R115" i="29"/>
  <c r="BE115" i="29"/>
  <c r="BA115" i="29"/>
  <c r="BD115" i="29"/>
  <c r="CA115" i="29"/>
  <c r="BW115" i="29"/>
  <c r="BZ115" i="29"/>
  <c r="F74" i="30"/>
  <c r="O113" i="29"/>
  <c r="P113" i="29" s="1"/>
  <c r="O74" i="30"/>
  <c r="AY113" i="29"/>
  <c r="AZ113" i="29" s="1"/>
  <c r="BR114" i="29"/>
  <c r="BS114" i="29"/>
  <c r="BU114" i="29" s="1"/>
  <c r="L74" i="30"/>
  <c r="AM113" i="29"/>
  <c r="AN113" i="29" s="1"/>
  <c r="BG114" i="29"/>
  <c r="BH114" i="29"/>
  <c r="BJ114" i="29" s="1"/>
  <c r="BK114" i="29"/>
  <c r="I74" i="30"/>
  <c r="AA113" i="29"/>
  <c r="AB113" i="29" s="1"/>
  <c r="C77" i="30"/>
  <c r="D117" i="29"/>
  <c r="B117" i="29"/>
  <c r="CC114" i="29"/>
  <c r="CD114" i="29"/>
  <c r="CF114" i="29" s="1"/>
  <c r="CG114" i="29"/>
  <c r="H75" i="30"/>
  <c r="X114" i="29"/>
  <c r="Y114" i="29"/>
  <c r="J76" i="30"/>
  <c r="AG115" i="29"/>
  <c r="AD115" i="29"/>
  <c r="AH115" i="29"/>
  <c r="M76" i="30"/>
  <c r="AT115" i="29"/>
  <c r="AP115" i="29"/>
  <c r="AS115" i="29"/>
  <c r="BP115" i="29"/>
  <c r="BL115" i="29"/>
  <c r="BO115" i="29"/>
  <c r="CL115" i="29"/>
  <c r="CH115" i="29"/>
  <c r="CK115" i="29"/>
  <c r="K75" i="30"/>
  <c r="AK114" i="29"/>
  <c r="AJ114" i="29"/>
  <c r="CN114" i="29"/>
  <c r="CO114" i="29"/>
  <c r="CQ114" i="29" s="1"/>
  <c r="N75" i="30"/>
  <c r="AV114" i="29"/>
  <c r="AW114" i="29"/>
  <c r="A77" i="30"/>
  <c r="AE116" i="29"/>
  <c r="AC116" i="29"/>
  <c r="E116" i="29"/>
  <c r="G116" i="29" s="1"/>
  <c r="CI116" i="29"/>
  <c r="BX116" i="29"/>
  <c r="BM116" i="29"/>
  <c r="BB116" i="29"/>
  <c r="AQ116" i="29"/>
  <c r="Q116" i="29"/>
  <c r="AO116" i="29"/>
  <c r="S116" i="29"/>
  <c r="E75" i="30"/>
  <c r="M114" i="29"/>
  <c r="L114" i="29"/>
  <c r="D76" i="28"/>
  <c r="I115" i="27"/>
  <c r="F115" i="27"/>
  <c r="J115" i="27"/>
  <c r="G76" i="28"/>
  <c r="V115" i="27"/>
  <c r="U115" i="27"/>
  <c r="R115" i="27"/>
  <c r="I74" i="28"/>
  <c r="AA113" i="27"/>
  <c r="AB113" i="27" s="1"/>
  <c r="BR114" i="27"/>
  <c r="BS114" i="27"/>
  <c r="BU114" i="27" s="1"/>
  <c r="BE115" i="27"/>
  <c r="BD115" i="27"/>
  <c r="BA115" i="27"/>
  <c r="CA115" i="27"/>
  <c r="BZ115" i="27"/>
  <c r="BW115" i="27"/>
  <c r="CC114" i="27"/>
  <c r="CD114" i="27"/>
  <c r="CF114" i="27" s="1"/>
  <c r="CG114" i="27" s="1"/>
  <c r="F74" i="28"/>
  <c r="O113" i="27"/>
  <c r="P113" i="27" s="1"/>
  <c r="C77" i="28"/>
  <c r="D117" i="27"/>
  <c r="B117" i="27"/>
  <c r="K75" i="28"/>
  <c r="AK114" i="27"/>
  <c r="AJ114" i="27"/>
  <c r="E75" i="28"/>
  <c r="M114" i="27"/>
  <c r="L114" i="27"/>
  <c r="CN114" i="27"/>
  <c r="CO114" i="27"/>
  <c r="CQ114" i="27" s="1"/>
  <c r="N75" i="28"/>
  <c r="AV114" i="27"/>
  <c r="AW114" i="27"/>
  <c r="H75" i="28"/>
  <c r="X114" i="27"/>
  <c r="Y114" i="27"/>
  <c r="J76" i="28"/>
  <c r="AG115" i="27"/>
  <c r="AD115" i="27"/>
  <c r="AH115" i="27"/>
  <c r="M76" i="28"/>
  <c r="AT115" i="27"/>
  <c r="AS115" i="27"/>
  <c r="AP115" i="27"/>
  <c r="BP115" i="27"/>
  <c r="BO115" i="27"/>
  <c r="BL115" i="27"/>
  <c r="CL115" i="27"/>
  <c r="CK115" i="27"/>
  <c r="CH115" i="27"/>
  <c r="BG114" i="27"/>
  <c r="BH114" i="27"/>
  <c r="BJ114" i="27" s="1"/>
  <c r="O74" i="28"/>
  <c r="AY113" i="27"/>
  <c r="AZ113" i="27" s="1"/>
  <c r="L74" i="28"/>
  <c r="AM113" i="27"/>
  <c r="A77" i="28"/>
  <c r="AE116" i="27"/>
  <c r="AC116" i="27"/>
  <c r="E116" i="27"/>
  <c r="G116" i="27" s="1"/>
  <c r="CI116" i="27"/>
  <c r="BX116" i="27"/>
  <c r="BM116" i="27"/>
  <c r="BB116" i="27"/>
  <c r="AQ116" i="27"/>
  <c r="AO116" i="27"/>
  <c r="Q116" i="27"/>
  <c r="S116" i="27" s="1"/>
  <c r="Q109" i="23"/>
  <c r="S109" i="23" s="1"/>
  <c r="H20" i="23"/>
  <c r="E109" i="23"/>
  <c r="G109" i="23" s="1"/>
  <c r="BV106" i="23"/>
  <c r="CG106" i="23"/>
  <c r="CR106" i="23"/>
  <c r="BK106" i="23"/>
  <c r="BL108" i="23"/>
  <c r="BO108" i="23"/>
  <c r="BP108" i="23"/>
  <c r="L67" i="24"/>
  <c r="AM106" i="23"/>
  <c r="AN106" i="23" s="1"/>
  <c r="BS107" i="23"/>
  <c r="BU107" i="23" s="1"/>
  <c r="BR107" i="23"/>
  <c r="H68" i="24"/>
  <c r="X107" i="23"/>
  <c r="Y107" i="23"/>
  <c r="F67" i="24"/>
  <c r="O106" i="23"/>
  <c r="P106" i="23" s="1"/>
  <c r="N68" i="24"/>
  <c r="AV107" i="23"/>
  <c r="AW107" i="23"/>
  <c r="CN107" i="23"/>
  <c r="CO107" i="23"/>
  <c r="CQ107" i="23" s="1"/>
  <c r="D69" i="24"/>
  <c r="I108" i="23"/>
  <c r="F108" i="23"/>
  <c r="J108" i="23"/>
  <c r="BZ108" i="23"/>
  <c r="BW108" i="23"/>
  <c r="CA108" i="23"/>
  <c r="M69" i="24"/>
  <c r="AS108" i="23"/>
  <c r="AP108" i="23"/>
  <c r="AT108" i="23"/>
  <c r="K68" i="24"/>
  <c r="AK107" i="23"/>
  <c r="AJ107" i="23"/>
  <c r="O67" i="24"/>
  <c r="AY106" i="23"/>
  <c r="AZ106" i="23" s="1"/>
  <c r="BG107" i="23"/>
  <c r="BH107" i="23"/>
  <c r="BJ107" i="23" s="1"/>
  <c r="A70" i="24"/>
  <c r="CI109" i="23"/>
  <c r="BB109" i="23"/>
  <c r="AQ109" i="23"/>
  <c r="AE109" i="23"/>
  <c r="BM109" i="23"/>
  <c r="BX109" i="23"/>
  <c r="BA108" i="23"/>
  <c r="BE108" i="23"/>
  <c r="BD108" i="23"/>
  <c r="E68" i="24"/>
  <c r="L107" i="23"/>
  <c r="M107" i="23"/>
  <c r="G69" i="24"/>
  <c r="V108" i="23"/>
  <c r="R108" i="23"/>
  <c r="U108" i="23"/>
  <c r="CL108" i="23"/>
  <c r="CH108" i="23"/>
  <c r="CK108" i="23"/>
  <c r="CC107" i="23"/>
  <c r="CD107" i="23"/>
  <c r="CF107" i="23" s="1"/>
  <c r="I67" i="24"/>
  <c r="AA106" i="23"/>
  <c r="AB106" i="23" s="1"/>
  <c r="C70" i="24"/>
  <c r="D110" i="23"/>
  <c r="B110" i="23"/>
  <c r="AC110" i="23" s="1"/>
  <c r="J69" i="24"/>
  <c r="AD108" i="23"/>
  <c r="AG108" i="23"/>
  <c r="AH108" i="23"/>
  <c r="BK103" i="21"/>
  <c r="CR103" i="21"/>
  <c r="BV103" i="21"/>
  <c r="CG103" i="21"/>
  <c r="BG104" i="21"/>
  <c r="BH104" i="21"/>
  <c r="BJ104" i="21" s="1"/>
  <c r="A67" i="22"/>
  <c r="BB106" i="21"/>
  <c r="BM106" i="21"/>
  <c r="CI106" i="21"/>
  <c r="BX106" i="21"/>
  <c r="C67" i="22"/>
  <c r="D107" i="21"/>
  <c r="B107" i="21"/>
  <c r="I64" i="22"/>
  <c r="AA103" i="21"/>
  <c r="AB103" i="21" s="1"/>
  <c r="BS104" i="21"/>
  <c r="BU104" i="21" s="1"/>
  <c r="BR104" i="21"/>
  <c r="CN104" i="21"/>
  <c r="CO104" i="21"/>
  <c r="CQ104" i="21" s="1"/>
  <c r="BP105" i="21"/>
  <c r="BL105" i="21"/>
  <c r="BO105" i="21"/>
  <c r="CC104" i="21"/>
  <c r="CD104" i="21"/>
  <c r="CF104" i="21" s="1"/>
  <c r="K65" i="22"/>
  <c r="AK104" i="21"/>
  <c r="AJ104" i="21"/>
  <c r="O64" i="22"/>
  <c r="AY103" i="21"/>
  <c r="AZ103" i="21" s="1"/>
  <c r="N65" i="22"/>
  <c r="AW104" i="21"/>
  <c r="AV104" i="21"/>
  <c r="M66" i="22"/>
  <c r="AS105" i="21"/>
  <c r="AT105" i="21"/>
  <c r="AP105" i="21"/>
  <c r="BZ105" i="21"/>
  <c r="CA105" i="21"/>
  <c r="BW105" i="21"/>
  <c r="BA105" i="21"/>
  <c r="BD105" i="21"/>
  <c r="BE105" i="21"/>
  <c r="CL105" i="21"/>
  <c r="CK105" i="21"/>
  <c r="CH105" i="21"/>
  <c r="L64" i="22"/>
  <c r="AM103" i="21"/>
  <c r="AN103" i="21" s="1"/>
  <c r="G66" i="22"/>
  <c r="R105" i="21"/>
  <c r="V105" i="21"/>
  <c r="U105" i="21"/>
  <c r="H65" i="22"/>
  <c r="X104" i="21"/>
  <c r="Y104" i="21"/>
  <c r="J66" i="22"/>
  <c r="AH105" i="21"/>
  <c r="AG105" i="21"/>
  <c r="AD105" i="21"/>
  <c r="H24" i="17"/>
  <c r="I24" i="17"/>
  <c r="K24" i="17"/>
  <c r="L24" i="17"/>
  <c r="A25" i="17"/>
  <c r="E24" i="17"/>
  <c r="F24" i="17"/>
  <c r="N24" i="17"/>
  <c r="O24" i="17"/>
  <c r="C58" i="17"/>
  <c r="N24" i="18"/>
  <c r="E24" i="18"/>
  <c r="H24" i="18"/>
  <c r="K24" i="18"/>
  <c r="C57" i="18"/>
  <c r="A25" i="18"/>
  <c r="BK114" i="27" l="1"/>
  <c r="BV114" i="29"/>
  <c r="CR114" i="29"/>
  <c r="CR114" i="27"/>
  <c r="BV114" i="27"/>
  <c r="AO110" i="23"/>
  <c r="D61" i="22"/>
  <c r="J100" i="21"/>
  <c r="I100" i="21"/>
  <c r="O98" i="21"/>
  <c r="P98" i="21" s="1"/>
  <c r="F59" i="22"/>
  <c r="E60" i="22"/>
  <c r="M99" i="21"/>
  <c r="L99" i="21"/>
  <c r="E101" i="21"/>
  <c r="G101" i="21" s="1"/>
  <c r="F101" i="21" s="1"/>
  <c r="D77" i="30"/>
  <c r="J116" i="29"/>
  <c r="F116" i="29"/>
  <c r="I116" i="29"/>
  <c r="G77" i="30"/>
  <c r="U116" i="29"/>
  <c r="R116" i="29"/>
  <c r="V116" i="29"/>
  <c r="BD116" i="29"/>
  <c r="BA116" i="29"/>
  <c r="BE116" i="29"/>
  <c r="BZ116" i="29"/>
  <c r="BW116" i="29"/>
  <c r="CA116" i="29"/>
  <c r="O75" i="30"/>
  <c r="AY114" i="29"/>
  <c r="AZ114" i="29" s="1"/>
  <c r="CO115" i="29"/>
  <c r="CQ115" i="29" s="1"/>
  <c r="CN115" i="29"/>
  <c r="N76" i="30"/>
  <c r="AW115" i="29"/>
  <c r="AV115" i="29"/>
  <c r="K76" i="30"/>
  <c r="AJ115" i="29"/>
  <c r="AK115" i="29"/>
  <c r="C78" i="30"/>
  <c r="B118" i="29"/>
  <c r="D118" i="29"/>
  <c r="BH115" i="29"/>
  <c r="BJ115" i="29" s="1"/>
  <c r="BG115" i="29"/>
  <c r="E76" i="30"/>
  <c r="L115" i="29"/>
  <c r="M115" i="29"/>
  <c r="F75" i="30"/>
  <c r="O114" i="29"/>
  <c r="P114" i="29" s="1"/>
  <c r="M77" i="30"/>
  <c r="AS116" i="29"/>
  <c r="AP116" i="29"/>
  <c r="AT116" i="29"/>
  <c r="BO116" i="29"/>
  <c r="BL116" i="29"/>
  <c r="BP116" i="29"/>
  <c r="CK116" i="29"/>
  <c r="CH116" i="29"/>
  <c r="CL116" i="29"/>
  <c r="J77" i="30"/>
  <c r="AH116" i="29"/>
  <c r="AG116" i="29"/>
  <c r="AD116" i="29"/>
  <c r="L75" i="30"/>
  <c r="AM114" i="29"/>
  <c r="AN114" i="29" s="1"/>
  <c r="BS115" i="29"/>
  <c r="BU115" i="29" s="1"/>
  <c r="BR115" i="29"/>
  <c r="BV115" i="29" s="1"/>
  <c r="I75" i="30"/>
  <c r="AA114" i="29"/>
  <c r="AB114" i="29" s="1"/>
  <c r="A78" i="30"/>
  <c r="CI117" i="29"/>
  <c r="BX117" i="29"/>
  <c r="BM117" i="29"/>
  <c r="BB117" i="29"/>
  <c r="AQ117" i="29"/>
  <c r="AO117" i="29"/>
  <c r="S117" i="29"/>
  <c r="Q117" i="29"/>
  <c r="AE117" i="29"/>
  <c r="AC117" i="29"/>
  <c r="G117" i="29"/>
  <c r="E117" i="29"/>
  <c r="CD115" i="29"/>
  <c r="CF115" i="29" s="1"/>
  <c r="CC115" i="29"/>
  <c r="H76" i="30"/>
  <c r="Y115" i="29"/>
  <c r="X115" i="29"/>
  <c r="M77" i="28"/>
  <c r="AS116" i="27"/>
  <c r="AP116" i="27"/>
  <c r="AT116" i="27"/>
  <c r="BO116" i="27"/>
  <c r="BL116" i="27"/>
  <c r="BP116" i="27"/>
  <c r="CK116" i="27"/>
  <c r="CH116" i="27"/>
  <c r="CL116" i="27"/>
  <c r="D77" i="28"/>
  <c r="J116" i="27"/>
  <c r="I116" i="27"/>
  <c r="F116" i="27"/>
  <c r="J77" i="28"/>
  <c r="AH116" i="27"/>
  <c r="AG116" i="27"/>
  <c r="AD116" i="27"/>
  <c r="BS115" i="27"/>
  <c r="BU115" i="27" s="1"/>
  <c r="BR115" i="27"/>
  <c r="I75" i="28"/>
  <c r="AA114" i="27"/>
  <c r="AB114" i="27" s="1"/>
  <c r="O75" i="28"/>
  <c r="AY114" i="27"/>
  <c r="AZ114" i="27" s="1"/>
  <c r="L75" i="28"/>
  <c r="AM114" i="27"/>
  <c r="A78" i="28"/>
  <c r="CI117" i="27"/>
  <c r="BX117" i="27"/>
  <c r="BM117" i="27"/>
  <c r="BB117" i="27"/>
  <c r="AQ117" i="27"/>
  <c r="AO117" i="27"/>
  <c r="Q117" i="27"/>
  <c r="S117" i="27" s="1"/>
  <c r="AE117" i="27"/>
  <c r="AC117" i="27"/>
  <c r="E117" i="27"/>
  <c r="G117" i="27" s="1"/>
  <c r="BH115" i="27"/>
  <c r="BJ115" i="27" s="1"/>
  <c r="BG115" i="27"/>
  <c r="H76" i="28"/>
  <c r="Y115" i="27"/>
  <c r="X115" i="27"/>
  <c r="AN113" i="27"/>
  <c r="G77" i="28"/>
  <c r="U116" i="27"/>
  <c r="R116" i="27"/>
  <c r="V116" i="27"/>
  <c r="BD116" i="27"/>
  <c r="BA116" i="27"/>
  <c r="BE116" i="27"/>
  <c r="BZ116" i="27"/>
  <c r="BW116" i="27"/>
  <c r="CA116" i="27"/>
  <c r="CO115" i="27"/>
  <c r="CQ115" i="27" s="1"/>
  <c r="CN115" i="27"/>
  <c r="BV115" i="27"/>
  <c r="N76" i="28"/>
  <c r="AW115" i="27"/>
  <c r="AV115" i="27"/>
  <c r="K76" i="28"/>
  <c r="AJ115" i="27"/>
  <c r="AK115" i="27"/>
  <c r="F75" i="28"/>
  <c r="O114" i="27"/>
  <c r="P114" i="27" s="1"/>
  <c r="C78" i="28"/>
  <c r="B118" i="27"/>
  <c r="D118" i="27"/>
  <c r="CD115" i="27"/>
  <c r="CF115" i="27" s="1"/>
  <c r="CC115" i="27"/>
  <c r="E76" i="28"/>
  <c r="L115" i="27"/>
  <c r="M115" i="27"/>
  <c r="Q110" i="23"/>
  <c r="S110" i="23" s="1"/>
  <c r="E110" i="23"/>
  <c r="G110" i="23" s="1"/>
  <c r="CG107" i="23"/>
  <c r="BV107" i="23"/>
  <c r="CR107" i="23"/>
  <c r="BK107" i="23"/>
  <c r="J70" i="24"/>
  <c r="AH109" i="23"/>
  <c r="AD109" i="23"/>
  <c r="AG109" i="23"/>
  <c r="N69" i="24"/>
  <c r="AW108" i="23"/>
  <c r="AV108" i="23"/>
  <c r="G70" i="24"/>
  <c r="U109" i="23"/>
  <c r="R109" i="23"/>
  <c r="V109" i="23"/>
  <c r="CK109" i="23"/>
  <c r="CH109" i="23"/>
  <c r="CL109" i="23"/>
  <c r="F68" i="24"/>
  <c r="O107" i="23"/>
  <c r="P107" i="23" s="1"/>
  <c r="O68" i="24"/>
  <c r="AY107" i="23"/>
  <c r="AZ107" i="23" s="1"/>
  <c r="CD108" i="23"/>
  <c r="CF108" i="23" s="1"/>
  <c r="CC108" i="23"/>
  <c r="BD109" i="23"/>
  <c r="BA109" i="23"/>
  <c r="BE109" i="23"/>
  <c r="BG108" i="23"/>
  <c r="BH108" i="23"/>
  <c r="BJ108" i="23" s="1"/>
  <c r="H69" i="24"/>
  <c r="Y108" i="23"/>
  <c r="X108" i="23"/>
  <c r="CO108" i="23"/>
  <c r="CQ108" i="23" s="1"/>
  <c r="CN108" i="23"/>
  <c r="BR108" i="23"/>
  <c r="BS108" i="23"/>
  <c r="BU108" i="23" s="1"/>
  <c r="M70" i="24"/>
  <c r="AT109" i="23"/>
  <c r="AP109" i="23"/>
  <c r="AS109" i="23"/>
  <c r="D70" i="24"/>
  <c r="J109" i="23"/>
  <c r="F109" i="23"/>
  <c r="I109" i="23"/>
  <c r="BM120" i="23"/>
  <c r="AE120" i="23"/>
  <c r="BB120" i="23"/>
  <c r="CI120" i="23"/>
  <c r="BX120" i="23"/>
  <c r="AQ120" i="23"/>
  <c r="A71" i="24"/>
  <c r="BM110" i="23"/>
  <c r="BX110" i="23"/>
  <c r="AQ110" i="23"/>
  <c r="BB110" i="23"/>
  <c r="CI110" i="23"/>
  <c r="AE110" i="23"/>
  <c r="CA109" i="23"/>
  <c r="BW109" i="23"/>
  <c r="BZ109" i="23"/>
  <c r="E69" i="24"/>
  <c r="M108" i="23"/>
  <c r="L108" i="23"/>
  <c r="K69" i="24"/>
  <c r="AK108" i="23"/>
  <c r="AJ108" i="23"/>
  <c r="C71" i="24"/>
  <c r="B111" i="23"/>
  <c r="AC111" i="23" s="1"/>
  <c r="D111" i="23"/>
  <c r="BP109" i="23"/>
  <c r="BO109" i="23"/>
  <c r="BL109" i="23"/>
  <c r="L68" i="24"/>
  <c r="AM107" i="23"/>
  <c r="AN107" i="23" s="1"/>
  <c r="I68" i="24"/>
  <c r="AA107" i="23"/>
  <c r="AB107" i="23" s="1"/>
  <c r="BK104" i="21"/>
  <c r="CG104" i="21"/>
  <c r="BV104" i="21"/>
  <c r="CR104" i="21"/>
  <c r="CL106" i="21"/>
  <c r="CH106" i="21"/>
  <c r="CK106" i="21"/>
  <c r="J67" i="22"/>
  <c r="AH106" i="21"/>
  <c r="AG106" i="21"/>
  <c r="AD106" i="21"/>
  <c r="BP106" i="21"/>
  <c r="BO106" i="21"/>
  <c r="BL106" i="21"/>
  <c r="L65" i="22"/>
  <c r="AM104" i="21"/>
  <c r="AN104" i="21" s="1"/>
  <c r="G67" i="22"/>
  <c r="V106" i="21"/>
  <c r="U106" i="21"/>
  <c r="R106" i="21"/>
  <c r="M67" i="22"/>
  <c r="AS106" i="21"/>
  <c r="AT106" i="21"/>
  <c r="AP106" i="21"/>
  <c r="BD106" i="21"/>
  <c r="BE106" i="21"/>
  <c r="BA106" i="21"/>
  <c r="H66" i="22"/>
  <c r="X105" i="21"/>
  <c r="Y105" i="21"/>
  <c r="N66" i="22"/>
  <c r="AV105" i="21"/>
  <c r="AW105" i="21"/>
  <c r="A68" i="22"/>
  <c r="CI107" i="21"/>
  <c r="BM107" i="21"/>
  <c r="BX107" i="21"/>
  <c r="BB107" i="21"/>
  <c r="K66" i="22"/>
  <c r="AJ105" i="21"/>
  <c r="AK105" i="21"/>
  <c r="C68" i="22"/>
  <c r="D108" i="21"/>
  <c r="B108" i="21"/>
  <c r="CD105" i="21"/>
  <c r="CF105" i="21" s="1"/>
  <c r="CC105" i="21"/>
  <c r="CO105" i="21"/>
  <c r="CQ105" i="21" s="1"/>
  <c r="CN105" i="21"/>
  <c r="O65" i="22"/>
  <c r="AY104" i="21"/>
  <c r="AZ104" i="21" s="1"/>
  <c r="I65" i="22"/>
  <c r="AA104" i="21"/>
  <c r="AB104" i="21" s="1"/>
  <c r="BG105" i="21"/>
  <c r="BH105" i="21"/>
  <c r="BJ105" i="21" s="1"/>
  <c r="BS105" i="21"/>
  <c r="BU105" i="21" s="1"/>
  <c r="BR105" i="21"/>
  <c r="BZ106" i="21"/>
  <c r="BW106" i="21"/>
  <c r="CA106" i="21"/>
  <c r="D25" i="17"/>
  <c r="G25" i="17"/>
  <c r="M25" i="17"/>
  <c r="C59" i="17"/>
  <c r="J25" i="17"/>
  <c r="I24" i="18"/>
  <c r="F24" i="18"/>
  <c r="G25" i="18"/>
  <c r="J25" i="18"/>
  <c r="C58" i="18"/>
  <c r="D25" i="18"/>
  <c r="O24" i="18"/>
  <c r="M25" i="18"/>
  <c r="L24" i="18"/>
  <c r="BK115" i="27" l="1"/>
  <c r="CG115" i="29"/>
  <c r="BK115" i="29"/>
  <c r="CR115" i="29"/>
  <c r="CG115" i="27"/>
  <c r="AO111" i="23"/>
  <c r="CR115" i="27"/>
  <c r="O99" i="21"/>
  <c r="P99" i="21" s="1"/>
  <c r="F60" i="22"/>
  <c r="L100" i="21"/>
  <c r="E61" i="22"/>
  <c r="M100" i="21"/>
  <c r="I76" i="30"/>
  <c r="AA115" i="29"/>
  <c r="AB115" i="29" s="1"/>
  <c r="J78" i="30"/>
  <c r="AG117" i="29"/>
  <c r="AD117" i="29"/>
  <c r="AH117" i="29"/>
  <c r="G78" i="30"/>
  <c r="V117" i="29"/>
  <c r="U117" i="29"/>
  <c r="R117" i="29"/>
  <c r="M78" i="30"/>
  <c r="AT117" i="29"/>
  <c r="AS117" i="29"/>
  <c r="AP117" i="29"/>
  <c r="BP117" i="29"/>
  <c r="BO117" i="29"/>
  <c r="BL117" i="29"/>
  <c r="CL117" i="29"/>
  <c r="CK117" i="29"/>
  <c r="CH117" i="29"/>
  <c r="BR116" i="29"/>
  <c r="BS116" i="29"/>
  <c r="BU116" i="29" s="1"/>
  <c r="BV116" i="29" s="1"/>
  <c r="F76" i="30"/>
  <c r="O115" i="29"/>
  <c r="P115" i="29" s="1"/>
  <c r="C79" i="30"/>
  <c r="D119" i="29"/>
  <c r="C80" i="30" s="1"/>
  <c r="B119" i="29"/>
  <c r="L76" i="30"/>
  <c r="AM115" i="29"/>
  <c r="AN115" i="29" s="1"/>
  <c r="O76" i="30"/>
  <c r="AY115" i="29"/>
  <c r="AZ115" i="29" s="1"/>
  <c r="CC116" i="29"/>
  <c r="CD116" i="29"/>
  <c r="CF116" i="29" s="1"/>
  <c r="CG116" i="29" s="1"/>
  <c r="H77" i="30"/>
  <c r="X116" i="29"/>
  <c r="Y116" i="29"/>
  <c r="E77" i="30"/>
  <c r="M116" i="29"/>
  <c r="L116" i="29"/>
  <c r="D78" i="30"/>
  <c r="I117" i="29"/>
  <c r="F117" i="29"/>
  <c r="J117" i="29"/>
  <c r="BE117" i="29"/>
  <c r="BD117" i="29"/>
  <c r="BA117" i="29"/>
  <c r="CA117" i="29"/>
  <c r="BZ117" i="29"/>
  <c r="BW117" i="29"/>
  <c r="K77" i="30"/>
  <c r="AK116" i="29"/>
  <c r="AJ116" i="29"/>
  <c r="CN116" i="29"/>
  <c r="CO116" i="29"/>
  <c r="CQ116" i="29" s="1"/>
  <c r="N77" i="30"/>
  <c r="AV116" i="29"/>
  <c r="AW116" i="29"/>
  <c r="A79" i="30"/>
  <c r="AE118" i="29"/>
  <c r="AC118" i="29"/>
  <c r="E118" i="29"/>
  <c r="G118" i="29" s="1"/>
  <c r="CI118" i="29"/>
  <c r="BX118" i="29"/>
  <c r="BM118" i="29"/>
  <c r="BB118" i="29"/>
  <c r="AQ118" i="29"/>
  <c r="AO118" i="29"/>
  <c r="Q118" i="29"/>
  <c r="S118" i="29" s="1"/>
  <c r="BG116" i="29"/>
  <c r="BH116" i="29"/>
  <c r="BJ116" i="29" s="1"/>
  <c r="A79" i="28"/>
  <c r="AE118" i="27"/>
  <c r="AC118" i="27"/>
  <c r="E118" i="27"/>
  <c r="G118" i="27" s="1"/>
  <c r="CI118" i="27"/>
  <c r="BX118" i="27"/>
  <c r="BM118" i="27"/>
  <c r="BB118" i="27"/>
  <c r="AQ118" i="27"/>
  <c r="AO118" i="27"/>
  <c r="Q118" i="27"/>
  <c r="S118" i="27" s="1"/>
  <c r="CC116" i="27"/>
  <c r="CD116" i="27"/>
  <c r="CF116" i="27" s="1"/>
  <c r="CG116" i="27" s="1"/>
  <c r="H77" i="28"/>
  <c r="X116" i="27"/>
  <c r="Y116" i="27"/>
  <c r="I76" i="28"/>
  <c r="AA115" i="27"/>
  <c r="AB115" i="27" s="1"/>
  <c r="D78" i="28"/>
  <c r="I117" i="27"/>
  <c r="F117" i="27"/>
  <c r="J117" i="27"/>
  <c r="J78" i="28"/>
  <c r="AG117" i="27"/>
  <c r="AD117" i="27"/>
  <c r="AH117" i="27"/>
  <c r="G78" i="28"/>
  <c r="V117" i="27"/>
  <c r="U117" i="27"/>
  <c r="R117" i="27"/>
  <c r="M78" i="28"/>
  <c r="AT117" i="27"/>
  <c r="AS117" i="27"/>
  <c r="AP117" i="27"/>
  <c r="BP117" i="27"/>
  <c r="BO117" i="27"/>
  <c r="BL117" i="27"/>
  <c r="CL117" i="27"/>
  <c r="CK117" i="27"/>
  <c r="CH117" i="27"/>
  <c r="K77" i="28"/>
  <c r="AK116" i="27"/>
  <c r="AJ116" i="27"/>
  <c r="E77" i="28"/>
  <c r="M116" i="27"/>
  <c r="L116" i="27"/>
  <c r="CN116" i="27"/>
  <c r="CO116" i="27"/>
  <c r="CQ116" i="27" s="1"/>
  <c r="N77" i="28"/>
  <c r="AV116" i="27"/>
  <c r="AW116" i="27"/>
  <c r="AN114" i="27"/>
  <c r="F76" i="28"/>
  <c r="O115" i="27"/>
  <c r="P115" i="27" s="1"/>
  <c r="C79" i="28"/>
  <c r="D119" i="27"/>
  <c r="C80" i="28" s="1"/>
  <c r="B119" i="27"/>
  <c r="L76" i="28"/>
  <c r="AM115" i="27"/>
  <c r="AN115" i="27" s="1"/>
  <c r="O76" i="28"/>
  <c r="AY115" i="27"/>
  <c r="AZ115" i="27" s="1"/>
  <c r="BG116" i="27"/>
  <c r="BH116" i="27"/>
  <c r="BJ116" i="27" s="1"/>
  <c r="BE117" i="27"/>
  <c r="BD117" i="27"/>
  <c r="BA117" i="27"/>
  <c r="CA117" i="27"/>
  <c r="BZ117" i="27"/>
  <c r="BW117" i="27"/>
  <c r="BR116" i="27"/>
  <c r="BS116" i="27"/>
  <c r="BU116" i="27" s="1"/>
  <c r="Q111" i="23"/>
  <c r="S111" i="23" s="1"/>
  <c r="E111" i="23"/>
  <c r="G111" i="23" s="1"/>
  <c r="BK108" i="23"/>
  <c r="BV105" i="21"/>
  <c r="CR108" i="23"/>
  <c r="BV108" i="23"/>
  <c r="CG108" i="23"/>
  <c r="CR105" i="21"/>
  <c r="BP110" i="23"/>
  <c r="BO110" i="23"/>
  <c r="BL110" i="23"/>
  <c r="O69" i="24"/>
  <c r="AY108" i="23"/>
  <c r="AZ108" i="23" s="1"/>
  <c r="BS109" i="23"/>
  <c r="BU109" i="23" s="1"/>
  <c r="BR109" i="23"/>
  <c r="E70" i="24"/>
  <c r="M109" i="23"/>
  <c r="L109" i="23"/>
  <c r="I69" i="24"/>
  <c r="AA108" i="23"/>
  <c r="AB108" i="23" s="1"/>
  <c r="CD109" i="23"/>
  <c r="CF109" i="23" s="1"/>
  <c r="CC109" i="23"/>
  <c r="J71" i="24"/>
  <c r="AH110" i="23"/>
  <c r="AG110" i="23"/>
  <c r="AD110" i="23"/>
  <c r="M81" i="24"/>
  <c r="AS120" i="23"/>
  <c r="AP120" i="23"/>
  <c r="AT120" i="23"/>
  <c r="BZ120" i="23"/>
  <c r="CA120" i="23"/>
  <c r="BW120" i="23"/>
  <c r="CO109" i="23"/>
  <c r="CQ109" i="23" s="1"/>
  <c r="CN109" i="23"/>
  <c r="D71" i="24"/>
  <c r="J110" i="23"/>
  <c r="I110" i="23"/>
  <c r="F110" i="23"/>
  <c r="CH120" i="23"/>
  <c r="CK120" i="23"/>
  <c r="CL120" i="23"/>
  <c r="N70" i="24"/>
  <c r="AW109" i="23"/>
  <c r="AV109" i="23"/>
  <c r="K70" i="24"/>
  <c r="AK109" i="23"/>
  <c r="AJ109" i="23"/>
  <c r="C72" i="24"/>
  <c r="D112" i="23"/>
  <c r="B112" i="23"/>
  <c r="BE110" i="23"/>
  <c r="BA110" i="23"/>
  <c r="BD110" i="23"/>
  <c r="BA120" i="23"/>
  <c r="BE120" i="23"/>
  <c r="BD120" i="23"/>
  <c r="BH109" i="23"/>
  <c r="BJ109" i="23" s="1"/>
  <c r="BG109" i="23"/>
  <c r="L69" i="24"/>
  <c r="AM108" i="23"/>
  <c r="AN108" i="23" s="1"/>
  <c r="G71" i="24"/>
  <c r="U110" i="23"/>
  <c r="R110" i="23"/>
  <c r="V110" i="23"/>
  <c r="H70" i="24"/>
  <c r="Y109" i="23"/>
  <c r="X109" i="23"/>
  <c r="F69" i="24"/>
  <c r="O108" i="23"/>
  <c r="P108" i="23" s="1"/>
  <c r="CL110" i="23"/>
  <c r="CK110" i="23"/>
  <c r="CH110" i="23"/>
  <c r="M71" i="24"/>
  <c r="AT110" i="23"/>
  <c r="AS110" i="23"/>
  <c r="AP110" i="23"/>
  <c r="J81" i="24"/>
  <c r="AG120" i="23"/>
  <c r="AD120" i="23"/>
  <c r="AH120" i="23"/>
  <c r="A72" i="24"/>
  <c r="BX111" i="23"/>
  <c r="AQ111" i="23"/>
  <c r="AO112" i="23" s="1"/>
  <c r="BM111" i="23"/>
  <c r="AE111" i="23"/>
  <c r="BB111" i="23"/>
  <c r="CI111" i="23"/>
  <c r="CA110" i="23"/>
  <c r="BW110" i="23"/>
  <c r="BZ110" i="23"/>
  <c r="BO120" i="23"/>
  <c r="BL120" i="23"/>
  <c r="BP120" i="23"/>
  <c r="CG105" i="21"/>
  <c r="BK105" i="21"/>
  <c r="N67" i="22"/>
  <c r="AW106" i="21"/>
  <c r="AV106" i="21"/>
  <c r="BS106" i="21"/>
  <c r="BU106" i="21" s="1"/>
  <c r="BR106" i="21"/>
  <c r="L66" i="22"/>
  <c r="AM105" i="21"/>
  <c r="AN105" i="21" s="1"/>
  <c r="O66" i="22"/>
  <c r="AY105" i="21"/>
  <c r="AZ105" i="21" s="1"/>
  <c r="BE107" i="21"/>
  <c r="BA107" i="21"/>
  <c r="BD107" i="21"/>
  <c r="K67" i="22"/>
  <c r="AJ106" i="21"/>
  <c r="AK106" i="21"/>
  <c r="I66" i="22"/>
  <c r="AA105" i="21"/>
  <c r="AB105" i="21" s="1"/>
  <c r="H67" i="22"/>
  <c r="Y106" i="21"/>
  <c r="X106" i="21"/>
  <c r="G68" i="22"/>
  <c r="U107" i="21"/>
  <c r="V107" i="21"/>
  <c r="R107" i="21"/>
  <c r="BW107" i="21"/>
  <c r="BZ107" i="21"/>
  <c r="CA107" i="21"/>
  <c r="CD106" i="21"/>
  <c r="CF106" i="21" s="1"/>
  <c r="CC106" i="21"/>
  <c r="BP107" i="21"/>
  <c r="BO107" i="21"/>
  <c r="BL107" i="21"/>
  <c r="A69" i="22"/>
  <c r="BM108" i="21"/>
  <c r="BB108" i="21"/>
  <c r="BX108" i="21"/>
  <c r="CI108" i="21"/>
  <c r="J68" i="22"/>
  <c r="AH107" i="21"/>
  <c r="AG107" i="21"/>
  <c r="AD107" i="21"/>
  <c r="CO106" i="21"/>
  <c r="CQ106" i="21" s="1"/>
  <c r="CN106" i="21"/>
  <c r="M68" i="22"/>
  <c r="AP107" i="21"/>
  <c r="AS107" i="21"/>
  <c r="AT107" i="21"/>
  <c r="C69" i="22"/>
  <c r="B109" i="21"/>
  <c r="D109" i="21"/>
  <c r="CL107" i="21"/>
  <c r="CH107" i="21"/>
  <c r="CK107" i="21"/>
  <c r="BH106" i="21"/>
  <c r="BJ106" i="21" s="1"/>
  <c r="BG106" i="21"/>
  <c r="N25" i="17"/>
  <c r="O25" i="17"/>
  <c r="C60" i="17"/>
  <c r="H25" i="17"/>
  <c r="I25" i="17"/>
  <c r="K25" i="17"/>
  <c r="L25" i="17"/>
  <c r="A26" i="17"/>
  <c r="E25" i="17"/>
  <c r="F25" i="17"/>
  <c r="H25" i="18"/>
  <c r="K25" i="18"/>
  <c r="E25" i="18"/>
  <c r="C59" i="18"/>
  <c r="N25" i="18"/>
  <c r="A26" i="18"/>
  <c r="BV116" i="27" l="1"/>
  <c r="BK116" i="27"/>
  <c r="CR116" i="27"/>
  <c r="BK116" i="29"/>
  <c r="CR116" i="29"/>
  <c r="J101" i="21"/>
  <c r="D62" i="22"/>
  <c r="I101" i="21"/>
  <c r="F61" i="22"/>
  <c r="O100" i="21"/>
  <c r="P100" i="21" s="1"/>
  <c r="E102" i="21"/>
  <c r="G102" i="21" s="1"/>
  <c r="F102" i="21" s="1"/>
  <c r="G79" i="30"/>
  <c r="U118" i="29"/>
  <c r="R118" i="29"/>
  <c r="V118" i="29"/>
  <c r="D79" i="30"/>
  <c r="J118" i="29"/>
  <c r="I118" i="29"/>
  <c r="F118" i="29"/>
  <c r="BD118" i="29"/>
  <c r="BA118" i="29"/>
  <c r="BE118" i="29"/>
  <c r="BZ118" i="29"/>
  <c r="BW118" i="29"/>
  <c r="CA118" i="29"/>
  <c r="L77" i="30"/>
  <c r="AM116" i="29"/>
  <c r="AN116" i="29" s="1"/>
  <c r="BH117" i="29"/>
  <c r="BJ117" i="29" s="1"/>
  <c r="BG117" i="29"/>
  <c r="F77" i="30"/>
  <c r="O116" i="29"/>
  <c r="P116" i="29" s="1"/>
  <c r="I77" i="30"/>
  <c r="AA116" i="29"/>
  <c r="AB116" i="29" s="1"/>
  <c r="A80" i="30"/>
  <c r="CI119" i="29"/>
  <c r="BX119" i="29"/>
  <c r="BM119" i="29"/>
  <c r="BB119" i="29"/>
  <c r="AQ119" i="29"/>
  <c r="AO119" i="29"/>
  <c r="S119" i="29"/>
  <c r="Q119" i="29"/>
  <c r="AE119" i="29"/>
  <c r="AC119" i="29"/>
  <c r="G119" i="29"/>
  <c r="E119" i="29"/>
  <c r="BS117" i="29"/>
  <c r="BU117" i="29" s="1"/>
  <c r="BR117" i="29"/>
  <c r="M79" i="30"/>
  <c r="AS118" i="29"/>
  <c r="AP118" i="29"/>
  <c r="AT118" i="29"/>
  <c r="BO118" i="29"/>
  <c r="BL118" i="29"/>
  <c r="BP118" i="29"/>
  <c r="CK118" i="29"/>
  <c r="CH118" i="29"/>
  <c r="CL118" i="29"/>
  <c r="J79" i="30"/>
  <c r="AH118" i="29"/>
  <c r="AG118" i="29"/>
  <c r="AD118" i="29"/>
  <c r="O77" i="30"/>
  <c r="AY116" i="29"/>
  <c r="AZ116" i="29" s="1"/>
  <c r="CD117" i="29"/>
  <c r="CF117" i="29" s="1"/>
  <c r="CC117" i="29"/>
  <c r="BK117" i="29"/>
  <c r="E78" i="30"/>
  <c r="L117" i="29"/>
  <c r="M117" i="29"/>
  <c r="CO117" i="29"/>
  <c r="CQ117" i="29" s="1"/>
  <c r="CR117" i="29" s="1"/>
  <c r="CN117" i="29"/>
  <c r="BV117" i="29"/>
  <c r="N78" i="30"/>
  <c r="AW117" i="29"/>
  <c r="AV117" i="29"/>
  <c r="H78" i="30"/>
  <c r="Y117" i="29"/>
  <c r="X117" i="29"/>
  <c r="K78" i="30"/>
  <c r="AJ117" i="29"/>
  <c r="AK117" i="29"/>
  <c r="D79" i="28"/>
  <c r="J118" i="27"/>
  <c r="I118" i="27"/>
  <c r="F118" i="27"/>
  <c r="G79" i="28"/>
  <c r="U118" i="27"/>
  <c r="R118" i="27"/>
  <c r="V118" i="27"/>
  <c r="BH117" i="27"/>
  <c r="BJ117" i="27" s="1"/>
  <c r="BG117" i="27"/>
  <c r="A80" i="28"/>
  <c r="CI119" i="27"/>
  <c r="BX119" i="27"/>
  <c r="BM119" i="27"/>
  <c r="BB119" i="27"/>
  <c r="AQ119" i="27"/>
  <c r="AO119" i="27"/>
  <c r="Q119" i="27"/>
  <c r="S119" i="27" s="1"/>
  <c r="AE119" i="27"/>
  <c r="AC119" i="27"/>
  <c r="E119" i="27"/>
  <c r="G119" i="27" s="1"/>
  <c r="F77" i="28"/>
  <c r="O116" i="27"/>
  <c r="P116" i="27" s="1"/>
  <c r="BS117" i="27"/>
  <c r="BU117" i="27" s="1"/>
  <c r="BV117" i="27" s="1"/>
  <c r="BR117" i="27"/>
  <c r="I77" i="28"/>
  <c r="AA116" i="27"/>
  <c r="AB116" i="27" s="1"/>
  <c r="BD118" i="27"/>
  <c r="BA118" i="27"/>
  <c r="BE118" i="27"/>
  <c r="BZ118" i="27"/>
  <c r="BW118" i="27"/>
  <c r="CA118" i="27"/>
  <c r="CD117" i="27"/>
  <c r="CF117" i="27" s="1"/>
  <c r="CC117" i="27"/>
  <c r="BK117" i="27"/>
  <c r="O77" i="28"/>
  <c r="AY116" i="27"/>
  <c r="AZ116" i="27" s="1"/>
  <c r="L77" i="28"/>
  <c r="AM116" i="27"/>
  <c r="AN116" i="27" s="1"/>
  <c r="CO117" i="27"/>
  <c r="CQ117" i="27" s="1"/>
  <c r="CN117" i="27"/>
  <c r="N78" i="28"/>
  <c r="AW117" i="27"/>
  <c r="AV117" i="27"/>
  <c r="H78" i="28"/>
  <c r="Y117" i="27"/>
  <c r="X117" i="27"/>
  <c r="K78" i="28"/>
  <c r="AJ117" i="27"/>
  <c r="AK117" i="27"/>
  <c r="E78" i="28"/>
  <c r="L117" i="27"/>
  <c r="M117" i="27"/>
  <c r="M79" i="28"/>
  <c r="AS118" i="27"/>
  <c r="AP118" i="27"/>
  <c r="AT118" i="27"/>
  <c r="BO118" i="27"/>
  <c r="BL118" i="27"/>
  <c r="BP118" i="27"/>
  <c r="CK118" i="27"/>
  <c r="CH118" i="27"/>
  <c r="CL118" i="27"/>
  <c r="J79" i="28"/>
  <c r="AH118" i="27"/>
  <c r="AG118" i="27"/>
  <c r="AD118" i="27"/>
  <c r="AC112" i="23"/>
  <c r="Q112" i="23"/>
  <c r="S112" i="23" s="1"/>
  <c r="E112" i="23"/>
  <c r="G112" i="23" s="1"/>
  <c r="CR109" i="23"/>
  <c r="CG109" i="23"/>
  <c r="BV109" i="23"/>
  <c r="BK109" i="23"/>
  <c r="K71" i="24"/>
  <c r="AK110" i="23"/>
  <c r="AJ110" i="23"/>
  <c r="CD120" i="23"/>
  <c r="CF120" i="23" s="1"/>
  <c r="CC120" i="23"/>
  <c r="BL111" i="23"/>
  <c r="BP111" i="23"/>
  <c r="BO111" i="23"/>
  <c r="H71" i="24"/>
  <c r="X110" i="23"/>
  <c r="Y110" i="23"/>
  <c r="CN120" i="23"/>
  <c r="CO120" i="23"/>
  <c r="CQ120" i="23" s="1"/>
  <c r="N71" i="24"/>
  <c r="AV110" i="23"/>
  <c r="AW110" i="23"/>
  <c r="BZ111" i="23"/>
  <c r="BW111" i="23"/>
  <c r="CA111" i="23"/>
  <c r="CO110" i="23"/>
  <c r="CQ110" i="23" s="1"/>
  <c r="CN110" i="23"/>
  <c r="O70" i="24"/>
  <c r="AY109" i="23"/>
  <c r="AZ109" i="23" s="1"/>
  <c r="BG110" i="23"/>
  <c r="BH110" i="23"/>
  <c r="BJ110" i="23" s="1"/>
  <c r="N81" i="24"/>
  <c r="AW120" i="23"/>
  <c r="AV120" i="23"/>
  <c r="K81" i="24"/>
  <c r="AJ120" i="23"/>
  <c r="AK120" i="23"/>
  <c r="A73" i="24"/>
  <c r="CI112" i="23"/>
  <c r="BB112" i="23"/>
  <c r="BX112" i="23"/>
  <c r="AQ112" i="23"/>
  <c r="BM112" i="23"/>
  <c r="AE112" i="23"/>
  <c r="M72" i="24"/>
  <c r="AT111" i="23"/>
  <c r="AS111" i="23"/>
  <c r="AP111" i="23"/>
  <c r="CD110" i="23"/>
  <c r="CF110" i="23" s="1"/>
  <c r="CC110" i="23"/>
  <c r="C73" i="24"/>
  <c r="D113" i="23"/>
  <c r="B113" i="23"/>
  <c r="AC113" i="23" s="1"/>
  <c r="AD111" i="23"/>
  <c r="J72" i="24"/>
  <c r="AG111" i="23"/>
  <c r="AH111" i="23"/>
  <c r="G72" i="24"/>
  <c r="U111" i="23"/>
  <c r="R111" i="23"/>
  <c r="V111" i="23"/>
  <c r="I70" i="24"/>
  <c r="AA109" i="23"/>
  <c r="AB109" i="23" s="1"/>
  <c r="E71" i="24"/>
  <c r="L110" i="23"/>
  <c r="M110" i="23"/>
  <c r="BG120" i="23"/>
  <c r="BH120" i="23"/>
  <c r="BJ120" i="23" s="1"/>
  <c r="D72" i="24"/>
  <c r="J111" i="23"/>
  <c r="I111" i="23"/>
  <c r="F111" i="23"/>
  <c r="BS110" i="23"/>
  <c r="BU110" i="23" s="1"/>
  <c r="BR110" i="23"/>
  <c r="BD111" i="23"/>
  <c r="BA111" i="23"/>
  <c r="BE111" i="23"/>
  <c r="BR120" i="23"/>
  <c r="BS120" i="23"/>
  <c r="BU120" i="23" s="1"/>
  <c r="CK111" i="23"/>
  <c r="CH111" i="23"/>
  <c r="CL111" i="23"/>
  <c r="L70" i="24"/>
  <c r="AM109" i="23"/>
  <c r="AN109" i="23" s="1"/>
  <c r="F70" i="24"/>
  <c r="O109" i="23"/>
  <c r="P109" i="23" s="1"/>
  <c r="CI120" i="21"/>
  <c r="BX120" i="21"/>
  <c r="BM120" i="21"/>
  <c r="BB120" i="21"/>
  <c r="BK106" i="21"/>
  <c r="BV106" i="21"/>
  <c r="CG106" i="21"/>
  <c r="CR106" i="21"/>
  <c r="G69" i="22"/>
  <c r="V108" i="21"/>
  <c r="R108" i="21"/>
  <c r="U108" i="21"/>
  <c r="BG107" i="21"/>
  <c r="BH107" i="21"/>
  <c r="BJ107" i="21" s="1"/>
  <c r="CL108" i="21"/>
  <c r="CH108" i="21"/>
  <c r="CK108" i="21"/>
  <c r="BR107" i="21"/>
  <c r="BS107" i="21"/>
  <c r="BU107" i="21" s="1"/>
  <c r="CA108" i="21"/>
  <c r="BW108" i="21"/>
  <c r="BZ108" i="21"/>
  <c r="CD107" i="21"/>
  <c r="CF107" i="21" s="1"/>
  <c r="CC107" i="21"/>
  <c r="BE108" i="21"/>
  <c r="BD108" i="21"/>
  <c r="BA108" i="21"/>
  <c r="M69" i="22"/>
  <c r="AT108" i="21"/>
  <c r="AP108" i="21"/>
  <c r="AS108" i="21"/>
  <c r="J69" i="22"/>
  <c r="AG108" i="21"/>
  <c r="AD108" i="21"/>
  <c r="AH108" i="21"/>
  <c r="A70" i="22"/>
  <c r="BM109" i="21"/>
  <c r="CI109" i="21"/>
  <c r="BB109" i="21"/>
  <c r="BX109" i="21"/>
  <c r="AY106" i="21"/>
  <c r="AZ106" i="21" s="1"/>
  <c r="O67" i="22"/>
  <c r="N68" i="22"/>
  <c r="AW107" i="21"/>
  <c r="AV107" i="21"/>
  <c r="L67" i="22"/>
  <c r="AM106" i="21"/>
  <c r="AN106" i="21" s="1"/>
  <c r="I67" i="22"/>
  <c r="AA106" i="21"/>
  <c r="AB106" i="21" s="1"/>
  <c r="H68" i="22"/>
  <c r="X107" i="21"/>
  <c r="Y107" i="21"/>
  <c r="CN107" i="21"/>
  <c r="CO107" i="21"/>
  <c r="CQ107" i="21" s="1"/>
  <c r="BO108" i="21"/>
  <c r="BL108" i="21"/>
  <c r="BP108" i="21"/>
  <c r="C70" i="22"/>
  <c r="B110" i="21"/>
  <c r="D110" i="21"/>
  <c r="K68" i="22"/>
  <c r="AK107" i="21"/>
  <c r="AJ107" i="21"/>
  <c r="M26" i="17"/>
  <c r="J26" i="17"/>
  <c r="C61" i="17"/>
  <c r="G26" i="17"/>
  <c r="D26" i="17"/>
  <c r="M26" i="18"/>
  <c r="L25" i="18"/>
  <c r="I25" i="18"/>
  <c r="D26" i="18"/>
  <c r="J26" i="18"/>
  <c r="O25" i="18"/>
  <c r="F25" i="18"/>
  <c r="G26" i="18"/>
  <c r="C60" i="18"/>
  <c r="CR117" i="27" l="1"/>
  <c r="CG117" i="29"/>
  <c r="CG117" i="27"/>
  <c r="AO113" i="23"/>
  <c r="L101" i="21"/>
  <c r="E62" i="22"/>
  <c r="M101" i="21"/>
  <c r="E103" i="21"/>
  <c r="G103" i="21" s="1"/>
  <c r="F103" i="21" s="1"/>
  <c r="O78" i="30"/>
  <c r="AY117" i="29"/>
  <c r="AZ117" i="29" s="1"/>
  <c r="F78" i="30"/>
  <c r="O117" i="29"/>
  <c r="P117" i="29" s="1"/>
  <c r="K79" i="30"/>
  <c r="AK118" i="29"/>
  <c r="AJ118" i="29"/>
  <c r="CN118" i="29"/>
  <c r="CO118" i="29"/>
  <c r="CQ118" i="29" s="1"/>
  <c r="N79" i="30"/>
  <c r="AV118" i="29"/>
  <c r="AW118" i="29"/>
  <c r="D80" i="30"/>
  <c r="I119" i="29"/>
  <c r="F119" i="29"/>
  <c r="J119" i="29"/>
  <c r="E120" i="29"/>
  <c r="G120" i="29" s="1"/>
  <c r="J80" i="30"/>
  <c r="AG119" i="29"/>
  <c r="AD119" i="29"/>
  <c r="AH119" i="29"/>
  <c r="AC120" i="29"/>
  <c r="G80" i="30"/>
  <c r="V119" i="29"/>
  <c r="U119" i="29"/>
  <c r="R119" i="29"/>
  <c r="Q120" i="29"/>
  <c r="S120" i="29" s="1"/>
  <c r="M80" i="30"/>
  <c r="AT119" i="29"/>
  <c r="AS119" i="29"/>
  <c r="AP119" i="29"/>
  <c r="AO120" i="29"/>
  <c r="BP119" i="29"/>
  <c r="BO119" i="29"/>
  <c r="BL119" i="29"/>
  <c r="CL119" i="29"/>
  <c r="CK119" i="29"/>
  <c r="CH119" i="29"/>
  <c r="BG118" i="29"/>
  <c r="BH118" i="29"/>
  <c r="BJ118" i="29" s="1"/>
  <c r="BK118" i="29" s="1"/>
  <c r="E79" i="30"/>
  <c r="M118" i="29"/>
  <c r="L118" i="29"/>
  <c r="H79" i="30"/>
  <c r="X118" i="29"/>
  <c r="Y118" i="29"/>
  <c r="L78" i="30"/>
  <c r="AM117" i="29"/>
  <c r="AN117" i="29" s="1"/>
  <c r="I78" i="30"/>
  <c r="AA117" i="29"/>
  <c r="AB117" i="29" s="1"/>
  <c r="BR118" i="29"/>
  <c r="BS118" i="29"/>
  <c r="BU118" i="29" s="1"/>
  <c r="BV118" i="29" s="1"/>
  <c r="BE119" i="29"/>
  <c r="BD119" i="29"/>
  <c r="BA119" i="29"/>
  <c r="CA119" i="29"/>
  <c r="BZ119" i="29"/>
  <c r="BW119" i="29"/>
  <c r="CC118" i="29"/>
  <c r="CD118" i="29"/>
  <c r="CF118" i="29" s="1"/>
  <c r="CG118" i="29" s="1"/>
  <c r="G80" i="28"/>
  <c r="V119" i="27"/>
  <c r="U119" i="27"/>
  <c r="R119" i="27"/>
  <c r="Q120" i="27"/>
  <c r="S120" i="27" s="1"/>
  <c r="D80" i="28"/>
  <c r="I119" i="27"/>
  <c r="F119" i="27"/>
  <c r="J119" i="27"/>
  <c r="E120" i="27"/>
  <c r="G120" i="27" s="1"/>
  <c r="BR118" i="27"/>
  <c r="BS118" i="27"/>
  <c r="BU118" i="27" s="1"/>
  <c r="F78" i="28"/>
  <c r="O117" i="27"/>
  <c r="P117" i="27" s="1"/>
  <c r="L78" i="28"/>
  <c r="AM117" i="27"/>
  <c r="AN117" i="27" s="1"/>
  <c r="I78" i="28"/>
  <c r="AA117" i="27"/>
  <c r="AB117" i="27" s="1"/>
  <c r="BG118" i="27"/>
  <c r="BH118" i="27"/>
  <c r="BJ118" i="27" s="1"/>
  <c r="BE119" i="27"/>
  <c r="BD119" i="27"/>
  <c r="BA119" i="27"/>
  <c r="CA119" i="27"/>
  <c r="BZ119" i="27"/>
  <c r="BW119" i="27"/>
  <c r="H79" i="28"/>
  <c r="X118" i="27"/>
  <c r="Y118" i="27"/>
  <c r="E79" i="28"/>
  <c r="M118" i="27"/>
  <c r="L118" i="27"/>
  <c r="K79" i="28"/>
  <c r="AK118" i="27"/>
  <c r="AJ118" i="27"/>
  <c r="CN118" i="27"/>
  <c r="CO118" i="27"/>
  <c r="CQ118" i="27" s="1"/>
  <c r="N79" i="28"/>
  <c r="AV118" i="27"/>
  <c r="AW118" i="27"/>
  <c r="O78" i="28"/>
  <c r="AY117" i="27"/>
  <c r="AZ117" i="27" s="1"/>
  <c r="CC118" i="27"/>
  <c r="CD118" i="27"/>
  <c r="CF118" i="27" s="1"/>
  <c r="J80" i="28"/>
  <c r="AG119" i="27"/>
  <c r="AD119" i="27"/>
  <c r="AH119" i="27"/>
  <c r="AC120" i="27"/>
  <c r="M80" i="28"/>
  <c r="AT119" i="27"/>
  <c r="AS119" i="27"/>
  <c r="AP119" i="27"/>
  <c r="AO120" i="27"/>
  <c r="BP119" i="27"/>
  <c r="BO119" i="27"/>
  <c r="BL119" i="27"/>
  <c r="CL119" i="27"/>
  <c r="CK119" i="27"/>
  <c r="CH119" i="27"/>
  <c r="Q113" i="23"/>
  <c r="S113" i="23" s="1"/>
  <c r="E113" i="23"/>
  <c r="I26" i="23" s="1"/>
  <c r="CR120" i="23"/>
  <c r="BV110" i="23"/>
  <c r="BK120" i="23"/>
  <c r="CR110" i="23"/>
  <c r="BK110" i="23"/>
  <c r="CG107" i="21"/>
  <c r="BV120" i="23"/>
  <c r="CG120" i="23"/>
  <c r="CG110" i="23"/>
  <c r="BK107" i="21"/>
  <c r="K72" i="24"/>
  <c r="AJ111" i="23"/>
  <c r="AK111" i="23"/>
  <c r="L81" i="24"/>
  <c r="AM120" i="23"/>
  <c r="AN120" i="23" s="1"/>
  <c r="F71" i="24"/>
  <c r="O110" i="23"/>
  <c r="P110" i="23" s="1"/>
  <c r="N72" i="24"/>
  <c r="AV111" i="23"/>
  <c r="AW111" i="23"/>
  <c r="I71" i="24"/>
  <c r="AA110" i="23"/>
  <c r="AB110" i="23" s="1"/>
  <c r="J73" i="24"/>
  <c r="AH112" i="23"/>
  <c r="AD112" i="23"/>
  <c r="AG112" i="23"/>
  <c r="BP112" i="23"/>
  <c r="BO112" i="23"/>
  <c r="BL112" i="23"/>
  <c r="CC111" i="23"/>
  <c r="CD111" i="23"/>
  <c r="CF111" i="23" s="1"/>
  <c r="D73" i="24"/>
  <c r="J112" i="23"/>
  <c r="F112" i="23"/>
  <c r="I112" i="23"/>
  <c r="O81" i="24"/>
  <c r="AY120" i="23"/>
  <c r="AZ120" i="23" s="1"/>
  <c r="M73" i="24"/>
  <c r="AT112" i="23"/>
  <c r="AP112" i="23"/>
  <c r="AS112" i="23"/>
  <c r="BR111" i="23"/>
  <c r="BS111" i="23"/>
  <c r="BU111" i="23" s="1"/>
  <c r="C74" i="24"/>
  <c r="D114" i="23"/>
  <c r="B114" i="23"/>
  <c r="CA112" i="23"/>
  <c r="BW112" i="23"/>
  <c r="BZ112" i="23"/>
  <c r="O71" i="24"/>
  <c r="AY110" i="23"/>
  <c r="AZ110" i="23" s="1"/>
  <c r="E72" i="24"/>
  <c r="L111" i="23"/>
  <c r="M111" i="23"/>
  <c r="G73" i="24"/>
  <c r="V112" i="23"/>
  <c r="R112" i="23"/>
  <c r="U112" i="23"/>
  <c r="CO111" i="23"/>
  <c r="CQ111" i="23" s="1"/>
  <c r="CN111" i="23"/>
  <c r="BE112" i="23"/>
  <c r="BD112" i="23"/>
  <c r="BA112" i="23"/>
  <c r="L71" i="24"/>
  <c r="AM110" i="23"/>
  <c r="AN110" i="23" s="1"/>
  <c r="A74" i="24"/>
  <c r="BM113" i="23"/>
  <c r="AE113" i="23"/>
  <c r="CI113" i="23"/>
  <c r="BB113" i="23"/>
  <c r="BX113" i="23"/>
  <c r="AQ113" i="23"/>
  <c r="AO114" i="23" s="1"/>
  <c r="CL112" i="23"/>
  <c r="CH112" i="23"/>
  <c r="CK112" i="23"/>
  <c r="BH111" i="23"/>
  <c r="BJ111" i="23" s="1"/>
  <c r="BG111" i="23"/>
  <c r="H72" i="24"/>
  <c r="X111" i="23"/>
  <c r="Y111" i="23"/>
  <c r="BD120" i="21"/>
  <c r="BA120" i="21"/>
  <c r="BE120" i="21"/>
  <c r="BP120" i="21"/>
  <c r="BL120" i="21"/>
  <c r="BO120" i="21"/>
  <c r="V120" i="21"/>
  <c r="U120" i="21"/>
  <c r="R120" i="21"/>
  <c r="G81" i="22"/>
  <c r="J81" i="22"/>
  <c r="AH120" i="21"/>
  <c r="AD120" i="21"/>
  <c r="AG120" i="21"/>
  <c r="AS120" i="21"/>
  <c r="M81" i="22"/>
  <c r="AT120" i="21"/>
  <c r="AP120" i="21"/>
  <c r="CA120" i="21"/>
  <c r="BZ120" i="21"/>
  <c r="BW120" i="21"/>
  <c r="CH120" i="21"/>
  <c r="CL120" i="21"/>
  <c r="CK120" i="21"/>
  <c r="CR107" i="21"/>
  <c r="BV107" i="21"/>
  <c r="CL109" i="21"/>
  <c r="CK109" i="21"/>
  <c r="CH109" i="21"/>
  <c r="N69" i="22"/>
  <c r="AW108" i="21"/>
  <c r="AV108" i="21"/>
  <c r="BE109" i="21"/>
  <c r="BD109" i="21"/>
  <c r="BA109" i="21"/>
  <c r="G70" i="22"/>
  <c r="V109" i="21"/>
  <c r="U109" i="21"/>
  <c r="R109" i="21"/>
  <c r="CN108" i="21"/>
  <c r="CO108" i="21"/>
  <c r="CQ108" i="21" s="1"/>
  <c r="BG108" i="21"/>
  <c r="BH108" i="21"/>
  <c r="BJ108" i="21" s="1"/>
  <c r="J70" i="22"/>
  <c r="AD109" i="21"/>
  <c r="AH109" i="21"/>
  <c r="AG109" i="21"/>
  <c r="BL109" i="21"/>
  <c r="BP109" i="21"/>
  <c r="BO109" i="21"/>
  <c r="L68" i="22"/>
  <c r="AM107" i="21"/>
  <c r="AN107" i="21" s="1"/>
  <c r="K69" i="22"/>
  <c r="AK108" i="21"/>
  <c r="AJ108" i="21"/>
  <c r="H69" i="22"/>
  <c r="X108" i="21"/>
  <c r="Y108" i="21"/>
  <c r="BW109" i="21"/>
  <c r="CA109" i="21"/>
  <c r="BZ109" i="21"/>
  <c r="M70" i="22"/>
  <c r="AP109" i="21"/>
  <c r="AS109" i="21"/>
  <c r="AT109" i="21"/>
  <c r="A71" i="22"/>
  <c r="BX110" i="21"/>
  <c r="CI110" i="21"/>
  <c r="BB110" i="21"/>
  <c r="BM110" i="21"/>
  <c r="BS108" i="21"/>
  <c r="BU108" i="21" s="1"/>
  <c r="BR108" i="21"/>
  <c r="O68" i="22"/>
  <c r="AY107" i="21"/>
  <c r="AZ107" i="21" s="1"/>
  <c r="I68" i="22"/>
  <c r="AA107" i="21"/>
  <c r="AB107" i="21" s="1"/>
  <c r="C71" i="22"/>
  <c r="D111" i="21"/>
  <c r="B111" i="21"/>
  <c r="CD108" i="21"/>
  <c r="CF108" i="21" s="1"/>
  <c r="CC108" i="21"/>
  <c r="H26" i="17"/>
  <c r="I26" i="17"/>
  <c r="A27" i="17"/>
  <c r="C62" i="17"/>
  <c r="E26" i="17"/>
  <c r="F26" i="17"/>
  <c r="K26" i="17"/>
  <c r="L26" i="17"/>
  <c r="N26" i="17"/>
  <c r="O26" i="17"/>
  <c r="K26" i="18"/>
  <c r="N26" i="18"/>
  <c r="C61" i="18"/>
  <c r="E26" i="18"/>
  <c r="A27" i="18"/>
  <c r="H26" i="18"/>
  <c r="CG118" i="27" l="1"/>
  <c r="BK118" i="27"/>
  <c r="BV118" i="27"/>
  <c r="CR118" i="29"/>
  <c r="CR118" i="27"/>
  <c r="D63" i="22"/>
  <c r="J102" i="21"/>
  <c r="I102" i="21"/>
  <c r="O101" i="21"/>
  <c r="P101" i="21" s="1"/>
  <c r="F62" i="22"/>
  <c r="BH119" i="29"/>
  <c r="BJ119" i="29" s="1"/>
  <c r="BG119" i="29"/>
  <c r="I79" i="30"/>
  <c r="AA118" i="29"/>
  <c r="AB118" i="29" s="1"/>
  <c r="F79" i="30"/>
  <c r="O118" i="29"/>
  <c r="P118" i="29" s="1"/>
  <c r="BS119" i="29"/>
  <c r="BU119" i="29" s="1"/>
  <c r="BR119" i="29"/>
  <c r="H80" i="30"/>
  <c r="Y119" i="29"/>
  <c r="X119" i="29"/>
  <c r="E80" i="30"/>
  <c r="L119" i="29"/>
  <c r="M119" i="29"/>
  <c r="L79" i="30"/>
  <c r="AM118" i="29"/>
  <c r="AN118" i="29" s="1"/>
  <c r="CD119" i="29"/>
  <c r="CF119" i="29" s="1"/>
  <c r="CC119" i="29"/>
  <c r="CG119" i="29" s="1"/>
  <c r="CG122" i="29" s="1"/>
  <c r="BK119" i="29"/>
  <c r="BK122" i="29" s="1"/>
  <c r="CO119" i="29"/>
  <c r="CQ119" i="29" s="1"/>
  <c r="CN119" i="29"/>
  <c r="BV119" i="29"/>
  <c r="BV122" i="29" s="1"/>
  <c r="N80" i="30"/>
  <c r="AW119" i="29"/>
  <c r="AV119" i="29"/>
  <c r="G81" i="30"/>
  <c r="V120" i="29"/>
  <c r="U120" i="29"/>
  <c r="R120" i="29"/>
  <c r="K80" i="30"/>
  <c r="AJ119" i="29"/>
  <c r="AK119" i="29"/>
  <c r="D81" i="30"/>
  <c r="I120" i="29"/>
  <c r="F120" i="29"/>
  <c r="I28" i="29" s="1"/>
  <c r="J120" i="29"/>
  <c r="F121" i="29"/>
  <c r="O79" i="30"/>
  <c r="AY118" i="29"/>
  <c r="AZ118" i="29" s="1"/>
  <c r="L79" i="28"/>
  <c r="AM118" i="27"/>
  <c r="AN118" i="27" s="1"/>
  <c r="I79" i="28"/>
  <c r="AA118" i="27"/>
  <c r="AB118" i="27" s="1"/>
  <c r="BH119" i="27"/>
  <c r="BJ119" i="27" s="1"/>
  <c r="BG119" i="27"/>
  <c r="BK119" i="27" s="1"/>
  <c r="BK122" i="27" s="1"/>
  <c r="D81" i="28"/>
  <c r="I120" i="27"/>
  <c r="F120" i="27"/>
  <c r="I28" i="27" s="1"/>
  <c r="J120" i="27"/>
  <c r="F121" i="27"/>
  <c r="G81" i="28"/>
  <c r="V120" i="27"/>
  <c r="U120" i="27"/>
  <c r="R120" i="27"/>
  <c r="CO119" i="27"/>
  <c r="CQ119" i="27" s="1"/>
  <c r="CN119" i="27"/>
  <c r="N80" i="28"/>
  <c r="AW119" i="27"/>
  <c r="AV119" i="27"/>
  <c r="BS119" i="27"/>
  <c r="BU119" i="27" s="1"/>
  <c r="BV119" i="27" s="1"/>
  <c r="BV122" i="27" s="1"/>
  <c r="BR119" i="27"/>
  <c r="K80" i="28"/>
  <c r="AJ119" i="27"/>
  <c r="AK119" i="27"/>
  <c r="O79" i="28"/>
  <c r="AY118" i="27"/>
  <c r="AZ118" i="27" s="1"/>
  <c r="F79" i="28"/>
  <c r="O118" i="27"/>
  <c r="P118" i="27" s="1"/>
  <c r="CD119" i="27"/>
  <c r="CF119" i="27" s="1"/>
  <c r="CC119" i="27"/>
  <c r="CG119" i="27" s="1"/>
  <c r="CG122" i="27" s="1"/>
  <c r="E80" i="28"/>
  <c r="L119" i="27"/>
  <c r="M119" i="27"/>
  <c r="H80" i="28"/>
  <c r="Y119" i="27"/>
  <c r="X119" i="27"/>
  <c r="AC114" i="23"/>
  <c r="Q114" i="23"/>
  <c r="S114" i="23" s="1"/>
  <c r="G113" i="23"/>
  <c r="E114" i="23" s="1"/>
  <c r="G114" i="23" s="1"/>
  <c r="CR111" i="23"/>
  <c r="BV111" i="23"/>
  <c r="CG111" i="23"/>
  <c r="BK111" i="23"/>
  <c r="BO113" i="23"/>
  <c r="BL113" i="23"/>
  <c r="BP113" i="23"/>
  <c r="A75" i="24"/>
  <c r="BX114" i="23"/>
  <c r="AQ114" i="23"/>
  <c r="CI114" i="23"/>
  <c r="BB114" i="23"/>
  <c r="AE114" i="23"/>
  <c r="BM114" i="23"/>
  <c r="H73" i="24"/>
  <c r="Y112" i="23"/>
  <c r="X112" i="23"/>
  <c r="K73" i="24"/>
  <c r="AK112" i="23"/>
  <c r="AJ112" i="23"/>
  <c r="F72" i="24"/>
  <c r="O111" i="23"/>
  <c r="P111" i="23" s="1"/>
  <c r="L72" i="24"/>
  <c r="AM111" i="23"/>
  <c r="AN111" i="23" s="1"/>
  <c r="M74" i="24"/>
  <c r="AS113" i="23"/>
  <c r="AT113" i="23"/>
  <c r="AP113" i="23"/>
  <c r="E73" i="24"/>
  <c r="M112" i="23"/>
  <c r="L112" i="23"/>
  <c r="BH112" i="23"/>
  <c r="BJ112" i="23" s="1"/>
  <c r="BG112" i="23"/>
  <c r="O72" i="24"/>
  <c r="AY111" i="23"/>
  <c r="AZ111" i="23" s="1"/>
  <c r="CO112" i="23"/>
  <c r="CQ112" i="23" s="1"/>
  <c r="CN112" i="23"/>
  <c r="BZ113" i="23"/>
  <c r="CA113" i="23"/>
  <c r="BW113" i="23"/>
  <c r="C75" i="24"/>
  <c r="B115" i="23"/>
  <c r="AC115" i="23" s="1"/>
  <c r="D115" i="23"/>
  <c r="G74" i="24"/>
  <c r="R113" i="23"/>
  <c r="V113" i="23"/>
  <c r="U113" i="23"/>
  <c r="D74" i="24"/>
  <c r="I113" i="23"/>
  <c r="J113" i="23"/>
  <c r="F113" i="23"/>
  <c r="I72" i="24"/>
  <c r="AA111" i="23"/>
  <c r="AB111" i="23" s="1"/>
  <c r="BA113" i="23"/>
  <c r="BE113" i="23"/>
  <c r="BD113" i="23"/>
  <c r="CH113" i="23"/>
  <c r="CL113" i="23"/>
  <c r="CK113" i="23"/>
  <c r="N73" i="24"/>
  <c r="AW112" i="23"/>
  <c r="AV112" i="23"/>
  <c r="J74" i="24"/>
  <c r="AG113" i="23"/>
  <c r="AD113" i="23"/>
  <c r="AH113" i="23"/>
  <c r="CC112" i="23"/>
  <c r="CD112" i="23"/>
  <c r="CF112" i="23" s="1"/>
  <c r="BS112" i="23"/>
  <c r="BU112" i="23" s="1"/>
  <c r="BR112" i="23"/>
  <c r="BV108" i="21"/>
  <c r="CD120" i="21"/>
  <c r="CF120" i="21" s="1"/>
  <c r="CC120" i="21"/>
  <c r="H81" i="22"/>
  <c r="X120" i="21"/>
  <c r="Y120" i="21"/>
  <c r="N81" i="22"/>
  <c r="AV120" i="21"/>
  <c r="AW120" i="21"/>
  <c r="K81" i="22"/>
  <c r="AJ120" i="21"/>
  <c r="AK120" i="21"/>
  <c r="BS120" i="21"/>
  <c r="BU120" i="21" s="1"/>
  <c r="BR120" i="21"/>
  <c r="CN120" i="21"/>
  <c r="CO120" i="21"/>
  <c r="CQ120" i="21" s="1"/>
  <c r="BH120" i="21"/>
  <c r="BJ120" i="21" s="1"/>
  <c r="BG120" i="21"/>
  <c r="CG108" i="21"/>
  <c r="BK108" i="21"/>
  <c r="CR108" i="21"/>
  <c r="BD110" i="21"/>
  <c r="BE110" i="21"/>
  <c r="BA110" i="21"/>
  <c r="M71" i="22"/>
  <c r="AT110" i="21"/>
  <c r="AS110" i="21"/>
  <c r="AP110" i="21"/>
  <c r="O69" i="22"/>
  <c r="AY108" i="21"/>
  <c r="AZ108" i="21" s="1"/>
  <c r="I69" i="22"/>
  <c r="AA108" i="21"/>
  <c r="AB108" i="21" s="1"/>
  <c r="CK110" i="21"/>
  <c r="CL110" i="21"/>
  <c r="CH110" i="21"/>
  <c r="BR109" i="21"/>
  <c r="BS109" i="21"/>
  <c r="BU109" i="21" s="1"/>
  <c r="H70" i="22"/>
  <c r="Y109" i="21"/>
  <c r="X109" i="21"/>
  <c r="N70" i="22"/>
  <c r="AW109" i="21"/>
  <c r="AV109" i="21"/>
  <c r="L69" i="22"/>
  <c r="AM108" i="21"/>
  <c r="AN108" i="21" s="1"/>
  <c r="C72" i="22"/>
  <c r="D112" i="21"/>
  <c r="B112" i="21"/>
  <c r="CA110" i="21"/>
  <c r="BZ110" i="21"/>
  <c r="BW110" i="21"/>
  <c r="K70" i="22"/>
  <c r="AJ109" i="21"/>
  <c r="AK109" i="21"/>
  <c r="CD109" i="21"/>
  <c r="CF109" i="21" s="1"/>
  <c r="CC109" i="21"/>
  <c r="J71" i="22"/>
  <c r="AD110" i="21"/>
  <c r="AH110" i="21"/>
  <c r="AG110" i="21"/>
  <c r="CO109" i="21"/>
  <c r="CQ109" i="21" s="1"/>
  <c r="CN109" i="21"/>
  <c r="BL110" i="21"/>
  <c r="BO110" i="21"/>
  <c r="BP110" i="21"/>
  <c r="BG109" i="21"/>
  <c r="BH109" i="21"/>
  <c r="BJ109" i="21" s="1"/>
  <c r="A72" i="22"/>
  <c r="CI111" i="21"/>
  <c r="BB111" i="21"/>
  <c r="BX111" i="21"/>
  <c r="BM111" i="21"/>
  <c r="G71" i="22"/>
  <c r="U110" i="21"/>
  <c r="R110" i="21"/>
  <c r="V110" i="21"/>
  <c r="G27" i="17"/>
  <c r="D27" i="17"/>
  <c r="J27" i="17"/>
  <c r="M27" i="17"/>
  <c r="C63" i="17"/>
  <c r="O26" i="18"/>
  <c r="D27" i="18"/>
  <c r="G27" i="18"/>
  <c r="J27" i="18"/>
  <c r="M27" i="18"/>
  <c r="L26" i="18"/>
  <c r="I26" i="18"/>
  <c r="C62" i="18"/>
  <c r="F26" i="18"/>
  <c r="CR119" i="27" l="1"/>
  <c r="CR122" i="27" s="1"/>
  <c r="AO115" i="23"/>
  <c r="CR119" i="29"/>
  <c r="CR122" i="29" s="1"/>
  <c r="J103" i="21"/>
  <c r="D64" i="22"/>
  <c r="I103" i="21"/>
  <c r="M102" i="21"/>
  <c r="E63" i="22"/>
  <c r="L102" i="21"/>
  <c r="E104" i="21"/>
  <c r="G104" i="21" s="1"/>
  <c r="F104" i="21" s="1"/>
  <c r="D82" i="30"/>
  <c r="J121" i="29"/>
  <c r="I121" i="29"/>
  <c r="L80" i="30"/>
  <c r="AM119" i="29"/>
  <c r="H81" i="30"/>
  <c r="Y120" i="29"/>
  <c r="X120" i="29"/>
  <c r="O80" i="30"/>
  <c r="AY119" i="29"/>
  <c r="E81" i="30"/>
  <c r="L120" i="29"/>
  <c r="M120" i="29"/>
  <c r="F80" i="30"/>
  <c r="O119" i="29"/>
  <c r="P119" i="29" s="1"/>
  <c r="I80" i="30"/>
  <c r="AA119" i="29"/>
  <c r="AB119" i="29" s="1"/>
  <c r="I80" i="28"/>
  <c r="AA119" i="27"/>
  <c r="AB119" i="27" s="1"/>
  <c r="L80" i="28"/>
  <c r="AM119" i="27"/>
  <c r="E81" i="28"/>
  <c r="L120" i="27"/>
  <c r="M120" i="27"/>
  <c r="F80" i="28"/>
  <c r="O119" i="27"/>
  <c r="P119" i="27" s="1"/>
  <c r="O80" i="28"/>
  <c r="AY119" i="27"/>
  <c r="H81" i="28"/>
  <c r="Y120" i="27"/>
  <c r="X120" i="27"/>
  <c r="D82" i="28"/>
  <c r="J121" i="27"/>
  <c r="I121" i="27"/>
  <c r="Q115" i="23"/>
  <c r="S115" i="23" s="1"/>
  <c r="E115" i="23"/>
  <c r="G115" i="23" s="1"/>
  <c r="CR120" i="21"/>
  <c r="BK120" i="21"/>
  <c r="CG112" i="23"/>
  <c r="BV112" i="23"/>
  <c r="BV120" i="21"/>
  <c r="BK109" i="21"/>
  <c r="CG109" i="21"/>
  <c r="CR112" i="23"/>
  <c r="BK112" i="23"/>
  <c r="CR109" i="21"/>
  <c r="I73" i="24"/>
  <c r="AA112" i="23"/>
  <c r="AB112" i="23" s="1"/>
  <c r="CA114" i="23"/>
  <c r="BW114" i="23"/>
  <c r="BZ114" i="23"/>
  <c r="K74" i="24"/>
  <c r="AJ113" i="23"/>
  <c r="AK113" i="23"/>
  <c r="H74" i="24"/>
  <c r="Y113" i="23"/>
  <c r="X113" i="23"/>
  <c r="BH113" i="23"/>
  <c r="BJ113" i="23" s="1"/>
  <c r="BG113" i="23"/>
  <c r="BR113" i="23"/>
  <c r="BS113" i="23"/>
  <c r="BU113" i="23" s="1"/>
  <c r="C76" i="24"/>
  <c r="D116" i="23"/>
  <c r="B116" i="23"/>
  <c r="BP114" i="23"/>
  <c r="BO114" i="23"/>
  <c r="BL114" i="23"/>
  <c r="F73" i="24"/>
  <c r="O112" i="23"/>
  <c r="P112" i="23" s="1"/>
  <c r="J75" i="24"/>
  <c r="AH114" i="23"/>
  <c r="AG114" i="23"/>
  <c r="AD114" i="23"/>
  <c r="A76" i="24"/>
  <c r="BX115" i="23"/>
  <c r="BB115" i="23"/>
  <c r="AQ115" i="23"/>
  <c r="AE115" i="23"/>
  <c r="CI115" i="23"/>
  <c r="BM115" i="23"/>
  <c r="O73" i="24"/>
  <c r="AY112" i="23"/>
  <c r="AZ112" i="23" s="1"/>
  <c r="G75" i="24"/>
  <c r="V114" i="23"/>
  <c r="U114" i="23"/>
  <c r="R114" i="23"/>
  <c r="BE114" i="23"/>
  <c r="BD114" i="23"/>
  <c r="BA114" i="23"/>
  <c r="CD113" i="23"/>
  <c r="CF113" i="23" s="1"/>
  <c r="CC113" i="23"/>
  <c r="L73" i="24"/>
  <c r="AM112" i="23"/>
  <c r="AN112" i="23" s="1"/>
  <c r="CL114" i="23"/>
  <c r="CK114" i="23"/>
  <c r="CH114" i="23"/>
  <c r="E74" i="24"/>
  <c r="M113" i="23"/>
  <c r="L113" i="23"/>
  <c r="N74" i="24"/>
  <c r="AW113" i="23"/>
  <c r="AV113" i="23"/>
  <c r="D75" i="24"/>
  <c r="J114" i="23"/>
  <c r="I114" i="23"/>
  <c r="F114" i="23"/>
  <c r="CN113" i="23"/>
  <c r="CO113" i="23"/>
  <c r="CQ113" i="23" s="1"/>
  <c r="M75" i="24"/>
  <c r="AT114" i="23"/>
  <c r="AS114" i="23"/>
  <c r="AP114" i="23"/>
  <c r="CG120" i="21"/>
  <c r="O81" i="22"/>
  <c r="AY120" i="21"/>
  <c r="AZ120" i="21" s="1"/>
  <c r="I81" i="22"/>
  <c r="AA120" i="21"/>
  <c r="AB120" i="21" s="1"/>
  <c r="AM120" i="21"/>
  <c r="AN120" i="21" s="1"/>
  <c r="L81" i="22"/>
  <c r="BV109" i="21"/>
  <c r="CO110" i="21"/>
  <c r="CQ110" i="21" s="1"/>
  <c r="CN110" i="21"/>
  <c r="N71" i="22"/>
  <c r="AV110" i="21"/>
  <c r="AW110" i="21"/>
  <c r="G72" i="22"/>
  <c r="R111" i="21"/>
  <c r="U111" i="21"/>
  <c r="V111" i="21"/>
  <c r="M72" i="22"/>
  <c r="AT111" i="21"/>
  <c r="AS111" i="21"/>
  <c r="AP111" i="21"/>
  <c r="CA111" i="21"/>
  <c r="BZ111" i="21"/>
  <c r="BW111" i="21"/>
  <c r="K71" i="22"/>
  <c r="AK110" i="21"/>
  <c r="AJ110" i="21"/>
  <c r="A73" i="22"/>
  <c r="BX112" i="21"/>
  <c r="BM112" i="21"/>
  <c r="BB112" i="21"/>
  <c r="CI112" i="21"/>
  <c r="BA111" i="21"/>
  <c r="BE111" i="21"/>
  <c r="BD111" i="21"/>
  <c r="H71" i="22"/>
  <c r="Y110" i="21"/>
  <c r="X110" i="21"/>
  <c r="C73" i="22"/>
  <c r="D113" i="21"/>
  <c r="B113" i="21"/>
  <c r="AM109" i="21"/>
  <c r="AN109" i="21" s="1"/>
  <c r="L70" i="22"/>
  <c r="BH110" i="21"/>
  <c r="BJ110" i="21" s="1"/>
  <c r="BG110" i="21"/>
  <c r="BO111" i="21"/>
  <c r="BP111" i="21"/>
  <c r="BL111" i="21"/>
  <c r="AA109" i="21"/>
  <c r="AB109" i="21" s="1"/>
  <c r="I70" i="22"/>
  <c r="O70" i="22"/>
  <c r="AY109" i="21"/>
  <c r="AZ109" i="21" s="1"/>
  <c r="CC110" i="21"/>
  <c r="CD110" i="21"/>
  <c r="CF110" i="21" s="1"/>
  <c r="BS110" i="21"/>
  <c r="BU110" i="21" s="1"/>
  <c r="BR110" i="21"/>
  <c r="CH111" i="21"/>
  <c r="CK111" i="21"/>
  <c r="CL111" i="21"/>
  <c r="J72" i="22"/>
  <c r="AG111" i="21"/>
  <c r="AH111" i="21"/>
  <c r="AD111" i="21"/>
  <c r="N27" i="17"/>
  <c r="O27" i="17"/>
  <c r="K27" i="17"/>
  <c r="L27" i="17"/>
  <c r="E27" i="17"/>
  <c r="F27" i="17"/>
  <c r="A28" i="17"/>
  <c r="C64" i="17"/>
  <c r="H27" i="17"/>
  <c r="I27" i="17"/>
  <c r="H27" i="18"/>
  <c r="N27" i="18"/>
  <c r="A28" i="18"/>
  <c r="E27" i="18"/>
  <c r="C63" i="18"/>
  <c r="K27" i="18"/>
  <c r="AO116" i="23" l="1"/>
  <c r="M103" i="21"/>
  <c r="E64" i="22"/>
  <c r="L103" i="21"/>
  <c r="O102" i="21"/>
  <c r="P102" i="21" s="1"/>
  <c r="F63" i="22"/>
  <c r="I81" i="30"/>
  <c r="AA120" i="29"/>
  <c r="AN119" i="29"/>
  <c r="AN122" i="29" s="1"/>
  <c r="F81" i="30"/>
  <c r="O120" i="29"/>
  <c r="E82" i="30"/>
  <c r="M121" i="29"/>
  <c r="F82" i="30" s="1"/>
  <c r="AZ119" i="29"/>
  <c r="AZ122" i="29" s="1"/>
  <c r="E82" i="28"/>
  <c r="M121" i="27"/>
  <c r="F82" i="28" s="1"/>
  <c r="AZ119" i="27"/>
  <c r="AZ122" i="27" s="1"/>
  <c r="I81" i="28"/>
  <c r="AA120" i="27"/>
  <c r="F81" i="28"/>
  <c r="O120" i="27"/>
  <c r="AN119" i="27"/>
  <c r="AN122" i="27" s="1"/>
  <c r="AC116" i="23"/>
  <c r="Q116" i="23"/>
  <c r="S116" i="23" s="1"/>
  <c r="E116" i="23"/>
  <c r="G116" i="23" s="1"/>
  <c r="CG113" i="23"/>
  <c r="BV113" i="23"/>
  <c r="CR113" i="23"/>
  <c r="BK113" i="23"/>
  <c r="CL115" i="23"/>
  <c r="CK115" i="23"/>
  <c r="CH115" i="23"/>
  <c r="CD114" i="23"/>
  <c r="CF114" i="23" s="1"/>
  <c r="CC114" i="23"/>
  <c r="J76" i="24"/>
  <c r="AG115" i="23"/>
  <c r="AD115" i="23"/>
  <c r="AH115" i="23"/>
  <c r="M76" i="24"/>
  <c r="AP115" i="23"/>
  <c r="AT115" i="23"/>
  <c r="AS115" i="23"/>
  <c r="D76" i="24"/>
  <c r="F115" i="23"/>
  <c r="J115" i="23"/>
  <c r="I115" i="23"/>
  <c r="BE115" i="23"/>
  <c r="BD115" i="23"/>
  <c r="BA115" i="23"/>
  <c r="I74" i="24"/>
  <c r="AA113" i="23"/>
  <c r="AB113" i="23" s="1"/>
  <c r="G76" i="24"/>
  <c r="R115" i="23"/>
  <c r="U115" i="23"/>
  <c r="V115" i="23"/>
  <c r="BS114" i="23"/>
  <c r="BU114" i="23" s="1"/>
  <c r="BR114" i="23"/>
  <c r="N75" i="24"/>
  <c r="AW114" i="23"/>
  <c r="AV114" i="23"/>
  <c r="BW115" i="23"/>
  <c r="CA115" i="23"/>
  <c r="BZ115" i="23"/>
  <c r="A77" i="24"/>
  <c r="BM116" i="23"/>
  <c r="AE116" i="23"/>
  <c r="CI116" i="23"/>
  <c r="BB116" i="23"/>
  <c r="AQ116" i="23"/>
  <c r="BX116" i="23"/>
  <c r="H75" i="24"/>
  <c r="Y114" i="23"/>
  <c r="X114" i="23"/>
  <c r="C77" i="24"/>
  <c r="B117" i="23"/>
  <c r="D117" i="23"/>
  <c r="L74" i="24"/>
  <c r="AM113" i="23"/>
  <c r="AN113" i="23" s="1"/>
  <c r="O74" i="24"/>
  <c r="AY113" i="23"/>
  <c r="AZ113" i="23" s="1"/>
  <c r="BH114" i="23"/>
  <c r="BJ114" i="23" s="1"/>
  <c r="BG114" i="23"/>
  <c r="E75" i="24"/>
  <c r="M114" i="23"/>
  <c r="L114" i="23"/>
  <c r="CO114" i="23"/>
  <c r="CQ114" i="23" s="1"/>
  <c r="CN114" i="23"/>
  <c r="F74" i="24"/>
  <c r="O113" i="23"/>
  <c r="P113" i="23" s="1"/>
  <c r="K75" i="24"/>
  <c r="AK114" i="23"/>
  <c r="AJ114" i="23"/>
  <c r="BO115" i="23"/>
  <c r="BL115" i="23"/>
  <c r="BP115" i="23"/>
  <c r="CR110" i="21"/>
  <c r="CG110" i="21"/>
  <c r="BK110" i="21"/>
  <c r="BV110" i="21"/>
  <c r="N72" i="22"/>
  <c r="AW111" i="21"/>
  <c r="AV111" i="21"/>
  <c r="J73" i="22"/>
  <c r="AH112" i="21"/>
  <c r="AG112" i="21"/>
  <c r="AD112" i="21"/>
  <c r="BS111" i="21"/>
  <c r="BU111" i="21" s="1"/>
  <c r="BR111" i="21"/>
  <c r="CL112" i="21"/>
  <c r="CK112" i="21"/>
  <c r="CH112" i="21"/>
  <c r="G73" i="22"/>
  <c r="V112" i="21"/>
  <c r="R112" i="21"/>
  <c r="U112" i="21"/>
  <c r="H72" i="22"/>
  <c r="Y111" i="21"/>
  <c r="X111" i="21"/>
  <c r="L71" i="22"/>
  <c r="AM110" i="21"/>
  <c r="AN110" i="21" s="1"/>
  <c r="K72" i="22"/>
  <c r="AK111" i="21"/>
  <c r="AJ111" i="21"/>
  <c r="A74" i="22"/>
  <c r="BX113" i="21"/>
  <c r="BB113" i="21"/>
  <c r="CI113" i="21"/>
  <c r="BM113" i="21"/>
  <c r="BD112" i="21"/>
  <c r="BE112" i="21"/>
  <c r="BA112" i="21"/>
  <c r="BG111" i="21"/>
  <c r="BH111" i="21"/>
  <c r="BJ111" i="21" s="1"/>
  <c r="BL112" i="21"/>
  <c r="BP112" i="21"/>
  <c r="BO112" i="21"/>
  <c r="CO111" i="21"/>
  <c r="CQ111" i="21" s="1"/>
  <c r="CN111" i="21"/>
  <c r="M73" i="22"/>
  <c r="AT112" i="21"/>
  <c r="AP112" i="21"/>
  <c r="AS112" i="21"/>
  <c r="O71" i="22"/>
  <c r="AY110" i="21"/>
  <c r="AZ110" i="21" s="1"/>
  <c r="C74" i="22"/>
  <c r="D114" i="21"/>
  <c r="B114" i="21"/>
  <c r="I71" i="22"/>
  <c r="AA110" i="21"/>
  <c r="AB110" i="21" s="1"/>
  <c r="CA112" i="21"/>
  <c r="BW112" i="21"/>
  <c r="BZ112" i="21"/>
  <c r="CD111" i="21"/>
  <c r="CF111" i="21" s="1"/>
  <c r="CC111" i="21"/>
  <c r="D28" i="17"/>
  <c r="M28" i="17"/>
  <c r="G28" i="17"/>
  <c r="J28" i="17"/>
  <c r="C65" i="17"/>
  <c r="O27" i="18"/>
  <c r="L27" i="18"/>
  <c r="M28" i="18"/>
  <c r="J28" i="18"/>
  <c r="C64" i="18"/>
  <c r="G28" i="18"/>
  <c r="D28" i="18"/>
  <c r="F27" i="18"/>
  <c r="I27" i="18"/>
  <c r="AC117" i="23" l="1"/>
  <c r="AO117" i="23"/>
  <c r="D65" i="22"/>
  <c r="I104" i="21"/>
  <c r="J104" i="21"/>
  <c r="F64" i="22"/>
  <c r="O103" i="21"/>
  <c r="P103" i="21" s="1"/>
  <c r="E105" i="21"/>
  <c r="G105" i="21" s="1"/>
  <c r="F105" i="21" s="1"/>
  <c r="P120" i="29"/>
  <c r="P122" i="29" s="1"/>
  <c r="AB120" i="29"/>
  <c r="AB122" i="29" s="1"/>
  <c r="P120" i="27"/>
  <c r="P122" i="27" s="1"/>
  <c r="AB120" i="27"/>
  <c r="AB122" i="27" s="1"/>
  <c r="Q117" i="23"/>
  <c r="S117" i="23" s="1"/>
  <c r="E117" i="23"/>
  <c r="G117" i="23" s="1"/>
  <c r="CG114" i="23"/>
  <c r="CR114" i="23"/>
  <c r="BK114" i="23"/>
  <c r="BV114" i="23"/>
  <c r="CL116" i="23"/>
  <c r="CH116" i="23"/>
  <c r="CK116" i="23"/>
  <c r="H76" i="24"/>
  <c r="X115" i="23"/>
  <c r="Y115" i="23"/>
  <c r="BP116" i="23"/>
  <c r="BO116" i="23"/>
  <c r="BL116" i="23"/>
  <c r="F75" i="24"/>
  <c r="O114" i="23"/>
  <c r="P114" i="23" s="1"/>
  <c r="A78" i="24"/>
  <c r="BX117" i="23"/>
  <c r="AQ117" i="23"/>
  <c r="BM117" i="23"/>
  <c r="CI117" i="23"/>
  <c r="BB117" i="23"/>
  <c r="AE117" i="23"/>
  <c r="CN115" i="23"/>
  <c r="CO115" i="23"/>
  <c r="CQ115" i="23" s="1"/>
  <c r="C78" i="24"/>
  <c r="D118" i="23"/>
  <c r="B118" i="23"/>
  <c r="I75" i="24"/>
  <c r="AA114" i="23"/>
  <c r="AB114" i="23" s="1"/>
  <c r="CC115" i="23"/>
  <c r="CD115" i="23"/>
  <c r="CF115" i="23" s="1"/>
  <c r="N76" i="24"/>
  <c r="AV115" i="23"/>
  <c r="AW115" i="23"/>
  <c r="J77" i="24"/>
  <c r="AH116" i="23"/>
  <c r="AG116" i="23"/>
  <c r="AD116" i="23"/>
  <c r="L75" i="24"/>
  <c r="AM114" i="23"/>
  <c r="AN114" i="23" s="1"/>
  <c r="D77" i="24"/>
  <c r="J116" i="23"/>
  <c r="I116" i="23"/>
  <c r="F116" i="23"/>
  <c r="BS115" i="23"/>
  <c r="BU115" i="23" s="1"/>
  <c r="BR115" i="23"/>
  <c r="CA116" i="23"/>
  <c r="BZ116" i="23"/>
  <c r="BW116" i="23"/>
  <c r="O75" i="24"/>
  <c r="AY114" i="23"/>
  <c r="AZ114" i="23" s="1"/>
  <c r="K76" i="24"/>
  <c r="AK115" i="23"/>
  <c r="AJ115" i="23"/>
  <c r="M77" i="24"/>
  <c r="AP116" i="23"/>
  <c r="AS116" i="23"/>
  <c r="AT116" i="23"/>
  <c r="E76" i="24"/>
  <c r="L115" i="23"/>
  <c r="M115" i="23"/>
  <c r="G77" i="24"/>
  <c r="V116" i="23"/>
  <c r="R116" i="23"/>
  <c r="U116" i="23"/>
  <c r="BG115" i="23"/>
  <c r="BH115" i="23"/>
  <c r="BJ115" i="23" s="1"/>
  <c r="BE116" i="23"/>
  <c r="BA116" i="23"/>
  <c r="BD116" i="23"/>
  <c r="BK111" i="21"/>
  <c r="CG111" i="21"/>
  <c r="CR111" i="21"/>
  <c r="BV111" i="21"/>
  <c r="M74" i="22"/>
  <c r="AS113" i="21"/>
  <c r="AP113" i="21"/>
  <c r="AT113" i="21"/>
  <c r="A75" i="22"/>
  <c r="CI114" i="21"/>
  <c r="BB114" i="21"/>
  <c r="BX114" i="21"/>
  <c r="BM114" i="21"/>
  <c r="H73" i="22"/>
  <c r="Y112" i="21"/>
  <c r="X112" i="21"/>
  <c r="K73" i="22"/>
  <c r="AK112" i="21"/>
  <c r="AJ112" i="21"/>
  <c r="BH112" i="21"/>
  <c r="BJ112" i="21" s="1"/>
  <c r="BG112" i="21"/>
  <c r="L72" i="22"/>
  <c r="AM111" i="21"/>
  <c r="AN111" i="21" s="1"/>
  <c r="BS112" i="21"/>
  <c r="BU112" i="21" s="1"/>
  <c r="BR112" i="21"/>
  <c r="BO113" i="21"/>
  <c r="BP113" i="21"/>
  <c r="BL113" i="21"/>
  <c r="CA113" i="21"/>
  <c r="BW113" i="21"/>
  <c r="BZ113" i="21"/>
  <c r="CO112" i="21"/>
  <c r="CQ112" i="21" s="1"/>
  <c r="CN112" i="21"/>
  <c r="O72" i="22"/>
  <c r="AY111" i="21"/>
  <c r="AZ111" i="21" s="1"/>
  <c r="J74" i="22"/>
  <c r="AG113" i="21"/>
  <c r="AH113" i="21"/>
  <c r="AD113" i="21"/>
  <c r="C75" i="22"/>
  <c r="D115" i="21"/>
  <c r="B115" i="21"/>
  <c r="CL113" i="21"/>
  <c r="CK113" i="21"/>
  <c r="CH113" i="21"/>
  <c r="I72" i="22"/>
  <c r="AA111" i="21"/>
  <c r="AB111" i="21" s="1"/>
  <c r="BD113" i="21"/>
  <c r="BA113" i="21"/>
  <c r="BE113" i="21"/>
  <c r="CD112" i="21"/>
  <c r="CF112" i="21" s="1"/>
  <c r="CC112" i="21"/>
  <c r="N73" i="22"/>
  <c r="AV112" i="21"/>
  <c r="AW112" i="21"/>
  <c r="G74" i="22"/>
  <c r="U113" i="21"/>
  <c r="R113" i="21"/>
  <c r="V113" i="21"/>
  <c r="C66" i="17"/>
  <c r="H28" i="17"/>
  <c r="I28" i="17"/>
  <c r="A29" i="17"/>
  <c r="N28" i="17"/>
  <c r="O28" i="17"/>
  <c r="E28" i="17"/>
  <c r="F28" i="17"/>
  <c r="K28" i="17"/>
  <c r="L28" i="17"/>
  <c r="K28" i="18"/>
  <c r="E28" i="18"/>
  <c r="N28" i="18"/>
  <c r="H28" i="18"/>
  <c r="A29" i="18"/>
  <c r="C65" i="18"/>
  <c r="AO118" i="23" l="1"/>
  <c r="AC118" i="23"/>
  <c r="L104" i="21"/>
  <c r="E65" i="22"/>
  <c r="M104" i="21"/>
  <c r="E106" i="21"/>
  <c r="G106" i="21" s="1"/>
  <c r="F106" i="21" s="1"/>
  <c r="H127" i="29"/>
  <c r="H129" i="29" s="1"/>
  <c r="CM127" i="29"/>
  <c r="CM129" i="29" s="1"/>
  <c r="H127" i="27"/>
  <c r="H129" i="27" s="1"/>
  <c r="CM127" i="27"/>
  <c r="CM129" i="27" s="1"/>
  <c r="Q118" i="23"/>
  <c r="S118" i="23" s="1"/>
  <c r="E118" i="23"/>
  <c r="G118" i="23" s="1"/>
  <c r="BK115" i="23"/>
  <c r="CR112" i="21"/>
  <c r="CG112" i="21"/>
  <c r="BV112" i="21"/>
  <c r="BK112" i="21"/>
  <c r="BV115" i="23"/>
  <c r="CG115" i="23"/>
  <c r="CR115" i="23"/>
  <c r="G78" i="24"/>
  <c r="U117" i="23"/>
  <c r="R117" i="23"/>
  <c r="V117" i="23"/>
  <c r="BD117" i="23"/>
  <c r="BE117" i="23"/>
  <c r="BA117" i="23"/>
  <c r="CK117" i="23"/>
  <c r="CL117" i="23"/>
  <c r="CH117" i="23"/>
  <c r="BS116" i="23"/>
  <c r="BU116" i="23" s="1"/>
  <c r="BR116" i="23"/>
  <c r="H77" i="24"/>
  <c r="X116" i="23"/>
  <c r="Y116" i="23"/>
  <c r="BL117" i="23"/>
  <c r="BO117" i="23"/>
  <c r="BP117" i="23"/>
  <c r="E77" i="24"/>
  <c r="M116" i="23"/>
  <c r="L116" i="23"/>
  <c r="A79" i="24"/>
  <c r="CI118" i="23"/>
  <c r="BB118" i="23"/>
  <c r="BM118" i="23"/>
  <c r="AE118" i="23"/>
  <c r="BX118" i="23"/>
  <c r="AQ118" i="23"/>
  <c r="D78" i="24"/>
  <c r="I117" i="23"/>
  <c r="F117" i="23"/>
  <c r="J117" i="23"/>
  <c r="I76" i="24"/>
  <c r="AA115" i="23"/>
  <c r="AB115" i="23" s="1"/>
  <c r="C79" i="24"/>
  <c r="D119" i="23"/>
  <c r="C80" i="24" s="1"/>
  <c r="B119" i="23"/>
  <c r="AC119" i="23" s="1"/>
  <c r="M78" i="24"/>
  <c r="AS117" i="23"/>
  <c r="AP117" i="23"/>
  <c r="AT117" i="23"/>
  <c r="L76" i="24"/>
  <c r="AM115" i="23"/>
  <c r="AN115" i="23" s="1"/>
  <c r="BZ117" i="23"/>
  <c r="BW117" i="23"/>
  <c r="CA117" i="23"/>
  <c r="CD116" i="23"/>
  <c r="CF116" i="23" s="1"/>
  <c r="CC116" i="23"/>
  <c r="K77" i="24"/>
  <c r="AK116" i="23"/>
  <c r="AJ116" i="23"/>
  <c r="BH116" i="23"/>
  <c r="BJ116" i="23" s="1"/>
  <c r="BG116" i="23"/>
  <c r="N77" i="24"/>
  <c r="AW116" i="23"/>
  <c r="AV116" i="23"/>
  <c r="F76" i="24"/>
  <c r="O115" i="23"/>
  <c r="P115" i="23" s="1"/>
  <c r="O76" i="24"/>
  <c r="AY115" i="23"/>
  <c r="AZ115" i="23" s="1"/>
  <c r="CO116" i="23"/>
  <c r="CQ116" i="23" s="1"/>
  <c r="CN116" i="23"/>
  <c r="AD117" i="23"/>
  <c r="J78" i="24"/>
  <c r="AH117" i="23"/>
  <c r="AG117" i="23"/>
  <c r="CL114" i="21"/>
  <c r="CK114" i="21"/>
  <c r="CH114" i="21"/>
  <c r="CC113" i="21"/>
  <c r="CD113" i="21"/>
  <c r="CF113" i="21" s="1"/>
  <c r="M75" i="22"/>
  <c r="AP114" i="21"/>
  <c r="AT114" i="21"/>
  <c r="AS114" i="21"/>
  <c r="O73" i="22"/>
  <c r="AY112" i="21"/>
  <c r="AZ112" i="21" s="1"/>
  <c r="L73" i="22"/>
  <c r="AM112" i="21"/>
  <c r="AN112" i="21" s="1"/>
  <c r="A76" i="22"/>
  <c r="BX115" i="21"/>
  <c r="BB115" i="21"/>
  <c r="CI115" i="21"/>
  <c r="BM115" i="21"/>
  <c r="I73" i="22"/>
  <c r="AA112" i="21"/>
  <c r="AB112" i="21" s="1"/>
  <c r="J75" i="22"/>
  <c r="AH114" i="21"/>
  <c r="AG114" i="21"/>
  <c r="AD114" i="21"/>
  <c r="BG113" i="21"/>
  <c r="BH113" i="21"/>
  <c r="BJ113" i="21" s="1"/>
  <c r="C76" i="22"/>
  <c r="B116" i="21"/>
  <c r="D116" i="21"/>
  <c r="N74" i="22"/>
  <c r="AV113" i="21"/>
  <c r="AW113" i="21"/>
  <c r="BP114" i="21"/>
  <c r="BO114" i="21"/>
  <c r="BL114" i="21"/>
  <c r="BE114" i="21"/>
  <c r="BD114" i="21"/>
  <c r="BA114" i="21"/>
  <c r="BS113" i="21"/>
  <c r="BU113" i="21" s="1"/>
  <c r="BR113" i="21"/>
  <c r="K74" i="22"/>
  <c r="AK113" i="21"/>
  <c r="AJ113" i="21"/>
  <c r="G75" i="22"/>
  <c r="V114" i="21"/>
  <c r="U114" i="21"/>
  <c r="R114" i="21"/>
  <c r="CN113" i="21"/>
  <c r="CO113" i="21"/>
  <c r="CQ113" i="21" s="1"/>
  <c r="H74" i="22"/>
  <c r="Y113" i="21"/>
  <c r="X113" i="21"/>
  <c r="CA114" i="21"/>
  <c r="BZ114" i="21"/>
  <c r="BW114" i="21"/>
  <c r="D29" i="17"/>
  <c r="M29" i="17"/>
  <c r="G29" i="17"/>
  <c r="J29" i="17"/>
  <c r="C67" i="17"/>
  <c r="O28" i="18"/>
  <c r="D29" i="18"/>
  <c r="G29" i="18"/>
  <c r="J29" i="18"/>
  <c r="C66" i="18"/>
  <c r="M29" i="18"/>
  <c r="F28" i="18"/>
  <c r="L28" i="18"/>
  <c r="I28" i="18"/>
  <c r="AO119" i="23" l="1"/>
  <c r="D66" i="22"/>
  <c r="J105" i="21"/>
  <c r="I105" i="21"/>
  <c r="F65" i="22"/>
  <c r="O104" i="21"/>
  <c r="P104" i="21" s="1"/>
  <c r="Q119" i="23"/>
  <c r="S119" i="23" s="1"/>
  <c r="E119" i="23"/>
  <c r="G119" i="23" s="1"/>
  <c r="E120" i="23" s="1"/>
  <c r="G120" i="23" s="1"/>
  <c r="CG116" i="23"/>
  <c r="BV116" i="23"/>
  <c r="CG113" i="21"/>
  <c r="BK116" i="23"/>
  <c r="CR116" i="23"/>
  <c r="F77" i="24"/>
  <c r="O116" i="23"/>
  <c r="P116" i="23" s="1"/>
  <c r="M79" i="24"/>
  <c r="AT118" i="23"/>
  <c r="AP118" i="23"/>
  <c r="AS118" i="23"/>
  <c r="BH117" i="23"/>
  <c r="BJ117" i="23" s="1"/>
  <c r="BG117" i="23"/>
  <c r="A80" i="24"/>
  <c r="BX119" i="23"/>
  <c r="AQ119" i="23"/>
  <c r="BM119" i="23"/>
  <c r="BB119" i="23"/>
  <c r="CI119" i="23"/>
  <c r="AE119" i="23"/>
  <c r="AC120" i="23" s="1"/>
  <c r="CA118" i="23"/>
  <c r="BZ118" i="23"/>
  <c r="BW118" i="23"/>
  <c r="N78" i="24"/>
  <c r="AV117" i="23"/>
  <c r="AW117" i="23"/>
  <c r="J79" i="24"/>
  <c r="AH118" i="23"/>
  <c r="AG118" i="23"/>
  <c r="AD118" i="23"/>
  <c r="I77" i="24"/>
  <c r="AA116" i="23"/>
  <c r="AB116" i="23" s="1"/>
  <c r="H78" i="24"/>
  <c r="Y117" i="23"/>
  <c r="X117" i="23"/>
  <c r="BS117" i="23"/>
  <c r="BU117" i="23" s="1"/>
  <c r="BR117" i="23"/>
  <c r="BP118" i="23"/>
  <c r="BO118" i="23"/>
  <c r="BL118" i="23"/>
  <c r="CC117" i="23"/>
  <c r="CD117" i="23"/>
  <c r="CF117" i="23" s="1"/>
  <c r="G79" i="24"/>
  <c r="U118" i="23"/>
  <c r="V118" i="23"/>
  <c r="R118" i="23"/>
  <c r="O77" i="24"/>
  <c r="AY116" i="23"/>
  <c r="AZ116" i="23" s="1"/>
  <c r="BE118" i="23"/>
  <c r="BD118" i="23"/>
  <c r="BA118" i="23"/>
  <c r="D79" i="24"/>
  <c r="J118" i="23"/>
  <c r="F118" i="23"/>
  <c r="I118" i="23"/>
  <c r="K78" i="24"/>
  <c r="AK117" i="23"/>
  <c r="AJ117" i="23"/>
  <c r="CH118" i="23"/>
  <c r="CK118" i="23"/>
  <c r="CL118" i="23"/>
  <c r="E78" i="24"/>
  <c r="L117" i="23"/>
  <c r="M117" i="23"/>
  <c r="L77" i="24"/>
  <c r="AM116" i="23"/>
  <c r="AN116" i="23" s="1"/>
  <c r="CO117" i="23"/>
  <c r="CQ117" i="23" s="1"/>
  <c r="CN117" i="23"/>
  <c r="BK113" i="21"/>
  <c r="CR113" i="21"/>
  <c r="BV113" i="21"/>
  <c r="J76" i="22"/>
  <c r="AD115" i="21"/>
  <c r="AG115" i="21"/>
  <c r="AH115" i="21"/>
  <c r="N75" i="22"/>
  <c r="AW114" i="21"/>
  <c r="AV114" i="21"/>
  <c r="H75" i="22"/>
  <c r="X114" i="21"/>
  <c r="Y114" i="21"/>
  <c r="A77" i="22"/>
  <c r="CI116" i="21"/>
  <c r="BB116" i="21"/>
  <c r="BX116" i="21"/>
  <c r="BM116" i="21"/>
  <c r="CL115" i="21"/>
  <c r="CH115" i="21"/>
  <c r="CK115" i="21"/>
  <c r="BE115" i="21"/>
  <c r="BA115" i="21"/>
  <c r="BD115" i="21"/>
  <c r="G76" i="22"/>
  <c r="U115" i="21"/>
  <c r="R115" i="21"/>
  <c r="V115" i="21"/>
  <c r="BW115" i="21"/>
  <c r="CA115" i="21"/>
  <c r="BZ115" i="21"/>
  <c r="C77" i="22"/>
  <c r="D117" i="21"/>
  <c r="B117" i="21"/>
  <c r="L74" i="22"/>
  <c r="AM113" i="21"/>
  <c r="AN113" i="21" s="1"/>
  <c r="K75" i="22"/>
  <c r="AK114" i="21"/>
  <c r="AJ114" i="21"/>
  <c r="O74" i="22"/>
  <c r="AY113" i="21"/>
  <c r="AZ113" i="21" s="1"/>
  <c r="M76" i="22"/>
  <c r="AT115" i="21"/>
  <c r="AP115" i="21"/>
  <c r="AS115" i="21"/>
  <c r="BH114" i="21"/>
  <c r="BJ114" i="21" s="1"/>
  <c r="BG114" i="21"/>
  <c r="CO114" i="21"/>
  <c r="CQ114" i="21" s="1"/>
  <c r="CN114" i="21"/>
  <c r="I74" i="22"/>
  <c r="AA113" i="21"/>
  <c r="AB113" i="21" s="1"/>
  <c r="BS114" i="21"/>
  <c r="BU114" i="21" s="1"/>
  <c r="BR114" i="21"/>
  <c r="CD114" i="21"/>
  <c r="CF114" i="21" s="1"/>
  <c r="CC114" i="21"/>
  <c r="BL115" i="21"/>
  <c r="BP115" i="21"/>
  <c r="BO115" i="21"/>
  <c r="K29" i="17"/>
  <c r="L29" i="17"/>
  <c r="A30" i="17"/>
  <c r="H29" i="17"/>
  <c r="I29" i="17"/>
  <c r="C68" i="17"/>
  <c r="N29" i="17"/>
  <c r="O29" i="17"/>
  <c r="E29" i="17"/>
  <c r="F29" i="17"/>
  <c r="H29" i="18"/>
  <c r="A30" i="18"/>
  <c r="N29" i="18"/>
  <c r="C67" i="18"/>
  <c r="E29" i="18"/>
  <c r="K29" i="18"/>
  <c r="E66" i="22" l="1"/>
  <c r="L105" i="21"/>
  <c r="M105" i="21"/>
  <c r="I106" i="21"/>
  <c r="D67" i="22"/>
  <c r="J106" i="21"/>
  <c r="E107" i="21"/>
  <c r="G107" i="21" s="1"/>
  <c r="F107" i="21" s="1"/>
  <c r="AO120" i="23"/>
  <c r="Q120" i="23"/>
  <c r="S120" i="23" s="1"/>
  <c r="D81" i="24"/>
  <c r="J120" i="23"/>
  <c r="I120" i="23"/>
  <c r="F120" i="23"/>
  <c r="BV117" i="23"/>
  <c r="BK117" i="23"/>
  <c r="CR117" i="23"/>
  <c r="CG117" i="23"/>
  <c r="F78" i="24"/>
  <c r="O117" i="23"/>
  <c r="P117" i="23" s="1"/>
  <c r="CD118" i="23"/>
  <c r="CF118" i="23" s="1"/>
  <c r="CC118" i="23"/>
  <c r="J80" i="24"/>
  <c r="AD119" i="23"/>
  <c r="AH119" i="23"/>
  <c r="AG119" i="23"/>
  <c r="E79" i="24"/>
  <c r="M118" i="23"/>
  <c r="L118" i="23"/>
  <c r="K79" i="24"/>
  <c r="AK118" i="23"/>
  <c r="AJ118" i="23"/>
  <c r="CH119" i="23"/>
  <c r="CL119" i="23"/>
  <c r="CK119" i="23"/>
  <c r="CN118" i="23"/>
  <c r="CO118" i="23"/>
  <c r="CQ118" i="23" s="1"/>
  <c r="G80" i="24"/>
  <c r="R119" i="23"/>
  <c r="V119" i="23"/>
  <c r="U119" i="23"/>
  <c r="N79" i="24"/>
  <c r="AW118" i="23"/>
  <c r="AV118" i="23"/>
  <c r="BS118" i="23"/>
  <c r="BU118" i="23" s="1"/>
  <c r="BR118" i="23"/>
  <c r="BA119" i="23"/>
  <c r="BE119" i="23"/>
  <c r="BD119" i="23"/>
  <c r="BP119" i="23"/>
  <c r="BL119" i="23"/>
  <c r="BO119" i="23"/>
  <c r="O78" i="24"/>
  <c r="AY117" i="23"/>
  <c r="AZ117" i="23" s="1"/>
  <c r="D80" i="24"/>
  <c r="I119" i="23"/>
  <c r="F119" i="23"/>
  <c r="J119" i="23"/>
  <c r="F121" i="23"/>
  <c r="BH118" i="23"/>
  <c r="BJ118" i="23" s="1"/>
  <c r="BG118" i="23"/>
  <c r="M80" i="24"/>
  <c r="AS119" i="23"/>
  <c r="AP119" i="23"/>
  <c r="AT119" i="23"/>
  <c r="I78" i="24"/>
  <c r="AA117" i="23"/>
  <c r="AB117" i="23" s="1"/>
  <c r="BZ119" i="23"/>
  <c r="BW119" i="23"/>
  <c r="CA119" i="23"/>
  <c r="L78" i="24"/>
  <c r="AM117" i="23"/>
  <c r="AN117" i="23" s="1"/>
  <c r="H79" i="24"/>
  <c r="Y118" i="23"/>
  <c r="X118" i="23"/>
  <c r="CG114" i="21"/>
  <c r="CR114" i="21"/>
  <c r="BK114" i="21"/>
  <c r="BV114" i="21"/>
  <c r="CC115" i="21"/>
  <c r="CD115" i="21"/>
  <c r="CF115" i="21" s="1"/>
  <c r="BP116" i="21"/>
  <c r="BL116" i="21"/>
  <c r="BO116" i="21"/>
  <c r="O75" i="22"/>
  <c r="AY114" i="21"/>
  <c r="AZ114" i="21" s="1"/>
  <c r="BZ116" i="21"/>
  <c r="BW116" i="21"/>
  <c r="CA116" i="21"/>
  <c r="AG116" i="21"/>
  <c r="J77" i="22"/>
  <c r="AD116" i="21"/>
  <c r="AH116" i="21"/>
  <c r="K76" i="22"/>
  <c r="AJ115" i="21"/>
  <c r="AK115" i="21"/>
  <c r="BG115" i="21"/>
  <c r="BH115" i="21"/>
  <c r="BJ115" i="21" s="1"/>
  <c r="M77" i="22"/>
  <c r="AP116" i="21"/>
  <c r="AS116" i="21"/>
  <c r="AT116" i="21"/>
  <c r="BR115" i="21"/>
  <c r="BS115" i="21"/>
  <c r="BU115" i="21" s="1"/>
  <c r="G77" i="22"/>
  <c r="U116" i="21"/>
  <c r="V116" i="21"/>
  <c r="R116" i="21"/>
  <c r="BD116" i="21"/>
  <c r="BA116" i="21"/>
  <c r="BE116" i="21"/>
  <c r="L75" i="22"/>
  <c r="AM114" i="21"/>
  <c r="AN114" i="21" s="1"/>
  <c r="CK116" i="21"/>
  <c r="CL116" i="21"/>
  <c r="CH116" i="21"/>
  <c r="CO115" i="21"/>
  <c r="CQ115" i="21" s="1"/>
  <c r="CN115" i="21"/>
  <c r="H76" i="22"/>
  <c r="X115" i="21"/>
  <c r="Y115" i="21"/>
  <c r="A78" i="22"/>
  <c r="BX117" i="21"/>
  <c r="BB117" i="21"/>
  <c r="CI117" i="21"/>
  <c r="BM117" i="21"/>
  <c r="N76" i="22"/>
  <c r="AV115" i="21"/>
  <c r="AW115" i="21"/>
  <c r="C78" i="22"/>
  <c r="D118" i="21"/>
  <c r="B118" i="21"/>
  <c r="I75" i="22"/>
  <c r="AA114" i="21"/>
  <c r="AB114" i="21" s="1"/>
  <c r="D30" i="17"/>
  <c r="J30" i="17"/>
  <c r="M30" i="17"/>
  <c r="G30" i="17"/>
  <c r="C69" i="17"/>
  <c r="O29" i="18"/>
  <c r="G30" i="18"/>
  <c r="D30" i="18"/>
  <c r="F29" i="18"/>
  <c r="M30" i="18"/>
  <c r="L29" i="18"/>
  <c r="J30" i="18"/>
  <c r="I29" i="18"/>
  <c r="C68" i="18"/>
  <c r="I28" i="23" l="1"/>
  <c r="M106" i="21"/>
  <c r="E67" i="22"/>
  <c r="L106" i="21"/>
  <c r="O105" i="21"/>
  <c r="P105" i="21" s="1"/>
  <c r="F66" i="22"/>
  <c r="CG115" i="21"/>
  <c r="G81" i="24"/>
  <c r="V120" i="23"/>
  <c r="R120" i="23"/>
  <c r="U120" i="23"/>
  <c r="E81" i="24"/>
  <c r="L120" i="23"/>
  <c r="M120" i="23"/>
  <c r="CR118" i="23"/>
  <c r="BK118" i="23"/>
  <c r="BV118" i="23"/>
  <c r="CG118" i="23"/>
  <c r="CN119" i="23"/>
  <c r="CO119" i="23"/>
  <c r="CQ119" i="23" s="1"/>
  <c r="O79" i="24"/>
  <c r="AY118" i="23"/>
  <c r="AZ118" i="23" s="1"/>
  <c r="D82" i="24"/>
  <c r="I121" i="23"/>
  <c r="J121" i="23"/>
  <c r="L79" i="24"/>
  <c r="AM118" i="23"/>
  <c r="AN118" i="23" s="1"/>
  <c r="H80" i="24"/>
  <c r="X119" i="23"/>
  <c r="Y119" i="23"/>
  <c r="K80" i="24"/>
  <c r="AJ119" i="23"/>
  <c r="AK119" i="23"/>
  <c r="E80" i="24"/>
  <c r="L119" i="23"/>
  <c r="M119" i="23"/>
  <c r="N80" i="24"/>
  <c r="AW119" i="23"/>
  <c r="AV119" i="23"/>
  <c r="F79" i="24"/>
  <c r="O118" i="23"/>
  <c r="P118" i="23" s="1"/>
  <c r="BR119" i="23"/>
  <c r="BS119" i="23"/>
  <c r="BU119" i="23" s="1"/>
  <c r="I79" i="24"/>
  <c r="AA118" i="23"/>
  <c r="AB118" i="23" s="1"/>
  <c r="CD119" i="23"/>
  <c r="CF119" i="23" s="1"/>
  <c r="CC119" i="23"/>
  <c r="BG119" i="23"/>
  <c r="BH119" i="23"/>
  <c r="BJ119" i="23" s="1"/>
  <c r="BK115" i="21"/>
  <c r="BV115" i="21"/>
  <c r="CR115" i="21"/>
  <c r="K77" i="22"/>
  <c r="AK116" i="21"/>
  <c r="AJ116" i="21"/>
  <c r="I76" i="22"/>
  <c r="AA115" i="21"/>
  <c r="AB115" i="21" s="1"/>
  <c r="BS116" i="21"/>
  <c r="BU116" i="21" s="1"/>
  <c r="BR116" i="21"/>
  <c r="N77" i="22"/>
  <c r="AW116" i="21"/>
  <c r="AV116" i="21"/>
  <c r="BG116" i="21"/>
  <c r="BH116" i="21"/>
  <c r="BJ116" i="21" s="1"/>
  <c r="CD116" i="21"/>
  <c r="CF116" i="21" s="1"/>
  <c r="CC116" i="21"/>
  <c r="CK117" i="21"/>
  <c r="CH117" i="21"/>
  <c r="CL117" i="21"/>
  <c r="BP117" i="21"/>
  <c r="BO117" i="21"/>
  <c r="BL117" i="21"/>
  <c r="CO116" i="21"/>
  <c r="CQ116" i="21" s="1"/>
  <c r="CN116" i="21"/>
  <c r="H77" i="22"/>
  <c r="Y116" i="21"/>
  <c r="X116" i="21"/>
  <c r="G78" i="22"/>
  <c r="U117" i="21"/>
  <c r="R117" i="21"/>
  <c r="V117" i="21"/>
  <c r="A79" i="22"/>
  <c r="BM118" i="21"/>
  <c r="BB118" i="21"/>
  <c r="BX118" i="21"/>
  <c r="CI118" i="21"/>
  <c r="BA117" i="21"/>
  <c r="BE117" i="21"/>
  <c r="BD117" i="21"/>
  <c r="L76" i="22"/>
  <c r="AM115" i="21"/>
  <c r="AN115" i="21" s="1"/>
  <c r="C79" i="22"/>
  <c r="D119" i="21"/>
  <c r="C80" i="22" s="1"/>
  <c r="B119" i="21"/>
  <c r="O76" i="22"/>
  <c r="AY115" i="21"/>
  <c r="AZ115" i="21" s="1"/>
  <c r="CA117" i="21"/>
  <c r="BZ117" i="21"/>
  <c r="BW117" i="21"/>
  <c r="J78" i="22"/>
  <c r="AG117" i="21"/>
  <c r="AH117" i="21"/>
  <c r="AD117" i="21"/>
  <c r="M78" i="22"/>
  <c r="AT117" i="21"/>
  <c r="AS117" i="21"/>
  <c r="AP117" i="21"/>
  <c r="C70" i="17"/>
  <c r="H30" i="17"/>
  <c r="I30" i="17"/>
  <c r="A31" i="17"/>
  <c r="N30" i="17"/>
  <c r="O30" i="17"/>
  <c r="K30" i="17"/>
  <c r="L30" i="17"/>
  <c r="E30" i="17"/>
  <c r="F30" i="17"/>
  <c r="E30" i="18"/>
  <c r="K30" i="18"/>
  <c r="H30" i="18"/>
  <c r="A31" i="18"/>
  <c r="N30" i="18"/>
  <c r="C69" i="18"/>
  <c r="O106" i="21" l="1"/>
  <c r="P106" i="21" s="1"/>
  <c r="F67" i="22"/>
  <c r="D68" i="22"/>
  <c r="I107" i="21"/>
  <c r="J107" i="21"/>
  <c r="E108" i="21"/>
  <c r="G108" i="21" s="1"/>
  <c r="F108" i="21" s="1"/>
  <c r="X120" i="23"/>
  <c r="H81" i="24"/>
  <c r="Y120" i="23"/>
  <c r="F81" i="24"/>
  <c r="O120" i="23"/>
  <c r="CG119" i="23"/>
  <c r="CG122" i="23" s="1"/>
  <c r="BK119" i="23"/>
  <c r="BK122" i="23" s="1"/>
  <c r="BV116" i="21"/>
  <c r="BK116" i="21"/>
  <c r="BV119" i="23"/>
  <c r="BV122" i="23" s="1"/>
  <c r="CR119" i="23"/>
  <c r="CR122" i="23" s="1"/>
  <c r="E82" i="24"/>
  <c r="M121" i="23"/>
  <c r="F82" i="24" s="1"/>
  <c r="I80" i="24"/>
  <c r="AA119" i="23"/>
  <c r="AB119" i="23" s="1"/>
  <c r="L80" i="24"/>
  <c r="AM119" i="23"/>
  <c r="AN119" i="23" s="1"/>
  <c r="AN122" i="23" s="1"/>
  <c r="F80" i="24"/>
  <c r="O119" i="23"/>
  <c r="P119" i="23" s="1"/>
  <c r="O80" i="24"/>
  <c r="AY119" i="23"/>
  <c r="AZ119" i="23" s="1"/>
  <c r="AZ122" i="23" s="1"/>
  <c r="CG116" i="21"/>
  <c r="CR116" i="21"/>
  <c r="K78" i="22"/>
  <c r="AK117" i="21"/>
  <c r="AJ117" i="21"/>
  <c r="O77" i="22"/>
  <c r="AY116" i="21"/>
  <c r="AZ116" i="21" s="1"/>
  <c r="CA118" i="21"/>
  <c r="BZ118" i="21"/>
  <c r="BW118" i="21"/>
  <c r="I77" i="22"/>
  <c r="AA116" i="21"/>
  <c r="AB116" i="21" s="1"/>
  <c r="BA118" i="21"/>
  <c r="BE118" i="21"/>
  <c r="BD118" i="21"/>
  <c r="J79" i="22"/>
  <c r="AH118" i="21"/>
  <c r="AG118" i="21"/>
  <c r="AD118" i="21"/>
  <c r="G79" i="22"/>
  <c r="R118" i="21"/>
  <c r="U118" i="21"/>
  <c r="V118" i="21"/>
  <c r="M79" i="22"/>
  <c r="AS118" i="21"/>
  <c r="AP118" i="21"/>
  <c r="AT118" i="21"/>
  <c r="A80" i="22"/>
  <c r="BX119" i="21"/>
  <c r="CI119" i="21"/>
  <c r="BB119" i="21"/>
  <c r="BM119" i="21"/>
  <c r="CC117" i="21"/>
  <c r="CD117" i="21"/>
  <c r="CF117" i="21" s="1"/>
  <c r="BS117" i="21"/>
  <c r="BU117" i="21" s="1"/>
  <c r="BR117" i="21"/>
  <c r="L77" i="22"/>
  <c r="AM116" i="21"/>
  <c r="AN116" i="21" s="1"/>
  <c r="CH118" i="21"/>
  <c r="CL118" i="21"/>
  <c r="CK118" i="21"/>
  <c r="BP118" i="21"/>
  <c r="BO118" i="21"/>
  <c r="BL118" i="21"/>
  <c r="N78" i="22"/>
  <c r="AV117" i="21"/>
  <c r="AW117" i="21"/>
  <c r="Y117" i="21"/>
  <c r="X117" i="21"/>
  <c r="H78" i="22"/>
  <c r="BH117" i="21"/>
  <c r="BJ117" i="21" s="1"/>
  <c r="BG117" i="21"/>
  <c r="CO117" i="21"/>
  <c r="CQ117" i="21" s="1"/>
  <c r="CN117" i="21"/>
  <c r="D31" i="17"/>
  <c r="J31" i="17"/>
  <c r="G31" i="17"/>
  <c r="M31" i="17"/>
  <c r="C71" i="17"/>
  <c r="I30" i="18"/>
  <c r="O30" i="18"/>
  <c r="L30" i="18"/>
  <c r="C70" i="18"/>
  <c r="M31" i="18"/>
  <c r="D31" i="18"/>
  <c r="G31" i="18"/>
  <c r="J31" i="18"/>
  <c r="F30" i="18"/>
  <c r="L107" i="21" l="1"/>
  <c r="E68" i="22"/>
  <c r="M107" i="21"/>
  <c r="E109" i="21"/>
  <c r="G109" i="21" s="1"/>
  <c r="F109" i="21" s="1"/>
  <c r="AA120" i="23"/>
  <c r="AB120" i="23" s="1"/>
  <c r="AB122" i="23" s="1"/>
  <c r="I81" i="24"/>
  <c r="P120" i="23"/>
  <c r="P122" i="23" s="1"/>
  <c r="BK117" i="21"/>
  <c r="CR117" i="21"/>
  <c r="BV117" i="21"/>
  <c r="CG117" i="21"/>
  <c r="CC118" i="21"/>
  <c r="CD118" i="21"/>
  <c r="CF118" i="21" s="1"/>
  <c r="CG118" i="21" s="1"/>
  <c r="BE119" i="21"/>
  <c r="BA119" i="21"/>
  <c r="BD119" i="21"/>
  <c r="H79" i="22"/>
  <c r="X118" i="21"/>
  <c r="Y118" i="21"/>
  <c r="K79" i="22"/>
  <c r="AJ118" i="21"/>
  <c r="AK118" i="21"/>
  <c r="CL119" i="21"/>
  <c r="CH119" i="21"/>
  <c r="CK119" i="21"/>
  <c r="L78" i="22"/>
  <c r="AM117" i="21"/>
  <c r="AN117" i="21" s="1"/>
  <c r="BO119" i="21"/>
  <c r="BL119" i="21"/>
  <c r="BP119" i="21"/>
  <c r="M80" i="22"/>
  <c r="AP119" i="21"/>
  <c r="AS119" i="21"/>
  <c r="AT119" i="21"/>
  <c r="BW119" i="21"/>
  <c r="CA119" i="21"/>
  <c r="BZ119" i="21"/>
  <c r="BR118" i="21"/>
  <c r="BS118" i="21"/>
  <c r="BU118" i="21" s="1"/>
  <c r="CO118" i="21"/>
  <c r="CQ118" i="21" s="1"/>
  <c r="CN118" i="21"/>
  <c r="I78" i="22"/>
  <c r="AA117" i="21"/>
  <c r="AB117" i="21" s="1"/>
  <c r="BH118" i="21"/>
  <c r="BJ118" i="21" s="1"/>
  <c r="BG118" i="21"/>
  <c r="J80" i="22"/>
  <c r="AH119" i="21"/>
  <c r="AD119" i="21"/>
  <c r="AG119" i="21"/>
  <c r="G80" i="22"/>
  <c r="V119" i="21"/>
  <c r="U119" i="21"/>
  <c r="R119" i="21"/>
  <c r="O78" i="22"/>
  <c r="AY117" i="21"/>
  <c r="AZ117" i="21" s="1"/>
  <c r="N79" i="22"/>
  <c r="AV118" i="21"/>
  <c r="AW118" i="21"/>
  <c r="C72" i="17"/>
  <c r="K31" i="17"/>
  <c r="L31" i="17"/>
  <c r="N31" i="17"/>
  <c r="O31" i="17"/>
  <c r="H31" i="17"/>
  <c r="I31" i="17"/>
  <c r="A32" i="17"/>
  <c r="E31" i="17"/>
  <c r="F31" i="17"/>
  <c r="C71" i="18"/>
  <c r="N31" i="18"/>
  <c r="A32" i="18"/>
  <c r="E31" i="18"/>
  <c r="H31" i="18"/>
  <c r="K31" i="18"/>
  <c r="D69" i="22" l="1"/>
  <c r="J108" i="21"/>
  <c r="I108" i="21"/>
  <c r="F68" i="22"/>
  <c r="O107" i="21"/>
  <c r="P107" i="21" s="1"/>
  <c r="H129" i="23"/>
  <c r="G82" i="18"/>
  <c r="M82" i="18"/>
  <c r="D82" i="18"/>
  <c r="J82" i="18"/>
  <c r="CR118" i="21"/>
  <c r="BV118" i="21"/>
  <c r="BK118" i="21"/>
  <c r="L79" i="22"/>
  <c r="AM118" i="21"/>
  <c r="AN118" i="21" s="1"/>
  <c r="BH119" i="21"/>
  <c r="BJ119" i="21" s="1"/>
  <c r="BG119" i="21"/>
  <c r="CO119" i="21"/>
  <c r="CQ119" i="21" s="1"/>
  <c r="CN119" i="21"/>
  <c r="CD119" i="21"/>
  <c r="CF119" i="21" s="1"/>
  <c r="CC119" i="21"/>
  <c r="BS119" i="21"/>
  <c r="BU119" i="21" s="1"/>
  <c r="BR119" i="21"/>
  <c r="H80" i="22"/>
  <c r="Y119" i="21"/>
  <c r="X119" i="21"/>
  <c r="I79" i="22"/>
  <c r="AA118" i="21"/>
  <c r="AB118" i="21" s="1"/>
  <c r="N80" i="22"/>
  <c r="AW119" i="21"/>
  <c r="AV119" i="21"/>
  <c r="O79" i="22"/>
  <c r="AY118" i="21"/>
  <c r="AZ118" i="21" s="1"/>
  <c r="K80" i="22"/>
  <c r="AK119" i="21"/>
  <c r="AJ119" i="21"/>
  <c r="G32" i="17"/>
  <c r="J32" i="17"/>
  <c r="M32" i="17"/>
  <c r="D32" i="17"/>
  <c r="C73" i="17"/>
  <c r="D32" i="18"/>
  <c r="G32" i="18"/>
  <c r="I31" i="18"/>
  <c r="M32" i="18"/>
  <c r="O31" i="18"/>
  <c r="F31" i="18"/>
  <c r="L31" i="18"/>
  <c r="J32" i="18"/>
  <c r="C72" i="18"/>
  <c r="M108" i="21" l="1"/>
  <c r="E69" i="22"/>
  <c r="L108" i="21"/>
  <c r="J109" i="21"/>
  <c r="D70" i="22"/>
  <c r="I109" i="21"/>
  <c r="E110" i="21"/>
  <c r="G110" i="21" s="1"/>
  <c r="F110" i="21" s="1"/>
  <c r="CM127" i="23"/>
  <c r="CM129" i="23" s="1"/>
  <c r="BV119" i="21"/>
  <c r="BV122" i="21" s="1"/>
  <c r="K82" i="18"/>
  <c r="E82" i="18"/>
  <c r="N82" i="18"/>
  <c r="H82" i="18"/>
  <c r="CG119" i="21"/>
  <c r="CG122" i="21" s="1"/>
  <c r="CR119" i="21"/>
  <c r="CR122" i="21" s="1"/>
  <c r="BK119" i="21"/>
  <c r="BK122" i="21" s="1"/>
  <c r="I80" i="22"/>
  <c r="AA119" i="21"/>
  <c r="AB119" i="21" s="1"/>
  <c r="AB122" i="21" s="1"/>
  <c r="L80" i="22"/>
  <c r="AM119" i="21"/>
  <c r="AN119" i="21" s="1"/>
  <c r="AN122" i="21" s="1"/>
  <c r="O80" i="22"/>
  <c r="AY119" i="21"/>
  <c r="AZ119" i="21" s="1"/>
  <c r="AZ122" i="21" s="1"/>
  <c r="E32" i="17"/>
  <c r="F32" i="17"/>
  <c r="N32" i="17"/>
  <c r="O32" i="17"/>
  <c r="H32" i="17"/>
  <c r="I32" i="17"/>
  <c r="C74" i="17"/>
  <c r="A33" i="17"/>
  <c r="K32" i="17"/>
  <c r="L32" i="17"/>
  <c r="K32" i="18"/>
  <c r="H32" i="18"/>
  <c r="A33" i="18"/>
  <c r="N32" i="18"/>
  <c r="C73" i="18"/>
  <c r="E32" i="18"/>
  <c r="M109" i="21" l="1"/>
  <c r="E70" i="22"/>
  <c r="L109" i="21"/>
  <c r="E111" i="21"/>
  <c r="G111" i="21" s="1"/>
  <c r="F111" i="21" s="1"/>
  <c r="O108" i="21"/>
  <c r="P108" i="21" s="1"/>
  <c r="F69" i="22"/>
  <c r="F82" i="18"/>
  <c r="I82" i="18"/>
  <c r="L82" i="18"/>
  <c r="O82" i="18"/>
  <c r="C75" i="17"/>
  <c r="G33" i="17"/>
  <c r="J33" i="17"/>
  <c r="M33" i="17"/>
  <c r="D33" i="17"/>
  <c r="G33" i="18"/>
  <c r="J33" i="18"/>
  <c r="F32" i="18"/>
  <c r="I32" i="18"/>
  <c r="M33" i="18"/>
  <c r="C74" i="18"/>
  <c r="D33" i="18"/>
  <c r="O32" i="18"/>
  <c r="L32" i="18"/>
  <c r="D71" i="22" l="1"/>
  <c r="I110" i="21"/>
  <c r="J110" i="21"/>
  <c r="F70" i="22"/>
  <c r="O109" i="21"/>
  <c r="P109" i="21" s="1"/>
  <c r="K33" i="17"/>
  <c r="L33" i="17"/>
  <c r="A34" i="17"/>
  <c r="N33" i="17"/>
  <c r="O33" i="17"/>
  <c r="H33" i="17"/>
  <c r="I33" i="17"/>
  <c r="E33" i="17"/>
  <c r="F33" i="17"/>
  <c r="C76" i="17"/>
  <c r="K33" i="18"/>
  <c r="E33" i="18"/>
  <c r="C75" i="18"/>
  <c r="N33" i="18"/>
  <c r="A34" i="18"/>
  <c r="H33" i="18"/>
  <c r="L110" i="21" l="1"/>
  <c r="E71" i="22"/>
  <c r="M110" i="21"/>
  <c r="D72" i="22"/>
  <c r="I111" i="21"/>
  <c r="J111" i="21"/>
  <c r="E112" i="21"/>
  <c r="G112" i="21" s="1"/>
  <c r="F112" i="21" s="1"/>
  <c r="D34" i="17"/>
  <c r="G34" i="17"/>
  <c r="J34" i="17"/>
  <c r="C77" i="17"/>
  <c r="M34" i="17"/>
  <c r="C76" i="18"/>
  <c r="I33" i="18"/>
  <c r="M34" i="18"/>
  <c r="O33" i="18"/>
  <c r="D34" i="18"/>
  <c r="J34" i="18"/>
  <c r="F33" i="18"/>
  <c r="L33" i="18"/>
  <c r="G34" i="18"/>
  <c r="L111" i="21" l="1"/>
  <c r="M111" i="21"/>
  <c r="E72" i="22"/>
  <c r="O110" i="21"/>
  <c r="P110" i="21" s="1"/>
  <c r="F71" i="22"/>
  <c r="N34" i="17"/>
  <c r="O34" i="17"/>
  <c r="A35" i="17"/>
  <c r="C78" i="17"/>
  <c r="H34" i="17"/>
  <c r="I34" i="17"/>
  <c r="K34" i="17"/>
  <c r="L34" i="17"/>
  <c r="E34" i="17"/>
  <c r="F34" i="17"/>
  <c r="N34" i="18"/>
  <c r="H34" i="18"/>
  <c r="A35" i="18"/>
  <c r="K34" i="18"/>
  <c r="E34" i="18"/>
  <c r="C77" i="18"/>
  <c r="F72" i="22" l="1"/>
  <c r="O111" i="21"/>
  <c r="P111" i="21" s="1"/>
  <c r="D73" i="22"/>
  <c r="J112" i="21"/>
  <c r="I112" i="21"/>
  <c r="E113" i="21"/>
  <c r="G113" i="21" s="1"/>
  <c r="F113" i="21" s="1"/>
  <c r="C79" i="17"/>
  <c r="D35" i="17"/>
  <c r="G35" i="17"/>
  <c r="M35" i="17"/>
  <c r="J35" i="17"/>
  <c r="I34" i="18"/>
  <c r="G35" i="18"/>
  <c r="C78" i="18"/>
  <c r="J35" i="18"/>
  <c r="M35" i="18"/>
  <c r="O34" i="18"/>
  <c r="D35" i="18"/>
  <c r="L34" i="18"/>
  <c r="F34" i="18"/>
  <c r="E73" i="22" l="1"/>
  <c r="M112" i="21"/>
  <c r="L112" i="21"/>
  <c r="E114" i="21"/>
  <c r="G114" i="21" s="1"/>
  <c r="F114" i="21" s="1"/>
  <c r="I26" i="21"/>
  <c r="K35" i="17"/>
  <c r="L35" i="17"/>
  <c r="N35" i="17"/>
  <c r="O35" i="17"/>
  <c r="H35" i="17"/>
  <c r="I35" i="17"/>
  <c r="A36" i="17"/>
  <c r="E35" i="17"/>
  <c r="F35" i="17"/>
  <c r="C81" i="17"/>
  <c r="C80" i="17"/>
  <c r="E35" i="18"/>
  <c r="C79" i="18"/>
  <c r="N35" i="18"/>
  <c r="H35" i="18"/>
  <c r="A36" i="18"/>
  <c r="K35" i="18"/>
  <c r="O112" i="21" l="1"/>
  <c r="P112" i="21" s="1"/>
  <c r="F73" i="22"/>
  <c r="D74" i="22"/>
  <c r="I113" i="21"/>
  <c r="J113" i="21"/>
  <c r="J36" i="17"/>
  <c r="D36" i="17"/>
  <c r="M36" i="17"/>
  <c r="G36" i="17"/>
  <c r="M36" i="18"/>
  <c r="C81" i="18"/>
  <c r="C80" i="18"/>
  <c r="I35" i="18"/>
  <c r="L35" i="18"/>
  <c r="D36" i="18"/>
  <c r="G36" i="18"/>
  <c r="O35" i="18"/>
  <c r="F35" i="18"/>
  <c r="J36" i="18"/>
  <c r="M113" i="21" l="1"/>
  <c r="E74" i="22"/>
  <c r="L113" i="21"/>
  <c r="J114" i="21"/>
  <c r="D75" i="22"/>
  <c r="I114" i="21"/>
  <c r="E115" i="21"/>
  <c r="G115" i="21" s="1"/>
  <c r="F115" i="21" s="1"/>
  <c r="H36" i="17"/>
  <c r="I36" i="17"/>
  <c r="N36" i="17"/>
  <c r="O36" i="17"/>
  <c r="E36" i="17"/>
  <c r="F36" i="17"/>
  <c r="A37" i="17"/>
  <c r="K36" i="17"/>
  <c r="L36" i="17"/>
  <c r="H36" i="18"/>
  <c r="N36" i="18"/>
  <c r="E36" i="18"/>
  <c r="K36" i="18"/>
  <c r="A37" i="18"/>
  <c r="E116" i="21" l="1"/>
  <c r="G116" i="21" s="1"/>
  <c r="F116" i="21" s="1"/>
  <c r="E75" i="22"/>
  <c r="L114" i="21"/>
  <c r="M114" i="21"/>
  <c r="O113" i="21"/>
  <c r="P113" i="21" s="1"/>
  <c r="F74" i="22"/>
  <c r="M37" i="17"/>
  <c r="J37" i="17"/>
  <c r="G37" i="17"/>
  <c r="D37" i="17"/>
  <c r="M37" i="18"/>
  <c r="J37" i="18"/>
  <c r="O36" i="18"/>
  <c r="G37" i="18"/>
  <c r="I36" i="18"/>
  <c r="F36" i="18"/>
  <c r="D37" i="18"/>
  <c r="L36" i="18"/>
  <c r="F75" i="22" l="1"/>
  <c r="O114" i="21"/>
  <c r="P114" i="21" s="1"/>
  <c r="D76" i="22"/>
  <c r="I115" i="21"/>
  <c r="J115" i="21"/>
  <c r="E117" i="21"/>
  <c r="G117" i="21" s="1"/>
  <c r="F117" i="21" s="1"/>
  <c r="H37" i="17"/>
  <c r="I37" i="17"/>
  <c r="K37" i="17"/>
  <c r="L37" i="17"/>
  <c r="E37" i="17"/>
  <c r="F37" i="17"/>
  <c r="A38" i="17"/>
  <c r="N37" i="17"/>
  <c r="O37" i="17"/>
  <c r="A38" i="18"/>
  <c r="E37" i="18"/>
  <c r="H37" i="18"/>
  <c r="N37" i="18"/>
  <c r="K37" i="18"/>
  <c r="E118" i="21" l="1"/>
  <c r="G118" i="21" s="1"/>
  <c r="F118" i="21" s="1"/>
  <c r="L115" i="21"/>
  <c r="E76" i="22"/>
  <c r="M115" i="21"/>
  <c r="D77" i="22"/>
  <c r="I116" i="21"/>
  <c r="J116" i="21"/>
  <c r="G38" i="17"/>
  <c r="J38" i="17"/>
  <c r="D38" i="17"/>
  <c r="M38" i="17"/>
  <c r="I37" i="18"/>
  <c r="F37" i="18"/>
  <c r="G38" i="18"/>
  <c r="J38" i="18"/>
  <c r="M38" i="18"/>
  <c r="L37" i="18"/>
  <c r="O37" i="18"/>
  <c r="D38" i="18"/>
  <c r="E77" i="22" l="1"/>
  <c r="M116" i="21"/>
  <c r="L116" i="21"/>
  <c r="D78" i="22"/>
  <c r="I117" i="21"/>
  <c r="J117" i="21"/>
  <c r="O115" i="21"/>
  <c r="P115" i="21" s="1"/>
  <c r="F76" i="22"/>
  <c r="E119" i="21"/>
  <c r="G119" i="21" s="1"/>
  <c r="F119" i="21" s="1"/>
  <c r="N38" i="17"/>
  <c r="O38" i="17"/>
  <c r="A39" i="17"/>
  <c r="E38" i="17"/>
  <c r="F38" i="17"/>
  <c r="K38" i="17"/>
  <c r="L38" i="17"/>
  <c r="H38" i="17"/>
  <c r="I38" i="17"/>
  <c r="N38" i="18"/>
  <c r="H38" i="18"/>
  <c r="K38" i="18"/>
  <c r="A39" i="18"/>
  <c r="E38" i="18"/>
  <c r="E120" i="21" l="1"/>
  <c r="G120" i="21" s="1"/>
  <c r="F120" i="21" s="1"/>
  <c r="O116" i="21"/>
  <c r="P116" i="21" s="1"/>
  <c r="F77" i="22"/>
  <c r="J118" i="21"/>
  <c r="D79" i="22"/>
  <c r="I118" i="21"/>
  <c r="M117" i="21"/>
  <c r="E78" i="22"/>
  <c r="L117" i="21"/>
  <c r="G39" i="17"/>
  <c r="D39" i="17"/>
  <c r="J39" i="17"/>
  <c r="M39" i="17"/>
  <c r="L38" i="18"/>
  <c r="I38" i="18"/>
  <c r="J39" i="18"/>
  <c r="F38" i="18"/>
  <c r="D39" i="18"/>
  <c r="O38" i="18"/>
  <c r="M39" i="18"/>
  <c r="G39" i="18"/>
  <c r="O117" i="21" l="1"/>
  <c r="P117" i="21" s="1"/>
  <c r="F78" i="22"/>
  <c r="E79" i="22"/>
  <c r="M118" i="21"/>
  <c r="L118" i="21"/>
  <c r="D80" i="22"/>
  <c r="I119" i="21"/>
  <c r="J119" i="21"/>
  <c r="I28" i="21"/>
  <c r="J120" i="21"/>
  <c r="I120" i="21"/>
  <c r="D81" i="22"/>
  <c r="G121" i="21"/>
  <c r="N39" i="17"/>
  <c r="O39" i="17"/>
  <c r="E39" i="17"/>
  <c r="F39" i="17"/>
  <c r="H39" i="17"/>
  <c r="I39" i="17"/>
  <c r="A40" i="17"/>
  <c r="K39" i="17"/>
  <c r="L39" i="17"/>
  <c r="H39" i="18"/>
  <c r="K39" i="18"/>
  <c r="N39" i="18"/>
  <c r="E39" i="18"/>
  <c r="A40" i="18"/>
  <c r="J121" i="21" l="1"/>
  <c r="D82" i="22"/>
  <c r="I121" i="21"/>
  <c r="F79" i="22"/>
  <c r="O118" i="21"/>
  <c r="P118" i="21" s="1"/>
  <c r="E81" i="22"/>
  <c r="M120" i="21"/>
  <c r="L120" i="21"/>
  <c r="E80" i="22"/>
  <c r="M119" i="21"/>
  <c r="L119" i="21"/>
  <c r="J40" i="17"/>
  <c r="G40" i="17"/>
  <c r="D40" i="17"/>
  <c r="M40" i="17"/>
  <c r="F39" i="18"/>
  <c r="D40" i="18"/>
  <c r="M40" i="18"/>
  <c r="I39" i="18"/>
  <c r="O39" i="18"/>
  <c r="L39" i="18"/>
  <c r="J40" i="18"/>
  <c r="G40" i="18"/>
  <c r="O120" i="21" l="1"/>
  <c r="P120" i="21" s="1"/>
  <c r="F81" i="22"/>
  <c r="F80" i="22"/>
  <c r="O119" i="21"/>
  <c r="P119" i="21" s="1"/>
  <c r="P122" i="21" s="1"/>
  <c r="E82" i="22"/>
  <c r="M121" i="21"/>
  <c r="F82" i="22" s="1"/>
  <c r="E40" i="17"/>
  <c r="F40" i="17"/>
  <c r="N40" i="17"/>
  <c r="O40" i="17"/>
  <c r="H40" i="17"/>
  <c r="I40" i="17"/>
  <c r="K40" i="17"/>
  <c r="L40" i="17"/>
  <c r="A41" i="17"/>
  <c r="K40" i="18"/>
  <c r="N40" i="18"/>
  <c r="E40" i="18"/>
  <c r="H40" i="18"/>
  <c r="A41" i="18"/>
  <c r="H127" i="21" l="1"/>
  <c r="H129" i="21" s="1"/>
  <c r="CM127" i="21"/>
  <c r="CM129" i="21" s="1"/>
  <c r="M41" i="17"/>
  <c r="G41" i="17"/>
  <c r="J41" i="17"/>
  <c r="D41" i="17"/>
  <c r="F40" i="18"/>
  <c r="O40" i="18"/>
  <c r="D41" i="18"/>
  <c r="J41" i="18"/>
  <c r="M41" i="18"/>
  <c r="L40" i="18"/>
  <c r="G41" i="18"/>
  <c r="I40" i="18"/>
  <c r="A42" i="17" l="1"/>
  <c r="K41" i="17"/>
  <c r="L41" i="17"/>
  <c r="H41" i="17"/>
  <c r="I41" i="17"/>
  <c r="E41" i="17"/>
  <c r="F41" i="17"/>
  <c r="N41" i="17"/>
  <c r="O41" i="17"/>
  <c r="H41" i="18"/>
  <c r="E41" i="18"/>
  <c r="A42" i="18"/>
  <c r="N41" i="18"/>
  <c r="K41" i="18"/>
  <c r="J42" i="17" l="1"/>
  <c r="D42" i="17"/>
  <c r="M42" i="17"/>
  <c r="G42" i="17"/>
  <c r="G42" i="18"/>
  <c r="J42" i="18"/>
  <c r="F41" i="18"/>
  <c r="M42" i="18"/>
  <c r="O41" i="18"/>
  <c r="D42" i="18"/>
  <c r="L41" i="18"/>
  <c r="I41" i="18"/>
  <c r="H42" i="17" l="1"/>
  <c r="I42" i="17"/>
  <c r="N42" i="17"/>
  <c r="O42" i="17"/>
  <c r="E42" i="17"/>
  <c r="F42" i="17"/>
  <c r="A43" i="17"/>
  <c r="K42" i="17"/>
  <c r="L42" i="17"/>
  <c r="E42" i="18"/>
  <c r="K42" i="18"/>
  <c r="N42" i="18"/>
  <c r="A43" i="18"/>
  <c r="H42" i="18"/>
  <c r="J43" i="17" l="1"/>
  <c r="M43" i="17"/>
  <c r="G43" i="17"/>
  <c r="D43" i="17"/>
  <c r="L42" i="18"/>
  <c r="O42" i="18"/>
  <c r="I42" i="18"/>
  <c r="D43" i="18"/>
  <c r="G43" i="18"/>
  <c r="F42" i="18"/>
  <c r="J43" i="18"/>
  <c r="M43" i="18"/>
  <c r="E43" i="17" l="1"/>
  <c r="F43" i="17"/>
  <c r="N43" i="17"/>
  <c r="O43" i="17"/>
  <c r="K43" i="17"/>
  <c r="L43" i="17"/>
  <c r="H43" i="17"/>
  <c r="I43" i="17"/>
  <c r="A44" i="17"/>
  <c r="K43" i="18"/>
  <c r="E43" i="18"/>
  <c r="N43" i="18"/>
  <c r="H43" i="18"/>
  <c r="A44" i="18"/>
  <c r="M44" i="17" l="1"/>
  <c r="G44" i="17"/>
  <c r="J44" i="17"/>
  <c r="D44" i="17"/>
  <c r="F43" i="18"/>
  <c r="G44" i="18"/>
  <c r="L43" i="18"/>
  <c r="M44" i="18"/>
  <c r="D44" i="18"/>
  <c r="J44" i="18"/>
  <c r="O43" i="18"/>
  <c r="I43" i="18"/>
  <c r="E44" i="17" l="1"/>
  <c r="F44" i="17"/>
  <c r="K44" i="17"/>
  <c r="L44" i="17"/>
  <c r="H44" i="17"/>
  <c r="I44" i="17"/>
  <c r="N44" i="17"/>
  <c r="O44" i="17"/>
  <c r="A45" i="17"/>
  <c r="E44" i="18"/>
  <c r="A45" i="18"/>
  <c r="K44" i="18"/>
  <c r="H44" i="18"/>
  <c r="N44" i="18"/>
  <c r="J45" i="17" l="1"/>
  <c r="D45" i="17"/>
  <c r="G45" i="17"/>
  <c r="M45" i="17"/>
  <c r="G45" i="18"/>
  <c r="D45" i="18"/>
  <c r="J45" i="18"/>
  <c r="F44" i="18"/>
  <c r="M45" i="18"/>
  <c r="I44" i="18"/>
  <c r="O44" i="18"/>
  <c r="L44" i="18"/>
  <c r="H45" i="17" l="1"/>
  <c r="I45" i="17"/>
  <c r="E45" i="17"/>
  <c r="F45" i="17"/>
  <c r="N45" i="17"/>
  <c r="O45" i="17"/>
  <c r="K45" i="17"/>
  <c r="L45" i="17"/>
  <c r="A46" i="17"/>
  <c r="N45" i="18"/>
  <c r="E45" i="18"/>
  <c r="A46" i="18"/>
  <c r="K45" i="18"/>
  <c r="H45" i="18"/>
  <c r="D46" i="17" l="1"/>
  <c r="M46" i="17"/>
  <c r="G46" i="17"/>
  <c r="J46" i="17"/>
  <c r="D46" i="18"/>
  <c r="M46" i="18"/>
  <c r="F45" i="18"/>
  <c r="J46" i="18"/>
  <c r="L45" i="18"/>
  <c r="G46" i="18"/>
  <c r="O45" i="18"/>
  <c r="I45" i="18"/>
  <c r="A47" i="17" l="1"/>
  <c r="H46" i="17"/>
  <c r="I46" i="17"/>
  <c r="N46" i="17"/>
  <c r="O46" i="17"/>
  <c r="K46" i="17"/>
  <c r="L46" i="17"/>
  <c r="E46" i="17"/>
  <c r="F46" i="17"/>
  <c r="H46" i="18"/>
  <c r="N46" i="18"/>
  <c r="E46" i="18"/>
  <c r="A47" i="18"/>
  <c r="K46" i="18"/>
  <c r="D47" i="17" l="1"/>
  <c r="G47" i="17"/>
  <c r="J47" i="17"/>
  <c r="M47" i="17"/>
  <c r="G47" i="18"/>
  <c r="F46" i="18"/>
  <c r="L46" i="18"/>
  <c r="O46" i="18"/>
  <c r="J47" i="18"/>
  <c r="D47" i="18"/>
  <c r="I46" i="18"/>
  <c r="M47" i="18"/>
  <c r="N47" i="17" l="1"/>
  <c r="O47" i="17"/>
  <c r="K47" i="17"/>
  <c r="L47" i="17"/>
  <c r="A48" i="17"/>
  <c r="E47" i="17"/>
  <c r="F47" i="17"/>
  <c r="H47" i="17"/>
  <c r="I47" i="17"/>
  <c r="E47" i="18"/>
  <c r="H47" i="18"/>
  <c r="N47" i="18"/>
  <c r="K47" i="18"/>
  <c r="A48" i="18"/>
  <c r="J48" i="17" l="1"/>
  <c r="M48" i="17"/>
  <c r="G48" i="17"/>
  <c r="D48" i="17"/>
  <c r="O47" i="18"/>
  <c r="G48" i="18"/>
  <c r="J48" i="18"/>
  <c r="F47" i="18"/>
  <c r="M48" i="18"/>
  <c r="I47" i="18"/>
  <c r="D48" i="18"/>
  <c r="L47" i="18"/>
  <c r="E48" i="17" l="1"/>
  <c r="F48" i="17"/>
  <c r="H48" i="17"/>
  <c r="I48" i="17"/>
  <c r="N48" i="17"/>
  <c r="O48" i="17"/>
  <c r="A49" i="17"/>
  <c r="K48" i="17"/>
  <c r="L48" i="17"/>
  <c r="E48" i="18"/>
  <c r="A49" i="18"/>
  <c r="N48" i="18"/>
  <c r="K48" i="18"/>
  <c r="H48" i="18"/>
  <c r="M49" i="17" l="1"/>
  <c r="G49" i="17"/>
  <c r="D49" i="17"/>
  <c r="J49" i="17"/>
  <c r="O48" i="18"/>
  <c r="D49" i="18"/>
  <c r="I48" i="18"/>
  <c r="G49" i="18"/>
  <c r="J49" i="18"/>
  <c r="F48" i="18"/>
  <c r="M49" i="18"/>
  <c r="L48" i="18"/>
  <c r="A50" i="17" l="1"/>
  <c r="K49" i="17"/>
  <c r="L49" i="17"/>
  <c r="E49" i="17"/>
  <c r="F49" i="17"/>
  <c r="N49" i="17"/>
  <c r="O49" i="17"/>
  <c r="H49" i="17"/>
  <c r="I49" i="17"/>
  <c r="K49" i="18"/>
  <c r="A50" i="18"/>
  <c r="E49" i="18"/>
  <c r="N49" i="18"/>
  <c r="H49" i="18"/>
  <c r="D50" i="17" l="1"/>
  <c r="G50" i="17"/>
  <c r="J50" i="17"/>
  <c r="M50" i="17"/>
  <c r="G50" i="18"/>
  <c r="D50" i="18"/>
  <c r="M50" i="18"/>
  <c r="F49" i="18"/>
  <c r="O49" i="18"/>
  <c r="J50" i="18"/>
  <c r="L49" i="18"/>
  <c r="I49" i="18"/>
  <c r="K50" i="17" l="1"/>
  <c r="L50" i="17"/>
  <c r="N50" i="17"/>
  <c r="O50" i="17"/>
  <c r="H50" i="17"/>
  <c r="I50" i="17"/>
  <c r="A51" i="17"/>
  <c r="E50" i="17"/>
  <c r="F50" i="17"/>
  <c r="A51" i="18"/>
  <c r="K50" i="18"/>
  <c r="H50" i="18"/>
  <c r="N50" i="18"/>
  <c r="E50" i="18"/>
  <c r="G51" i="17" l="1"/>
  <c r="M51" i="17"/>
  <c r="D51" i="17"/>
  <c r="J51" i="17"/>
  <c r="D51" i="18"/>
  <c r="F50" i="18"/>
  <c r="O50" i="18"/>
  <c r="I50" i="18"/>
  <c r="J51" i="18"/>
  <c r="G51" i="18"/>
  <c r="L50" i="18"/>
  <c r="M51" i="18"/>
  <c r="E51" i="17" l="1"/>
  <c r="F51" i="17"/>
  <c r="N51" i="17"/>
  <c r="O51" i="17"/>
  <c r="H51" i="17"/>
  <c r="I51" i="17"/>
  <c r="K51" i="17"/>
  <c r="L51" i="17"/>
  <c r="A52" i="17"/>
  <c r="A52" i="18"/>
  <c r="E51" i="18"/>
  <c r="H51" i="18"/>
  <c r="K51" i="18"/>
  <c r="N51" i="18"/>
  <c r="G52" i="17" l="1"/>
  <c r="M52" i="17"/>
  <c r="J52" i="17"/>
  <c r="D52" i="17"/>
  <c r="G52" i="18"/>
  <c r="F51" i="18"/>
  <c r="J52" i="18"/>
  <c r="D52" i="18"/>
  <c r="M52" i="18"/>
  <c r="I51" i="18"/>
  <c r="O51" i="18"/>
  <c r="L51" i="18"/>
  <c r="E52" i="17" l="1"/>
  <c r="F52" i="17"/>
  <c r="K52" i="17"/>
  <c r="L52" i="17"/>
  <c r="N52" i="17"/>
  <c r="O52" i="17"/>
  <c r="A53" i="17"/>
  <c r="H52" i="17"/>
  <c r="I52" i="17"/>
  <c r="K52" i="18"/>
  <c r="H52" i="18"/>
  <c r="N52" i="18"/>
  <c r="E52" i="18"/>
  <c r="A53" i="18"/>
  <c r="J53" i="17" l="1"/>
  <c r="D53" i="17"/>
  <c r="G53" i="17"/>
  <c r="M53" i="17"/>
  <c r="F52" i="18"/>
  <c r="G53" i="18"/>
  <c r="D53" i="18"/>
  <c r="J53" i="18"/>
  <c r="O52" i="18"/>
  <c r="I52" i="18"/>
  <c r="L52" i="18"/>
  <c r="M53" i="18"/>
  <c r="E53" i="17" l="1"/>
  <c r="F53" i="17"/>
  <c r="N53" i="17"/>
  <c r="O53" i="17"/>
  <c r="H53" i="17"/>
  <c r="I53" i="17"/>
  <c r="K53" i="17"/>
  <c r="L53" i="17"/>
  <c r="A54" i="17"/>
  <c r="E53" i="18"/>
  <c r="H53" i="18"/>
  <c r="A54" i="18"/>
  <c r="K53" i="18"/>
  <c r="N53" i="18"/>
  <c r="G54" i="17" l="1"/>
  <c r="M54" i="17"/>
  <c r="D54" i="17"/>
  <c r="J54" i="17"/>
  <c r="I53" i="18"/>
  <c r="M54" i="18"/>
  <c r="O53" i="18"/>
  <c r="L53" i="18"/>
  <c r="F53" i="18"/>
  <c r="J54" i="18"/>
  <c r="D54" i="18"/>
  <c r="G54" i="18"/>
  <c r="E54" i="17" l="1"/>
  <c r="F54" i="17"/>
  <c r="K54" i="17"/>
  <c r="L54" i="17"/>
  <c r="N54" i="17"/>
  <c r="O54" i="17"/>
  <c r="H54" i="17"/>
  <c r="I54" i="17"/>
  <c r="A55" i="17"/>
  <c r="A55" i="18"/>
  <c r="K54" i="18"/>
  <c r="N54" i="18"/>
  <c r="E54" i="18"/>
  <c r="H54" i="18"/>
  <c r="M55" i="17" l="1"/>
  <c r="G55" i="17"/>
  <c r="J55" i="17"/>
  <c r="D55" i="17"/>
  <c r="I54" i="18"/>
  <c r="O54" i="18"/>
  <c r="G55" i="18"/>
  <c r="L54" i="18"/>
  <c r="J55" i="18"/>
  <c r="F54" i="18"/>
  <c r="D55" i="18"/>
  <c r="M55" i="18"/>
  <c r="K55" i="17" l="1"/>
  <c r="L55" i="17"/>
  <c r="A56" i="17"/>
  <c r="H55" i="17"/>
  <c r="I55" i="17"/>
  <c r="E55" i="17"/>
  <c r="F55" i="17"/>
  <c r="N55" i="17"/>
  <c r="O55" i="17"/>
  <c r="A56" i="18"/>
  <c r="N55" i="18"/>
  <c r="H55" i="18"/>
  <c r="E55" i="18"/>
  <c r="K55" i="18"/>
  <c r="D56" i="17" l="1"/>
  <c r="M56" i="17"/>
  <c r="G56" i="17"/>
  <c r="J56" i="17"/>
  <c r="O55" i="18"/>
  <c r="D56" i="18"/>
  <c r="L55" i="18"/>
  <c r="M56" i="18"/>
  <c r="G56" i="18"/>
  <c r="I55" i="18"/>
  <c r="J56" i="18"/>
  <c r="F55" i="18"/>
  <c r="H56" i="17" l="1"/>
  <c r="I56" i="17"/>
  <c r="K56" i="17"/>
  <c r="L56" i="17"/>
  <c r="N56" i="17"/>
  <c r="O56" i="17"/>
  <c r="A57" i="17"/>
  <c r="E56" i="17"/>
  <c r="F56" i="17"/>
  <c r="A57" i="18"/>
  <c r="K56" i="18"/>
  <c r="H56" i="18"/>
  <c r="E56" i="18"/>
  <c r="N56" i="18"/>
  <c r="J57" i="17" l="1"/>
  <c r="G57" i="17"/>
  <c r="D57" i="17"/>
  <c r="M57" i="17"/>
  <c r="I56" i="18"/>
  <c r="D57" i="18"/>
  <c r="M57" i="18"/>
  <c r="O56" i="18"/>
  <c r="F56" i="18"/>
  <c r="L56" i="18"/>
  <c r="G57" i="18"/>
  <c r="J57" i="18"/>
  <c r="A58" i="17" l="1"/>
  <c r="N57" i="17"/>
  <c r="O57" i="17"/>
  <c r="H57" i="17"/>
  <c r="I57" i="17"/>
  <c r="E57" i="17"/>
  <c r="F57" i="17"/>
  <c r="K57" i="17"/>
  <c r="L57" i="17"/>
  <c r="N57" i="18"/>
  <c r="E57" i="18"/>
  <c r="A58" i="18"/>
  <c r="H57" i="18"/>
  <c r="K57" i="18"/>
  <c r="D58" i="17" l="1"/>
  <c r="G58" i="17"/>
  <c r="J58" i="17"/>
  <c r="M58" i="17"/>
  <c r="D58" i="18"/>
  <c r="L57" i="18"/>
  <c r="G58" i="18"/>
  <c r="I57" i="18"/>
  <c r="J58" i="18"/>
  <c r="F57" i="18"/>
  <c r="M58" i="18"/>
  <c r="O57" i="18"/>
  <c r="K58" i="17" l="1"/>
  <c r="L58" i="17"/>
  <c r="H58" i="17"/>
  <c r="I58" i="17"/>
  <c r="N58" i="17"/>
  <c r="O58" i="17"/>
  <c r="A59" i="17"/>
  <c r="E58" i="17"/>
  <c r="F58" i="17"/>
  <c r="H58" i="18"/>
  <c r="A59" i="18"/>
  <c r="E58" i="18"/>
  <c r="K58" i="18"/>
  <c r="N58" i="18"/>
  <c r="M59" i="17" l="1"/>
  <c r="D59" i="17"/>
  <c r="J59" i="17"/>
  <c r="G59" i="17"/>
  <c r="D59" i="18"/>
  <c r="G59" i="18"/>
  <c r="F58" i="18"/>
  <c r="J59" i="18"/>
  <c r="O58" i="18"/>
  <c r="L58" i="18"/>
  <c r="I58" i="18"/>
  <c r="M59" i="18"/>
  <c r="K59" i="17" l="1"/>
  <c r="L59" i="17"/>
  <c r="E59" i="17"/>
  <c r="F59" i="17"/>
  <c r="H59" i="17"/>
  <c r="I59" i="17"/>
  <c r="N59" i="17"/>
  <c r="O59" i="17"/>
  <c r="A60" i="17"/>
  <c r="H59" i="18"/>
  <c r="E59" i="18"/>
  <c r="K59" i="18"/>
  <c r="N59" i="18"/>
  <c r="A60" i="18"/>
  <c r="J60" i="17" l="1"/>
  <c r="M60" i="17"/>
  <c r="G60" i="17"/>
  <c r="D60" i="17"/>
  <c r="J60" i="18"/>
  <c r="M60" i="18"/>
  <c r="G60" i="18"/>
  <c r="D60" i="18"/>
  <c r="F59" i="18"/>
  <c r="I59" i="18"/>
  <c r="L59" i="18"/>
  <c r="O59" i="18"/>
  <c r="H60" i="17" l="1"/>
  <c r="I60" i="17"/>
  <c r="E60" i="17"/>
  <c r="F60" i="17"/>
  <c r="N60" i="17"/>
  <c r="O60" i="17"/>
  <c r="A61" i="17"/>
  <c r="K60" i="17"/>
  <c r="L60" i="17"/>
  <c r="H60" i="18"/>
  <c r="N60" i="18"/>
  <c r="E60" i="18"/>
  <c r="K60" i="18"/>
  <c r="A61" i="18"/>
  <c r="J61" i="17" l="1"/>
  <c r="M61" i="17"/>
  <c r="D61" i="17"/>
  <c r="G61" i="17"/>
  <c r="G61" i="18"/>
  <c r="F60" i="18"/>
  <c r="J61" i="18"/>
  <c r="L60" i="18"/>
  <c r="D61" i="18"/>
  <c r="I60" i="18"/>
  <c r="O60" i="18"/>
  <c r="M61" i="18"/>
  <c r="N61" i="17" l="1"/>
  <c r="O61" i="17"/>
  <c r="H61" i="17"/>
  <c r="I61" i="17"/>
  <c r="K61" i="17"/>
  <c r="L61" i="17"/>
  <c r="E61" i="17"/>
  <c r="F61" i="17"/>
  <c r="A62" i="17"/>
  <c r="K61" i="18"/>
  <c r="A62" i="18"/>
  <c r="E61" i="18"/>
  <c r="H61" i="18"/>
  <c r="N61" i="18"/>
  <c r="J62" i="17" l="1"/>
  <c r="G62" i="17"/>
  <c r="M62" i="17"/>
  <c r="D62" i="17"/>
  <c r="G62" i="18"/>
  <c r="F61" i="18"/>
  <c r="J62" i="18"/>
  <c r="M62" i="18"/>
  <c r="L61" i="18"/>
  <c r="D62" i="18"/>
  <c r="O61" i="18"/>
  <c r="I61" i="18"/>
  <c r="N62" i="17" l="1"/>
  <c r="O62" i="17"/>
  <c r="H62" i="17"/>
  <c r="I62" i="17"/>
  <c r="E62" i="17"/>
  <c r="F62" i="17"/>
  <c r="A63" i="17"/>
  <c r="K62" i="17"/>
  <c r="L62" i="17"/>
  <c r="A63" i="18"/>
  <c r="K62" i="18"/>
  <c r="N62" i="18"/>
  <c r="E62" i="18"/>
  <c r="H62" i="18"/>
  <c r="J63" i="17" l="1"/>
  <c r="D63" i="17"/>
  <c r="M63" i="17"/>
  <c r="G63" i="17"/>
  <c r="O62" i="18"/>
  <c r="L62" i="18"/>
  <c r="G63" i="18"/>
  <c r="I62" i="18"/>
  <c r="J63" i="18"/>
  <c r="D63" i="18"/>
  <c r="M63" i="18"/>
  <c r="F62" i="18"/>
  <c r="A64" i="17" l="1"/>
  <c r="N63" i="17"/>
  <c r="O63" i="17"/>
  <c r="E63" i="17"/>
  <c r="F63" i="17"/>
  <c r="H63" i="17"/>
  <c r="I63" i="17"/>
  <c r="K63" i="17"/>
  <c r="L63" i="17"/>
  <c r="N63" i="18"/>
  <c r="E63" i="18"/>
  <c r="H63" i="18"/>
  <c r="A64" i="18"/>
  <c r="K63" i="18"/>
  <c r="D64" i="17" l="1"/>
  <c r="J64" i="17"/>
  <c r="M64" i="17"/>
  <c r="G64" i="17"/>
  <c r="L63" i="18"/>
  <c r="F63" i="18"/>
  <c r="D64" i="18"/>
  <c r="O63" i="18"/>
  <c r="I63" i="18"/>
  <c r="G64" i="18"/>
  <c r="J64" i="18"/>
  <c r="M64" i="18"/>
  <c r="H64" i="17" l="1"/>
  <c r="I64" i="17"/>
  <c r="A65" i="17"/>
  <c r="K64" i="17"/>
  <c r="L64" i="17"/>
  <c r="N64" i="17"/>
  <c r="O64" i="17"/>
  <c r="E64" i="17"/>
  <c r="F64" i="17"/>
  <c r="E64" i="18"/>
  <c r="H64" i="18"/>
  <c r="N64" i="18"/>
  <c r="K64" i="18"/>
  <c r="A65" i="18"/>
  <c r="J65" i="17" l="1"/>
  <c r="D65" i="17"/>
  <c r="M65" i="17"/>
  <c r="G65" i="17"/>
  <c r="O64" i="18"/>
  <c r="D65" i="18"/>
  <c r="J65" i="18"/>
  <c r="M65" i="18"/>
  <c r="G65" i="18"/>
  <c r="L64" i="18"/>
  <c r="F64" i="18"/>
  <c r="I64" i="18"/>
  <c r="N65" i="17" l="1"/>
  <c r="O65" i="17"/>
  <c r="E65" i="17"/>
  <c r="F65" i="17"/>
  <c r="K65" i="17"/>
  <c r="L65" i="17"/>
  <c r="A66" i="17"/>
  <c r="H65" i="17"/>
  <c r="I65" i="17"/>
  <c r="E65" i="18"/>
  <c r="K65" i="18"/>
  <c r="H65" i="18"/>
  <c r="A66" i="18"/>
  <c r="N65" i="18"/>
  <c r="J66" i="17" l="1"/>
  <c r="D66" i="17"/>
  <c r="M66" i="17"/>
  <c r="G66" i="17"/>
  <c r="I65" i="18"/>
  <c r="L65" i="18"/>
  <c r="F65" i="18"/>
  <c r="O65" i="18"/>
  <c r="G66" i="18"/>
  <c r="J66" i="18"/>
  <c r="D66" i="18"/>
  <c r="M66" i="18"/>
  <c r="H66" i="17" l="1"/>
  <c r="I66" i="17"/>
  <c r="E66" i="17"/>
  <c r="F66" i="17"/>
  <c r="N66" i="17"/>
  <c r="O66" i="17"/>
  <c r="A67" i="17"/>
  <c r="K66" i="17"/>
  <c r="L66" i="17"/>
  <c r="E66" i="18"/>
  <c r="A67" i="18"/>
  <c r="K66" i="18"/>
  <c r="H66" i="18"/>
  <c r="N66" i="18"/>
  <c r="G67" i="17" l="1"/>
  <c r="J67" i="17"/>
  <c r="M67" i="17"/>
  <c r="D67" i="17"/>
  <c r="D67" i="18"/>
  <c r="O66" i="18"/>
  <c r="M67" i="18"/>
  <c r="J67" i="18"/>
  <c r="F66" i="18"/>
  <c r="L66" i="18"/>
  <c r="G67" i="18"/>
  <c r="I66" i="18"/>
  <c r="A68" i="17" l="1"/>
  <c r="K67" i="17"/>
  <c r="L67" i="17"/>
  <c r="E67" i="17"/>
  <c r="F67" i="17"/>
  <c r="N67" i="17"/>
  <c r="O67" i="17"/>
  <c r="H67" i="17"/>
  <c r="I67" i="17"/>
  <c r="H67" i="18"/>
  <c r="A68" i="18"/>
  <c r="N67" i="18"/>
  <c r="E67" i="18"/>
  <c r="K67" i="18"/>
  <c r="M68" i="17" l="1"/>
  <c r="G68" i="17"/>
  <c r="D68" i="17"/>
  <c r="J68" i="17"/>
  <c r="M68" i="18"/>
  <c r="J68" i="18"/>
  <c r="I67" i="18"/>
  <c r="D68" i="18"/>
  <c r="L67" i="18"/>
  <c r="G68" i="18"/>
  <c r="F67" i="18"/>
  <c r="O67" i="18"/>
  <c r="K68" i="17" l="1"/>
  <c r="L68" i="17"/>
  <c r="H68" i="17"/>
  <c r="I68" i="17"/>
  <c r="E68" i="17"/>
  <c r="F68" i="17"/>
  <c r="A69" i="17"/>
  <c r="N68" i="17"/>
  <c r="O68" i="17"/>
  <c r="K68" i="18"/>
  <c r="A69" i="18"/>
  <c r="N68" i="18"/>
  <c r="H68" i="18"/>
  <c r="E68" i="18"/>
  <c r="M69" i="17" l="1"/>
  <c r="J69" i="17"/>
  <c r="G69" i="17"/>
  <c r="D69" i="17"/>
  <c r="M69" i="18"/>
  <c r="J69" i="18"/>
  <c r="O68" i="18"/>
  <c r="F68" i="18"/>
  <c r="G69" i="18"/>
  <c r="L68" i="18"/>
  <c r="D69" i="18"/>
  <c r="I68" i="18"/>
  <c r="K69" i="17" l="1"/>
  <c r="L69" i="17"/>
  <c r="H69" i="17"/>
  <c r="I69" i="17"/>
  <c r="N69" i="17"/>
  <c r="O69" i="17"/>
  <c r="A70" i="17"/>
  <c r="E69" i="17"/>
  <c r="F69" i="17"/>
  <c r="K69" i="18"/>
  <c r="N69" i="18"/>
  <c r="H69" i="18"/>
  <c r="E69" i="18"/>
  <c r="A70" i="18"/>
  <c r="D70" i="17" l="1"/>
  <c r="M70" i="17"/>
  <c r="J70" i="17"/>
  <c r="G70" i="17"/>
  <c r="D70" i="18"/>
  <c r="G70" i="18"/>
  <c r="L69" i="18"/>
  <c r="O69" i="18"/>
  <c r="M70" i="18"/>
  <c r="I69" i="18"/>
  <c r="J70" i="18"/>
  <c r="F69" i="18"/>
  <c r="K70" i="17" l="1"/>
  <c r="L70" i="17"/>
  <c r="N70" i="17"/>
  <c r="O70" i="17"/>
  <c r="H70" i="17"/>
  <c r="I70" i="17"/>
  <c r="E70" i="17"/>
  <c r="F70" i="17"/>
  <c r="A71" i="17"/>
  <c r="A71" i="18"/>
  <c r="N70" i="18"/>
  <c r="H70" i="18"/>
  <c r="E70" i="18"/>
  <c r="K70" i="18"/>
  <c r="G71" i="17" l="1"/>
  <c r="J71" i="17"/>
  <c r="M71" i="17"/>
  <c r="D71" i="17"/>
  <c r="I70" i="18"/>
  <c r="L70" i="18"/>
  <c r="D71" i="18"/>
  <c r="O70" i="18"/>
  <c r="G71" i="18"/>
  <c r="J71" i="18"/>
  <c r="F70" i="18"/>
  <c r="M71" i="18"/>
  <c r="E71" i="17" l="1"/>
  <c r="F71" i="17"/>
  <c r="K71" i="17"/>
  <c r="L71" i="17"/>
  <c r="N71" i="17"/>
  <c r="O71" i="17"/>
  <c r="H71" i="17"/>
  <c r="I71" i="17"/>
  <c r="A72" i="17"/>
  <c r="N71" i="18"/>
  <c r="E71" i="18"/>
  <c r="K71" i="18"/>
  <c r="A72" i="18"/>
  <c r="H71" i="18"/>
  <c r="M72" i="17" l="1"/>
  <c r="G72" i="17"/>
  <c r="J72" i="17"/>
  <c r="D72" i="17"/>
  <c r="L71" i="18"/>
  <c r="F71" i="18"/>
  <c r="D72" i="18"/>
  <c r="G72" i="18"/>
  <c r="O71" i="18"/>
  <c r="I71" i="18"/>
  <c r="J72" i="18"/>
  <c r="M72" i="18"/>
  <c r="H72" i="17" l="1"/>
  <c r="I72" i="17"/>
  <c r="A73" i="17"/>
  <c r="E72" i="17"/>
  <c r="F72" i="17"/>
  <c r="K72" i="17"/>
  <c r="L72" i="17"/>
  <c r="N72" i="17"/>
  <c r="O72" i="17"/>
  <c r="N72" i="18"/>
  <c r="E72" i="18"/>
  <c r="H72" i="18"/>
  <c r="K72" i="18"/>
  <c r="A73" i="18"/>
  <c r="J73" i="17" l="1"/>
  <c r="D73" i="17"/>
  <c r="G73" i="17"/>
  <c r="M73" i="17"/>
  <c r="L72" i="18"/>
  <c r="J73" i="18"/>
  <c r="I72" i="18"/>
  <c r="D73" i="18"/>
  <c r="O72" i="18"/>
  <c r="F72" i="18"/>
  <c r="M73" i="18"/>
  <c r="G73" i="18"/>
  <c r="A74" i="17" l="1"/>
  <c r="N73" i="17"/>
  <c r="O73" i="17"/>
  <c r="E73" i="17"/>
  <c r="F73" i="17"/>
  <c r="H73" i="17"/>
  <c r="I73" i="17"/>
  <c r="K73" i="17"/>
  <c r="L73" i="17"/>
  <c r="A74" i="18"/>
  <c r="K73" i="18"/>
  <c r="N73" i="18"/>
  <c r="E73" i="18"/>
  <c r="H73" i="18"/>
  <c r="D74" i="17" l="1"/>
  <c r="G74" i="17"/>
  <c r="J74" i="17"/>
  <c r="M74" i="17"/>
  <c r="L73" i="18"/>
  <c r="J74" i="18"/>
  <c r="M74" i="18"/>
  <c r="O73" i="18"/>
  <c r="D74" i="18"/>
  <c r="I73" i="18"/>
  <c r="F73" i="18"/>
  <c r="G74" i="18"/>
  <c r="A75" i="17" l="1"/>
  <c r="K74" i="17"/>
  <c r="L74" i="17"/>
  <c r="H74" i="17"/>
  <c r="I74" i="17"/>
  <c r="E74" i="17"/>
  <c r="F74" i="17"/>
  <c r="N74" i="17"/>
  <c r="O74" i="17"/>
  <c r="H74" i="18"/>
  <c r="N74" i="18"/>
  <c r="K74" i="18"/>
  <c r="E74" i="18"/>
  <c r="A75" i="18"/>
  <c r="D75" i="17" l="1"/>
  <c r="G75" i="17"/>
  <c r="J75" i="17"/>
  <c r="M75" i="17"/>
  <c r="L74" i="18"/>
  <c r="F74" i="18"/>
  <c r="M75" i="18"/>
  <c r="G75" i="18"/>
  <c r="I74" i="18"/>
  <c r="D75" i="18"/>
  <c r="O74" i="18"/>
  <c r="J75" i="18"/>
  <c r="A76" i="17" l="1"/>
  <c r="H75" i="17"/>
  <c r="I75" i="17"/>
  <c r="N75" i="17"/>
  <c r="O75" i="17"/>
  <c r="K75" i="17"/>
  <c r="L75" i="17"/>
  <c r="E75" i="17"/>
  <c r="F75" i="17"/>
  <c r="A76" i="18"/>
  <c r="E75" i="18"/>
  <c r="N75" i="18"/>
  <c r="K75" i="18"/>
  <c r="H75" i="18"/>
  <c r="D76" i="17" l="1"/>
  <c r="J76" i="17"/>
  <c r="M76" i="17"/>
  <c r="G76" i="17"/>
  <c r="M76" i="18"/>
  <c r="F75" i="18"/>
  <c r="D76" i="18"/>
  <c r="G76" i="18"/>
  <c r="I75" i="18"/>
  <c r="J76" i="18"/>
  <c r="O75" i="18"/>
  <c r="L75" i="18"/>
  <c r="N76" i="17" l="1"/>
  <c r="O76" i="17"/>
  <c r="H76" i="17"/>
  <c r="I76" i="17"/>
  <c r="E76" i="17"/>
  <c r="F76" i="17"/>
  <c r="A77" i="17"/>
  <c r="K76" i="17"/>
  <c r="L76" i="17"/>
  <c r="N76" i="18"/>
  <c r="K76" i="18"/>
  <c r="H76" i="18"/>
  <c r="A77" i="18"/>
  <c r="E76" i="18"/>
  <c r="D77" i="17" l="1"/>
  <c r="G77" i="17"/>
  <c r="M77" i="17"/>
  <c r="J77" i="17"/>
  <c r="M77" i="18"/>
  <c r="F76" i="18"/>
  <c r="I76" i="18"/>
  <c r="O76" i="18"/>
  <c r="L76" i="18"/>
  <c r="D77" i="18"/>
  <c r="J77" i="18"/>
  <c r="G77" i="18"/>
  <c r="A78" i="17" l="1"/>
  <c r="N77" i="17"/>
  <c r="O77" i="17"/>
  <c r="H77" i="17"/>
  <c r="I77" i="17"/>
  <c r="K77" i="17"/>
  <c r="L77" i="17"/>
  <c r="E77" i="17"/>
  <c r="F77" i="17"/>
  <c r="E77" i="18"/>
  <c r="H77" i="18"/>
  <c r="K77" i="18"/>
  <c r="A78" i="18"/>
  <c r="N77" i="18"/>
  <c r="J78" i="17" l="1"/>
  <c r="M78" i="17"/>
  <c r="D78" i="17"/>
  <c r="G78" i="17"/>
  <c r="O77" i="18"/>
  <c r="D78" i="18"/>
  <c r="I77" i="18"/>
  <c r="F77" i="18"/>
  <c r="L77" i="18"/>
  <c r="J78" i="18"/>
  <c r="G78" i="18"/>
  <c r="M78" i="18"/>
  <c r="H78" i="17" l="1"/>
  <c r="I78" i="17"/>
  <c r="N78" i="17"/>
  <c r="O78" i="17"/>
  <c r="A79" i="17"/>
  <c r="E78" i="17"/>
  <c r="F78" i="17"/>
  <c r="K78" i="17"/>
  <c r="L78" i="17"/>
  <c r="E78" i="18"/>
  <c r="H78" i="18"/>
  <c r="A79" i="18"/>
  <c r="K78" i="18"/>
  <c r="N78" i="18"/>
  <c r="J79" i="17" l="1"/>
  <c r="M79" i="17"/>
  <c r="D79" i="17"/>
  <c r="G79" i="17"/>
  <c r="D79" i="18"/>
  <c r="G79" i="18"/>
  <c r="J79" i="18"/>
  <c r="F78" i="18"/>
  <c r="M79" i="18"/>
  <c r="I78" i="18"/>
  <c r="O78" i="18"/>
  <c r="L78" i="18"/>
  <c r="H79" i="17" l="1"/>
  <c r="I79" i="17"/>
  <c r="E79" i="17"/>
  <c r="F79" i="17"/>
  <c r="N79" i="17"/>
  <c r="O79" i="17"/>
  <c r="A80" i="17"/>
  <c r="K79" i="17"/>
  <c r="L79" i="17"/>
  <c r="H79" i="18"/>
  <c r="K79" i="18"/>
  <c r="E79" i="18"/>
  <c r="N79" i="18"/>
  <c r="A80" i="18"/>
  <c r="G80" i="17" l="1"/>
  <c r="M80" i="17"/>
  <c r="J80" i="17"/>
  <c r="D80" i="17"/>
  <c r="M80" i="18"/>
  <c r="G80" i="18"/>
  <c r="F79" i="18"/>
  <c r="L79" i="18"/>
  <c r="I79" i="18"/>
  <c r="D80" i="18"/>
  <c r="J80" i="18"/>
  <c r="O79" i="18"/>
  <c r="E80" i="17" l="1"/>
  <c r="F80" i="17"/>
  <c r="K80" i="17"/>
  <c r="L80" i="17"/>
  <c r="H80" i="17"/>
  <c r="I80" i="17"/>
  <c r="N80" i="17"/>
  <c r="O80" i="17"/>
  <c r="A81" i="17"/>
  <c r="E80" i="18"/>
  <c r="H80" i="18"/>
  <c r="K80" i="18"/>
  <c r="N80" i="18"/>
  <c r="A81" i="18"/>
  <c r="G81" i="17" l="1"/>
  <c r="J81" i="17"/>
  <c r="M81" i="17"/>
  <c r="D81" i="17"/>
  <c r="M81" i="18"/>
  <c r="I80" i="18"/>
  <c r="J81" i="18"/>
  <c r="L80" i="18"/>
  <c r="G81" i="18"/>
  <c r="O80" i="18"/>
  <c r="F80" i="18"/>
  <c r="D81" i="18"/>
  <c r="N81" i="17" l="1"/>
  <c r="O81" i="17"/>
  <c r="K81" i="17"/>
  <c r="L81" i="17"/>
  <c r="E81" i="17"/>
  <c r="F81" i="17"/>
  <c r="H81" i="17"/>
  <c r="I81" i="17"/>
  <c r="K81" i="18"/>
  <c r="N81" i="18"/>
  <c r="E81" i="18"/>
  <c r="H81" i="18"/>
  <c r="F81" i="18" l="1"/>
  <c r="L81" i="18"/>
  <c r="O81" i="18"/>
  <c r="I81" i="18"/>
</calcChain>
</file>

<file path=xl/comments1.xml><?xml version="1.0" encoding="utf-8"?>
<comments xmlns="http://schemas.openxmlformats.org/spreadsheetml/2006/main">
  <authors>
    <author>schiefelbein</author>
  </authors>
  <commentList>
    <comment ref="A28" authorId="0" shapeId="0">
      <text>
        <r>
          <rPr>
            <b/>
            <sz val="9"/>
            <color indexed="81"/>
            <rFont val="Segoe UI"/>
            <family val="2"/>
          </rPr>
          <t>schiefelbein:</t>
        </r>
        <r>
          <rPr>
            <sz val="9"/>
            <color indexed="81"/>
            <rFont val="Segoe UI"/>
            <family val="2"/>
          </rPr>
          <t xml:space="preserve">
Ergänzung, denn dies war ja auch Fischbach mit wichtig und ist dann durch die Darstellung der Prozentsätze in den Spalten E, P und AA eine gute Kontrolle; ferner führen wir dies auch im Kompendium mit aus</t>
        </r>
      </text>
    </comment>
  </commentList>
</comments>
</file>

<file path=xl/comments2.xml><?xml version="1.0" encoding="utf-8"?>
<comments xmlns="http://schemas.openxmlformats.org/spreadsheetml/2006/main">
  <authors>
    <author>schiefelbein</author>
  </authors>
  <commentList>
    <comment ref="A28" authorId="0" shapeId="0">
      <text>
        <r>
          <rPr>
            <b/>
            <sz val="9"/>
            <color indexed="81"/>
            <rFont val="Segoe UI"/>
            <family val="2"/>
          </rPr>
          <t>schiefelbein:</t>
        </r>
        <r>
          <rPr>
            <sz val="9"/>
            <color indexed="81"/>
            <rFont val="Segoe UI"/>
            <family val="2"/>
          </rPr>
          <t xml:space="preserve">
Ergänzung, denn dies war ja auch Fischbach mit wichtig und ist dann durch die Darstellung der Prozentsätze in den Spalten E, P und AA eine gute Kontrolle; ferner führen wir dies auch im Kompendium mit aus</t>
        </r>
      </text>
    </comment>
  </commentList>
</comments>
</file>

<file path=xl/comments3.xml><?xml version="1.0" encoding="utf-8"?>
<comments xmlns="http://schemas.openxmlformats.org/spreadsheetml/2006/main">
  <authors>
    <author>schiefelbein</author>
  </authors>
  <commentList>
    <comment ref="A28" authorId="0" shapeId="0">
      <text>
        <r>
          <rPr>
            <b/>
            <sz val="9"/>
            <color indexed="81"/>
            <rFont val="Segoe UI"/>
            <family val="2"/>
          </rPr>
          <t>schiefelbein:</t>
        </r>
        <r>
          <rPr>
            <sz val="9"/>
            <color indexed="81"/>
            <rFont val="Segoe UI"/>
            <family val="2"/>
          </rPr>
          <t xml:space="preserve">
Ergänzung, denn dies war ja auch Fischbach mit wichtig und ist dann durch die Darstellung der Prozentsätze in den Spalten E, P und AA eine gute Kontrolle; ferner führen wir dies auch im Kompendium mit aus</t>
        </r>
      </text>
    </comment>
  </commentList>
</comments>
</file>

<file path=xl/comments4.xml><?xml version="1.0" encoding="utf-8"?>
<comments xmlns="http://schemas.openxmlformats.org/spreadsheetml/2006/main">
  <authors>
    <author>schiefelbein</author>
  </authors>
  <commentList>
    <comment ref="A28" authorId="0" shapeId="0">
      <text>
        <r>
          <rPr>
            <b/>
            <sz val="9"/>
            <color indexed="81"/>
            <rFont val="Segoe UI"/>
            <family val="2"/>
          </rPr>
          <t>schiefelbein:</t>
        </r>
        <r>
          <rPr>
            <sz val="9"/>
            <color indexed="81"/>
            <rFont val="Segoe UI"/>
            <family val="2"/>
          </rPr>
          <t xml:space="preserve">
Ergänzung, denn dies war ja auch Fischbach mit wichtig und ist dann durch die Darstellung der Prozentsätze in den Spalten E, P und AA eine gute Kontrolle; ferner führen wir dies auch im Kompendium mit aus</t>
        </r>
      </text>
    </comment>
  </commentList>
</comments>
</file>

<file path=xl/sharedStrings.xml><?xml version="1.0" encoding="utf-8"?>
<sst xmlns="http://schemas.openxmlformats.org/spreadsheetml/2006/main" count="1626" uniqueCount="180">
  <si>
    <t>bis 6h</t>
  </si>
  <si>
    <t>Betrag</t>
  </si>
  <si>
    <t xml:space="preserve">Familien mit </t>
  </si>
  <si>
    <t>einem Kind</t>
  </si>
  <si>
    <t>zwei Kindern</t>
  </si>
  <si>
    <t>drei Kindern</t>
  </si>
  <si>
    <t>Pflegekinder:</t>
  </si>
  <si>
    <t>Prozent-satz</t>
  </si>
  <si>
    <t>Berech-nung der Einnah-men</t>
  </si>
  <si>
    <t>Gesamt-einnah-men</t>
  </si>
  <si>
    <t xml:space="preserve">bis </t>
  </si>
  <si>
    <t>und höher</t>
  </si>
  <si>
    <t xml:space="preserve">Gesamteinnahmen nach der neuen Elternbeitragssatzung/ordung: </t>
  </si>
  <si>
    <t>Differenz zwischen der alten und er neuen Elternbeitragssatzung,- ordnung:</t>
  </si>
  <si>
    <t>Betreuungsumfang nach Stunden, 1. Stufe Mindestrechtsanspruch bis 6 h</t>
  </si>
  <si>
    <t>Betreuungsumfang nach Stunden, 2. Stufe (Eltern in Arbeit, Vollzeit)</t>
  </si>
  <si>
    <t>vier Kindern</t>
  </si>
  <si>
    <t>prozentu-ale Erhöhung von der 1. Stufe zur 2. Betreu-ungsstufe</t>
  </si>
  <si>
    <t>prozentu-ale Erhöhung von der 2. Stufe zur 3. Betreu-ungsstufe</t>
  </si>
  <si>
    <t>prozentuale Erhöhung mit steigendem Betreuungsumgang</t>
  </si>
  <si>
    <t>Mindesteinkommen (Netto) in €, Familie mit einem Kind:</t>
  </si>
  <si>
    <t>Mindesteinkommen (Netto) in €, Familie mit zwei Kindern:</t>
  </si>
  <si>
    <t>Mindesteinkommen (Netto) in €, Familie mit drei Kindern:</t>
  </si>
  <si>
    <t>Mindesteinkommen (Netto) in €, Familie mit vier Kindern:</t>
  </si>
  <si>
    <t>Erläuterungen:</t>
  </si>
  <si>
    <t xml:space="preserve">Abstand  in € zwischen Staffelungsstufen: </t>
  </si>
  <si>
    <t>Summe der Einnahmen je Betreuungszeit/Anzahl der betreuten Kinder je Betreuungsumfang:</t>
  </si>
  <si>
    <t>Betreuungsumfänge</t>
  </si>
  <si>
    <t>Nettoeinkommen je Monat</t>
  </si>
  <si>
    <t>Anzahl der Kinder, deren Eltern in dieser Einkom-   mens-gruppe sind</t>
  </si>
  <si>
    <t>Höchstbeitrag, Betreuung bis 6 Stunden</t>
  </si>
  <si>
    <t>maximaler prozentualer Anteil des Elternbeitrages am Gesamteinkommen (Netto)</t>
  </si>
  <si>
    <t xml:space="preserve">Maximaleinkommen in €: </t>
  </si>
  <si>
    <t xml:space="preserve">prozentuale Erhöhung  zwischen der 1.  Stufe und der 2. Stufe </t>
  </si>
  <si>
    <t>prozentuale Erhöhung zwischen  der 2. Stufe und der 3. Stufe</t>
  </si>
  <si>
    <t>Für die Berechnung wird keine Garantie übernommen!</t>
  </si>
  <si>
    <t xml:space="preserve">Betreuungsumfang nach Stunden, 3. Stufe (Eltern in Arbeit, Vollzeit mit langem Fahrtweg), über 9 Stunden </t>
  </si>
  <si>
    <t>Mindesteinkommen (Netto) in €, Familie mit fünf Kindern:</t>
  </si>
  <si>
    <t>Mindesteinkommen (Netto) in €, Familie mit sechs Kindern:</t>
  </si>
  <si>
    <t>Mindesteinkommen (Netto) in €, Familie mit sieben Kindern:</t>
  </si>
  <si>
    <t>Mindesteinkommen (Netto) in €, Familie mit acht Kindern:</t>
  </si>
  <si>
    <t>fünf Kindern</t>
  </si>
  <si>
    <t>sechs Kindern</t>
  </si>
  <si>
    <t>sieben Kindern</t>
  </si>
  <si>
    <t>acht Kindern</t>
  </si>
  <si>
    <t>Einnahmen nach der altern Elternbeitragssatzung, -ordnung (Wert eintragen):</t>
  </si>
  <si>
    <t>Bearbeitungsstand:</t>
  </si>
  <si>
    <t>Die Berechnung bezieht sich auf einen Monat!</t>
  </si>
  <si>
    <t>Beitragsfreiheit nach KitaBBV (20.000,00 € im Jahr)</t>
  </si>
  <si>
    <t>Pflegekinder/Heimkinder</t>
  </si>
  <si>
    <t>Divisor bei der Berechnung für fünf Kinder</t>
  </si>
  <si>
    <t>Divisor bei der Berechnung für sechs Kinder</t>
  </si>
  <si>
    <t>Divisor bei der Berechnung für sieben Kinder</t>
  </si>
  <si>
    <t>Divisor bei der Berechnung für acht Kinder</t>
  </si>
  <si>
    <t>Kinderfaktor bei der Berechnung für drei Kinder</t>
  </si>
  <si>
    <t>Kinderfaktor bei der Berechnung für vier Kinder</t>
  </si>
  <si>
    <t>Kindefaktor bei der Berechnung für zwei Kinder</t>
  </si>
  <si>
    <t>Information</t>
  </si>
  <si>
    <t>erstattete Einnahmeausfälle nach KitaBBV (Geringverdiener)</t>
  </si>
  <si>
    <t>erstattete Einnahmeausfälle gemäß beitragsfreies Kita-Jahr vom LK PM</t>
  </si>
  <si>
    <t>Gesamteinnahmen nach der neuen Elternbeitragssatzung/-ordung</t>
  </si>
  <si>
    <t>Einnahmen nach der alten Elternbeitragssatzung/-ordnung              (Wert eintragen)</t>
  </si>
  <si>
    <t>Differenz zwischen der alten und der neuen Elternbeitragssatzung/-ordnung</t>
  </si>
  <si>
    <t>Höchstbeitrag, Betreuung bis 9 Stunden</t>
  </si>
  <si>
    <t>Höchstbeitrag, Betreuung über 9 Stunden</t>
  </si>
  <si>
    <t>Höchstbeitrag, Betreuung bis 4 Stunden</t>
  </si>
  <si>
    <t>Höchstbeitrag, Betreuung über 6 Stunden</t>
  </si>
  <si>
    <t>Betreuungsumfang nach Stunden, 1. Stufe Mindestrechtsanspruch bis 4 h</t>
  </si>
  <si>
    <t xml:space="preserve">Betreuungsumfang nach Stunden, 3. Stufe (Eltern in Arbeit, Vollzeit mit langem Fahrtweg), über 6 Stunden </t>
  </si>
  <si>
    <t>Typisierung der Einkommensgrenzen im Landkreis Potsdam-Mittelmark in Analogie des § 85 SGB XII, Stand 01.01.2022</t>
  </si>
  <si>
    <t xml:space="preserve">Einkommensgrenzen mit Unterkunft für Familien nach der Anzahl ihrer unterhaltsberechtigten Kinder: </t>
  </si>
  <si>
    <t>1 Kind</t>
  </si>
  <si>
    <t>2 Kinder</t>
  </si>
  <si>
    <t>3 Kinder</t>
  </si>
  <si>
    <t>4 Kinder</t>
  </si>
  <si>
    <t>5 Kinder</t>
  </si>
  <si>
    <t>6 Kinder</t>
  </si>
  <si>
    <t>7 Kinder</t>
  </si>
  <si>
    <t>8 Kinder</t>
  </si>
  <si>
    <t>Landkreis Potsdam-Mittelmark</t>
  </si>
  <si>
    <r>
      <t>Planregion 1</t>
    </r>
    <r>
      <rPr>
        <sz val="10"/>
        <rFont val="Arial"/>
        <family val="2"/>
      </rPr>
      <t xml:space="preserve"> Kleinmachnow,           Teltow,           Stahnsdorf,           Nuthetal</t>
    </r>
  </si>
  <si>
    <t>Fam.- zuschl.</t>
  </si>
  <si>
    <t>Grund- betrag</t>
  </si>
  <si>
    <t>KK/KG/Hort</t>
  </si>
  <si>
    <t>Familie bis</t>
  </si>
  <si>
    <t xml:space="preserve">m²  </t>
  </si>
  <si>
    <t>KdU ohne HK*</t>
  </si>
  <si>
    <t>nachfrag. P (Kind)</t>
  </si>
  <si>
    <t>Elternteil</t>
  </si>
  <si>
    <t>nicht getr. P.</t>
  </si>
  <si>
    <t>Geschwister</t>
  </si>
  <si>
    <t>mit 1 Kind</t>
  </si>
  <si>
    <t>mit 2 Kinder</t>
  </si>
  <si>
    <t>mit 3 Kinder</t>
  </si>
  <si>
    <t>mit 4 Kinder</t>
  </si>
  <si>
    <t>mit 5 Kinder</t>
  </si>
  <si>
    <t>mit 6 Kinder</t>
  </si>
  <si>
    <t>mit 7 Kinder</t>
  </si>
  <si>
    <t>mit 8 Kinder</t>
  </si>
  <si>
    <t>150x11,29 €</t>
  </si>
  <si>
    <t>Kindergeld --&gt;</t>
  </si>
  <si>
    <t xml:space="preserve">          Einkommensgrenze ohne Kindergeld:</t>
  </si>
  <si>
    <r>
      <t xml:space="preserve">Planregion 2                </t>
    </r>
    <r>
      <rPr>
        <sz val="10"/>
        <rFont val="Arial"/>
        <family val="2"/>
      </rPr>
      <t>Werder,           Michendorf, Schwielowsee,          Beelitz,                   Seddiner See</t>
    </r>
  </si>
  <si>
    <t xml:space="preserve">m² </t>
  </si>
  <si>
    <t>nachfrag.P (Kind)</t>
  </si>
  <si>
    <t>150 x 8,93 €</t>
  </si>
  <si>
    <r>
      <t xml:space="preserve">Planregion 3                      </t>
    </r>
    <r>
      <rPr>
        <sz val="10"/>
        <rFont val="Arial"/>
        <family val="2"/>
      </rPr>
      <t xml:space="preserve"> Beetzsee,                    Groß Kreutz,             Kloster Lehnin, Wusterwitz,           Ziesar</t>
    </r>
  </si>
  <si>
    <t>150 x 7,23 €</t>
  </si>
  <si>
    <r>
      <t xml:space="preserve">Planregion 4              </t>
    </r>
    <r>
      <rPr>
        <sz val="10"/>
        <rFont val="Arial"/>
        <family val="2"/>
      </rPr>
      <t>Bad Belzig,           Wiesenburg, Treuenbrietzen,           Brück,                     Niemegk</t>
    </r>
  </si>
  <si>
    <t>110 x 7,33 €</t>
  </si>
  <si>
    <t>120 x 7,33 €</t>
  </si>
  <si>
    <t>130 x 7,33 €</t>
  </si>
  <si>
    <t>140 x 7,33 €</t>
  </si>
  <si>
    <t>150 x 7,53 €</t>
  </si>
  <si>
    <t>Typisierung von Einkommen - kreislicher Durchschnittssatz  der Landkreise</t>
  </si>
  <si>
    <t>ohne Kindergeld</t>
  </si>
  <si>
    <t>Landkreis PM - einheitliche Mindestbedarfe - Stand 01.01.2022:</t>
  </si>
  <si>
    <t>---&gt;</t>
  </si>
  <si>
    <t>Legende:</t>
  </si>
  <si>
    <t>* KdU entspricht Bruttokaltmiete incl. kalte Kosten ohne Heizkosten/Warmwasser zum Unterkunftsbedarf für Familien mit 1 Kind oder mehr.</t>
  </si>
  <si>
    <t>Fam.zuschl.</t>
  </si>
  <si>
    <t xml:space="preserve">= Familienzuschlag </t>
  </si>
  <si>
    <t>= nachfragende Person, unterhaltspflichtiges Kind</t>
  </si>
  <si>
    <t>= nicht getrennt lebender Partner, Ehemann</t>
  </si>
  <si>
    <t>EBO</t>
  </si>
  <si>
    <t>= Elternbeitragsordnung</t>
  </si>
  <si>
    <t>Hinweis:</t>
  </si>
  <si>
    <t>Da das Kindergeld beim Einkommen unberücksichtigt bleibt, verringert sich die Einkommensgrenze um den Betrag des Kindergeldes.</t>
  </si>
  <si>
    <t xml:space="preserve">2 Kinder </t>
  </si>
  <si>
    <t>Planregion 1</t>
  </si>
  <si>
    <t>Planregion 2</t>
  </si>
  <si>
    <t>Planregion 3</t>
  </si>
  <si>
    <t>Planregion 4</t>
  </si>
  <si>
    <t>Planregion</t>
  </si>
  <si>
    <t>Gerundete Einkommensgrenzen je Planregion für das Jahr 2022</t>
  </si>
  <si>
    <t>Familie mit</t>
  </si>
  <si>
    <t>Mindestkostenbeitrag in €, Elternbeitrag bis 6 Stunden:</t>
  </si>
  <si>
    <t>Mindestkostenbeitrag in €, Elternbeitrag über 6 Stunden:</t>
  </si>
  <si>
    <t>Mindestkostenbeitrag in €, Elternbeitrag in der höchsten Staffelungsstufe:</t>
  </si>
  <si>
    <t>Mindestkostenbeitrag in €, Elternbeitrag bis 4 Stunden:</t>
  </si>
  <si>
    <t xml:space="preserve">Grundlage für die Ermittlung des Mindestkostenbeitrages ist die häuslichen Ersparnis, die Eltern haben, wenn die Kinder eine Kindertagesbetreuung in Anspruch nehmen. Die Berechnung basiert auf dem Regelbedarf des aktuellen Jahres. Der Landkreis Potsdam-Mittelmark berechnet den Mindestbeitrag jedes Jahr neu. Bitte fragen Sie nach. </t>
  </si>
  <si>
    <t xml:space="preserve">6 Stunden Betreuung entspricht dem Mindestrechtsanspruch für Kinder im Alter bis zur Einschulung nach § 1 KitaG Brandenburg. </t>
  </si>
  <si>
    <t xml:space="preserve">4 Stunden Betreuung entspricht dem Mindestrechtsanspruch für Kinder im Grundschulalter nach § 1 KitaG Brandenburg. </t>
  </si>
  <si>
    <t>In diesem Beispiel wird 6 Stunden als zweite Stufe im Betreuungsumfang gewählt. Längere Betreuungszeiten sind zu gewährleisten, wenn die familiäre Situation des Kindes, insbesondere die Erwerbstätigkeit, die Aus- und Fortbildung der Eltern oder ein besonderer Erziehungsbedarf dies erforderlich macht.</t>
  </si>
  <si>
    <t>In diesem Beispiel wird über 6 Stunden als dritte Stufe im Betreuungsumfang gewählt. Es ist eine Entscheidung des Träger, ob er diese Stufe so wählt oder ob er anderen Stufen einsetzen möchte.</t>
  </si>
  <si>
    <t>Elternbeiträge für Hort</t>
  </si>
  <si>
    <t>Tabelle: Elternbeiträge unter Berücksichtigung des Nettoeinkommens ohne Kindergeld</t>
  </si>
  <si>
    <t>Elternbeiträge für Kinderkrippe und Kindergarten</t>
  </si>
  <si>
    <r>
      <rPr>
        <b/>
        <sz val="11"/>
        <rFont val="Arial"/>
        <family val="2"/>
      </rPr>
      <t>Hinweis:</t>
    </r>
    <r>
      <rPr>
        <sz val="11"/>
        <rFont val="Arial"/>
        <family val="2"/>
      </rPr>
      <t xml:space="preserve"> Gemäß § 17 Abs. 2 KitaG sind die Elternbeiträge sozialverträglich zu gestalten. "Sozialverträglich" in diesem Sinne ist eine am Einkommen orientierte Erhebung der Elternbeiträge nur dann, wenn sie sich an der tatsächlichen wirtschaftlichen Leistungsfähigkeit orientiert und nicht eine gleichsam fiktive wirtschaftliche Leistungsfähigkeit zugrunde liegt (OVG 6 A 5/20 - juris Rn. 43 mit weiteren Fundstellen). Um die tatsächliche wirtschaftliche Leistungsfähigkeit zu berücksichtigen, sollten die hier dargestellten Einkommensgrenzen bei der Beitragsberechnung unbedingt beachtet werden. Die Einkommensgrenze analog § 85 SGB XII stellt den Bedarf an monetären Mitteln für einen Lebensstandard oberhalb der Bedürftigkeit einer Familie dar. Es soll die Aufrechterhaltung einer angemessenen Lebensführung ermöglicht werden. Analog § 87 Abs. 1 SGBXII ist die Aufbringung der Mittel in angemessenen Umfang zuzumuten, soweit das zu berücksichtigende Einkommen die Einkommensgrenze übersteigt. Da hier ein Grundsatz der Höhe und Staffelung der Elternbeiträge festgelegt wird, ist die Beachtung der Einkommensgrenzen einvernehmensrelevant.</t>
    </r>
  </si>
  <si>
    <t>Diese Grenze ist in der KitaBBV festgesetzt (Rechtsstand 01.08.2019.) Bis zu dieser Grenze sind die Kinder beitragsfrei.</t>
  </si>
  <si>
    <t>Diese angegebenen Werte sind die exakten Berechnungswerte der höchstmöglichen Kostenbeiträge der Eltern für die Betreuung bis 6 und über 6 Stunden (Platzkosten minus institutioneller Förderung). Die Werte in dieser Zeile dienen nur zur Information. Sie fließen nicht in die Berechnung mit ein. Die Werte können gleichzeitig auch der Höchstbeitrag (Betreuung bis 6 Stunden/über 6 Stunden) sein. Der Träger kann aber für den Höchstbeitrag auch einen geringeren Wert festlegen. In diesem Kalkulationsmodell sind Beispielzahlen verwendet worden. Bitte tragen Sie nur den eigenen höchstmöglichen Elternbeitrag, der für das Kindergartenalter errechnet worden ist, ein.</t>
  </si>
  <si>
    <t xml:space="preserve">Es ist eine Entscheidung des Trägers, wie hoch die prozentualen Unterschiede zwischen den einzelnen Betreuungsumfängen sind. Es wird darauf hingewiesen, dass der Mindestbeitrag in der zweiten und dritten Erhöhungsstufe sich verändern kann, wenn die prozentualen Erhöhungen einen bestimmten Prozentsatz überschreiten. </t>
  </si>
  <si>
    <t>Es ist eine Entscheidung des Trägers, bis zu welchem Netto-Haushaltseinkommen die Tabelle rechnen soll. Falls Sie sich hier eine Änderung wünschen, wenden Sie sich an uns.</t>
  </si>
  <si>
    <t>Name des Trägers/der Kindertagesstätte:</t>
  </si>
  <si>
    <t>Prozentu-aler Wert am Gesamt-einkommen</t>
  </si>
  <si>
    <t>Berech-nung der Einnahmen</t>
  </si>
  <si>
    <t>Prozentuale Erhöhung von der 1. Stufe zur 2. Betreu-ungsstufe</t>
  </si>
  <si>
    <t>Prozentu-ale Erhöhung von der 2. Stufe zur 3. Betreu-ungsstufe</t>
  </si>
  <si>
    <r>
      <t xml:space="preserve">Die hinterlegte Berechnungsvariante im Modell für die Berücksichtigung der unterhaltsberechtigten Kinder ist so gewählt, dass das Nettoeinkommen in der jeweiligen Einkommensstufe minus dem geschützten Einkommen entsprechend der Familiengröße abgezogen wird, mit dem Prozentsatz von H 23 multipliziert wird und durch die Anzahl der unterhaltsberechtigten Kinder (Kinderfaktor) dividiert wird. Der Kinderfaktor (volle Kinderzahl z.B. Familie mit zwei Kindern entspricht dem Kinderfaktor 2) kann in dieser neuen Variante verändert werden. </t>
    </r>
    <r>
      <rPr>
        <sz val="11"/>
        <color rgb="FFFF0000"/>
        <rFont val="Calibri"/>
        <family val="2"/>
        <scheme val="minor"/>
      </rPr>
      <t>Es sollte aber darauf geachtet werden, dass Familien mit mehr Kindern in der Gesamtheit nicht mehr bezahlen, als Familien mit einem Kind. Weiterhin sollte berücksichtigt werden, dass bei der Absenkung des Kinderfaktors zwischen den unterhaltsberechtigten Kindern gleichen Abstände gewählt werden (z.B. 1,8 für zwei unterhaltsberechtigte Kinder, 2,8 für drei unterhaltsberechtigte Kinder).</t>
    </r>
  </si>
  <si>
    <r>
      <t>prozentualer Wert des Einkommens, der über dem Mindesteinkommen</t>
    </r>
    <r>
      <rPr>
        <b/>
        <u/>
        <sz val="11"/>
        <rFont val="Calibri"/>
        <family val="2"/>
        <scheme val="minor"/>
      </rPr>
      <t xml:space="preserve"> maximal </t>
    </r>
    <r>
      <rPr>
        <b/>
        <sz val="11"/>
        <rFont val="Calibri"/>
        <family val="2"/>
        <scheme val="minor"/>
      </rPr>
      <t xml:space="preserve">eingestetzt werden soll (maximal 60%) </t>
    </r>
  </si>
  <si>
    <r>
      <t xml:space="preserve">prozentualer Wert des Einkommens, der über dem Mindesteinkommen </t>
    </r>
    <r>
      <rPr>
        <b/>
        <u/>
        <sz val="11"/>
        <rFont val="Calibri"/>
        <family val="2"/>
        <scheme val="minor"/>
      </rPr>
      <t>mindestens</t>
    </r>
    <r>
      <rPr>
        <b/>
        <sz val="11"/>
        <rFont val="Calibri"/>
        <family val="2"/>
        <scheme val="minor"/>
      </rPr>
      <t xml:space="preserve"> eingestetzt werden soll (maximal 60%) </t>
    </r>
  </si>
  <si>
    <t xml:space="preserve">Steigerungswert des prozentualen Wertes des Einkommens, der über dem Mindesteinkommen eingestetzt werden soll </t>
  </si>
  <si>
    <t>prozentu-aler Wert über dem Mindesteinkommen</t>
  </si>
  <si>
    <t>Stand Mai 2022, Tabelle mit Berechnung der Beitragsfreiheit in der Zusammenfassung und Berücksichtigung der KitaBBV und des § 90  SGB VIII (Rechtsstand 03.06.2021), Berechnungstabelle für das Jahr 2022</t>
  </si>
  <si>
    <t>Elternbeiträge für Kinderkrippe, Kindergarten und Hort</t>
  </si>
  <si>
    <t>Die Einkommensgrenzen (hier aufgerundet) richten sich nach § 90 Abs. 2 SGB VIII i.V.m. § 85 SGB XII.  Eine Einkommensgrenze analog § 85 SGB XII stellt den Bedarf an monetären Mitteln für einen Lebensstandard oberhalb der Bedürftigkeit einer Familie dar. Es soll die Aufrechterhaltung einer angemessenen Lebensführung ermöglicht werden. Der Landkreis Potsdam-Mittelmark berechnet die Einkommensgrenzen für die jeweiligen Planregionen für  jedes Jahr neu. Bitte fragen Sie nach.</t>
  </si>
  <si>
    <t>Es ist eine Entscheidung des Trägers, wie hoch die einzelnen Abstände zwischen den Staffelungsstufen sind. In der Praxis hat sich gezeigt, dass eine geringere Staffelungsstufe als 100,00 € nicht effizient im Verwaltungshandeln ist. Bei einer höheren Staffelungsstufe besteht das Risiko, dass die wirtschaftliche Leistungsfähigkeit der Familienhaushalte nicht ausreichend berücksichtigt wird.</t>
  </si>
  <si>
    <t xml:space="preserve">Es ist eine Entscheidung des Trägers wie hoch der Höchstbeitrag gewählt wird. Die Höhe ist aber begrenzt. Der höchste Elternbeitrag darf die anteilig auf einen Betreuungsplatz entfallenden verbleibenden rechnerischen Betriebskosten der Kindertagesstätten eines Einrichtungsträgers in der Gemeinde (höchstmöglicher Elternbeitrag) nicht übersteigen.  Sie können immer unter dem errechneten höchstmöglichen Beitrag bleiben. </t>
  </si>
  <si>
    <t>Der erste Wert zeigt, welchen prozentualen Wert am Gesamtnettoeinkommen der Eltern der Elternbeitrag nicht überschreiten sollte. 10 % ist eine Empfehlung des Lankreises Potsdam-Mittelmark. Dieser kann unter aber auch überschritten werden. Es ist eine Entscheidung des Trägers. Dieser Wert geht in keine Berechnung ein. Der zweite Wert zeigt den tatsächlichen prozentualen Anteil am Gesamtnettoeinkommen der Eltern aufgrund der gewählten Parameter der Träger an. Wenn das Feld des zweiten Wertes"I28" rot ist, übersteigt der zweite Wert den ersten Wert in "H28".</t>
  </si>
  <si>
    <t>In diesem Beispiel wird 9 Stunden als zweite Stufe im Betreuungsumfang gewählt. Es ist eine Entscheidung des Trägers, ob er 9 Stunden oder 8 Stunden wählt. Eltern in Vollzeit und einem relativ kurzen Fahrweg zur Kita und auch Eltern mit flexiblen Arbeitszeiten können mit 9 Stunden an Betreuung gut auskommen.</t>
  </si>
  <si>
    <t>In diesem Beispiel wird über 9 Stunden als dritte Stufe im Betreuungsumfang gewählt. Es ist eine Entscheidung des Trägers, ob er diese Stufe so wählt oder, ob er eine höhere Stundenzahl  einsetzen möchte.</t>
  </si>
  <si>
    <t xml:space="preserve">Weitere Hinweise: </t>
  </si>
  <si>
    <t>In den gelben Spalten H, K, N usw. gibt man die Anzahl der Kinder ein, welche Eltern diese Einkommengruppe einsortiert werden können. Trägt man alle Kinder ein, dann ist es möglich, dass auch für den Kämmerer eine Berechung vorgelegt werden kann, um die finziellen Auswirkungen der Veränderungen zu berechnen. Bitte vergessen Sie dabei nicht, die Zelle" I128" auszufüllen.</t>
  </si>
  <si>
    <t>Bitte wählen Sie hier Ihre entsprechende Planregion des Landkreises Potsdam-Mittelamark aus.</t>
  </si>
  <si>
    <t>errechneter maximaler Höchstbeitrag bis 4 Stunden/über 4 Stunden in € für Hort</t>
  </si>
  <si>
    <t>errechneter maximaler Höchstbeitrag bis 6 Stunden/über 6 Stunden in € für Kinderkrippe</t>
  </si>
  <si>
    <t>errechneter maximaler Höchstbeitrag bis 6 Stunden/über 6 Stunden in € für Kinderkrippe und Kindergarten</t>
  </si>
  <si>
    <t>errechneter maximaler Höchstbeitrag bis 6 Stunden/über 6 Stunden in € für Kindergarten</t>
  </si>
  <si>
    <t>Diese angegebenen Werte sind die exakten Berechnungswerte der höchstmöglichen Kostenbeiträge der Eltern für die Betreuung bis 4 und über 4 Stunden (Platzkosten minus institutioneller Förderung). Die Werte in dieser Zeile dienen nur zur Information. Sie fließen nicht in die Berechnung mit ein. Die Werte können gleichzeitig auch der Höchstbeitrag (Betreuung bis 4 Stunden/über 4 Stunden) sein. Der Träger kann aber für den Höchstbeitrag auch einen geringeren Wert festlegen. In diesem Kalkulationsmodell sind Beispielzahlen verwendet worden. Bitte tragen Sie nur den eigenen höchstmöglichen Elternbeitrag, der für das Kindergartenalter errechnet worden ist, ein.</t>
  </si>
  <si>
    <t xml:space="preserve">Es ist eine Entscheidung des Trägers, in welcher Höhe der Prozentsatz gewählt wird. Dieser Prozentsatz hat Einfluss darauf, ab welchem Einkommen der Höchstbeitrag zu zahlen ist. Der Einsatz des Einkommens, welches das Mindesteinkommen (Netto) übersteigt, darf in der Gesamtheit unter Berücksichtigung aller unterhaltsberechtigten Kinder 60 % nicht übersteigen (in Analogie zum § 87 Abs. 1 SGB XII). Wählt man einen sehr hohen Prozentsatz, liegt die Einkommensgrenze für den Höchstbeitrag sehr niedrig. Wählt man einen kleinen Prozentsatz z.B. 13 % wird die Einkommensgrenze für den Höchstbeitrag erst mit einem viel höheren Einkommen erreicht. Der Wert kann in beiden Feldern (mindestens, maximal) gleich sein. Wenn der Wert linear steigen soll, dann sind unterschiedliche Werte in "H25 und H26" einzutragen. Zelle "I 26" stellt ein Kontrollwert dar. Dieser Zelle können Sie entnehmen, welcher maximale prozentuale Wert erreicht wird. Mit Zelle "H 26" wird der stufenweise Anstieg von dem Mindest- zum Maximalwert festgelegt. Dieser Wert ist eine Entscheidung des Trägers.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</si>
</sst>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0\ &quot;€&quot;;[Red]\-#,##0\ &quot;€&quot;"/>
    <numFmt numFmtId="44" formatCode="_-* #,##0.00\ &quot;€&quot;_-;\-* #,##0.00\ &quot;€&quot;_-;_-* &quot;-&quot;??\ &quot;€&quot;_-;_-@_-"/>
    <numFmt numFmtId="164" formatCode="&quot;€&quot;#,##0_);[Red]\(&quot;€&quot;#,##0\)"/>
    <numFmt numFmtId="165" formatCode="_(&quot;€&quot;* #,##0.00_);_(&quot;€&quot;* \(#,##0.00\);_(&quot;€&quot;* &quot;-&quot;??_);_(@_)"/>
    <numFmt numFmtId="166" formatCode="_-* #,##0.00&quot; €&quot;_-;\-* #,##0.00&quot; €&quot;_-;_-* \-??&quot; €&quot;_-;_-@_-"/>
    <numFmt numFmtId="167" formatCode="#,##0\ [$€-407];[Red]\-#,##0\ [$€-407]"/>
    <numFmt numFmtId="168" formatCode="#,##0_ ;[Red]\-#,##0\ "/>
    <numFmt numFmtId="169" formatCode="#,##0_ ;\-#,##0\ "/>
    <numFmt numFmtId="170" formatCode="#,##0\ _€"/>
    <numFmt numFmtId="171" formatCode="#,##0.00\ &quot;€&quot;"/>
    <numFmt numFmtId="172" formatCode="#,##0\ &quot;€&quot;"/>
    <numFmt numFmtId="173" formatCode="_-* #,##0.00\ _€_-;\-* #,##0.00\ _€_-;_-* &quot;-&quot;??\ _€_-;_-@_-"/>
    <numFmt numFmtId="174" formatCode="#,##0.0\ &quot;€&quot;"/>
  </numFmts>
  <fonts count="36" x14ac:knownFonts="1">
    <font>
      <sz val="11"/>
      <color theme="1"/>
      <name val="Calibri"/>
      <family val="2"/>
      <scheme val="minor"/>
    </font>
    <font>
      <b/>
      <sz val="11"/>
      <color theme="1"/>
      <name val="Calibri"/>
      <family val="2"/>
      <scheme val="minor"/>
    </font>
    <font>
      <sz val="11"/>
      <color theme="1"/>
      <name val="Calibri"/>
      <family val="2"/>
      <scheme val="minor"/>
    </font>
    <font>
      <b/>
      <sz val="10"/>
      <name val="Arial"/>
      <family val="2"/>
    </font>
    <font>
      <b/>
      <sz val="11"/>
      <color rgb="FFFF0000"/>
      <name val="Calibri"/>
      <family val="2"/>
      <scheme val="minor"/>
    </font>
    <font>
      <sz val="11"/>
      <name val="Calibri"/>
      <family val="2"/>
      <scheme val="minor"/>
    </font>
    <font>
      <sz val="11"/>
      <color rgb="FFFF0000"/>
      <name val="Calibri"/>
      <family val="2"/>
      <scheme val="minor"/>
    </font>
    <font>
      <b/>
      <sz val="11"/>
      <name val="Calibri"/>
      <family val="2"/>
      <scheme val="minor"/>
    </font>
    <font>
      <sz val="10"/>
      <color theme="1"/>
      <name val="Calibri"/>
      <family val="2"/>
      <scheme val="minor"/>
    </font>
    <font>
      <b/>
      <sz val="10"/>
      <name val="Calibri"/>
      <family val="2"/>
      <scheme val="minor"/>
    </font>
    <font>
      <sz val="9"/>
      <color indexed="81"/>
      <name val="Segoe UI"/>
      <family val="2"/>
    </font>
    <font>
      <b/>
      <sz val="9"/>
      <color indexed="81"/>
      <name val="Segoe UI"/>
      <family val="2"/>
    </font>
    <font>
      <b/>
      <sz val="12"/>
      <color theme="1"/>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
      <sz val="10"/>
      <color rgb="FFFF0000"/>
      <name val="Calibri"/>
      <family val="2"/>
      <scheme val="minor"/>
    </font>
    <font>
      <b/>
      <sz val="10"/>
      <color theme="1"/>
      <name val="Calibri"/>
      <family val="2"/>
      <scheme val="minor"/>
    </font>
    <font>
      <sz val="11"/>
      <color theme="0" tint="-0.34998626667073579"/>
      <name val="Calibri"/>
      <family val="2"/>
      <scheme val="minor"/>
    </font>
    <font>
      <b/>
      <sz val="14"/>
      <color rgb="FFFF0000"/>
      <name val="Calibri"/>
      <family val="2"/>
      <scheme val="minor"/>
    </font>
    <font>
      <b/>
      <sz val="12"/>
      <name val="Arial"/>
      <family val="2"/>
    </font>
    <font>
      <sz val="11"/>
      <color theme="1"/>
      <name val="Arial"/>
      <family val="2"/>
    </font>
    <font>
      <sz val="11"/>
      <name val="Arial"/>
      <family val="2"/>
    </font>
    <font>
      <b/>
      <sz val="11"/>
      <name val="Arial"/>
      <family val="2"/>
    </font>
    <font>
      <sz val="12"/>
      <name val="Arial"/>
      <family val="2"/>
    </font>
    <font>
      <sz val="10"/>
      <color rgb="FFFF0000"/>
      <name val="Arial"/>
      <family val="2"/>
    </font>
    <font>
      <b/>
      <sz val="10"/>
      <color rgb="FFFF0000"/>
      <name val="Arial"/>
      <family val="2"/>
    </font>
    <font>
      <sz val="10"/>
      <name val="Arial"/>
      <family val="2"/>
    </font>
    <font>
      <sz val="10"/>
      <color theme="1"/>
      <name val="Arial"/>
      <family val="2"/>
    </font>
    <font>
      <b/>
      <sz val="9"/>
      <name val="Arial"/>
      <family val="2"/>
    </font>
    <font>
      <sz val="11"/>
      <color rgb="FFFF0000"/>
      <name val="Arial"/>
      <family val="2"/>
    </font>
    <font>
      <b/>
      <sz val="8"/>
      <name val="Arial"/>
      <family val="2"/>
    </font>
    <font>
      <sz val="8"/>
      <name val="Arial"/>
      <family val="2"/>
    </font>
    <font>
      <sz val="8"/>
      <color theme="1"/>
      <name val="Arial"/>
      <family val="2"/>
    </font>
    <font>
      <sz val="9"/>
      <color theme="1"/>
      <name val="Arial"/>
      <family val="2"/>
    </font>
    <font>
      <b/>
      <u/>
      <sz val="11"/>
      <name val="Calibri"/>
      <family val="2"/>
      <scheme val="minor"/>
    </font>
  </fonts>
  <fills count="3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00"/>
        <bgColor indexed="27"/>
      </patternFill>
    </fill>
    <fill>
      <patternFill patternType="solid">
        <fgColor rgb="FF92D05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4" tint="0.59999389629810485"/>
        <bgColor indexed="27"/>
      </patternFill>
    </fill>
    <fill>
      <patternFill patternType="solid">
        <fgColor rgb="FFFFC000"/>
        <bgColor indexed="27"/>
      </patternFill>
    </fill>
    <fill>
      <patternFill patternType="solid">
        <fgColor rgb="FFFFFFCC"/>
        <bgColor indexed="64"/>
      </patternFill>
    </fill>
    <fill>
      <patternFill patternType="solid">
        <fgColor rgb="FFFFFFCC"/>
        <bgColor indexed="27"/>
      </patternFill>
    </fill>
    <fill>
      <patternFill patternType="solid">
        <fgColor rgb="FF92D050"/>
        <bgColor indexed="27"/>
      </patternFill>
    </fill>
    <fill>
      <patternFill patternType="solid">
        <fgColor theme="9" tint="0.79998168889431442"/>
        <bgColor indexed="64"/>
      </patternFill>
    </fill>
    <fill>
      <patternFill patternType="solid">
        <fgColor rgb="FFFFC000"/>
        <bgColor indexed="22"/>
      </patternFill>
    </fill>
    <fill>
      <patternFill patternType="solid">
        <fgColor rgb="FFFFC000"/>
        <bgColor indexed="26"/>
      </patternFill>
    </fill>
    <fill>
      <patternFill patternType="solid">
        <fgColor theme="3" tint="0.79998168889431442"/>
        <bgColor indexed="64"/>
      </patternFill>
    </fill>
    <fill>
      <patternFill patternType="solid">
        <fgColor theme="5" tint="0.79998168889431442"/>
        <bgColor indexed="65"/>
      </patternFill>
    </fill>
    <fill>
      <patternFill patternType="solid">
        <fgColor theme="0" tint="-0.14999847407452621"/>
        <bgColor indexed="64"/>
      </patternFill>
    </fill>
    <fill>
      <patternFill patternType="solid">
        <fgColor theme="9" tint="0.59999389629810485"/>
        <bgColor indexed="64"/>
      </patternFill>
    </fill>
    <fill>
      <patternFill patternType="solid">
        <fgColor indexed="9"/>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CC99"/>
        <bgColor indexed="64"/>
      </patternFill>
    </fill>
    <fill>
      <patternFill patternType="solid">
        <fgColor rgb="FFFFF7DD"/>
        <bgColor indexed="64"/>
      </patternFill>
    </fill>
    <fill>
      <patternFill patternType="solid">
        <fgColor rgb="FFEBC8C7"/>
        <bgColor indexed="64"/>
      </patternFill>
    </fill>
    <fill>
      <patternFill patternType="solid">
        <fgColor rgb="FFEBC8C7"/>
        <bgColor indexed="27"/>
      </patternFill>
    </fill>
    <fill>
      <patternFill patternType="solid">
        <fgColor rgb="FFFFCC99"/>
        <bgColor indexed="27"/>
      </patternFill>
    </fill>
    <fill>
      <patternFill patternType="solid">
        <fgColor rgb="FFFFF2C9"/>
        <bgColor indexed="64"/>
      </patternFill>
    </fill>
    <fill>
      <patternFill patternType="solid">
        <fgColor rgb="FFFFF9E7"/>
        <bgColor indexed="64"/>
      </patternFill>
    </fill>
    <fill>
      <patternFill patternType="solid">
        <fgColor rgb="FFFFF9E7"/>
        <bgColor indexed="27"/>
      </patternFill>
    </fill>
    <fill>
      <patternFill patternType="solid">
        <fgColor rgb="FFCCDCA8"/>
        <bgColor indexed="64"/>
      </patternFill>
    </fill>
    <fill>
      <patternFill patternType="solid">
        <fgColor rgb="FFCCDCA8"/>
        <bgColor indexed="27"/>
      </patternFill>
    </fill>
    <fill>
      <patternFill patternType="solid">
        <fgColor rgb="FFFFF0C1"/>
        <bgColor indexed="64"/>
      </patternFill>
    </fill>
    <fill>
      <patternFill patternType="solid">
        <fgColor rgb="FFFFF0C1"/>
        <bgColor indexed="22"/>
      </patternFill>
    </fill>
    <fill>
      <patternFill patternType="solid">
        <fgColor rgb="FFFFF0C1"/>
        <bgColor indexed="27"/>
      </patternFill>
    </fill>
    <fill>
      <patternFill patternType="solid">
        <fgColor rgb="FFFFF0C1"/>
        <bgColor indexed="26"/>
      </patternFill>
    </fill>
    <fill>
      <patternFill patternType="solid">
        <fgColor rgb="FFB8CCE4"/>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style="thin">
        <color indexed="64"/>
      </top>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top/>
      <bottom style="thin">
        <color indexed="8"/>
      </bottom>
      <diagonal/>
    </border>
    <border>
      <left style="thin">
        <color indexed="8"/>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8"/>
      </right>
      <top/>
      <bottom style="thin">
        <color indexed="64"/>
      </bottom>
      <diagonal/>
    </border>
    <border>
      <left style="thin">
        <color indexed="64"/>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right style="thin">
        <color indexed="8"/>
      </right>
      <top/>
      <bottom/>
      <diagonal/>
    </border>
    <border>
      <left style="thin">
        <color indexed="8"/>
      </left>
      <right style="thin">
        <color indexed="8"/>
      </right>
      <top/>
      <bottom/>
      <diagonal/>
    </border>
  </borders>
  <cellStyleXfs count="5">
    <xf numFmtId="0" fontId="0" fillId="0" borderId="0"/>
    <xf numFmtId="165" fontId="2" fillId="0" borderId="0" applyFont="0" applyFill="0" applyBorder="0" applyAlignment="0" applyProtection="0"/>
    <xf numFmtId="0" fontId="2" fillId="17"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cellStyleXfs>
  <cellXfs count="586">
    <xf numFmtId="0" fontId="0" fillId="0" borderId="0" xfId="0"/>
    <xf numFmtId="0" fontId="0" fillId="0" borderId="0" xfId="0" applyProtection="1">
      <protection locked="0"/>
    </xf>
    <xf numFmtId="166" fontId="0" fillId="0" borderId="0" xfId="1" applyNumberFormat="1" applyFont="1" applyFill="1" applyBorder="1" applyAlignment="1" applyProtection="1">
      <protection locked="0"/>
    </xf>
    <xf numFmtId="37" fontId="5" fillId="2" borderId="1" xfId="1" applyNumberFormat="1" applyFont="1" applyFill="1" applyBorder="1" applyAlignment="1" applyProtection="1">
      <protection locked="0"/>
    </xf>
    <xf numFmtId="10" fontId="0" fillId="0" borderId="0" xfId="0" applyNumberFormat="1" applyProtection="1">
      <protection locked="0"/>
    </xf>
    <xf numFmtId="167" fontId="5" fillId="4" borderId="1" xfId="0" applyNumberFormat="1" applyFont="1" applyFill="1" applyBorder="1" applyProtection="1"/>
    <xf numFmtId="172" fontId="5" fillId="4" borderId="1" xfId="0" applyNumberFormat="1" applyFont="1" applyFill="1" applyBorder="1" applyProtection="1"/>
    <xf numFmtId="172" fontId="5" fillId="3" borderId="1" xfId="0" applyNumberFormat="1" applyFont="1" applyFill="1" applyBorder="1" applyProtection="1"/>
    <xf numFmtId="37" fontId="5" fillId="2" borderId="1" xfId="1" applyNumberFormat="1" applyFont="1" applyFill="1" applyBorder="1" applyAlignment="1" applyProtection="1"/>
    <xf numFmtId="10" fontId="5" fillId="7" borderId="1" xfId="0" applyNumberFormat="1" applyFont="1" applyFill="1" applyBorder="1" applyProtection="1"/>
    <xf numFmtId="172" fontId="5" fillId="9" borderId="1" xfId="0" applyNumberFormat="1" applyFont="1" applyFill="1" applyBorder="1" applyProtection="1"/>
    <xf numFmtId="172" fontId="5" fillId="8" borderId="1" xfId="0" applyNumberFormat="1" applyFont="1" applyFill="1" applyBorder="1" applyProtection="1"/>
    <xf numFmtId="172" fontId="5" fillId="7" borderId="1" xfId="1" applyNumberFormat="1" applyFont="1" applyFill="1" applyBorder="1" applyAlignment="1" applyProtection="1"/>
    <xf numFmtId="172" fontId="2" fillId="7" borderId="1" xfId="1" applyNumberFormat="1" applyFont="1" applyFill="1" applyBorder="1" applyAlignment="1" applyProtection="1"/>
    <xf numFmtId="172" fontId="5" fillId="11" borderId="1" xfId="0" applyNumberFormat="1" applyFont="1" applyFill="1" applyBorder="1" applyProtection="1"/>
    <xf numFmtId="172" fontId="5" fillId="10" borderId="1" xfId="1" applyNumberFormat="1" applyFont="1" applyFill="1" applyBorder="1" applyAlignment="1" applyProtection="1"/>
    <xf numFmtId="172" fontId="2" fillId="10" borderId="1" xfId="1" applyNumberFormat="1" applyFont="1" applyFill="1" applyBorder="1" applyAlignment="1" applyProtection="1"/>
    <xf numFmtId="10" fontId="5" fillId="10" borderId="1" xfId="0" applyNumberFormat="1" applyFont="1" applyFill="1" applyBorder="1" applyProtection="1"/>
    <xf numFmtId="0" fontId="8" fillId="0" borderId="0" xfId="0" applyFont="1" applyProtection="1">
      <protection locked="0"/>
    </xf>
    <xf numFmtId="0" fontId="8" fillId="0" borderId="0" xfId="0" applyFont="1" applyFill="1" applyProtection="1">
      <protection locked="0"/>
    </xf>
    <xf numFmtId="166" fontId="8" fillId="0" borderId="0" xfId="1" applyNumberFormat="1" applyFont="1" applyFill="1" applyBorder="1" applyAlignment="1" applyProtection="1">
      <protection locked="0"/>
    </xf>
    <xf numFmtId="172" fontId="5" fillId="12" borderId="1" xfId="0" applyNumberFormat="1" applyFont="1" applyFill="1" applyBorder="1" applyProtection="1"/>
    <xf numFmtId="172" fontId="5" fillId="5" borderId="1" xfId="1" applyNumberFormat="1" applyFont="1" applyFill="1" applyBorder="1" applyAlignment="1" applyProtection="1"/>
    <xf numFmtId="172" fontId="2" fillId="6" borderId="1" xfId="1" applyNumberFormat="1" applyFont="1" applyFill="1" applyBorder="1" applyAlignment="1" applyProtection="1"/>
    <xf numFmtId="1" fontId="5" fillId="15" borderId="1" xfId="1" applyNumberFormat="1" applyFont="1" applyFill="1" applyBorder="1" applyAlignment="1" applyProtection="1">
      <protection locked="0"/>
    </xf>
    <xf numFmtId="172" fontId="0" fillId="6" borderId="1" xfId="0" applyNumberFormat="1" applyFont="1" applyFill="1" applyBorder="1"/>
    <xf numFmtId="172" fontId="0" fillId="13" borderId="1" xfId="0" applyNumberFormat="1" applyFill="1" applyBorder="1"/>
    <xf numFmtId="0" fontId="8" fillId="0" borderId="0" xfId="0" applyFont="1" applyFill="1" applyAlignment="1" applyProtection="1">
      <alignment horizontal="center"/>
      <protection locked="0"/>
    </xf>
    <xf numFmtId="9" fontId="0" fillId="10" borderId="1" xfId="0" applyNumberFormat="1" applyFill="1" applyBorder="1" applyAlignment="1" applyProtection="1">
      <alignment horizontal="center" wrapText="1"/>
    </xf>
    <xf numFmtId="9" fontId="0" fillId="7" borderId="1" xfId="0" applyNumberFormat="1" applyFill="1" applyBorder="1" applyAlignment="1" applyProtection="1">
      <alignment horizontal="center" wrapText="1"/>
    </xf>
    <xf numFmtId="0" fontId="0" fillId="0" borderId="0" xfId="0" applyFont="1" applyProtection="1">
      <protection locked="0"/>
    </xf>
    <xf numFmtId="0" fontId="0" fillId="0" borderId="0" xfId="0" applyFont="1"/>
    <xf numFmtId="9" fontId="0" fillId="5" borderId="2" xfId="0" applyNumberFormat="1" applyFont="1" applyFill="1" applyBorder="1" applyAlignment="1" applyProtection="1">
      <alignment horizontal="center" wrapText="1"/>
    </xf>
    <xf numFmtId="9" fontId="0" fillId="3" borderId="2" xfId="0" applyNumberFormat="1" applyFont="1" applyFill="1" applyBorder="1" applyAlignment="1" applyProtection="1">
      <alignment horizontal="center" wrapText="1"/>
    </xf>
    <xf numFmtId="0" fontId="0" fillId="5" borderId="5" xfId="0" applyFont="1" applyFill="1" applyBorder="1" applyAlignment="1" applyProtection="1">
      <alignment horizontal="center"/>
    </xf>
    <xf numFmtId="0" fontId="0" fillId="5" borderId="2" xfId="0" applyFont="1" applyFill="1" applyBorder="1" applyAlignment="1" applyProtection="1">
      <alignment horizontal="center"/>
    </xf>
    <xf numFmtId="0" fontId="0" fillId="5" borderId="2" xfId="0" applyFont="1" applyFill="1" applyBorder="1" applyAlignment="1" applyProtection="1">
      <alignment horizontal="center" wrapText="1"/>
    </xf>
    <xf numFmtId="0" fontId="0" fillId="0" borderId="1" xfId="0" applyFont="1" applyBorder="1"/>
    <xf numFmtId="172" fontId="0" fillId="5" borderId="1" xfId="1" applyNumberFormat="1" applyFont="1" applyFill="1" applyBorder="1" applyAlignment="1" applyProtection="1"/>
    <xf numFmtId="3" fontId="0" fillId="0" borderId="1" xfId="0" applyNumberFormat="1" applyFont="1" applyBorder="1"/>
    <xf numFmtId="0" fontId="0" fillId="0" borderId="0" xfId="0" applyFont="1" applyBorder="1" applyProtection="1">
      <protection locked="0"/>
    </xf>
    <xf numFmtId="0" fontId="0" fillId="0" borderId="8" xfId="0" applyFont="1" applyBorder="1" applyProtection="1">
      <protection locked="0"/>
    </xf>
    <xf numFmtId="0" fontId="6" fillId="0" borderId="0" xfId="0" applyFont="1"/>
    <xf numFmtId="0" fontId="0" fillId="0" borderId="0" xfId="0" applyFont="1" applyProtection="1"/>
    <xf numFmtId="1" fontId="5" fillId="6" borderId="1" xfId="1" applyNumberFormat="1" applyFont="1" applyFill="1" applyBorder="1" applyAlignment="1" applyProtection="1"/>
    <xf numFmtId="170" fontId="0" fillId="0" borderId="0" xfId="0" applyNumberFormat="1" applyFont="1" applyProtection="1"/>
    <xf numFmtId="170" fontId="0" fillId="0" borderId="0" xfId="0" applyNumberFormat="1" applyProtection="1"/>
    <xf numFmtId="170" fontId="0" fillId="0" borderId="0" xfId="0" applyNumberFormat="1" applyBorder="1" applyProtection="1"/>
    <xf numFmtId="0" fontId="0" fillId="0" borderId="0" xfId="0" applyBorder="1" applyProtection="1"/>
    <xf numFmtId="172" fontId="0" fillId="13" borderId="1" xfId="0" applyNumberFormat="1" applyFill="1" applyBorder="1" applyProtection="1"/>
    <xf numFmtId="0" fontId="0" fillId="0" borderId="0" xfId="0" applyProtection="1"/>
    <xf numFmtId="0" fontId="6" fillId="0" borderId="0" xfId="0" applyFont="1" applyProtection="1"/>
    <xf numFmtId="0" fontId="0" fillId="0" borderId="0" xfId="0" applyFont="1" applyFill="1" applyProtection="1"/>
    <xf numFmtId="166" fontId="0" fillId="0" borderId="0" xfId="1" applyNumberFormat="1" applyFont="1" applyFill="1" applyBorder="1" applyAlignment="1" applyProtection="1"/>
    <xf numFmtId="164" fontId="4" fillId="0" borderId="0" xfId="0" applyNumberFormat="1" applyFont="1" applyAlignment="1" applyProtection="1">
      <alignment wrapText="1"/>
    </xf>
    <xf numFmtId="0" fontId="0" fillId="0" borderId="0" xfId="0" applyFont="1" applyAlignment="1" applyProtection="1">
      <alignment wrapText="1"/>
    </xf>
    <xf numFmtId="0" fontId="0" fillId="0" borderId="0" xfId="0" applyFont="1" applyFill="1" applyAlignment="1" applyProtection="1">
      <alignment wrapText="1"/>
    </xf>
    <xf numFmtId="166" fontId="1" fillId="0" borderId="0" xfId="1" applyNumberFormat="1" applyFont="1" applyFill="1" applyBorder="1" applyAlignment="1" applyProtection="1">
      <alignment wrapText="1"/>
    </xf>
    <xf numFmtId="166" fontId="0" fillId="0" borderId="0" xfId="1" applyNumberFormat="1" applyFont="1" applyFill="1" applyBorder="1" applyAlignment="1" applyProtection="1">
      <alignment wrapText="1"/>
    </xf>
    <xf numFmtId="9" fontId="0" fillId="5" borderId="5" xfId="0" applyNumberFormat="1" applyFont="1" applyFill="1" applyBorder="1" applyAlignment="1" applyProtection="1">
      <alignment horizontal="center"/>
    </xf>
    <xf numFmtId="0" fontId="5" fillId="6" borderId="2" xfId="0" applyFont="1" applyFill="1" applyBorder="1" applyAlignment="1" applyProtection="1">
      <alignment horizontal="center" wrapText="1"/>
    </xf>
    <xf numFmtId="9" fontId="0" fillId="3" borderId="2" xfId="0" applyNumberFormat="1" applyFont="1" applyFill="1" applyBorder="1" applyAlignment="1" applyProtection="1">
      <alignment horizontal="center"/>
    </xf>
    <xf numFmtId="0" fontId="0" fillId="7" borderId="16" xfId="0" applyFill="1" applyBorder="1" applyAlignment="1" applyProtection="1">
      <alignment horizontal="center" wrapText="1"/>
    </xf>
    <xf numFmtId="9" fontId="0" fillId="7" borderId="3" xfId="0" applyNumberFormat="1" applyFill="1" applyBorder="1" applyAlignment="1" applyProtection="1">
      <alignment horizontal="center"/>
    </xf>
    <xf numFmtId="0" fontId="0" fillId="6" borderId="3" xfId="0" applyFill="1" applyBorder="1" applyAlignment="1" applyProtection="1">
      <alignment horizontal="center" wrapText="1"/>
    </xf>
    <xf numFmtId="9" fontId="0" fillId="7" borderId="3" xfId="0" applyNumberFormat="1" applyFill="1" applyBorder="1" applyAlignment="1" applyProtection="1">
      <alignment horizontal="center" wrapText="1"/>
    </xf>
    <xf numFmtId="9" fontId="5" fillId="13" borderId="14" xfId="0" applyNumberFormat="1" applyFont="1" applyFill="1" applyBorder="1" applyAlignment="1" applyProtection="1">
      <alignment horizontal="center" wrapText="1"/>
    </xf>
    <xf numFmtId="0" fontId="0" fillId="10" borderId="16" xfId="0" applyFill="1" applyBorder="1" applyAlignment="1" applyProtection="1">
      <alignment horizontal="center" wrapText="1"/>
    </xf>
    <xf numFmtId="9" fontId="0" fillId="10" borderId="3" xfId="0" applyNumberFormat="1" applyFill="1" applyBorder="1" applyAlignment="1" applyProtection="1">
      <alignment horizontal="center"/>
    </xf>
    <xf numFmtId="9" fontId="0" fillId="10" borderId="3" xfId="0" applyNumberFormat="1" applyFill="1" applyBorder="1" applyAlignment="1" applyProtection="1">
      <alignment horizontal="center" wrapText="1"/>
    </xf>
    <xf numFmtId="0" fontId="7" fillId="0" borderId="0" xfId="0" applyFont="1" applyProtection="1"/>
    <xf numFmtId="0" fontId="0" fillId="7" borderId="1" xfId="0" applyFill="1" applyBorder="1" applyAlignment="1" applyProtection="1">
      <alignment horizontal="center" wrapText="1"/>
    </xf>
    <xf numFmtId="9" fontId="0" fillId="7" borderId="1" xfId="0" applyNumberFormat="1" applyFill="1" applyBorder="1" applyAlignment="1" applyProtection="1">
      <alignment horizontal="center"/>
    </xf>
    <xf numFmtId="0" fontId="5" fillId="6" borderId="1" xfId="0" applyFont="1" applyFill="1" applyBorder="1" applyAlignment="1" applyProtection="1">
      <alignment horizontal="center" wrapText="1"/>
    </xf>
    <xf numFmtId="0" fontId="0" fillId="6" borderId="1" xfId="0" applyFill="1" applyBorder="1" applyAlignment="1" applyProtection="1">
      <alignment horizontal="center" wrapText="1"/>
    </xf>
    <xf numFmtId="9" fontId="5" fillId="13" borderId="1" xfId="0" applyNumberFormat="1" applyFont="1" applyFill="1" applyBorder="1" applyAlignment="1" applyProtection="1">
      <alignment horizontal="center" wrapText="1"/>
    </xf>
    <xf numFmtId="0" fontId="0" fillId="10" borderId="1" xfId="0" applyFill="1" applyBorder="1" applyAlignment="1" applyProtection="1">
      <alignment horizontal="center" wrapText="1"/>
    </xf>
    <xf numFmtId="9" fontId="0" fillId="10" borderId="1" xfId="0" applyNumberFormat="1" applyFill="1" applyBorder="1" applyAlignment="1" applyProtection="1">
      <alignment horizontal="center"/>
    </xf>
    <xf numFmtId="0" fontId="0" fillId="3" borderId="2" xfId="0" applyFont="1" applyFill="1" applyBorder="1" applyAlignment="1" applyProtection="1">
      <alignment horizontal="center"/>
    </xf>
    <xf numFmtId="0" fontId="5" fillId="3" borderId="2" xfId="0" applyFont="1" applyFill="1" applyBorder="1" applyAlignment="1" applyProtection="1">
      <alignment horizontal="center"/>
    </xf>
    <xf numFmtId="0" fontId="5" fillId="3" borderId="2" xfId="0" applyFont="1" applyFill="1" applyBorder="1" applyAlignment="1" applyProtection="1">
      <alignment horizontal="center" wrapText="1"/>
    </xf>
    <xf numFmtId="0" fontId="0" fillId="7" borderId="15" xfId="0" applyFill="1" applyBorder="1" applyAlignment="1" applyProtection="1">
      <alignment horizontal="center"/>
    </xf>
    <xf numFmtId="0" fontId="5" fillId="7" borderId="17" xfId="0" applyFont="1" applyFill="1" applyBorder="1" applyAlignment="1" applyProtection="1">
      <alignment horizontal="center"/>
    </xf>
    <xf numFmtId="0" fontId="0" fillId="6" borderId="17" xfId="0" applyFont="1" applyFill="1" applyBorder="1" applyAlignment="1" applyProtection="1">
      <alignment horizontal="center"/>
    </xf>
    <xf numFmtId="0" fontId="5" fillId="7" borderId="17" xfId="0" applyFont="1" applyFill="1" applyBorder="1" applyAlignment="1" applyProtection="1">
      <alignment horizontal="center" wrapText="1"/>
    </xf>
    <xf numFmtId="0" fontId="0" fillId="6" borderId="17" xfId="0" applyFont="1" applyFill="1" applyBorder="1" applyProtection="1"/>
    <xf numFmtId="0" fontId="0" fillId="13" borderId="1" xfId="0" applyFont="1" applyFill="1" applyBorder="1" applyProtection="1"/>
    <xf numFmtId="0" fontId="0" fillId="10" borderId="15" xfId="0" applyFill="1" applyBorder="1" applyAlignment="1" applyProtection="1">
      <alignment horizontal="center"/>
    </xf>
    <xf numFmtId="0" fontId="5" fillId="10" borderId="17" xfId="0" applyFont="1" applyFill="1" applyBorder="1" applyAlignment="1" applyProtection="1">
      <alignment horizontal="center"/>
    </xf>
    <xf numFmtId="1" fontId="0" fillId="7" borderId="11" xfId="0" applyNumberFormat="1" applyFill="1" applyBorder="1" applyAlignment="1" applyProtection="1">
      <alignment horizontal="center"/>
    </xf>
    <xf numFmtId="1" fontId="0" fillId="7" borderId="1" xfId="0" applyNumberFormat="1" applyFill="1" applyBorder="1" applyAlignment="1" applyProtection="1">
      <alignment horizontal="center"/>
    </xf>
    <xf numFmtId="0" fontId="0" fillId="6" borderId="1" xfId="0" applyFill="1" applyBorder="1" applyAlignment="1" applyProtection="1">
      <alignment horizontal="center"/>
    </xf>
    <xf numFmtId="1" fontId="0" fillId="6" borderId="1" xfId="0" applyNumberFormat="1" applyFill="1" applyBorder="1" applyAlignment="1" applyProtection="1">
      <alignment horizontal="center"/>
    </xf>
    <xf numFmtId="0" fontId="0" fillId="6" borderId="1" xfId="0" applyFill="1" applyBorder="1" applyProtection="1"/>
    <xf numFmtId="0" fontId="0" fillId="13" borderId="1" xfId="0" applyFill="1" applyBorder="1" applyProtection="1"/>
    <xf numFmtId="1" fontId="0" fillId="10" borderId="11" xfId="0" applyNumberFormat="1" applyFill="1" applyBorder="1" applyAlignment="1" applyProtection="1">
      <alignment horizontal="center"/>
    </xf>
    <xf numFmtId="1" fontId="0" fillId="10" borderId="1" xfId="0" applyNumberFormat="1" applyFill="1" applyBorder="1" applyAlignment="1" applyProtection="1">
      <alignment horizontal="center"/>
    </xf>
    <xf numFmtId="0" fontId="9" fillId="0" borderId="0" xfId="0" applyFont="1" applyProtection="1"/>
    <xf numFmtId="0" fontId="8" fillId="0" borderId="0" xfId="0" applyFont="1" applyProtection="1"/>
    <xf numFmtId="0" fontId="14" fillId="0" borderId="0" xfId="0" applyFont="1"/>
    <xf numFmtId="0" fontId="15" fillId="0" borderId="0" xfId="0" applyFont="1"/>
    <xf numFmtId="9" fontId="0" fillId="3" borderId="3" xfId="0" applyNumberFormat="1" applyFont="1" applyFill="1" applyBorder="1" applyAlignment="1" applyProtection="1">
      <alignment horizontal="center"/>
    </xf>
    <xf numFmtId="0" fontId="0" fillId="10" borderId="2" xfId="0" applyFont="1" applyFill="1" applyBorder="1" applyAlignment="1" applyProtection="1">
      <alignment horizontal="center" wrapText="1"/>
    </xf>
    <xf numFmtId="0" fontId="0" fillId="10" borderId="2" xfId="0" applyFont="1" applyFill="1" applyBorder="1" applyAlignment="1" applyProtection="1">
      <alignment horizontal="center"/>
    </xf>
    <xf numFmtId="0" fontId="0" fillId="16" borderId="2" xfId="0" applyFont="1" applyFill="1" applyBorder="1" applyAlignment="1" applyProtection="1">
      <alignment horizontal="center" wrapText="1"/>
    </xf>
    <xf numFmtId="0" fontId="1" fillId="0" borderId="0" xfId="0" applyFont="1"/>
    <xf numFmtId="9" fontId="5" fillId="10" borderId="17" xfId="0" applyNumberFormat="1" applyFont="1" applyFill="1" applyBorder="1" applyAlignment="1" applyProtection="1">
      <alignment horizontal="center" wrapText="1"/>
    </xf>
    <xf numFmtId="0" fontId="18" fillId="0" borderId="0" xfId="0" applyFont="1"/>
    <xf numFmtId="166" fontId="18" fillId="0" borderId="0" xfId="1" applyNumberFormat="1" applyFont="1" applyFill="1" applyBorder="1" applyAlignment="1" applyProtection="1">
      <protection locked="0"/>
    </xf>
    <xf numFmtId="2" fontId="18" fillId="0" borderId="0" xfId="0" applyNumberFormat="1" applyFont="1"/>
    <xf numFmtId="4" fontId="18" fillId="0" borderId="0" xfId="0" applyNumberFormat="1" applyFont="1"/>
    <xf numFmtId="172" fontId="8" fillId="0" borderId="0" xfId="0" applyNumberFormat="1" applyFont="1" applyProtection="1">
      <protection locked="0"/>
    </xf>
    <xf numFmtId="172" fontId="0" fillId="0" borderId="0" xfId="0" applyNumberFormat="1" applyFont="1" applyProtection="1"/>
    <xf numFmtId="172" fontId="0" fillId="0" borderId="0" xfId="0" applyNumberFormat="1" applyFont="1" applyAlignment="1" applyProtection="1">
      <alignment wrapText="1"/>
    </xf>
    <xf numFmtId="172" fontId="0" fillId="0" borderId="0" xfId="0" applyNumberFormat="1" applyFont="1"/>
    <xf numFmtId="172" fontId="0" fillId="0" borderId="0" xfId="0" applyNumberFormat="1"/>
    <xf numFmtId="172" fontId="5" fillId="6" borderId="1" xfId="1" applyNumberFormat="1" applyFont="1" applyFill="1" applyBorder="1" applyAlignment="1" applyProtection="1">
      <protection locked="0"/>
    </xf>
    <xf numFmtId="172" fontId="5" fillId="7" borderId="4" xfId="1" applyNumberFormat="1" applyFont="1" applyFill="1" applyBorder="1" applyAlignment="1" applyProtection="1"/>
    <xf numFmtId="172" fontId="5" fillId="10" borderId="4" xfId="1" applyNumberFormat="1" applyFont="1" applyFill="1" applyBorder="1" applyAlignment="1" applyProtection="1"/>
    <xf numFmtId="172" fontId="17" fillId="0" borderId="0" xfId="0" applyNumberFormat="1" applyFont="1" applyProtection="1">
      <protection locked="0"/>
    </xf>
    <xf numFmtId="172" fontId="8" fillId="0" borderId="0" xfId="0" applyNumberFormat="1" applyFont="1" applyProtection="1"/>
    <xf numFmtId="172" fontId="0" fillId="0" borderId="0" xfId="0" applyNumberFormat="1" applyFont="1" applyProtection="1">
      <protection locked="0"/>
    </xf>
    <xf numFmtId="172" fontId="0" fillId="0" borderId="8" xfId="0" applyNumberFormat="1" applyFont="1" applyBorder="1" applyProtection="1">
      <protection locked="0"/>
    </xf>
    <xf numFmtId="0" fontId="8" fillId="0" borderId="0" xfId="0" applyFont="1" applyFill="1" applyAlignment="1" applyProtection="1">
      <alignment horizontal="right"/>
      <protection locked="0"/>
    </xf>
    <xf numFmtId="14" fontId="8" fillId="0" borderId="0" xfId="0" applyNumberFormat="1" applyFont="1" applyAlignment="1" applyProtection="1">
      <alignment horizontal="left"/>
      <protection locked="0"/>
    </xf>
    <xf numFmtId="170" fontId="5" fillId="14" borderId="1" xfId="1" applyNumberFormat="1" applyFont="1" applyFill="1" applyBorder="1" applyAlignment="1" applyProtection="1"/>
    <xf numFmtId="172" fontId="0" fillId="6" borderId="1" xfId="0" applyNumberFormat="1" applyFont="1" applyFill="1" applyBorder="1" applyProtection="1"/>
    <xf numFmtId="0" fontId="0" fillId="0" borderId="9" xfId="0" applyFont="1" applyBorder="1" applyProtection="1">
      <protection locked="0"/>
    </xf>
    <xf numFmtId="171" fontId="5" fillId="0" borderId="9" xfId="0" applyNumberFormat="1" applyFont="1" applyBorder="1" applyProtection="1"/>
    <xf numFmtId="171" fontId="5" fillId="0" borderId="0" xfId="0" applyNumberFormat="1" applyFont="1" applyFill="1" applyBorder="1" applyProtection="1">
      <protection locked="0"/>
    </xf>
    <xf numFmtId="171" fontId="5" fillId="0" borderId="8" xfId="0" applyNumberFormat="1" applyFont="1" applyFill="1" applyBorder="1" applyProtection="1">
      <protection locked="0"/>
    </xf>
    <xf numFmtId="2" fontId="7" fillId="2" borderId="1" xfId="1" applyNumberFormat="1" applyFont="1" applyFill="1" applyBorder="1" applyAlignment="1" applyProtection="1"/>
    <xf numFmtId="4" fontId="0" fillId="0" borderId="1" xfId="0" applyNumberFormat="1" applyFont="1" applyBorder="1"/>
    <xf numFmtId="9" fontId="0" fillId="7" borderId="13" xfId="0" applyNumberFormat="1" applyFill="1" applyBorder="1" applyAlignment="1" applyProtection="1">
      <alignment horizontal="center"/>
    </xf>
    <xf numFmtId="9" fontId="0" fillId="7" borderId="13" xfId="0" applyNumberFormat="1" applyFill="1" applyBorder="1" applyAlignment="1" applyProtection="1">
      <alignment horizontal="center" wrapText="1"/>
    </xf>
    <xf numFmtId="9" fontId="0" fillId="10" borderId="13" xfId="0" applyNumberFormat="1" applyFill="1" applyBorder="1" applyAlignment="1" applyProtection="1">
      <alignment horizontal="center"/>
    </xf>
    <xf numFmtId="9" fontId="0" fillId="10" borderId="13" xfId="0" applyNumberFormat="1" applyFill="1" applyBorder="1" applyAlignment="1" applyProtection="1">
      <alignment horizontal="center" wrapText="1"/>
    </xf>
    <xf numFmtId="171" fontId="0" fillId="0" borderId="0" xfId="0" applyNumberFormat="1" applyProtection="1">
      <protection locked="0"/>
    </xf>
    <xf numFmtId="0" fontId="13" fillId="0" borderId="0" xfId="0" applyFont="1" applyAlignment="1" applyProtection="1"/>
    <xf numFmtId="0" fontId="0" fillId="0" borderId="1" xfId="0" applyFont="1" applyBorder="1" applyAlignment="1">
      <alignment wrapText="1"/>
    </xf>
    <xf numFmtId="0" fontId="0" fillId="0" borderId="1" xfId="0" applyFont="1" applyBorder="1" applyAlignment="1">
      <alignment wrapText="1"/>
    </xf>
    <xf numFmtId="9" fontId="0" fillId="7" borderId="22" xfId="0" applyNumberFormat="1" applyFill="1" applyBorder="1" applyAlignment="1" applyProtection="1">
      <alignment horizontal="center" wrapText="1"/>
    </xf>
    <xf numFmtId="9" fontId="0" fillId="7" borderId="17" xfId="0" applyNumberFormat="1" applyFill="1" applyBorder="1" applyAlignment="1" applyProtection="1">
      <alignment horizontal="center"/>
    </xf>
    <xf numFmtId="9" fontId="0" fillId="7" borderId="21" xfId="0" applyNumberFormat="1" applyFill="1" applyBorder="1" applyAlignment="1" applyProtection="1">
      <alignment horizontal="center" wrapText="1"/>
    </xf>
    <xf numFmtId="9" fontId="0" fillId="7" borderId="23" xfId="0" applyNumberFormat="1" applyFill="1" applyBorder="1" applyAlignment="1" applyProtection="1">
      <alignment horizontal="center" wrapText="1"/>
    </xf>
    <xf numFmtId="9" fontId="0" fillId="10" borderId="17" xfId="0" applyNumberFormat="1" applyFill="1" applyBorder="1" applyAlignment="1" applyProtection="1">
      <alignment horizontal="center"/>
    </xf>
    <xf numFmtId="9" fontId="0" fillId="10" borderId="23" xfId="0" applyNumberFormat="1" applyFill="1" applyBorder="1" applyAlignment="1" applyProtection="1">
      <alignment horizontal="center" wrapText="1"/>
    </xf>
    <xf numFmtId="9" fontId="0" fillId="7" borderId="2" xfId="0" applyNumberFormat="1" applyFill="1" applyBorder="1" applyAlignment="1" applyProtection="1">
      <alignment horizontal="center"/>
    </xf>
    <xf numFmtId="9" fontId="0" fillId="7" borderId="2" xfId="0" applyNumberFormat="1" applyFill="1" applyBorder="1" applyAlignment="1" applyProtection="1">
      <alignment horizontal="center" wrapText="1"/>
    </xf>
    <xf numFmtId="9" fontId="0" fillId="10" borderId="2" xfId="0" applyNumberFormat="1" applyFill="1" applyBorder="1" applyAlignment="1" applyProtection="1">
      <alignment horizontal="center"/>
    </xf>
    <xf numFmtId="9" fontId="0" fillId="10" borderId="2" xfId="0" applyNumberFormat="1" applyFill="1" applyBorder="1" applyAlignment="1" applyProtection="1">
      <alignment horizontal="center" wrapText="1"/>
    </xf>
    <xf numFmtId="1" fontId="0" fillId="5" borderId="6" xfId="0" applyNumberFormat="1" applyFont="1" applyFill="1" applyBorder="1" applyAlignment="1" applyProtection="1">
      <alignment horizontal="center"/>
    </xf>
    <xf numFmtId="1" fontId="0" fillId="5" borderId="3" xfId="0" applyNumberFormat="1" applyFont="1" applyFill="1" applyBorder="1" applyAlignment="1" applyProtection="1">
      <alignment horizontal="center"/>
    </xf>
    <xf numFmtId="1" fontId="0" fillId="3" borderId="3" xfId="0" applyNumberFormat="1" applyFont="1" applyFill="1" applyBorder="1" applyAlignment="1" applyProtection="1">
      <alignment horizontal="center"/>
    </xf>
    <xf numFmtId="0" fontId="0" fillId="0" borderId="0" xfId="0" applyFont="1" applyBorder="1" applyAlignment="1" applyProtection="1">
      <alignment horizontal="left"/>
      <protection locked="0"/>
    </xf>
    <xf numFmtId="0" fontId="0" fillId="0" borderId="12" xfId="0" applyFont="1" applyBorder="1" applyProtection="1">
      <protection locked="0"/>
    </xf>
    <xf numFmtId="0" fontId="0" fillId="0" borderId="8" xfId="0" applyFont="1" applyBorder="1" applyAlignment="1" applyProtection="1">
      <alignment horizontal="left"/>
      <protection locked="0"/>
    </xf>
    <xf numFmtId="1" fontId="0" fillId="0" borderId="0" xfId="0" applyNumberFormat="1" applyFont="1" applyBorder="1" applyAlignment="1" applyProtection="1">
      <alignment horizontal="right"/>
      <protection locked="0"/>
    </xf>
    <xf numFmtId="1" fontId="0" fillId="0" borderId="8" xfId="0" applyNumberFormat="1" applyFont="1" applyBorder="1" applyAlignment="1" applyProtection="1">
      <alignment horizontal="right"/>
      <protection locked="0"/>
    </xf>
    <xf numFmtId="0" fontId="0" fillId="0" borderId="12" xfId="0" applyFont="1" applyBorder="1" applyProtection="1"/>
    <xf numFmtId="172" fontId="0" fillId="0" borderId="12" xfId="0" applyNumberFormat="1" applyFont="1" applyBorder="1" applyProtection="1"/>
    <xf numFmtId="0" fontId="0" fillId="0" borderId="12" xfId="0" applyFont="1" applyFill="1" applyBorder="1" applyProtection="1"/>
    <xf numFmtId="166" fontId="0" fillId="0" borderId="12" xfId="1" applyNumberFormat="1" applyFont="1" applyFill="1" applyBorder="1" applyAlignment="1" applyProtection="1"/>
    <xf numFmtId="0" fontId="19" fillId="18" borderId="0" xfId="0" applyFont="1" applyFill="1" applyAlignment="1">
      <alignment horizontal="left" vertical="center"/>
    </xf>
    <xf numFmtId="0" fontId="1" fillId="18" borderId="0" xfId="0" applyFont="1" applyFill="1" applyAlignment="1">
      <alignment horizontal="left" vertical="center"/>
    </xf>
    <xf numFmtId="0" fontId="0" fillId="18" borderId="0" xfId="0" applyFont="1" applyFill="1" applyAlignment="1">
      <alignment horizontal="left" vertical="center"/>
    </xf>
    <xf numFmtId="172" fontId="0" fillId="18" borderId="0" xfId="0" applyNumberFormat="1" applyFont="1" applyFill="1" applyAlignment="1">
      <alignment horizontal="left" vertical="center"/>
    </xf>
    <xf numFmtId="0" fontId="0" fillId="18" borderId="0" xfId="0" applyFont="1" applyFill="1" applyAlignment="1" applyProtection="1">
      <alignment horizontal="left" vertical="center"/>
      <protection locked="0"/>
    </xf>
    <xf numFmtId="0" fontId="0" fillId="18" borderId="0" xfId="0" applyFill="1" applyAlignment="1">
      <alignment horizontal="left" vertical="center"/>
    </xf>
    <xf numFmtId="172" fontId="0" fillId="18" borderId="0" xfId="0" applyNumberFormat="1" applyFill="1" applyAlignment="1">
      <alignment horizontal="left" vertical="center"/>
    </xf>
    <xf numFmtId="0" fontId="0" fillId="18" borderId="0" xfId="0" applyFill="1" applyAlignment="1" applyProtection="1">
      <alignment horizontal="left" vertical="center"/>
      <protection locked="0"/>
    </xf>
    <xf numFmtId="1" fontId="0" fillId="0" borderId="0" xfId="0" applyNumberFormat="1"/>
    <xf numFmtId="169" fontId="0" fillId="0" borderId="0" xfId="0" applyNumberFormat="1" applyFont="1" applyProtection="1">
      <protection locked="0"/>
    </xf>
    <xf numFmtId="2" fontId="0" fillId="0" borderId="12" xfId="0" applyNumberFormat="1" applyFont="1" applyBorder="1" applyAlignment="1" applyProtection="1">
      <alignment horizontal="right"/>
      <protection locked="0"/>
    </xf>
    <xf numFmtId="2" fontId="0" fillId="0" borderId="0" xfId="0" applyNumberFormat="1" applyFont="1" applyBorder="1" applyAlignment="1" applyProtection="1">
      <alignment horizontal="right"/>
      <protection locked="0"/>
    </xf>
    <xf numFmtId="0" fontId="1" fillId="0" borderId="0" xfId="0" applyFont="1" applyAlignment="1" applyProtection="1">
      <alignment wrapText="1"/>
    </xf>
    <xf numFmtId="0" fontId="1" fillId="0" borderId="0" xfId="0" applyFont="1" applyAlignment="1" applyProtection="1"/>
    <xf numFmtId="0" fontId="18" fillId="0" borderId="0" xfId="0" applyFont="1" applyAlignment="1">
      <alignment horizontal="right"/>
    </xf>
    <xf numFmtId="0" fontId="1" fillId="18" borderId="0" xfId="0" applyFont="1" applyFill="1" applyAlignment="1">
      <alignment horizontal="left" vertical="center" wrapText="1"/>
    </xf>
    <xf numFmtId="0" fontId="1" fillId="0" borderId="0" xfId="0" applyFont="1" applyAlignment="1" applyProtection="1">
      <alignment horizontal="left"/>
      <protection locked="0"/>
    </xf>
    <xf numFmtId="0" fontId="12" fillId="0" borderId="0" xfId="0" applyFont="1" applyAlignment="1" applyProtection="1"/>
    <xf numFmtId="0" fontId="0" fillId="0" borderId="0" xfId="0" applyFont="1" applyAlignment="1" applyProtection="1"/>
    <xf numFmtId="0" fontId="0" fillId="0" borderId="0" xfId="0" applyAlignment="1" applyProtection="1"/>
    <xf numFmtId="0" fontId="1" fillId="18" borderId="0" xfId="0" applyFont="1" applyFill="1" applyBorder="1" applyAlignment="1">
      <alignment horizontal="left" vertical="center" wrapText="1"/>
    </xf>
    <xf numFmtId="0" fontId="1" fillId="18" borderId="0" xfId="0" applyFont="1" applyFill="1" applyAlignment="1">
      <alignment horizontal="left" vertical="center" wrapText="1"/>
    </xf>
    <xf numFmtId="0" fontId="1" fillId="18" borderId="0" xfId="0" applyFont="1" applyFill="1" applyBorder="1" applyAlignment="1">
      <alignment horizontal="left" vertical="center" wrapText="1"/>
    </xf>
    <xf numFmtId="0" fontId="1" fillId="0" borderId="0" xfId="0" applyFont="1" applyAlignment="1" applyProtection="1">
      <alignment horizontal="left"/>
      <protection locked="0"/>
    </xf>
    <xf numFmtId="0" fontId="12" fillId="0" borderId="0" xfId="0" applyFont="1" applyAlignment="1" applyProtection="1"/>
    <xf numFmtId="0" fontId="1" fillId="0" borderId="0" xfId="0" applyFont="1" applyAlignment="1" applyProtection="1"/>
    <xf numFmtId="0" fontId="0" fillId="0" borderId="0" xfId="0" applyFont="1" applyAlignment="1" applyProtection="1"/>
    <xf numFmtId="0" fontId="0" fillId="0" borderId="0" xfId="0" applyAlignment="1" applyProtection="1"/>
    <xf numFmtId="0" fontId="18" fillId="0" borderId="0" xfId="0" applyFont="1" applyAlignment="1">
      <alignment horizontal="right"/>
    </xf>
    <xf numFmtId="0" fontId="1" fillId="0" borderId="0" xfId="0" applyFont="1" applyAlignment="1" applyProtection="1">
      <alignment wrapText="1"/>
    </xf>
    <xf numFmtId="0" fontId="18" fillId="0" borderId="0" xfId="0" applyFont="1" applyAlignment="1">
      <alignment horizontal="right"/>
    </xf>
    <xf numFmtId="0" fontId="21" fillId="0" borderId="0" xfId="0" applyFont="1"/>
    <xf numFmtId="0" fontId="21" fillId="0" borderId="0" xfId="0" applyFont="1" applyAlignment="1">
      <alignment wrapText="1"/>
    </xf>
    <xf numFmtId="0" fontId="20" fillId="0" borderId="0" xfId="0" applyFont="1" applyAlignment="1"/>
    <xf numFmtId="0" fontId="24" fillId="0" borderId="0" xfId="0" applyFont="1" applyFill="1"/>
    <xf numFmtId="0" fontId="24" fillId="0" borderId="0" xfId="0" applyFont="1"/>
    <xf numFmtId="0" fontId="3" fillId="0" borderId="0" xfId="0" applyFont="1" applyAlignment="1">
      <alignment horizontal="center"/>
    </xf>
    <xf numFmtId="0" fontId="3" fillId="0" borderId="0" xfId="0" applyFont="1"/>
    <xf numFmtId="0" fontId="25" fillId="0" borderId="0" xfId="0" applyFont="1"/>
    <xf numFmtId="0" fontId="21" fillId="0" borderId="0" xfId="0" applyFont="1" applyBorder="1"/>
    <xf numFmtId="0" fontId="3" fillId="0" borderId="26" xfId="0" applyFont="1" applyBorder="1" applyAlignment="1">
      <alignment horizontal="center"/>
    </xf>
    <xf numFmtId="0" fontId="21" fillId="0" borderId="0" xfId="0" applyFont="1" applyFill="1"/>
    <xf numFmtId="0" fontId="3" fillId="0" borderId="0" xfId="0" applyFont="1" applyBorder="1" applyAlignment="1">
      <alignment horizontal="center"/>
    </xf>
    <xf numFmtId="0" fontId="26" fillId="0" borderId="0" xfId="0" applyFont="1"/>
    <xf numFmtId="0" fontId="3" fillId="0" borderId="0" xfId="0" applyFont="1" applyBorder="1"/>
    <xf numFmtId="0" fontId="3" fillId="0" borderId="0" xfId="0" applyFont="1" applyFill="1"/>
    <xf numFmtId="0" fontId="3" fillId="3" borderId="18" xfId="0" applyFont="1" applyFill="1" applyBorder="1" applyAlignment="1">
      <alignment wrapText="1"/>
    </xf>
    <xf numFmtId="0" fontId="3" fillId="3" borderId="27" xfId="0" applyFont="1" applyFill="1" applyBorder="1" applyAlignment="1">
      <alignment wrapText="1"/>
    </xf>
    <xf numFmtId="0" fontId="3" fillId="3" borderId="19" xfId="0" applyFont="1" applyFill="1" applyBorder="1" applyAlignment="1">
      <alignment horizontal="center" wrapText="1"/>
    </xf>
    <xf numFmtId="0" fontId="3" fillId="2" borderId="28" xfId="0" applyFont="1" applyFill="1" applyBorder="1" applyAlignment="1">
      <alignment horizontal="center" wrapText="1"/>
    </xf>
    <xf numFmtId="0" fontId="27" fillId="0" borderId="0" xfId="0" applyFont="1" applyFill="1" applyBorder="1"/>
    <xf numFmtId="0" fontId="3" fillId="2" borderId="28" xfId="0" applyFont="1" applyFill="1" applyBorder="1" applyAlignment="1">
      <alignment horizontal="center"/>
    </xf>
    <xf numFmtId="0" fontId="3" fillId="0" borderId="26" xfId="0" applyFont="1" applyFill="1" applyBorder="1" applyAlignment="1">
      <alignment horizontal="center"/>
    </xf>
    <xf numFmtId="0" fontId="3" fillId="2" borderId="26" xfId="0" applyFont="1" applyFill="1" applyBorder="1" applyAlignment="1">
      <alignment horizontal="center"/>
    </xf>
    <xf numFmtId="0" fontId="3" fillId="20" borderId="29" xfId="0" applyFont="1" applyFill="1" applyBorder="1"/>
    <xf numFmtId="0" fontId="3" fillId="20" borderId="26" xfId="0" applyFont="1" applyFill="1" applyBorder="1" applyAlignment="1">
      <alignment horizontal="center"/>
    </xf>
    <xf numFmtId="0" fontId="3" fillId="20" borderId="0" xfId="0" applyFont="1" applyFill="1" applyBorder="1" applyAlignment="1">
      <alignment horizontal="center"/>
    </xf>
    <xf numFmtId="6" fontId="3" fillId="2" borderId="28" xfId="0" applyNumberFormat="1" applyFont="1" applyFill="1" applyBorder="1" applyAlignment="1">
      <alignment horizontal="center"/>
    </xf>
    <xf numFmtId="6" fontId="3" fillId="0" borderId="0" xfId="0" applyNumberFormat="1" applyFont="1" applyFill="1" applyBorder="1" applyAlignment="1">
      <alignment horizontal="center"/>
    </xf>
    <xf numFmtId="0" fontId="21" fillId="21" borderId="0" xfId="0" applyFont="1" applyFill="1"/>
    <xf numFmtId="0" fontId="21" fillId="20" borderId="17" xfId="0" applyFont="1" applyFill="1" applyBorder="1" applyAlignment="1">
      <alignment horizontal="left"/>
    </xf>
    <xf numFmtId="0" fontId="27" fillId="0" borderId="17" xfId="0" applyFont="1" applyBorder="1" applyAlignment="1">
      <alignment horizontal="center"/>
    </xf>
    <xf numFmtId="2" fontId="27" fillId="2" borderId="17" xfId="0" applyNumberFormat="1" applyFont="1" applyFill="1" applyBorder="1" applyAlignment="1">
      <alignment horizontal="center"/>
    </xf>
    <xf numFmtId="2" fontId="21" fillId="20" borderId="0" xfId="0" applyNumberFormat="1" applyFont="1" applyFill="1" applyBorder="1" applyAlignment="1">
      <alignment horizontal="center"/>
    </xf>
    <xf numFmtId="2" fontId="21" fillId="0" borderId="0" xfId="0" applyNumberFormat="1" applyFont="1" applyFill="1" applyBorder="1" applyAlignment="1">
      <alignment horizontal="center"/>
    </xf>
    <xf numFmtId="173" fontId="27" fillId="21" borderId="1" xfId="0" applyNumberFormat="1" applyFont="1" applyFill="1" applyBorder="1" applyAlignment="1"/>
    <xf numFmtId="4" fontId="3" fillId="0" borderId="0" xfId="0" applyNumberFormat="1" applyFont="1" applyFill="1" applyBorder="1" applyAlignment="1">
      <alignment horizontal="center"/>
    </xf>
    <xf numFmtId="0" fontId="27" fillId="21" borderId="0" xfId="0" applyFont="1" applyFill="1" applyAlignment="1">
      <alignment horizontal="center"/>
    </xf>
    <xf numFmtId="0" fontId="27" fillId="0" borderId="0" xfId="0" applyFont="1" applyFill="1" applyAlignment="1">
      <alignment horizontal="center"/>
    </xf>
    <xf numFmtId="0" fontId="21" fillId="20" borderId="1" xfId="0" applyFont="1" applyFill="1" applyBorder="1" applyAlignment="1">
      <alignment horizontal="left"/>
    </xf>
    <xf numFmtId="0" fontId="27" fillId="0" borderId="1" xfId="0" applyFont="1" applyBorder="1" applyAlignment="1">
      <alignment horizontal="center"/>
    </xf>
    <xf numFmtId="2" fontId="27" fillId="2" borderId="1" xfId="0" applyNumberFormat="1" applyFont="1" applyFill="1" applyBorder="1" applyAlignment="1">
      <alignment horizontal="center"/>
    </xf>
    <xf numFmtId="0" fontId="21" fillId="20" borderId="0" xfId="0" applyFont="1" applyFill="1" applyBorder="1"/>
    <xf numFmtId="173" fontId="27" fillId="21" borderId="1" xfId="0" applyNumberFormat="1" applyFont="1" applyFill="1" applyBorder="1" applyAlignment="1">
      <alignment horizontal="center"/>
    </xf>
    <xf numFmtId="4" fontId="27" fillId="0" borderId="0" xfId="0" applyNumberFormat="1" applyFont="1" applyFill="1" applyBorder="1" applyAlignment="1">
      <alignment horizontal="center"/>
    </xf>
    <xf numFmtId="173" fontId="27" fillId="0" borderId="0" xfId="0" applyNumberFormat="1" applyFont="1" applyFill="1" applyBorder="1" applyAlignment="1">
      <alignment horizontal="center"/>
    </xf>
    <xf numFmtId="173" fontId="27" fillId="21" borderId="0" xfId="0" applyNumberFormat="1" applyFont="1" applyFill="1" applyBorder="1" applyAlignment="1">
      <alignment horizontal="center"/>
    </xf>
    <xf numFmtId="2" fontId="28" fillId="2" borderId="1" xfId="0" applyNumberFormat="1" applyFont="1" applyFill="1" applyBorder="1" applyAlignment="1">
      <alignment horizontal="center"/>
    </xf>
    <xf numFmtId="0" fontId="21" fillId="20" borderId="1" xfId="0" applyFont="1" applyFill="1" applyBorder="1"/>
    <xf numFmtId="0" fontId="27" fillId="0" borderId="1" xfId="0" applyFont="1" applyFill="1" applyBorder="1" applyAlignment="1">
      <alignment horizontal="center"/>
    </xf>
    <xf numFmtId="0" fontId="27" fillId="21" borderId="0" xfId="0" applyFont="1" applyFill="1" applyAlignment="1"/>
    <xf numFmtId="0" fontId="27" fillId="20" borderId="0" xfId="0" applyFont="1" applyFill="1" applyBorder="1"/>
    <xf numFmtId="0" fontId="27" fillId="0" borderId="0" xfId="0" applyFont="1" applyFill="1" applyBorder="1" applyAlignment="1">
      <alignment horizontal="center"/>
    </xf>
    <xf numFmtId="2" fontId="21" fillId="2" borderId="0" xfId="0" applyNumberFormat="1" applyFont="1" applyFill="1" applyBorder="1" applyAlignment="1">
      <alignment horizontal="center"/>
    </xf>
    <xf numFmtId="2" fontId="27" fillId="2" borderId="0" xfId="0" applyNumberFormat="1" applyFont="1" applyFill="1" applyBorder="1" applyAlignment="1">
      <alignment horizontal="center"/>
    </xf>
    <xf numFmtId="2" fontId="27" fillId="21" borderId="0" xfId="0" applyNumberFormat="1" applyFont="1" applyFill="1" applyAlignment="1">
      <alignment horizontal="right"/>
    </xf>
    <xf numFmtId="4" fontId="27" fillId="21" borderId="0" xfId="0" applyNumberFormat="1" applyFont="1" applyFill="1" applyAlignment="1">
      <alignment horizontal="right"/>
    </xf>
    <xf numFmtId="2" fontId="27" fillId="0" borderId="0" xfId="0" applyNumberFormat="1" applyFont="1" applyFill="1" applyAlignment="1">
      <alignment horizontal="right"/>
    </xf>
    <xf numFmtId="173" fontId="3" fillId="21" borderId="28" xfId="0" applyNumberFormat="1" applyFont="1" applyFill="1" applyBorder="1" applyAlignment="1"/>
    <xf numFmtId="173" fontId="3" fillId="0" borderId="0" xfId="0" applyNumberFormat="1" applyFont="1" applyFill="1" applyBorder="1" applyAlignment="1"/>
    <xf numFmtId="0" fontId="21" fillId="20" borderId="0" xfId="0" applyFont="1" applyFill="1" applyBorder="1" applyAlignment="1">
      <alignment wrapText="1"/>
    </xf>
    <xf numFmtId="0" fontId="21" fillId="20" borderId="26" xfId="0" applyFont="1" applyFill="1" applyBorder="1" applyAlignment="1">
      <alignment wrapText="1"/>
    </xf>
    <xf numFmtId="0" fontId="21" fillId="0" borderId="0" xfId="0" applyFont="1" applyFill="1" applyBorder="1"/>
    <xf numFmtId="173" fontId="27" fillId="2" borderId="0" xfId="0" applyNumberFormat="1" applyFont="1" applyFill="1" applyBorder="1" applyAlignment="1"/>
    <xf numFmtId="0" fontId="27" fillId="2" borderId="0" xfId="0" applyFont="1" applyFill="1"/>
    <xf numFmtId="0" fontId="27" fillId="2" borderId="0" xfId="0" applyFont="1" applyFill="1" applyAlignment="1">
      <alignment horizontal="center"/>
    </xf>
    <xf numFmtId="0" fontId="3" fillId="20" borderId="28" xfId="0" applyFont="1" applyFill="1" applyBorder="1" applyAlignment="1">
      <alignment horizontal="center"/>
    </xf>
    <xf numFmtId="6" fontId="3" fillId="20" borderId="27" xfId="0" applyNumberFormat="1" applyFont="1" applyFill="1" applyBorder="1" applyAlignment="1">
      <alignment horizontal="center" wrapText="1"/>
    </xf>
    <xf numFmtId="6" fontId="3" fillId="20" borderId="28" xfId="0" applyNumberFormat="1" applyFont="1" applyFill="1" applyBorder="1" applyAlignment="1">
      <alignment horizontal="center"/>
    </xf>
    <xf numFmtId="0" fontId="27" fillId="21" borderId="0" xfId="0" applyFont="1" applyFill="1" applyBorder="1" applyAlignment="1"/>
    <xf numFmtId="0" fontId="3" fillId="0" borderId="0" xfId="0" applyFont="1" applyFill="1" applyBorder="1" applyAlignment="1">
      <alignment horizontal="center"/>
    </xf>
    <xf numFmtId="2" fontId="28" fillId="2" borderId="17" xfId="0" applyNumberFormat="1" applyFont="1" applyFill="1" applyBorder="1" applyAlignment="1">
      <alignment horizontal="center"/>
    </xf>
    <xf numFmtId="0" fontId="27" fillId="0" borderId="0" xfId="0" applyFont="1" applyFill="1"/>
    <xf numFmtId="2" fontId="27" fillId="0" borderId="1" xfId="0" applyNumberFormat="1" applyFont="1" applyBorder="1" applyAlignment="1">
      <alignment horizontal="center"/>
    </xf>
    <xf numFmtId="0" fontId="27" fillId="20" borderId="0" xfId="0" applyFont="1" applyFill="1" applyBorder="1" applyAlignment="1">
      <alignment horizontal="center"/>
    </xf>
    <xf numFmtId="2" fontId="27" fillId="21" borderId="0" xfId="0" applyNumberFormat="1" applyFont="1" applyFill="1" applyAlignment="1"/>
    <xf numFmtId="173" fontId="27" fillId="2" borderId="0" xfId="0" applyNumberFormat="1" applyFont="1" applyFill="1" applyAlignment="1"/>
    <xf numFmtId="6" fontId="3" fillId="20" borderId="19" xfId="0" applyNumberFormat="1" applyFont="1" applyFill="1" applyBorder="1" applyAlignment="1">
      <alignment horizontal="center"/>
    </xf>
    <xf numFmtId="2" fontId="27" fillId="20" borderId="17" xfId="0" applyNumberFormat="1" applyFont="1" applyFill="1" applyBorder="1" applyAlignment="1">
      <alignment horizontal="center"/>
    </xf>
    <xf numFmtId="0" fontId="22" fillId="21" borderId="0" xfId="0" applyFont="1" applyFill="1"/>
    <xf numFmtId="0" fontId="22" fillId="0" borderId="0" xfId="0" applyFont="1" applyFill="1"/>
    <xf numFmtId="0" fontId="3" fillId="0" borderId="0" xfId="0" applyFont="1" applyFill="1" applyBorder="1" applyAlignment="1">
      <alignment horizontal="right"/>
    </xf>
    <xf numFmtId="0" fontId="3" fillId="0" borderId="0" xfId="0" applyFont="1" applyAlignment="1"/>
    <xf numFmtId="4" fontId="21" fillId="0" borderId="0" xfId="0" applyNumberFormat="1" applyFont="1"/>
    <xf numFmtId="4" fontId="21" fillId="3" borderId="28" xfId="0" applyNumberFormat="1" applyFont="1" applyFill="1" applyBorder="1"/>
    <xf numFmtId="4" fontId="21" fillId="3" borderId="0" xfId="0" applyNumberFormat="1" applyFont="1" applyFill="1" applyBorder="1"/>
    <xf numFmtId="0" fontId="30" fillId="0" borderId="0" xfId="0" applyFont="1"/>
    <xf numFmtId="0" fontId="30" fillId="0" borderId="0" xfId="0" quotePrefix="1" applyFont="1"/>
    <xf numFmtId="44" fontId="30" fillId="0" borderId="0" xfId="3" applyFont="1"/>
    <xf numFmtId="0" fontId="31" fillId="2" borderId="0" xfId="0" applyFont="1" applyFill="1" applyBorder="1"/>
    <xf numFmtId="0" fontId="32" fillId="2" borderId="0" xfId="0" applyFont="1" applyFill="1"/>
    <xf numFmtId="0" fontId="33" fillId="2" borderId="0" xfId="0" applyFont="1" applyFill="1"/>
    <xf numFmtId="49" fontId="32" fillId="2" borderId="32" xfId="0" applyNumberFormat="1" applyFont="1" applyFill="1" applyBorder="1"/>
    <xf numFmtId="0" fontId="33" fillId="2" borderId="33" xfId="0" applyFont="1" applyFill="1" applyBorder="1"/>
    <xf numFmtId="0" fontId="33" fillId="2" borderId="34" xfId="0" applyFont="1" applyFill="1" applyBorder="1"/>
    <xf numFmtId="0" fontId="33" fillId="2" borderId="35" xfId="0" applyFont="1" applyFill="1" applyBorder="1"/>
    <xf numFmtId="49" fontId="32" fillId="2" borderId="0" xfId="0" applyNumberFormat="1" applyFont="1" applyFill="1" applyBorder="1"/>
    <xf numFmtId="0" fontId="33" fillId="2" borderId="38" xfId="0" applyFont="1" applyFill="1" applyBorder="1"/>
    <xf numFmtId="0" fontId="33" fillId="2" borderId="39" xfId="0" applyFont="1" applyFill="1" applyBorder="1"/>
    <xf numFmtId="0" fontId="33" fillId="2" borderId="40" xfId="0" applyFont="1" applyFill="1" applyBorder="1"/>
    <xf numFmtId="49" fontId="32" fillId="2" borderId="26" xfId="0" applyNumberFormat="1" applyFont="1" applyFill="1" applyBorder="1"/>
    <xf numFmtId="0" fontId="33" fillId="2" borderId="43" xfId="0" applyFont="1" applyFill="1" applyBorder="1"/>
    <xf numFmtId="0" fontId="33" fillId="2" borderId="44" xfId="0" applyFont="1" applyFill="1" applyBorder="1"/>
    <xf numFmtId="0" fontId="33" fillId="2" borderId="45" xfId="0" applyFont="1" applyFill="1" applyBorder="1"/>
    <xf numFmtId="0" fontId="31" fillId="2" borderId="0" xfId="0" applyFont="1" applyFill="1"/>
    <xf numFmtId="0" fontId="34" fillId="0" borderId="0" xfId="0" applyFont="1"/>
    <xf numFmtId="0" fontId="33" fillId="0" borderId="0" xfId="0" applyFont="1"/>
    <xf numFmtId="171" fontId="21" fillId="0" borderId="0" xfId="0" applyNumberFormat="1" applyFont="1"/>
    <xf numFmtId="10" fontId="0" fillId="0" borderId="8" xfId="0" applyNumberFormat="1" applyFont="1" applyBorder="1" applyProtection="1">
      <protection locked="0"/>
    </xf>
    <xf numFmtId="10" fontId="0" fillId="0" borderId="8" xfId="0" applyNumberFormat="1" applyFont="1" applyBorder="1" applyProtection="1"/>
    <xf numFmtId="9" fontId="0" fillId="5" borderId="6" xfId="0" applyNumberFormat="1" applyFont="1" applyFill="1" applyBorder="1" applyAlignment="1" applyProtection="1">
      <alignment horizontal="center"/>
    </xf>
    <xf numFmtId="9" fontId="0" fillId="5" borderId="3" xfId="0" applyNumberFormat="1" applyFont="1" applyFill="1" applyBorder="1" applyAlignment="1" applyProtection="1">
      <alignment horizontal="center" wrapText="1"/>
    </xf>
    <xf numFmtId="9" fontId="0" fillId="3" borderId="3" xfId="0" applyNumberFormat="1" applyFont="1" applyFill="1" applyBorder="1" applyAlignment="1" applyProtection="1">
      <alignment horizontal="center" wrapText="1"/>
    </xf>
    <xf numFmtId="9" fontId="0" fillId="7" borderId="46" xfId="0" applyNumberFormat="1" applyFill="1" applyBorder="1" applyAlignment="1" applyProtection="1">
      <alignment horizontal="center"/>
    </xf>
    <xf numFmtId="9" fontId="0" fillId="7" borderId="46" xfId="0" applyNumberFormat="1" applyFill="1" applyBorder="1" applyAlignment="1" applyProtection="1">
      <alignment horizontal="center" wrapText="1"/>
    </xf>
    <xf numFmtId="9" fontId="0" fillId="10" borderId="46" xfId="0" applyNumberFormat="1" applyFill="1" applyBorder="1" applyAlignment="1" applyProtection="1">
      <alignment horizontal="center"/>
    </xf>
    <xf numFmtId="9" fontId="0" fillId="10" borderId="46" xfId="0" applyNumberFormat="1" applyFill="1" applyBorder="1" applyAlignment="1" applyProtection="1">
      <alignment horizontal="center" wrapText="1"/>
    </xf>
    <xf numFmtId="172" fontId="5" fillId="22" borderId="8" xfId="0" applyNumberFormat="1" applyFont="1" applyFill="1" applyBorder="1" applyProtection="1">
      <protection locked="0"/>
    </xf>
    <xf numFmtId="174" fontId="16" fillId="22" borderId="17" xfId="0" applyNumberFormat="1" applyFont="1" applyFill="1" applyBorder="1" applyAlignment="1" applyProtection="1">
      <alignment vertical="center" wrapText="1"/>
      <protection locked="0"/>
    </xf>
    <xf numFmtId="174" fontId="16" fillId="22" borderId="1" xfId="0" applyNumberFormat="1" applyFont="1" applyFill="1" applyBorder="1" applyAlignment="1" applyProtection="1">
      <alignment vertical="center" wrapText="1"/>
      <protection locked="0"/>
    </xf>
    <xf numFmtId="9" fontId="0" fillId="22" borderId="0" xfId="0" applyNumberFormat="1" applyFont="1" applyFill="1" applyBorder="1" applyProtection="1">
      <protection locked="0"/>
    </xf>
    <xf numFmtId="9" fontId="0" fillId="22" borderId="8" xfId="0" applyNumberFormat="1" applyFont="1" applyFill="1" applyBorder="1" applyProtection="1">
      <protection locked="0"/>
    </xf>
    <xf numFmtId="9" fontId="5" fillId="22" borderId="8" xfId="0" applyNumberFormat="1" applyFont="1" applyFill="1" applyBorder="1" applyProtection="1">
      <protection locked="0"/>
    </xf>
    <xf numFmtId="0" fontId="5" fillId="22" borderId="8" xfId="0" applyNumberFormat="1" applyFont="1" applyFill="1" applyBorder="1" applyProtection="1">
      <protection locked="0"/>
    </xf>
    <xf numFmtId="0" fontId="0" fillId="22" borderId="8" xfId="0" applyNumberFormat="1" applyFont="1" applyFill="1" applyBorder="1" applyProtection="1">
      <protection locked="0"/>
    </xf>
    <xf numFmtId="0" fontId="0" fillId="23" borderId="2" xfId="0" applyFont="1" applyFill="1" applyBorder="1" applyAlignment="1" applyProtection="1">
      <alignment horizontal="center"/>
    </xf>
    <xf numFmtId="0" fontId="0" fillId="23" borderId="3" xfId="0" applyFont="1" applyFill="1" applyBorder="1" applyAlignment="1" applyProtection="1">
      <alignment horizontal="center"/>
    </xf>
    <xf numFmtId="0" fontId="0" fillId="25" borderId="1" xfId="0" applyFont="1" applyFill="1" applyBorder="1" applyAlignment="1" applyProtection="1">
      <alignment horizontal="center" wrapText="1"/>
    </xf>
    <xf numFmtId="9" fontId="0" fillId="25" borderId="5" xfId="0" applyNumberFormat="1" applyFont="1" applyFill="1" applyBorder="1" applyAlignment="1" applyProtection="1">
      <alignment horizontal="center"/>
    </xf>
    <xf numFmtId="0" fontId="0" fillId="25" borderId="1" xfId="0" applyFont="1" applyFill="1" applyBorder="1" applyAlignment="1" applyProtection="1">
      <alignment horizontal="center"/>
    </xf>
    <xf numFmtId="0" fontId="0" fillId="25" borderId="5" xfId="0" applyFont="1" applyFill="1" applyBorder="1" applyAlignment="1" applyProtection="1">
      <alignment horizontal="center"/>
    </xf>
    <xf numFmtId="0" fontId="9" fillId="25" borderId="1" xfId="0" applyFont="1" applyFill="1" applyBorder="1" applyAlignment="1" applyProtection="1">
      <alignment horizontal="center"/>
    </xf>
    <xf numFmtId="0" fontId="0" fillId="25" borderId="6" xfId="0" applyFont="1" applyFill="1" applyBorder="1" applyAlignment="1" applyProtection="1">
      <alignment horizontal="center"/>
    </xf>
    <xf numFmtId="10" fontId="5" fillId="25" borderId="1" xfId="0" applyNumberFormat="1" applyFont="1" applyFill="1" applyBorder="1" applyProtection="1"/>
    <xf numFmtId="172" fontId="5" fillId="26" borderId="1" xfId="0" applyNumberFormat="1" applyFont="1" applyFill="1" applyBorder="1" applyProtection="1"/>
    <xf numFmtId="172" fontId="0" fillId="25" borderId="1" xfId="0" applyNumberFormat="1" applyFont="1" applyFill="1" applyBorder="1" applyProtection="1"/>
    <xf numFmtId="172" fontId="5" fillId="25" borderId="1" xfId="1" applyNumberFormat="1" applyFont="1" applyFill="1" applyBorder="1" applyAlignment="1" applyProtection="1"/>
    <xf numFmtId="9" fontId="0" fillId="25" borderId="2" xfId="0" applyNumberFormat="1" applyFont="1" applyFill="1" applyBorder="1" applyAlignment="1" applyProtection="1">
      <alignment horizontal="center" wrapText="1"/>
    </xf>
    <xf numFmtId="0" fontId="0" fillId="25" borderId="2" xfId="0" applyFont="1" applyFill="1" applyBorder="1" applyAlignment="1" applyProtection="1">
      <alignment horizontal="center"/>
    </xf>
    <xf numFmtId="0" fontId="0" fillId="25" borderId="3" xfId="0" applyFont="1" applyFill="1" applyBorder="1" applyAlignment="1" applyProtection="1">
      <alignment horizontal="center"/>
    </xf>
    <xf numFmtId="172" fontId="0" fillId="25" borderId="1" xfId="1" applyNumberFormat="1" applyFont="1" applyFill="1" applyBorder="1" applyAlignment="1" applyProtection="1"/>
    <xf numFmtId="0" fontId="0" fillId="25" borderId="2" xfId="0" applyFont="1" applyFill="1" applyBorder="1" applyAlignment="1" applyProtection="1">
      <alignment horizontal="center" wrapText="1"/>
    </xf>
    <xf numFmtId="10" fontId="5" fillId="23" borderId="1" xfId="0" applyNumberFormat="1" applyFont="1" applyFill="1" applyBorder="1" applyProtection="1"/>
    <xf numFmtId="167" fontId="5" fillId="27" borderId="1" xfId="0" applyNumberFormat="1" applyFont="1" applyFill="1" applyBorder="1" applyProtection="1"/>
    <xf numFmtId="172" fontId="5" fillId="23" borderId="1" xfId="1" applyNumberFormat="1" applyFont="1" applyFill="1" applyBorder="1" applyAlignment="1" applyProtection="1"/>
    <xf numFmtId="172" fontId="5" fillId="27" borderId="1" xfId="0" applyNumberFormat="1" applyFont="1" applyFill="1" applyBorder="1" applyProtection="1"/>
    <xf numFmtId="172" fontId="5" fillId="23" borderId="1" xfId="0" applyNumberFormat="1" applyFont="1" applyFill="1" applyBorder="1" applyProtection="1"/>
    <xf numFmtId="9" fontId="0" fillId="23" borderId="2" xfId="0" applyNumberFormat="1" applyFont="1" applyFill="1" applyBorder="1" applyAlignment="1" applyProtection="1">
      <alignment horizontal="center" wrapText="1"/>
    </xf>
    <xf numFmtId="0" fontId="0" fillId="23" borderId="2" xfId="0" applyFont="1" applyFill="1" applyBorder="1" applyAlignment="1" applyProtection="1">
      <alignment horizontal="center" wrapText="1"/>
    </xf>
    <xf numFmtId="0" fontId="0" fillId="23" borderId="1" xfId="0" applyFont="1" applyFill="1" applyBorder="1" applyAlignment="1" applyProtection="1">
      <alignment horizontal="center" wrapText="1"/>
    </xf>
    <xf numFmtId="9" fontId="0" fillId="23" borderId="2" xfId="0" applyNumberFormat="1" applyFont="1" applyFill="1" applyBorder="1" applyAlignment="1" applyProtection="1">
      <alignment horizontal="center"/>
    </xf>
    <xf numFmtId="0" fontId="0" fillId="23" borderId="0" xfId="0" applyFont="1" applyFill="1" applyBorder="1" applyAlignment="1" applyProtection="1">
      <alignment horizontal="center" wrapText="1"/>
    </xf>
    <xf numFmtId="0" fontId="9" fillId="23" borderId="3" xfId="0" applyFont="1" applyFill="1" applyBorder="1" applyAlignment="1" applyProtection="1">
      <alignment horizontal="center"/>
    </xf>
    <xf numFmtId="0" fontId="5" fillId="23" borderId="2" xfId="0" applyFont="1" applyFill="1" applyBorder="1" applyAlignment="1" applyProtection="1">
      <alignment horizontal="center"/>
    </xf>
    <xf numFmtId="0" fontId="0" fillId="24" borderId="0" xfId="0" applyFill="1" applyProtection="1"/>
    <xf numFmtId="9" fontId="5" fillId="29" borderId="2" xfId="0" applyNumberFormat="1" applyFont="1" applyFill="1" applyBorder="1" applyAlignment="1" applyProtection="1">
      <alignment horizontal="center" wrapText="1"/>
    </xf>
    <xf numFmtId="0" fontId="0" fillId="29" borderId="2" xfId="0" applyFont="1" applyFill="1" applyBorder="1" applyAlignment="1" applyProtection="1">
      <alignment horizontal="center"/>
    </xf>
    <xf numFmtId="0" fontId="0" fillId="29" borderId="3" xfId="0" applyFont="1" applyFill="1" applyBorder="1" applyAlignment="1" applyProtection="1">
      <alignment horizontal="center"/>
    </xf>
    <xf numFmtId="172" fontId="0" fillId="29" borderId="1" xfId="0" applyNumberFormat="1" applyFont="1" applyFill="1" applyBorder="1" applyProtection="1"/>
    <xf numFmtId="9" fontId="5" fillId="29" borderId="10" xfId="0" applyNumberFormat="1" applyFont="1" applyFill="1" applyBorder="1" applyAlignment="1" applyProtection="1">
      <alignment horizontal="center" wrapText="1"/>
    </xf>
    <xf numFmtId="0" fontId="0" fillId="29" borderId="2" xfId="0" applyFill="1" applyBorder="1" applyAlignment="1" applyProtection="1">
      <alignment horizontal="center"/>
    </xf>
    <xf numFmtId="0" fontId="0" fillId="29" borderId="3" xfId="0" applyFill="1" applyBorder="1" applyAlignment="1" applyProtection="1">
      <alignment horizontal="center"/>
    </xf>
    <xf numFmtId="172" fontId="5" fillId="30" borderId="1" xfId="0" applyNumberFormat="1" applyFont="1" applyFill="1" applyBorder="1" applyProtection="1"/>
    <xf numFmtId="9" fontId="5" fillId="29" borderId="14" xfId="0" applyNumberFormat="1" applyFont="1" applyFill="1" applyBorder="1" applyAlignment="1" applyProtection="1">
      <alignment horizontal="center" wrapText="1"/>
    </xf>
    <xf numFmtId="9" fontId="5" fillId="29" borderId="1" xfId="0" applyNumberFormat="1" applyFont="1" applyFill="1" applyBorder="1" applyAlignment="1" applyProtection="1">
      <alignment horizontal="center" wrapText="1"/>
    </xf>
    <xf numFmtId="0" fontId="0" fillId="29" borderId="1" xfId="0" applyFont="1" applyFill="1" applyBorder="1" applyProtection="1"/>
    <xf numFmtId="0" fontId="0" fillId="29" borderId="1" xfId="0" applyFill="1" applyBorder="1" applyProtection="1"/>
    <xf numFmtId="172" fontId="0" fillId="29" borderId="1" xfId="0" applyNumberFormat="1" applyFill="1" applyBorder="1" applyProtection="1"/>
    <xf numFmtId="172" fontId="0" fillId="29" borderId="1" xfId="0" applyNumberFormat="1" applyFill="1" applyBorder="1"/>
    <xf numFmtId="172" fontId="2" fillId="29" borderId="1" xfId="2" applyNumberFormat="1" applyFill="1" applyBorder="1"/>
    <xf numFmtId="4" fontId="7" fillId="29" borderId="1" xfId="1" applyNumberFormat="1" applyFont="1" applyFill="1" applyBorder="1" applyAlignment="1" applyProtection="1"/>
    <xf numFmtId="4" fontId="0" fillId="29" borderId="1" xfId="0" applyNumberFormat="1" applyFont="1" applyFill="1" applyBorder="1"/>
    <xf numFmtId="0" fontId="0" fillId="29" borderId="1" xfId="0" applyFont="1" applyFill="1" applyBorder="1"/>
    <xf numFmtId="37" fontId="5" fillId="29" borderId="1" xfId="1" applyNumberFormat="1" applyFont="1" applyFill="1" applyBorder="1" applyAlignment="1" applyProtection="1"/>
    <xf numFmtId="3" fontId="0" fillId="29" borderId="1" xfId="0" applyNumberFormat="1" applyFont="1" applyFill="1" applyBorder="1"/>
    <xf numFmtId="0" fontId="0" fillId="29" borderId="1" xfId="0" applyFont="1" applyFill="1" applyBorder="1" applyAlignment="1">
      <alignment wrapText="1"/>
    </xf>
    <xf numFmtId="37" fontId="5" fillId="29" borderId="1" xfId="1" applyNumberFormat="1" applyFont="1" applyFill="1" applyBorder="1" applyAlignment="1" applyProtection="1">
      <protection locked="0"/>
    </xf>
    <xf numFmtId="0" fontId="0" fillId="31" borderId="16" xfId="0" applyFill="1" applyBorder="1" applyAlignment="1" applyProtection="1">
      <alignment horizontal="center" wrapText="1"/>
    </xf>
    <xf numFmtId="9" fontId="0" fillId="31" borderId="3" xfId="0" applyNumberFormat="1" applyFill="1" applyBorder="1" applyAlignment="1" applyProtection="1">
      <alignment horizontal="center"/>
    </xf>
    <xf numFmtId="0" fontId="0" fillId="31" borderId="1" xfId="0" applyFill="1" applyBorder="1" applyAlignment="1" applyProtection="1">
      <alignment horizontal="center" wrapText="1"/>
    </xf>
    <xf numFmtId="9" fontId="0" fillId="31" borderId="1" xfId="0" applyNumberFormat="1" applyFill="1" applyBorder="1" applyAlignment="1" applyProtection="1">
      <alignment horizontal="center"/>
    </xf>
    <xf numFmtId="0" fontId="0" fillId="31" borderId="15" xfId="0" applyFill="1" applyBorder="1" applyAlignment="1" applyProtection="1">
      <alignment horizontal="center"/>
    </xf>
    <xf numFmtId="0" fontId="5" fillId="31" borderId="17" xfId="0" applyFont="1" applyFill="1" applyBorder="1" applyAlignment="1" applyProtection="1">
      <alignment horizontal="center"/>
    </xf>
    <xf numFmtId="1" fontId="0" fillId="31" borderId="11" xfId="0" applyNumberFormat="1" applyFill="1" applyBorder="1" applyAlignment="1" applyProtection="1">
      <alignment horizontal="center"/>
    </xf>
    <xf numFmtId="1" fontId="0" fillId="31" borderId="1" xfId="0" applyNumberFormat="1" applyFill="1" applyBorder="1" applyAlignment="1" applyProtection="1">
      <alignment horizontal="center"/>
    </xf>
    <xf numFmtId="10" fontId="5" fillId="31" borderId="1" xfId="0" applyNumberFormat="1" applyFont="1" applyFill="1" applyBorder="1" applyProtection="1"/>
    <xf numFmtId="172" fontId="5" fillId="32" borderId="1" xfId="0" applyNumberFormat="1" applyFont="1" applyFill="1" applyBorder="1" applyProtection="1"/>
    <xf numFmtId="172" fontId="5" fillId="31" borderId="4" xfId="1" applyNumberFormat="1" applyFont="1" applyFill="1" applyBorder="1" applyAlignment="1" applyProtection="1"/>
    <xf numFmtId="9" fontId="0" fillId="31" borderId="3" xfId="0" applyNumberFormat="1" applyFill="1" applyBorder="1" applyAlignment="1" applyProtection="1">
      <alignment horizontal="center" wrapText="1"/>
    </xf>
    <xf numFmtId="9" fontId="0" fillId="31" borderId="1" xfId="0" applyNumberFormat="1" applyFill="1" applyBorder="1" applyAlignment="1" applyProtection="1">
      <alignment horizontal="center" wrapText="1"/>
    </xf>
    <xf numFmtId="172" fontId="5" fillId="31" borderId="1" xfId="1" applyNumberFormat="1" applyFont="1" applyFill="1" applyBorder="1" applyAlignment="1" applyProtection="1"/>
    <xf numFmtId="0" fontId="0" fillId="31" borderId="2" xfId="0" applyFont="1" applyFill="1" applyBorder="1" applyAlignment="1" applyProtection="1">
      <alignment horizontal="center" wrapText="1"/>
    </xf>
    <xf numFmtId="172" fontId="2" fillId="31" borderId="1" xfId="1" applyNumberFormat="1" applyFont="1" applyFill="1" applyBorder="1" applyAlignment="1" applyProtection="1"/>
    <xf numFmtId="2" fontId="7" fillId="29" borderId="1" xfId="1" applyNumberFormat="1" applyFont="1" applyFill="1" applyBorder="1" applyAlignment="1" applyProtection="1"/>
    <xf numFmtId="0" fontId="0" fillId="29" borderId="1" xfId="0" applyFont="1" applyFill="1" applyBorder="1" applyAlignment="1">
      <alignment wrapText="1"/>
    </xf>
    <xf numFmtId="0" fontId="1" fillId="25" borderId="1" xfId="0" applyFont="1" applyFill="1" applyBorder="1" applyAlignment="1" applyProtection="1">
      <alignment horizontal="center"/>
    </xf>
    <xf numFmtId="0" fontId="1" fillId="25" borderId="1" xfId="0" applyFont="1" applyFill="1" applyBorder="1" applyAlignment="1" applyProtection="1">
      <alignment horizontal="center" wrapText="1"/>
    </xf>
    <xf numFmtId="0" fontId="1" fillId="23" borderId="1" xfId="0" applyFont="1" applyFill="1" applyBorder="1" applyAlignment="1" applyProtection="1">
      <alignment horizontal="center"/>
    </xf>
    <xf numFmtId="0" fontId="7" fillId="23" borderId="1" xfId="0" applyFont="1" applyFill="1" applyBorder="1" applyAlignment="1" applyProtection="1">
      <alignment horizontal="center"/>
    </xf>
    <xf numFmtId="0" fontId="7" fillId="23" borderId="1" xfId="0" applyFont="1" applyFill="1" applyBorder="1" applyAlignment="1" applyProtection="1">
      <alignment horizontal="center" wrapText="1"/>
    </xf>
    <xf numFmtId="0" fontId="7" fillId="7" borderId="1" xfId="0" applyFont="1" applyFill="1" applyBorder="1" applyAlignment="1" applyProtection="1">
      <alignment horizontal="center"/>
    </xf>
    <xf numFmtId="0" fontId="7" fillId="7" borderId="1" xfId="0" applyFont="1" applyFill="1" applyBorder="1" applyAlignment="1" applyProtection="1">
      <alignment horizontal="center" wrapText="1"/>
    </xf>
    <xf numFmtId="0" fontId="7" fillId="31" borderId="1" xfId="0" applyFont="1" applyFill="1" applyBorder="1" applyAlignment="1" applyProtection="1">
      <alignment horizontal="center"/>
    </xf>
    <xf numFmtId="9" fontId="7" fillId="31" borderId="1" xfId="0" applyNumberFormat="1" applyFont="1" applyFill="1" applyBorder="1" applyAlignment="1" applyProtection="1">
      <alignment horizontal="center" wrapText="1"/>
    </xf>
    <xf numFmtId="0" fontId="1" fillId="25" borderId="47" xfId="0" applyFont="1" applyFill="1" applyBorder="1" applyAlignment="1" applyProtection="1">
      <alignment horizontal="center"/>
    </xf>
    <xf numFmtId="0" fontId="1" fillId="25" borderId="48" xfId="0" applyFont="1" applyFill="1" applyBorder="1" applyAlignment="1" applyProtection="1">
      <alignment horizontal="center"/>
    </xf>
    <xf numFmtId="0" fontId="1" fillId="23" borderId="48" xfId="0" applyFont="1" applyFill="1" applyBorder="1" applyAlignment="1" applyProtection="1">
      <alignment horizontal="center"/>
    </xf>
    <xf numFmtId="9" fontId="1" fillId="23" borderId="48" xfId="0" applyNumberFormat="1" applyFont="1" applyFill="1" applyBorder="1" applyAlignment="1" applyProtection="1">
      <alignment horizontal="center"/>
    </xf>
    <xf numFmtId="1" fontId="1" fillId="7" borderId="17" xfId="0" applyNumberFormat="1" applyFont="1" applyFill="1" applyBorder="1" applyAlignment="1" applyProtection="1">
      <alignment horizontal="center"/>
    </xf>
    <xf numFmtId="1" fontId="1" fillId="31" borderId="17" xfId="0" applyNumberFormat="1" applyFont="1" applyFill="1" applyBorder="1" applyAlignment="1" applyProtection="1">
      <alignment horizontal="center"/>
    </xf>
    <xf numFmtId="0" fontId="1" fillId="0" borderId="0" xfId="0" applyFont="1" applyAlignment="1" applyProtection="1">
      <alignment wrapText="1"/>
    </xf>
    <xf numFmtId="0" fontId="5" fillId="33" borderId="2" xfId="0" applyFont="1" applyFill="1" applyBorder="1" applyAlignment="1" applyProtection="1">
      <alignment horizontal="center" wrapText="1"/>
    </xf>
    <xf numFmtId="172" fontId="0" fillId="33" borderId="2" xfId="0" applyNumberFormat="1" applyFont="1" applyFill="1" applyBorder="1" applyAlignment="1" applyProtection="1">
      <alignment horizontal="center" wrapText="1"/>
    </xf>
    <xf numFmtId="0" fontId="0" fillId="33" borderId="2" xfId="0" applyFont="1" applyFill="1" applyBorder="1" applyAlignment="1" applyProtection="1">
      <alignment horizontal="center"/>
    </xf>
    <xf numFmtId="172" fontId="0" fillId="33" borderId="2" xfId="0" applyNumberFormat="1" applyFont="1" applyFill="1" applyBorder="1" applyAlignment="1" applyProtection="1">
      <alignment horizontal="center"/>
    </xf>
    <xf numFmtId="0" fontId="0" fillId="33" borderId="3" xfId="0" applyFont="1" applyFill="1" applyBorder="1" applyAlignment="1" applyProtection="1">
      <alignment horizontal="center"/>
    </xf>
    <xf numFmtId="172" fontId="0" fillId="33" borderId="3" xfId="0" applyNumberFormat="1" applyFont="1" applyFill="1" applyBorder="1" applyAlignment="1" applyProtection="1">
      <alignment horizontal="center"/>
    </xf>
    <xf numFmtId="170" fontId="5" fillId="34" borderId="1" xfId="1" applyNumberFormat="1" applyFont="1" applyFill="1" applyBorder="1" applyAlignment="1" applyProtection="1">
      <alignment horizontal="right"/>
    </xf>
    <xf numFmtId="172" fontId="5" fillId="35" borderId="1" xfId="0" applyNumberFormat="1" applyFont="1" applyFill="1" applyBorder="1" applyProtection="1"/>
    <xf numFmtId="170" fontId="5" fillId="34" borderId="1" xfId="1" applyNumberFormat="1" applyFont="1" applyFill="1" applyBorder="1" applyAlignment="1" applyProtection="1">
      <alignment horizontal="right"/>
      <protection locked="0"/>
    </xf>
    <xf numFmtId="168" fontId="5" fillId="36" borderId="1" xfId="1" applyNumberFormat="1" applyFont="1" applyFill="1" applyBorder="1" applyAlignment="1" applyProtection="1">
      <alignment horizontal="right"/>
      <protection locked="0"/>
    </xf>
    <xf numFmtId="172" fontId="5" fillId="36" borderId="1" xfId="1" applyNumberFormat="1" applyFont="1" applyFill="1" applyBorder="1" applyAlignment="1" applyProtection="1"/>
    <xf numFmtId="168" fontId="5" fillId="36" borderId="1" xfId="1" applyNumberFormat="1" applyFont="1" applyFill="1" applyBorder="1" applyAlignment="1" applyProtection="1">
      <protection locked="0"/>
    </xf>
    <xf numFmtId="172" fontId="5" fillId="33" borderId="1" xfId="1" applyNumberFormat="1" applyFont="1" applyFill="1" applyBorder="1" applyAlignment="1" applyProtection="1">
      <protection locked="0"/>
    </xf>
    <xf numFmtId="0" fontId="0" fillId="33" borderId="2" xfId="0" applyFont="1" applyFill="1" applyBorder="1" applyAlignment="1" applyProtection="1">
      <alignment horizontal="center" wrapText="1"/>
    </xf>
    <xf numFmtId="170" fontId="5" fillId="34" borderId="1" xfId="1" applyNumberFormat="1" applyFont="1" applyFill="1" applyBorder="1" applyAlignment="1" applyProtection="1"/>
    <xf numFmtId="172" fontId="0" fillId="33" borderId="1" xfId="1" applyNumberFormat="1" applyFont="1" applyFill="1" applyBorder="1" applyAlignment="1" applyProtection="1"/>
    <xf numFmtId="170" fontId="5" fillId="34" borderId="1" xfId="1" applyNumberFormat="1" applyFont="1" applyFill="1" applyBorder="1" applyAlignment="1" applyProtection="1">
      <protection locked="0"/>
    </xf>
    <xf numFmtId="1" fontId="5" fillId="36" borderId="1" xfId="1" applyNumberFormat="1" applyFont="1" applyFill="1" applyBorder="1" applyAlignment="1" applyProtection="1">
      <protection locked="0"/>
    </xf>
    <xf numFmtId="172" fontId="0" fillId="33" borderId="13" xfId="0" applyNumberFormat="1" applyFont="1" applyFill="1" applyBorder="1" applyAlignment="1" applyProtection="1">
      <alignment horizontal="center" wrapText="1"/>
    </xf>
    <xf numFmtId="172" fontId="0" fillId="33" borderId="0" xfId="0" applyNumberFormat="1" applyFont="1" applyFill="1" applyProtection="1"/>
    <xf numFmtId="0" fontId="0" fillId="33" borderId="1" xfId="0" applyFont="1" applyFill="1" applyBorder="1" applyProtection="1"/>
    <xf numFmtId="172" fontId="0" fillId="33" borderId="1" xfId="0" applyNumberFormat="1" applyFont="1" applyFill="1" applyBorder="1" applyProtection="1"/>
    <xf numFmtId="0" fontId="0" fillId="33" borderId="1" xfId="0" applyFont="1" applyFill="1" applyBorder="1" applyProtection="1">
      <protection locked="0"/>
    </xf>
    <xf numFmtId="172" fontId="0" fillId="33" borderId="1" xfId="0" applyNumberFormat="1" applyFont="1" applyFill="1" applyBorder="1"/>
    <xf numFmtId="169" fontId="5" fillId="36" borderId="1" xfId="1" applyNumberFormat="1" applyFont="1" applyFill="1" applyBorder="1" applyAlignment="1" applyProtection="1">
      <protection locked="0"/>
    </xf>
    <xf numFmtId="0" fontId="0" fillId="33" borderId="0" xfId="0" applyFont="1" applyFill="1" applyProtection="1"/>
    <xf numFmtId="172" fontId="5" fillId="33" borderId="1" xfId="0" applyNumberFormat="1" applyFont="1" applyFill="1" applyBorder="1" applyProtection="1"/>
    <xf numFmtId="0" fontId="6" fillId="33" borderId="2" xfId="0" applyFont="1" applyFill="1" applyBorder="1" applyAlignment="1" applyProtection="1">
      <alignment horizontal="center"/>
    </xf>
    <xf numFmtId="0" fontId="9" fillId="33" borderId="3" xfId="0" applyFont="1" applyFill="1" applyBorder="1" applyAlignment="1" applyProtection="1">
      <alignment horizontal="center"/>
    </xf>
    <xf numFmtId="0" fontId="0" fillId="33" borderId="3" xfId="0" applyFill="1" applyBorder="1" applyAlignment="1" applyProtection="1">
      <alignment horizontal="center" wrapText="1"/>
    </xf>
    <xf numFmtId="0" fontId="5" fillId="33" borderId="1" xfId="0" applyFont="1" applyFill="1" applyBorder="1" applyAlignment="1" applyProtection="1">
      <alignment horizontal="center" wrapText="1"/>
    </xf>
    <xf numFmtId="0" fontId="0" fillId="33" borderId="1" xfId="0" applyFill="1" applyBorder="1" applyAlignment="1" applyProtection="1">
      <alignment horizontal="center" wrapText="1"/>
    </xf>
    <xf numFmtId="0" fontId="0" fillId="33" borderId="17" xfId="0" applyFont="1" applyFill="1" applyBorder="1" applyAlignment="1" applyProtection="1">
      <alignment horizontal="center"/>
    </xf>
    <xf numFmtId="0" fontId="0" fillId="33" borderId="1" xfId="0" applyFill="1" applyBorder="1" applyAlignment="1" applyProtection="1">
      <alignment horizontal="center"/>
    </xf>
    <xf numFmtId="1" fontId="0" fillId="33" borderId="1" xfId="0" applyNumberFormat="1" applyFill="1" applyBorder="1" applyAlignment="1" applyProtection="1">
      <alignment horizontal="center"/>
    </xf>
    <xf numFmtId="172" fontId="2" fillId="33" borderId="1" xfId="1" applyNumberFormat="1" applyFont="1" applyFill="1" applyBorder="1" applyAlignment="1" applyProtection="1"/>
    <xf numFmtId="0" fontId="0" fillId="33" borderId="17" xfId="0" applyFont="1" applyFill="1" applyBorder="1" applyProtection="1"/>
    <xf numFmtId="0" fontId="0" fillId="33" borderId="1" xfId="0" applyFill="1" applyBorder="1" applyProtection="1"/>
    <xf numFmtId="172" fontId="0" fillId="33" borderId="1" xfId="0" applyNumberFormat="1" applyFont="1" applyFill="1" applyBorder="1" applyProtection="1">
      <protection locked="0"/>
    </xf>
    <xf numFmtId="1" fontId="5" fillId="33" borderId="1" xfId="1" applyNumberFormat="1" applyFont="1" applyFill="1" applyBorder="1" applyAlignment="1" applyProtection="1"/>
    <xf numFmtId="0" fontId="0" fillId="23" borderId="5" xfId="0" applyFont="1" applyFill="1" applyBorder="1" applyAlignment="1" applyProtection="1">
      <alignment horizontal="center"/>
    </xf>
    <xf numFmtId="0" fontId="0" fillId="37" borderId="16" xfId="0" applyFill="1" applyBorder="1" applyAlignment="1" applyProtection="1">
      <alignment horizontal="center" wrapText="1"/>
    </xf>
    <xf numFmtId="0" fontId="12" fillId="0" borderId="0" xfId="0" applyFont="1" applyProtection="1">
      <protection locked="0"/>
    </xf>
    <xf numFmtId="0" fontId="1" fillId="0" borderId="0" xfId="0" applyFont="1" applyProtection="1">
      <protection locked="0"/>
    </xf>
    <xf numFmtId="172" fontId="0" fillId="0" borderId="8" xfId="0" applyNumberFormat="1" applyFont="1" applyBorder="1" applyProtection="1"/>
    <xf numFmtId="9" fontId="5" fillId="28" borderId="1" xfId="0" applyNumberFormat="1" applyFont="1" applyFill="1" applyBorder="1" applyProtection="1"/>
    <xf numFmtId="0" fontId="5" fillId="0" borderId="8" xfId="0" applyNumberFormat="1" applyFont="1" applyBorder="1" applyProtection="1"/>
    <xf numFmtId="0" fontId="1" fillId="0" borderId="12" xfId="0" applyFont="1" applyBorder="1" applyAlignment="1" applyProtection="1">
      <alignment wrapText="1"/>
    </xf>
    <xf numFmtId="0" fontId="12" fillId="0" borderId="0" xfId="0" applyFont="1" applyAlignment="1" applyProtection="1"/>
    <xf numFmtId="0" fontId="1" fillId="0" borderId="0" xfId="0" applyFont="1" applyAlignment="1" applyProtection="1"/>
    <xf numFmtId="0" fontId="0" fillId="0" borderId="0" xfId="0" applyFont="1" applyAlignment="1" applyProtection="1"/>
    <xf numFmtId="0" fontId="18" fillId="0" borderId="0" xfId="0" applyFont="1" applyAlignment="1">
      <alignment horizontal="right"/>
    </xf>
    <xf numFmtId="0" fontId="1" fillId="0" borderId="12" xfId="0" applyFont="1" applyBorder="1" applyAlignment="1" applyProtection="1">
      <alignment wrapText="1"/>
    </xf>
    <xf numFmtId="0" fontId="1" fillId="18" borderId="0" xfId="0" applyFont="1" applyFill="1" applyAlignment="1">
      <alignment horizontal="left" vertical="center" wrapText="1"/>
    </xf>
    <xf numFmtId="0" fontId="1" fillId="18" borderId="0" xfId="0" applyFont="1" applyFill="1" applyBorder="1" applyAlignment="1">
      <alignment horizontal="left" vertical="center" wrapText="1"/>
    </xf>
    <xf numFmtId="0" fontId="1" fillId="0" borderId="0" xfId="0" applyFont="1" applyAlignment="1" applyProtection="1">
      <alignment wrapText="1"/>
    </xf>
    <xf numFmtId="0" fontId="0" fillId="29" borderId="1" xfId="0" applyFont="1" applyFill="1" applyBorder="1" applyAlignment="1">
      <alignment wrapText="1"/>
    </xf>
    <xf numFmtId="0" fontId="0" fillId="0" borderId="0" xfId="0" applyAlignment="1" applyProtection="1"/>
    <xf numFmtId="10" fontId="5" fillId="22" borderId="8" xfId="0" applyNumberFormat="1" applyFont="1" applyFill="1" applyBorder="1" applyProtection="1">
      <protection locked="0"/>
    </xf>
    <xf numFmtId="10" fontId="5" fillId="23" borderId="1" xfId="0" applyNumberFormat="1" applyFont="1" applyFill="1" applyBorder="1" applyAlignment="1" applyProtection="1">
      <alignment wrapText="1"/>
    </xf>
    <xf numFmtId="0" fontId="0" fillId="7" borderId="15" xfId="0" applyFill="1" applyBorder="1" applyAlignment="1" applyProtection="1">
      <alignment horizontal="center" wrapText="1"/>
    </xf>
    <xf numFmtId="174" fontId="16" fillId="28" borderId="17" xfId="0" applyNumberFormat="1" applyFont="1" applyFill="1" applyBorder="1" applyAlignment="1" applyProtection="1">
      <alignment vertical="center" wrapText="1"/>
      <protection locked="0"/>
    </xf>
    <xf numFmtId="174" fontId="16" fillId="28" borderId="1" xfId="0" applyNumberFormat="1" applyFont="1" applyFill="1" applyBorder="1" applyAlignment="1" applyProtection="1">
      <alignment vertical="center" wrapText="1"/>
      <protection locked="0"/>
    </xf>
    <xf numFmtId="9" fontId="6" fillId="28" borderId="1" xfId="0" applyNumberFormat="1" applyFont="1" applyFill="1" applyBorder="1" applyProtection="1"/>
    <xf numFmtId="0" fontId="7" fillId="0" borderId="0" xfId="0" applyFont="1"/>
    <xf numFmtId="0" fontId="32" fillId="2" borderId="41" xfId="0" applyFont="1" applyFill="1" applyBorder="1" applyAlignment="1">
      <alignment horizontal="left"/>
    </xf>
    <xf numFmtId="0" fontId="32" fillId="2" borderId="42" xfId="0" applyFont="1" applyFill="1" applyBorder="1" applyAlignment="1">
      <alignment horizontal="left"/>
    </xf>
    <xf numFmtId="0" fontId="29" fillId="21" borderId="0" xfId="0" applyFont="1" applyFill="1" applyBorder="1" applyAlignment="1">
      <alignment horizontal="right"/>
    </xf>
    <xf numFmtId="0" fontId="29" fillId="21" borderId="20" xfId="0" applyFont="1" applyFill="1" applyBorder="1" applyAlignment="1">
      <alignment horizontal="right"/>
    </xf>
    <xf numFmtId="0" fontId="3" fillId="0" borderId="0" xfId="0" applyFont="1" applyAlignment="1">
      <alignment horizontal="center"/>
    </xf>
    <xf numFmtId="0" fontId="22" fillId="3" borderId="18" xfId="0" applyFont="1" applyFill="1" applyBorder="1" applyAlignment="1">
      <alignment horizontal="right"/>
    </xf>
    <xf numFmtId="0" fontId="22" fillId="3" borderId="27" xfId="0" applyFont="1" applyFill="1" applyBorder="1" applyAlignment="1">
      <alignment horizontal="right"/>
    </xf>
    <xf numFmtId="0" fontId="22" fillId="3" borderId="19" xfId="0" applyFont="1" applyFill="1" applyBorder="1" applyAlignment="1">
      <alignment horizontal="right"/>
    </xf>
    <xf numFmtId="0" fontId="32" fillId="2" borderId="30" xfId="0" applyFont="1" applyFill="1" applyBorder="1" applyAlignment="1">
      <alignment horizontal="left"/>
    </xf>
    <xf numFmtId="0" fontId="32" fillId="2" borderId="31" xfId="0" applyFont="1" applyFill="1" applyBorder="1" applyAlignment="1">
      <alignment horizontal="left"/>
    </xf>
    <xf numFmtId="0" fontId="32" fillId="2" borderId="36" xfId="0" applyFont="1" applyFill="1" applyBorder="1" applyAlignment="1">
      <alignment horizontal="left"/>
    </xf>
    <xf numFmtId="0" fontId="32" fillId="2" borderId="37" xfId="0" applyFont="1" applyFill="1" applyBorder="1" applyAlignment="1">
      <alignment horizontal="left"/>
    </xf>
    <xf numFmtId="0" fontId="20" fillId="0" borderId="0" xfId="0" applyFont="1" applyAlignment="1">
      <alignment horizontal="left"/>
    </xf>
    <xf numFmtId="0" fontId="0" fillId="0" borderId="0" xfId="0" applyAlignment="1"/>
    <xf numFmtId="0" fontId="22" fillId="0" borderId="0" xfId="0" applyFont="1" applyAlignment="1">
      <alignment horizontal="left" wrapText="1"/>
    </xf>
    <xf numFmtId="0" fontId="23" fillId="0" borderId="0" xfId="0" applyFont="1" applyAlignment="1">
      <alignment horizontal="left" wrapText="1"/>
    </xf>
    <xf numFmtId="0" fontId="0" fillId="0" borderId="0" xfId="0" applyFont="1" applyAlignment="1">
      <alignment wrapText="1"/>
    </xf>
    <xf numFmtId="0" fontId="23" fillId="0" borderId="4" xfId="0" applyFont="1" applyBorder="1" applyAlignment="1">
      <alignment horizontal="left" vertical="center" wrapText="1"/>
    </xf>
    <xf numFmtId="0" fontId="23" fillId="0" borderId="9" xfId="0" applyFont="1" applyBorder="1" applyAlignment="1">
      <alignment horizontal="left" vertical="center" wrapText="1"/>
    </xf>
    <xf numFmtId="0" fontId="23" fillId="0" borderId="7" xfId="0" applyFont="1" applyBorder="1" applyAlignment="1">
      <alignment horizontal="left" vertical="center" wrapText="1"/>
    </xf>
    <xf numFmtId="0" fontId="5" fillId="0" borderId="0" xfId="0" applyFont="1" applyAlignment="1">
      <alignment wrapText="1"/>
    </xf>
    <xf numFmtId="0" fontId="0" fillId="0" borderId="0" xfId="0" applyAlignment="1">
      <alignment wrapText="1"/>
    </xf>
    <xf numFmtId="0" fontId="12" fillId="22" borderId="0" xfId="0" applyFont="1" applyFill="1" applyAlignment="1" applyProtection="1">
      <alignment horizontal="left"/>
      <protection locked="0"/>
    </xf>
    <xf numFmtId="0" fontId="7" fillId="0" borderId="0" xfId="0" applyFont="1" applyBorder="1" applyAlignment="1" applyProtection="1">
      <alignment wrapText="1"/>
    </xf>
    <xf numFmtId="0" fontId="0" fillId="0" borderId="0" xfId="0" applyFont="1" applyBorder="1" applyAlignment="1" applyProtection="1">
      <alignment wrapText="1"/>
    </xf>
    <xf numFmtId="0" fontId="0" fillId="0" borderId="0" xfId="0" applyFont="1" applyBorder="1" applyAlignment="1" applyProtection="1">
      <alignment vertical="center" wrapText="1"/>
    </xf>
    <xf numFmtId="0" fontId="0" fillId="0" borderId="8" xfId="0" applyBorder="1" applyAlignment="1">
      <alignment vertical="center" wrapText="1"/>
    </xf>
    <xf numFmtId="0" fontId="5" fillId="0" borderId="0" xfId="0" applyFont="1" applyBorder="1" applyAlignment="1" applyProtection="1">
      <alignment wrapText="1"/>
    </xf>
    <xf numFmtId="0" fontId="12" fillId="0" borderId="0" xfId="0" applyFont="1" applyAlignment="1" applyProtection="1"/>
    <xf numFmtId="0" fontId="1" fillId="0" borderId="0" xfId="0" applyFont="1" applyAlignment="1" applyProtection="1"/>
    <xf numFmtId="0" fontId="8" fillId="0" borderId="0" xfId="0" applyFont="1" applyFill="1" applyAlignment="1" applyProtection="1">
      <alignment horizontal="right" wrapText="1"/>
      <protection locked="0"/>
    </xf>
    <xf numFmtId="0" fontId="0" fillId="0" borderId="0" xfId="0" applyFont="1" applyAlignment="1" applyProtection="1"/>
    <xf numFmtId="0" fontId="0" fillId="0" borderId="9" xfId="0" applyFont="1" applyBorder="1" applyAlignment="1" applyProtection="1">
      <alignment vertical="center" wrapText="1"/>
    </xf>
    <xf numFmtId="0" fontId="7" fillId="0" borderId="8" xfId="0" applyFont="1" applyBorder="1" applyAlignment="1" applyProtection="1">
      <alignment wrapText="1"/>
    </xf>
    <xf numFmtId="0" fontId="0" fillId="0" borderId="8" xfId="0" applyFont="1" applyBorder="1" applyAlignment="1" applyProtection="1">
      <alignment wrapText="1"/>
    </xf>
    <xf numFmtId="0" fontId="0" fillId="0" borderId="12"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0" borderId="8" xfId="0" applyFont="1" applyBorder="1" applyAlignment="1" applyProtection="1">
      <alignment horizontal="left" vertical="center" wrapText="1"/>
    </xf>
    <xf numFmtId="0" fontId="7" fillId="0" borderId="8" xfId="0" applyFont="1" applyBorder="1" applyAlignment="1" applyProtection="1"/>
    <xf numFmtId="0" fontId="0" fillId="0" borderId="8" xfId="0" applyFont="1" applyBorder="1" applyAlignment="1" applyProtection="1"/>
    <xf numFmtId="0" fontId="18" fillId="0" borderId="0" xfId="0" applyFont="1" applyAlignment="1">
      <alignment horizontal="right"/>
    </xf>
    <xf numFmtId="0" fontId="7" fillId="0" borderId="9" xfId="0" applyFont="1" applyBorder="1" applyAlignment="1" applyProtection="1">
      <alignment wrapText="1"/>
    </xf>
    <xf numFmtId="0" fontId="0" fillId="0" borderId="9" xfId="0" applyBorder="1" applyAlignment="1"/>
    <xf numFmtId="0" fontId="0" fillId="0" borderId="9" xfId="0" applyBorder="1" applyAlignment="1">
      <alignment vertical="center" wrapText="1"/>
    </xf>
    <xf numFmtId="0" fontId="7" fillId="0" borderId="12" xfId="0" applyFont="1" applyBorder="1" applyAlignment="1" applyProtection="1">
      <alignment wrapText="1"/>
    </xf>
    <xf numFmtId="0" fontId="0" fillId="0" borderId="12" xfId="0" applyFont="1" applyBorder="1" applyAlignment="1" applyProtection="1">
      <alignment wrapText="1"/>
    </xf>
    <xf numFmtId="0" fontId="0" fillId="0" borderId="12" xfId="0" applyFont="1" applyBorder="1" applyAlignment="1" applyProtection="1">
      <alignment vertical="center" wrapText="1"/>
    </xf>
    <xf numFmtId="0" fontId="0" fillId="0" borderId="8" xfId="0" applyBorder="1" applyAlignment="1">
      <alignment wrapText="1"/>
    </xf>
    <xf numFmtId="0" fontId="7" fillId="0" borderId="9" xfId="0" applyFont="1" applyBorder="1" applyAlignment="1" applyProtection="1">
      <alignment horizontal="left" wrapText="1"/>
    </xf>
    <xf numFmtId="171" fontId="5" fillId="22" borderId="12" xfId="0" applyNumberFormat="1" applyFont="1" applyFill="1" applyBorder="1" applyAlignment="1" applyProtection="1">
      <alignment horizontal="center"/>
      <protection locked="0"/>
    </xf>
    <xf numFmtId="0" fontId="0" fillId="0" borderId="9" xfId="0" applyFont="1" applyBorder="1" applyAlignment="1" applyProtection="1">
      <alignment horizontal="left" vertical="center" wrapText="1"/>
    </xf>
    <xf numFmtId="0" fontId="0" fillId="29" borderId="1" xfId="0" applyFont="1" applyFill="1" applyBorder="1" applyAlignment="1" applyProtection="1">
      <alignment horizontal="center" wrapText="1"/>
    </xf>
    <xf numFmtId="0" fontId="0" fillId="29" borderId="1" xfId="0" applyFont="1" applyFill="1" applyBorder="1" applyAlignment="1" applyProtection="1"/>
    <xf numFmtId="0" fontId="5" fillId="0" borderId="4" xfId="0" applyFont="1" applyBorder="1" applyAlignment="1" applyProtection="1">
      <alignment vertical="center" wrapText="1"/>
    </xf>
    <xf numFmtId="0" fontId="5" fillId="0" borderId="9" xfId="0" applyFont="1" applyBorder="1" applyAlignment="1" applyProtection="1">
      <alignment vertical="center" wrapText="1"/>
    </xf>
    <xf numFmtId="0" fontId="0" fillId="0" borderId="8" xfId="0" applyFont="1" applyBorder="1" applyAlignment="1" applyProtection="1">
      <alignment vertical="center" wrapText="1"/>
    </xf>
    <xf numFmtId="0" fontId="5" fillId="0" borderId="8" xfId="0" applyFont="1" applyBorder="1" applyAlignment="1" applyProtection="1">
      <alignment wrapText="1"/>
    </xf>
    <xf numFmtId="0" fontId="5" fillId="0" borderId="9" xfId="0" applyFont="1" applyBorder="1" applyAlignment="1" applyProtection="1">
      <alignment horizontal="left" vertical="center" wrapText="1"/>
    </xf>
    <xf numFmtId="0" fontId="7" fillId="0" borderId="8" xfId="0" applyFont="1" applyBorder="1" applyAlignment="1" applyProtection="1">
      <alignment horizontal="left" wrapText="1"/>
    </xf>
    <xf numFmtId="0" fontId="12" fillId="0" borderId="12" xfId="0" applyFont="1" applyBorder="1" applyAlignment="1" applyProtection="1">
      <alignment horizontal="left"/>
    </xf>
    <xf numFmtId="0" fontId="13" fillId="0" borderId="12" xfId="0" applyFont="1" applyBorder="1" applyAlignment="1" applyProtection="1">
      <alignment horizontal="left"/>
    </xf>
    <xf numFmtId="0" fontId="0" fillId="29" borderId="4" xfId="0" applyFont="1" applyFill="1" applyBorder="1" applyAlignment="1" applyProtection="1"/>
    <xf numFmtId="0" fontId="0" fillId="29" borderId="9" xfId="0" applyFont="1" applyFill="1" applyBorder="1" applyAlignment="1" applyProtection="1"/>
    <xf numFmtId="0" fontId="0" fillId="29" borderId="7" xfId="0" applyFont="1" applyFill="1" applyBorder="1" applyAlignment="1" applyProtection="1"/>
    <xf numFmtId="0" fontId="5" fillId="0" borderId="12"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171" fontId="1" fillId="0" borderId="0" xfId="0" applyNumberFormat="1" applyFont="1" applyAlignment="1" applyProtection="1"/>
    <xf numFmtId="0" fontId="6" fillId="0" borderId="0" xfId="0" applyFont="1" applyAlignment="1">
      <alignment wrapText="1"/>
    </xf>
    <xf numFmtId="171" fontId="1" fillId="0" borderId="0" xfId="0" applyNumberFormat="1" applyFont="1" applyFill="1" applyBorder="1" applyAlignment="1" applyProtection="1">
      <protection locked="0"/>
    </xf>
    <xf numFmtId="171" fontId="1" fillId="7" borderId="18" xfId="0" applyNumberFormat="1" applyFont="1" applyFill="1" applyBorder="1" applyAlignment="1" applyProtection="1"/>
    <xf numFmtId="171" fontId="1" fillId="7" borderId="19" xfId="0" applyNumberFormat="1" applyFont="1" applyFill="1" applyBorder="1" applyAlignment="1" applyProtection="1"/>
    <xf numFmtId="0" fontId="1" fillId="18" borderId="0" xfId="0" applyFont="1" applyFill="1" applyAlignment="1">
      <alignment horizontal="left" vertical="center" wrapText="1"/>
    </xf>
    <xf numFmtId="0" fontId="1" fillId="18" borderId="0" xfId="0" applyFont="1" applyFill="1" applyBorder="1" applyAlignment="1">
      <alignment horizontal="left" vertical="center" wrapText="1"/>
    </xf>
    <xf numFmtId="171" fontId="1" fillId="10" borderId="24" xfId="0" applyNumberFormat="1" applyFont="1" applyFill="1" applyBorder="1" applyAlignment="1" applyProtection="1">
      <alignment horizontal="right" vertical="center"/>
      <protection locked="0"/>
    </xf>
    <xf numFmtId="171" fontId="1" fillId="10" borderId="25" xfId="0" applyNumberFormat="1" applyFont="1" applyFill="1" applyBorder="1" applyAlignment="1" applyProtection="1">
      <alignment horizontal="right" vertical="center"/>
      <protection locked="0"/>
    </xf>
    <xf numFmtId="171" fontId="1" fillId="10" borderId="18" xfId="0" applyNumberFormat="1" applyFont="1" applyFill="1" applyBorder="1" applyAlignment="1" applyProtection="1">
      <alignment horizontal="center" vertical="center"/>
      <protection locked="0"/>
    </xf>
    <xf numFmtId="171" fontId="1" fillId="10" borderId="19" xfId="0" applyNumberFormat="1" applyFont="1" applyFill="1" applyBorder="1" applyAlignment="1" applyProtection="1">
      <alignment horizontal="center" vertical="center"/>
      <protection locked="0"/>
    </xf>
    <xf numFmtId="0" fontId="1" fillId="0" borderId="0" xfId="0" applyFont="1" applyAlignment="1" applyProtection="1">
      <alignment wrapText="1"/>
    </xf>
    <xf numFmtId="171" fontId="1" fillId="3" borderId="18" xfId="0" applyNumberFormat="1" applyFont="1" applyFill="1" applyBorder="1" applyAlignment="1" applyProtection="1">
      <protection locked="0"/>
    </xf>
    <xf numFmtId="0" fontId="1" fillId="3" borderId="19" xfId="0" applyFont="1" applyFill="1" applyBorder="1" applyAlignment="1" applyProtection="1">
      <protection locked="0"/>
    </xf>
    <xf numFmtId="0" fontId="1" fillId="18" borderId="20" xfId="0" applyFont="1" applyFill="1" applyBorder="1" applyAlignment="1">
      <alignment horizontal="left" vertical="center" wrapText="1"/>
    </xf>
    <xf numFmtId="171" fontId="1" fillId="13" borderId="18" xfId="0" applyNumberFormat="1" applyFont="1" applyFill="1" applyBorder="1" applyAlignment="1">
      <alignment vertical="center"/>
    </xf>
    <xf numFmtId="171" fontId="1" fillId="13" borderId="19" xfId="0" applyNumberFormat="1" applyFont="1" applyFill="1" applyBorder="1" applyAlignment="1">
      <alignment vertical="center"/>
    </xf>
    <xf numFmtId="171" fontId="1" fillId="19" borderId="18" xfId="0" applyNumberFormat="1" applyFont="1" applyFill="1" applyBorder="1" applyAlignment="1" applyProtection="1">
      <alignment horizontal="right" vertical="center"/>
    </xf>
    <xf numFmtId="171" fontId="1" fillId="19" borderId="19" xfId="0" applyNumberFormat="1" applyFont="1" applyFill="1" applyBorder="1" applyAlignment="1" applyProtection="1">
      <alignment horizontal="right" vertical="center"/>
    </xf>
    <xf numFmtId="172" fontId="5" fillId="29" borderId="1" xfId="1" applyNumberFormat="1" applyFont="1" applyFill="1" applyBorder="1" applyAlignment="1" applyProtection="1">
      <alignment wrapText="1"/>
      <protection locked="0"/>
    </xf>
    <xf numFmtId="172" fontId="0" fillId="29" borderId="1" xfId="0" applyNumberFormat="1" applyFont="1" applyFill="1" applyBorder="1" applyAlignment="1">
      <alignment wrapText="1"/>
    </xf>
    <xf numFmtId="0" fontId="1" fillId="0" borderId="12" xfId="0" applyFont="1" applyBorder="1" applyAlignment="1" applyProtection="1">
      <alignment wrapText="1"/>
    </xf>
    <xf numFmtId="0" fontId="3" fillId="0" borderId="0" xfId="0" applyFont="1" applyAlignment="1" applyProtection="1">
      <alignment wrapText="1"/>
      <protection locked="0"/>
    </xf>
    <xf numFmtId="0" fontId="7" fillId="0" borderId="12" xfId="0" applyFont="1" applyBorder="1" applyAlignment="1" applyProtection="1">
      <alignment horizontal="left" wrapText="1"/>
    </xf>
    <xf numFmtId="0" fontId="7" fillId="0" borderId="0" xfId="0" applyFont="1" applyBorder="1" applyAlignment="1" applyProtection="1">
      <alignment horizontal="left" wrapText="1"/>
    </xf>
    <xf numFmtId="0" fontId="0" fillId="29" borderId="4" xfId="0" applyFont="1" applyFill="1" applyBorder="1" applyAlignment="1" applyProtection="1">
      <alignment wrapText="1"/>
    </xf>
    <xf numFmtId="0" fontId="0" fillId="29" borderId="9" xfId="0" applyFont="1" applyFill="1" applyBorder="1" applyAlignment="1" applyProtection="1">
      <alignment wrapText="1"/>
    </xf>
    <xf numFmtId="0" fontId="0" fillId="29" borderId="7" xfId="0" applyFont="1" applyFill="1" applyBorder="1" applyAlignment="1" applyProtection="1">
      <alignment wrapText="1"/>
    </xf>
    <xf numFmtId="166" fontId="5" fillId="29" borderId="1" xfId="1" applyNumberFormat="1" applyFont="1" applyFill="1" applyBorder="1" applyAlignment="1" applyProtection="1">
      <alignment wrapText="1"/>
      <protection locked="0"/>
    </xf>
    <xf numFmtId="0" fontId="0" fillId="29" borderId="1" xfId="0" applyFont="1" applyFill="1" applyBorder="1" applyAlignment="1">
      <alignment wrapText="1"/>
    </xf>
    <xf numFmtId="0" fontId="0" fillId="0" borderId="4" xfId="0" applyFont="1" applyBorder="1" applyAlignment="1" applyProtection="1">
      <alignment wrapText="1"/>
    </xf>
    <xf numFmtId="0" fontId="0" fillId="0" borderId="9" xfId="0" applyFont="1" applyBorder="1" applyAlignment="1" applyProtection="1">
      <alignment wrapText="1"/>
    </xf>
    <xf numFmtId="0" fontId="0" fillId="0" borderId="7" xfId="0" applyFont="1" applyBorder="1" applyAlignment="1" applyProtection="1">
      <alignment wrapText="1"/>
    </xf>
    <xf numFmtId="0" fontId="1" fillId="29" borderId="1" xfId="0" applyFont="1" applyFill="1" applyBorder="1" applyAlignment="1" applyProtection="1">
      <alignment horizontal="center" wrapText="1"/>
    </xf>
    <xf numFmtId="0" fontId="1" fillId="29" borderId="1" xfId="0" applyFont="1" applyFill="1" applyBorder="1" applyAlignment="1" applyProtection="1"/>
    <xf numFmtId="0" fontId="1" fillId="29" borderId="4" xfId="0" applyFont="1" applyFill="1" applyBorder="1" applyAlignment="1" applyProtection="1"/>
    <xf numFmtId="0" fontId="1" fillId="29" borderId="9" xfId="0" applyFont="1" applyFill="1" applyBorder="1" applyAlignment="1" applyProtection="1"/>
    <xf numFmtId="0" fontId="1" fillId="29" borderId="7" xfId="0" applyFont="1" applyFill="1" applyBorder="1" applyAlignment="1" applyProtection="1"/>
    <xf numFmtId="166" fontId="5" fillId="2" borderId="1" xfId="1" applyNumberFormat="1" applyFont="1" applyFill="1" applyBorder="1" applyAlignment="1" applyProtection="1">
      <alignment wrapText="1"/>
      <protection locked="0"/>
    </xf>
    <xf numFmtId="0" fontId="0" fillId="0" borderId="1" xfId="0" applyFont="1" applyBorder="1" applyAlignment="1">
      <alignment wrapText="1"/>
    </xf>
    <xf numFmtId="0" fontId="0" fillId="0" borderId="4" xfId="0" applyFont="1" applyBorder="1" applyAlignment="1" applyProtection="1"/>
    <xf numFmtId="0" fontId="0" fillId="0" borderId="9" xfId="0" applyFont="1" applyBorder="1" applyAlignment="1" applyProtection="1"/>
    <xf numFmtId="0" fontId="0" fillId="0" borderId="7" xfId="0" applyFont="1" applyBorder="1" applyAlignment="1" applyProtection="1"/>
    <xf numFmtId="0" fontId="0" fillId="2" borderId="1" xfId="0" applyFont="1" applyFill="1" applyBorder="1" applyAlignment="1" applyProtection="1">
      <alignment horizontal="center" wrapText="1"/>
    </xf>
    <xf numFmtId="0" fontId="0" fillId="2" borderId="1" xfId="0" applyFont="1" applyFill="1" applyBorder="1" applyAlignment="1" applyProtection="1"/>
    <xf numFmtId="0" fontId="5" fillId="0" borderId="0" xfId="0" applyFont="1" applyAlignment="1">
      <alignment horizontal="left" vertical="top" wrapText="1"/>
    </xf>
    <xf numFmtId="0" fontId="1" fillId="0" borderId="12" xfId="0" applyFont="1" applyBorder="1" applyAlignment="1" applyProtection="1">
      <alignment horizontal="center" wrapText="1"/>
    </xf>
    <xf numFmtId="0" fontId="12" fillId="22" borderId="0" xfId="0" applyFont="1" applyFill="1" applyAlignment="1" applyProtection="1">
      <alignment horizontal="center"/>
      <protection locked="0"/>
    </xf>
    <xf numFmtId="0" fontId="8" fillId="0" borderId="0" xfId="0" applyFont="1" applyFill="1" applyAlignment="1" applyProtection="1">
      <alignment horizontal="center" wrapText="1"/>
      <protection locked="0"/>
    </xf>
    <xf numFmtId="0" fontId="0" fillId="0" borderId="0" xfId="0" applyAlignment="1" applyProtection="1"/>
  </cellXfs>
  <cellStyles count="5">
    <cellStyle name="20 % - Akzent2" xfId="2" builtinId="34"/>
    <cellStyle name="Standard" xfId="0" builtinId="0"/>
    <cellStyle name="Währung" xfId="1" builtinId="4"/>
    <cellStyle name="Währung 2" xfId="3"/>
    <cellStyle name="Währung 2 2" xfId="4"/>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2C9"/>
      <color rgb="FFFFF9E7"/>
      <color rgb="FFFFE9A3"/>
      <color rgb="FFCCDCA8"/>
      <color rgb="FFB8CCE4"/>
      <color rgb="FFFFCC99"/>
      <color rgb="FFEBC8C7"/>
      <color rgb="FFFFF0C1"/>
      <color rgb="FFFFF7DD"/>
      <color rgb="FFFFF4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79"/>
  <sheetViews>
    <sheetView zoomScaleNormal="100" workbookViewId="0">
      <selection activeCell="E73" sqref="E73"/>
    </sheetView>
  </sheetViews>
  <sheetFormatPr baseColWidth="10" defaultColWidth="9.140625" defaultRowHeight="14.25" x14ac:dyDescent="0.2"/>
  <cols>
    <col min="1" max="1" width="21.5703125" style="194" customWidth="1"/>
    <col min="2" max="2" width="11.28515625" style="194" customWidth="1"/>
    <col min="3" max="3" width="15.7109375" style="194" customWidth="1"/>
    <col min="4" max="4" width="0.7109375" style="194" customWidth="1"/>
    <col min="5" max="5" width="12.5703125" style="194" customWidth="1"/>
    <col min="6" max="7" width="10.7109375" style="194" bestFit="1" customWidth="1"/>
    <col min="8" max="8" width="12" style="194" customWidth="1"/>
    <col min="9" max="9" width="0.85546875" style="194" customWidth="1"/>
    <col min="10" max="10" width="12.140625" style="194" bestFit="1" customWidth="1"/>
    <col min="11" max="11" width="1" style="194" customWidth="1"/>
    <col min="12" max="12" width="12.140625" style="194" bestFit="1" customWidth="1"/>
    <col min="13" max="13" width="1" style="194" customWidth="1"/>
    <col min="14" max="14" width="12.140625" style="194" bestFit="1" customWidth="1"/>
    <col min="15" max="15" width="1.140625" style="194" customWidth="1"/>
    <col min="16" max="16" width="12.140625" style="194" customWidth="1"/>
    <col min="17" max="17" width="1.140625" style="194" customWidth="1"/>
    <col min="18" max="18" width="13" style="194" customWidth="1"/>
    <col min="19" max="19" width="1.42578125" style="194" customWidth="1"/>
    <col min="20" max="20" width="13" style="194" customWidth="1"/>
    <col min="21" max="21" width="1.140625" style="194" customWidth="1"/>
    <col min="22" max="22" width="13" style="194" customWidth="1"/>
    <col min="23" max="23" width="1" style="194" customWidth="1"/>
    <col min="24" max="24" width="12.140625" style="194" bestFit="1" customWidth="1"/>
    <col min="25" max="16384" width="9.140625" style="194"/>
  </cols>
  <sheetData>
    <row r="1" spans="1:24" ht="15.75" x14ac:dyDescent="0.25">
      <c r="A1" s="481" t="s">
        <v>69</v>
      </c>
      <c r="B1" s="481"/>
      <c r="C1" s="481"/>
      <c r="D1" s="481"/>
      <c r="E1" s="481"/>
      <c r="F1" s="481"/>
      <c r="G1" s="481"/>
      <c r="H1" s="481"/>
      <c r="I1" s="481"/>
      <c r="J1" s="481"/>
      <c r="K1" s="481"/>
      <c r="L1" s="481"/>
      <c r="M1" s="482"/>
      <c r="N1" s="482"/>
      <c r="O1" s="482"/>
      <c r="P1" s="482"/>
      <c r="Q1" s="482"/>
      <c r="R1" s="482"/>
      <c r="S1" s="482"/>
      <c r="T1" s="482"/>
      <c r="U1"/>
      <c r="V1"/>
    </row>
    <row r="2" spans="1:24" s="195" customFormat="1" ht="90.75" customHeight="1" x14ac:dyDescent="0.25">
      <c r="A2" s="483" t="s">
        <v>148</v>
      </c>
      <c r="B2" s="484"/>
      <c r="C2" s="484"/>
      <c r="D2" s="484"/>
      <c r="E2" s="484"/>
      <c r="F2" s="484"/>
      <c r="G2" s="484"/>
      <c r="H2" s="484"/>
      <c r="I2" s="484"/>
      <c r="J2" s="484"/>
      <c r="K2" s="484"/>
      <c r="L2" s="484"/>
      <c r="M2" s="485"/>
      <c r="N2" s="485"/>
      <c r="O2" s="485"/>
      <c r="P2" s="485"/>
      <c r="Q2" s="485"/>
      <c r="R2" s="485"/>
      <c r="S2" s="485"/>
      <c r="T2" s="485"/>
      <c r="U2" s="485"/>
      <c r="V2" s="485"/>
      <c r="W2" s="485"/>
      <c r="X2" s="485"/>
    </row>
    <row r="3" spans="1:24" ht="15.75" x14ac:dyDescent="0.25">
      <c r="A3" s="196"/>
      <c r="B3" s="196"/>
      <c r="C3" s="196"/>
      <c r="D3" s="196"/>
      <c r="E3" s="196"/>
      <c r="F3" s="196"/>
      <c r="G3" s="196"/>
      <c r="H3" s="196"/>
      <c r="I3" s="196"/>
      <c r="J3" s="196"/>
      <c r="K3" s="196"/>
      <c r="L3" s="196"/>
      <c r="M3" s="197"/>
      <c r="N3" s="198"/>
      <c r="O3" s="198"/>
      <c r="P3" s="198"/>
      <c r="Q3" s="198"/>
      <c r="R3" s="198"/>
      <c r="S3" s="198"/>
      <c r="T3" s="198"/>
      <c r="U3" s="198"/>
      <c r="V3" s="198"/>
    </row>
    <row r="5" spans="1:24" ht="37.5" customHeight="1" x14ac:dyDescent="0.2">
      <c r="B5" s="199"/>
      <c r="C5" s="200"/>
      <c r="D5" s="200"/>
      <c r="H5" s="201"/>
      <c r="I5" s="202"/>
      <c r="J5" s="486" t="s">
        <v>70</v>
      </c>
      <c r="K5" s="487"/>
      <c r="L5" s="487"/>
      <c r="M5" s="487"/>
      <c r="N5" s="487"/>
      <c r="O5" s="487"/>
      <c r="P5" s="487"/>
      <c r="Q5" s="487"/>
      <c r="R5" s="487"/>
      <c r="S5" s="487"/>
      <c r="T5" s="487"/>
      <c r="U5" s="487"/>
      <c r="V5" s="487"/>
      <c r="W5" s="487"/>
      <c r="X5" s="488"/>
    </row>
    <row r="6" spans="1:24" ht="15" thickBot="1" x14ac:dyDescent="0.25">
      <c r="B6" s="199"/>
      <c r="C6" s="200"/>
      <c r="D6" s="200"/>
      <c r="H6" s="201"/>
      <c r="I6" s="202"/>
      <c r="J6" s="203" t="s">
        <v>71</v>
      </c>
      <c r="K6" s="204"/>
      <c r="L6" s="203" t="s">
        <v>72</v>
      </c>
      <c r="M6" s="204"/>
      <c r="N6" s="203" t="s">
        <v>73</v>
      </c>
      <c r="O6" s="205"/>
      <c r="P6" s="203" t="s">
        <v>74</v>
      </c>
      <c r="Q6" s="205"/>
      <c r="R6" s="203" t="s">
        <v>75</v>
      </c>
      <c r="S6" s="205"/>
      <c r="T6" s="203" t="s">
        <v>76</v>
      </c>
      <c r="U6" s="203"/>
      <c r="V6" s="203" t="s">
        <v>77</v>
      </c>
      <c r="W6" s="204"/>
      <c r="X6" s="203" t="s">
        <v>78</v>
      </c>
    </row>
    <row r="7" spans="1:24" ht="15" thickBot="1" x14ac:dyDescent="0.25">
      <c r="A7" s="200" t="s">
        <v>79</v>
      </c>
      <c r="B7" s="199"/>
      <c r="C7" s="200"/>
      <c r="D7" s="200"/>
      <c r="E7" s="200"/>
      <c r="F7" s="200"/>
      <c r="G7" s="200"/>
      <c r="H7" s="206"/>
      <c r="I7" s="207"/>
      <c r="J7" s="203"/>
      <c r="K7" s="208"/>
      <c r="L7" s="203"/>
      <c r="M7" s="208"/>
      <c r="N7" s="203"/>
      <c r="O7" s="205"/>
      <c r="P7" s="203"/>
      <c r="Q7" s="205"/>
      <c r="R7" s="203"/>
      <c r="S7" s="205"/>
      <c r="T7" s="203"/>
      <c r="U7" s="203"/>
      <c r="V7" s="203"/>
      <c r="W7" s="208"/>
      <c r="X7" s="203"/>
    </row>
    <row r="8" spans="1:24" ht="70.5" customHeight="1" thickBot="1" x14ac:dyDescent="0.25">
      <c r="A8" s="209" t="s">
        <v>80</v>
      </c>
      <c r="B8" s="210"/>
      <c r="C8" s="211"/>
      <c r="D8" s="202"/>
      <c r="E8" s="212" t="s">
        <v>81</v>
      </c>
      <c r="F8" s="212" t="s">
        <v>82</v>
      </c>
      <c r="G8" s="212" t="s">
        <v>81</v>
      </c>
      <c r="H8" s="212" t="s">
        <v>81</v>
      </c>
      <c r="I8" s="213"/>
      <c r="J8" s="214" t="s">
        <v>83</v>
      </c>
      <c r="K8" s="215"/>
      <c r="L8" s="214" t="s">
        <v>83</v>
      </c>
      <c r="M8" s="215"/>
      <c r="N8" s="214" t="s">
        <v>83</v>
      </c>
      <c r="O8" s="216"/>
      <c r="P8" s="214" t="s">
        <v>83</v>
      </c>
      <c r="Q8" s="216"/>
      <c r="R8" s="214" t="s">
        <v>83</v>
      </c>
      <c r="S8" s="216"/>
      <c r="T8" s="214" t="s">
        <v>83</v>
      </c>
      <c r="U8" s="214"/>
      <c r="V8" s="214" t="s">
        <v>83</v>
      </c>
      <c r="W8" s="215"/>
      <c r="X8" s="214" t="s">
        <v>83</v>
      </c>
    </row>
    <row r="9" spans="1:24" ht="26.25" thickBot="1" x14ac:dyDescent="0.25">
      <c r="A9" s="217" t="s">
        <v>84</v>
      </c>
      <c r="B9" s="218" t="s">
        <v>85</v>
      </c>
      <c r="C9" s="214" t="s">
        <v>86</v>
      </c>
      <c r="D9" s="219"/>
      <c r="E9" s="212" t="s">
        <v>87</v>
      </c>
      <c r="F9" s="214" t="s">
        <v>88</v>
      </c>
      <c r="G9" s="212" t="s">
        <v>89</v>
      </c>
      <c r="H9" s="220" t="s">
        <v>90</v>
      </c>
      <c r="I9" s="221"/>
      <c r="J9" s="222"/>
      <c r="K9" s="204"/>
      <c r="L9" s="222"/>
      <c r="M9" s="204"/>
      <c r="N9" s="222"/>
      <c r="O9" s="204"/>
      <c r="P9" s="222"/>
      <c r="Q9" s="204"/>
      <c r="R9" s="222"/>
      <c r="S9" s="204"/>
      <c r="T9" s="222"/>
      <c r="U9" s="204"/>
      <c r="V9" s="222"/>
      <c r="W9" s="204"/>
      <c r="X9" s="222"/>
    </row>
    <row r="10" spans="1:24" x14ac:dyDescent="0.2">
      <c r="A10" s="223" t="s">
        <v>91</v>
      </c>
      <c r="B10" s="224">
        <v>80</v>
      </c>
      <c r="C10" s="225">
        <v>768.8</v>
      </c>
      <c r="D10" s="226"/>
      <c r="E10" s="225">
        <v>315</v>
      </c>
      <c r="F10" s="225">
        <v>898</v>
      </c>
      <c r="G10" s="225">
        <v>315</v>
      </c>
      <c r="H10" s="225">
        <v>0</v>
      </c>
      <c r="I10" s="227"/>
      <c r="J10" s="228">
        <f>SUM(C10:H10)</f>
        <v>2296.8000000000002</v>
      </c>
      <c r="K10" s="229"/>
      <c r="L10" s="230"/>
      <c r="M10" s="231"/>
      <c r="N10" s="230"/>
      <c r="O10" s="231"/>
      <c r="P10" s="230"/>
      <c r="Q10" s="231"/>
      <c r="R10" s="230"/>
      <c r="S10" s="231"/>
      <c r="T10" s="230"/>
      <c r="U10" s="231"/>
      <c r="V10" s="230"/>
      <c r="W10" s="231"/>
      <c r="X10" s="230"/>
    </row>
    <row r="11" spans="1:24" x14ac:dyDescent="0.2">
      <c r="A11" s="232" t="s">
        <v>92</v>
      </c>
      <c r="B11" s="233">
        <v>90</v>
      </c>
      <c r="C11" s="234">
        <v>935.1</v>
      </c>
      <c r="D11" s="235"/>
      <c r="E11" s="225">
        <f t="shared" ref="E11:G17" si="0">E10</f>
        <v>315</v>
      </c>
      <c r="F11" s="225">
        <f t="shared" si="0"/>
        <v>898</v>
      </c>
      <c r="G11" s="225">
        <f t="shared" si="0"/>
        <v>315</v>
      </c>
      <c r="H11" s="234">
        <f>E10</f>
        <v>315</v>
      </c>
      <c r="I11" s="227"/>
      <c r="J11" s="222"/>
      <c r="K11" s="204"/>
      <c r="L11" s="236">
        <f>SUM(C11:H11)</f>
        <v>2778.1</v>
      </c>
      <c r="M11" s="237"/>
      <c r="N11" s="230"/>
      <c r="O11" s="231"/>
      <c r="P11" s="230"/>
      <c r="Q11" s="231"/>
      <c r="R11" s="230"/>
      <c r="S11" s="231"/>
      <c r="T11" s="230"/>
      <c r="U11" s="231"/>
      <c r="V11" s="230"/>
      <c r="W11" s="231"/>
      <c r="X11" s="230"/>
    </row>
    <row r="12" spans="1:24" x14ac:dyDescent="0.2">
      <c r="A12" s="232" t="s">
        <v>93</v>
      </c>
      <c r="B12" s="233">
        <v>100</v>
      </c>
      <c r="C12" s="234">
        <v>1129</v>
      </c>
      <c r="D12" s="235"/>
      <c r="E12" s="225">
        <f t="shared" si="0"/>
        <v>315</v>
      </c>
      <c r="F12" s="225">
        <f t="shared" si="0"/>
        <v>898</v>
      </c>
      <c r="G12" s="225">
        <f t="shared" si="0"/>
        <v>315</v>
      </c>
      <c r="H12" s="234">
        <f>E10*2</f>
        <v>630</v>
      </c>
      <c r="I12" s="227"/>
      <c r="J12" s="222"/>
      <c r="K12" s="204"/>
      <c r="L12" s="222"/>
      <c r="M12" s="231"/>
      <c r="N12" s="236">
        <f>SUM(C12:H12)</f>
        <v>3287</v>
      </c>
      <c r="O12" s="238"/>
      <c r="P12" s="239"/>
      <c r="Q12" s="238"/>
      <c r="R12" s="239"/>
      <c r="S12" s="238"/>
      <c r="T12" s="239"/>
      <c r="U12" s="238"/>
      <c r="V12" s="239"/>
      <c r="W12" s="237"/>
      <c r="X12" s="230"/>
    </row>
    <row r="13" spans="1:24" x14ac:dyDescent="0.2">
      <c r="A13" s="232" t="s">
        <v>94</v>
      </c>
      <c r="B13" s="233">
        <v>110</v>
      </c>
      <c r="C13" s="240">
        <v>1241.9000000000001</v>
      </c>
      <c r="D13" s="235"/>
      <c r="E13" s="225">
        <f t="shared" si="0"/>
        <v>315</v>
      </c>
      <c r="F13" s="225">
        <f>F12</f>
        <v>898</v>
      </c>
      <c r="G13" s="225">
        <f t="shared" si="0"/>
        <v>315</v>
      </c>
      <c r="H13" s="234">
        <f>E10*3</f>
        <v>945</v>
      </c>
      <c r="I13" s="227"/>
      <c r="J13" s="222"/>
      <c r="K13" s="204"/>
      <c r="L13" s="222"/>
      <c r="M13" s="231"/>
      <c r="N13" s="239"/>
      <c r="O13" s="238"/>
      <c r="P13" s="236">
        <f>SUM(C13:H13)</f>
        <v>3714.9</v>
      </c>
      <c r="Q13" s="238"/>
      <c r="R13" s="239"/>
      <c r="S13" s="238"/>
      <c r="T13" s="239"/>
      <c r="U13" s="238"/>
      <c r="V13" s="239"/>
      <c r="W13" s="237"/>
      <c r="X13" s="230"/>
    </row>
    <row r="14" spans="1:24" x14ac:dyDescent="0.2">
      <c r="A14" s="232" t="s">
        <v>95</v>
      </c>
      <c r="B14" s="233">
        <v>120</v>
      </c>
      <c r="C14" s="240">
        <v>1354.8</v>
      </c>
      <c r="D14" s="235"/>
      <c r="E14" s="225">
        <f t="shared" si="0"/>
        <v>315</v>
      </c>
      <c r="F14" s="225">
        <f>F13</f>
        <v>898</v>
      </c>
      <c r="G14" s="225">
        <f t="shared" si="0"/>
        <v>315</v>
      </c>
      <c r="H14" s="234">
        <f>E10*4</f>
        <v>1260</v>
      </c>
      <c r="I14" s="227"/>
      <c r="J14" s="222"/>
      <c r="K14" s="204"/>
      <c r="L14" s="222"/>
      <c r="M14" s="231"/>
      <c r="N14" s="239"/>
      <c r="O14" s="238"/>
      <c r="P14" s="239"/>
      <c r="Q14" s="238"/>
      <c r="R14" s="236">
        <f>SUM(C14:H14)</f>
        <v>4142.8</v>
      </c>
      <c r="S14" s="238"/>
      <c r="T14" s="239"/>
      <c r="U14" s="238"/>
      <c r="V14" s="239"/>
      <c r="W14" s="237"/>
      <c r="X14" s="230"/>
    </row>
    <row r="15" spans="1:24" x14ac:dyDescent="0.2">
      <c r="A15" s="232" t="s">
        <v>96</v>
      </c>
      <c r="B15" s="233">
        <v>130</v>
      </c>
      <c r="C15" s="240">
        <v>1467.7</v>
      </c>
      <c r="D15" s="235"/>
      <c r="E15" s="225">
        <f t="shared" si="0"/>
        <v>315</v>
      </c>
      <c r="F15" s="225">
        <f>F14</f>
        <v>898</v>
      </c>
      <c r="G15" s="225">
        <f t="shared" si="0"/>
        <v>315</v>
      </c>
      <c r="H15" s="234">
        <f>E10*5</f>
        <v>1575</v>
      </c>
      <c r="I15" s="227"/>
      <c r="J15" s="222"/>
      <c r="K15" s="204"/>
      <c r="L15" s="222"/>
      <c r="M15" s="231"/>
      <c r="N15" s="239"/>
      <c r="O15" s="238"/>
      <c r="P15" s="239"/>
      <c r="Q15" s="238"/>
      <c r="R15" s="239"/>
      <c r="S15" s="238"/>
      <c r="T15" s="236">
        <f>SUM(C15:H15)</f>
        <v>4570.7</v>
      </c>
      <c r="U15" s="238"/>
      <c r="V15" s="239"/>
      <c r="W15" s="237"/>
      <c r="X15" s="230"/>
    </row>
    <row r="16" spans="1:24" x14ac:dyDescent="0.2">
      <c r="A16" s="232" t="s">
        <v>97</v>
      </c>
      <c r="B16" s="233">
        <v>140</v>
      </c>
      <c r="C16" s="240">
        <v>1580.6</v>
      </c>
      <c r="D16" s="235"/>
      <c r="E16" s="225">
        <f t="shared" si="0"/>
        <v>315</v>
      </c>
      <c r="F16" s="225">
        <f>F15</f>
        <v>898</v>
      </c>
      <c r="G16" s="225">
        <f t="shared" si="0"/>
        <v>315</v>
      </c>
      <c r="H16" s="234">
        <f>E10*6</f>
        <v>1890</v>
      </c>
      <c r="I16" s="227"/>
      <c r="J16" s="222"/>
      <c r="K16" s="204"/>
      <c r="L16" s="222"/>
      <c r="M16" s="231"/>
      <c r="N16" s="239"/>
      <c r="O16" s="238"/>
      <c r="P16" s="239"/>
      <c r="Q16" s="238"/>
      <c r="R16" s="239"/>
      <c r="S16" s="238"/>
      <c r="T16" s="239"/>
      <c r="U16" s="238"/>
      <c r="V16" s="236">
        <f>SUM(C16:H16)</f>
        <v>4998.6000000000004</v>
      </c>
      <c r="W16" s="237"/>
      <c r="X16" s="230"/>
    </row>
    <row r="17" spans="1:24" x14ac:dyDescent="0.2">
      <c r="A17" s="241" t="s">
        <v>98</v>
      </c>
      <c r="B17" s="242" t="s">
        <v>99</v>
      </c>
      <c r="C17" s="240">
        <f>SUM(150*11.29)</f>
        <v>1693.4999999999998</v>
      </c>
      <c r="D17" s="235"/>
      <c r="E17" s="225">
        <f t="shared" si="0"/>
        <v>315</v>
      </c>
      <c r="F17" s="225">
        <f>F16</f>
        <v>898</v>
      </c>
      <c r="G17" s="225">
        <f t="shared" si="0"/>
        <v>315</v>
      </c>
      <c r="H17" s="234">
        <f>E10*7</f>
        <v>2205</v>
      </c>
      <c r="I17" s="227"/>
      <c r="J17" s="243"/>
      <c r="K17" s="204"/>
      <c r="L17" s="222"/>
      <c r="M17" s="231"/>
      <c r="N17" s="222"/>
      <c r="O17" s="204"/>
      <c r="P17" s="222"/>
      <c r="Q17" s="204"/>
      <c r="R17" s="222"/>
      <c r="S17" s="204"/>
      <c r="T17" s="222"/>
      <c r="U17" s="204"/>
      <c r="V17" s="222"/>
      <c r="W17" s="231"/>
      <c r="X17" s="236">
        <f>SUM(C17:H17)</f>
        <v>5426.5</v>
      </c>
    </row>
    <row r="18" spans="1:24" ht="15" thickBot="1" x14ac:dyDescent="0.25">
      <c r="A18" s="244"/>
      <c r="B18" s="245"/>
      <c r="C18" s="246"/>
      <c r="D18" s="235"/>
      <c r="E18" s="247"/>
      <c r="F18" s="247"/>
      <c r="G18" s="247"/>
      <c r="H18" s="247" t="s">
        <v>100</v>
      </c>
      <c r="I18" s="227"/>
      <c r="J18" s="248">
        <v>-219</v>
      </c>
      <c r="K18" s="204"/>
      <c r="L18" s="249">
        <v>-438</v>
      </c>
      <c r="M18" s="231"/>
      <c r="N18" s="248">
        <v>-663</v>
      </c>
      <c r="O18" s="250"/>
      <c r="P18" s="248">
        <v>-913</v>
      </c>
      <c r="Q18" s="250"/>
      <c r="R18" s="248">
        <v>-1163</v>
      </c>
      <c r="S18" s="250"/>
      <c r="T18" s="248">
        <v>-1413</v>
      </c>
      <c r="U18" s="250"/>
      <c r="V18" s="248">
        <v>-1663</v>
      </c>
      <c r="W18" s="231"/>
      <c r="X18" s="248">
        <v>-1913</v>
      </c>
    </row>
    <row r="19" spans="1:24" ht="15" thickBot="1" x14ac:dyDescent="0.25">
      <c r="A19" s="235"/>
      <c r="B19" s="245"/>
      <c r="C19" s="246"/>
      <c r="D19" s="235"/>
      <c r="E19" s="247"/>
      <c r="F19" s="471" t="s">
        <v>101</v>
      </c>
      <c r="G19" s="471"/>
      <c r="H19" s="471"/>
      <c r="I19" s="472"/>
      <c r="J19" s="251">
        <f>J10+J18</f>
        <v>2077.8000000000002</v>
      </c>
      <c r="K19" s="204"/>
      <c r="L19" s="251">
        <f>L11+L18</f>
        <v>2340.1</v>
      </c>
      <c r="M19" s="231"/>
      <c r="N19" s="251">
        <f>N12+N18</f>
        <v>2624</v>
      </c>
      <c r="O19" s="252"/>
      <c r="P19" s="251">
        <f>P13+P18</f>
        <v>2801.9</v>
      </c>
      <c r="Q19" s="252"/>
      <c r="R19" s="251">
        <f>R14+R18</f>
        <v>2979.8</v>
      </c>
      <c r="S19" s="252"/>
      <c r="T19" s="251">
        <f>T15+T18</f>
        <v>3157.7</v>
      </c>
      <c r="U19" s="252"/>
      <c r="V19" s="251">
        <f>V16+V18</f>
        <v>3335.6000000000004</v>
      </c>
      <c r="W19" s="231"/>
      <c r="X19" s="251">
        <f>X17+X18</f>
        <v>3513.5</v>
      </c>
    </row>
    <row r="20" spans="1:24" ht="81" customHeight="1" thickBot="1" x14ac:dyDescent="0.25">
      <c r="A20" s="209" t="s">
        <v>102</v>
      </c>
      <c r="B20" s="210"/>
      <c r="C20" s="211"/>
      <c r="D20" s="253"/>
      <c r="E20" s="253"/>
      <c r="F20" s="254"/>
      <c r="G20" s="235"/>
      <c r="H20" s="235"/>
      <c r="I20" s="255"/>
      <c r="J20" s="256"/>
      <c r="K20" s="257"/>
      <c r="L20" s="258"/>
      <c r="M20" s="258"/>
      <c r="N20" s="258"/>
      <c r="O20" s="231"/>
      <c r="P20" s="258"/>
      <c r="Q20" s="231"/>
      <c r="R20" s="258"/>
      <c r="S20" s="231"/>
      <c r="T20" s="258"/>
      <c r="U20" s="231"/>
      <c r="V20" s="258"/>
      <c r="W20" s="231"/>
    </row>
    <row r="21" spans="1:24" ht="26.25" thickBot="1" x14ac:dyDescent="0.25">
      <c r="A21" s="217" t="s">
        <v>84</v>
      </c>
      <c r="B21" s="218" t="s">
        <v>103</v>
      </c>
      <c r="C21" s="214" t="s">
        <v>86</v>
      </c>
      <c r="D21" s="219"/>
      <c r="E21" s="212" t="s">
        <v>104</v>
      </c>
      <c r="F21" s="259" t="s">
        <v>88</v>
      </c>
      <c r="G21" s="260" t="str">
        <f>G9</f>
        <v>nicht getr. P.</v>
      </c>
      <c r="H21" s="261" t="str">
        <f>H9</f>
        <v>Geschwister</v>
      </c>
      <c r="I21" s="221"/>
      <c r="J21" s="262"/>
      <c r="K21" s="263"/>
      <c r="L21" s="230"/>
      <c r="M21" s="231"/>
      <c r="N21" s="230"/>
      <c r="O21" s="231"/>
      <c r="P21" s="230"/>
      <c r="Q21" s="231"/>
      <c r="R21" s="230"/>
      <c r="S21" s="231"/>
      <c r="T21" s="230"/>
      <c r="U21" s="231"/>
      <c r="V21" s="230"/>
      <c r="W21" s="231"/>
      <c r="X21" s="230"/>
    </row>
    <row r="22" spans="1:24" x14ac:dyDescent="0.2">
      <c r="A22" s="223" t="s">
        <v>91</v>
      </c>
      <c r="B22" s="224">
        <v>80</v>
      </c>
      <c r="C22" s="264">
        <v>680</v>
      </c>
      <c r="D22" s="226"/>
      <c r="E22" s="225">
        <f>E10</f>
        <v>315</v>
      </c>
      <c r="F22" s="225">
        <f>F10</f>
        <v>898</v>
      </c>
      <c r="G22" s="225">
        <f>E10</f>
        <v>315</v>
      </c>
      <c r="H22" s="234">
        <v>0</v>
      </c>
      <c r="I22" s="227"/>
      <c r="J22" s="228">
        <f>SUM(C22:H22)</f>
        <v>2208</v>
      </c>
      <c r="K22" s="237"/>
      <c r="L22" s="230"/>
      <c r="M22" s="231"/>
      <c r="N22" s="230"/>
      <c r="O22" s="231"/>
      <c r="P22" s="230"/>
      <c r="Q22" s="231"/>
      <c r="R22" s="230"/>
      <c r="S22" s="231"/>
      <c r="T22" s="230"/>
      <c r="U22" s="231"/>
      <c r="V22" s="230"/>
      <c r="W22" s="231"/>
      <c r="X22" s="230"/>
    </row>
    <row r="23" spans="1:24" x14ac:dyDescent="0.2">
      <c r="A23" s="232" t="s">
        <v>92</v>
      </c>
      <c r="B23" s="233">
        <v>90</v>
      </c>
      <c r="C23" s="234">
        <v>814.5</v>
      </c>
      <c r="D23" s="235"/>
      <c r="E23" s="225">
        <f t="shared" ref="E23:G29" si="1">E22</f>
        <v>315</v>
      </c>
      <c r="F23" s="225">
        <f t="shared" si="1"/>
        <v>898</v>
      </c>
      <c r="G23" s="225">
        <f t="shared" si="1"/>
        <v>315</v>
      </c>
      <c r="H23" s="234">
        <f>E10</f>
        <v>315</v>
      </c>
      <c r="I23" s="227"/>
      <c r="J23" s="222"/>
      <c r="K23" s="265"/>
      <c r="L23" s="236">
        <f>SUM(C23:H23)</f>
        <v>2657.5</v>
      </c>
      <c r="M23" s="237"/>
      <c r="N23" s="230"/>
      <c r="O23" s="231"/>
      <c r="P23" s="230"/>
      <c r="Q23" s="231"/>
      <c r="R23" s="230"/>
      <c r="S23" s="231"/>
      <c r="T23" s="230"/>
      <c r="U23" s="231"/>
      <c r="V23" s="230"/>
      <c r="W23" s="231"/>
      <c r="X23" s="230"/>
    </row>
    <row r="24" spans="1:24" x14ac:dyDescent="0.2">
      <c r="A24" s="232" t="s">
        <v>93</v>
      </c>
      <c r="B24" s="233">
        <v>100</v>
      </c>
      <c r="C24" s="234">
        <v>893</v>
      </c>
      <c r="D24" s="235"/>
      <c r="E24" s="225">
        <f t="shared" si="1"/>
        <v>315</v>
      </c>
      <c r="F24" s="225">
        <f t="shared" si="1"/>
        <v>898</v>
      </c>
      <c r="G24" s="225">
        <f t="shared" si="1"/>
        <v>315</v>
      </c>
      <c r="H24" s="234">
        <f>E10*2</f>
        <v>630</v>
      </c>
      <c r="I24" s="227"/>
      <c r="J24" s="222"/>
      <c r="K24" s="265"/>
      <c r="L24" s="222"/>
      <c r="M24" s="231"/>
      <c r="N24" s="236">
        <f>SUM(C24:H24)</f>
        <v>3051</v>
      </c>
      <c r="O24" s="238"/>
      <c r="P24" s="239"/>
      <c r="Q24" s="238"/>
      <c r="R24" s="239"/>
      <c r="S24" s="238"/>
      <c r="T24" s="239"/>
      <c r="U24" s="238"/>
      <c r="V24" s="239"/>
      <c r="W24" s="237"/>
      <c r="X24" s="230"/>
    </row>
    <row r="25" spans="1:24" x14ac:dyDescent="0.2">
      <c r="A25" s="232" t="s">
        <v>94</v>
      </c>
      <c r="B25" s="233">
        <v>110</v>
      </c>
      <c r="C25" s="240">
        <v>982.3</v>
      </c>
      <c r="D25" s="235"/>
      <c r="E25" s="225">
        <f t="shared" si="1"/>
        <v>315</v>
      </c>
      <c r="F25" s="225">
        <f>F24</f>
        <v>898</v>
      </c>
      <c r="G25" s="225">
        <f t="shared" si="1"/>
        <v>315</v>
      </c>
      <c r="H25" s="234">
        <f>E10*3</f>
        <v>945</v>
      </c>
      <c r="I25" s="227"/>
      <c r="J25" s="222"/>
      <c r="K25" s="265"/>
      <c r="L25" s="222"/>
      <c r="M25" s="231"/>
      <c r="N25" s="239"/>
      <c r="O25" s="238"/>
      <c r="P25" s="236">
        <f>SUM(C25:H25)</f>
        <v>3455.3</v>
      </c>
      <c r="Q25" s="238"/>
      <c r="R25" s="239"/>
      <c r="S25" s="238"/>
      <c r="T25" s="239"/>
      <c r="U25" s="238"/>
      <c r="V25" s="239"/>
      <c r="W25" s="237"/>
      <c r="X25" s="230"/>
    </row>
    <row r="26" spans="1:24" x14ac:dyDescent="0.2">
      <c r="A26" s="232" t="s">
        <v>95</v>
      </c>
      <c r="B26" s="233">
        <v>120</v>
      </c>
      <c r="C26" s="240">
        <v>1071.5999999999999</v>
      </c>
      <c r="D26" s="235"/>
      <c r="E26" s="225">
        <f t="shared" si="1"/>
        <v>315</v>
      </c>
      <c r="F26" s="225">
        <f>F25</f>
        <v>898</v>
      </c>
      <c r="G26" s="225">
        <f t="shared" si="1"/>
        <v>315</v>
      </c>
      <c r="H26" s="234">
        <f>E10*4</f>
        <v>1260</v>
      </c>
      <c r="I26" s="227"/>
      <c r="J26" s="222"/>
      <c r="K26" s="265"/>
      <c r="L26" s="222"/>
      <c r="M26" s="231"/>
      <c r="N26" s="239"/>
      <c r="O26" s="238"/>
      <c r="P26" s="239"/>
      <c r="Q26" s="238"/>
      <c r="R26" s="236">
        <f>SUM(C26:H26)</f>
        <v>3859.6</v>
      </c>
      <c r="S26" s="238"/>
      <c r="T26" s="239"/>
      <c r="U26" s="238"/>
      <c r="V26" s="239"/>
      <c r="W26" s="237"/>
      <c r="X26" s="230"/>
    </row>
    <row r="27" spans="1:24" x14ac:dyDescent="0.2">
      <c r="A27" s="232" t="s">
        <v>96</v>
      </c>
      <c r="B27" s="233">
        <v>130</v>
      </c>
      <c r="C27" s="240">
        <v>1160.9000000000001</v>
      </c>
      <c r="D27" s="235"/>
      <c r="E27" s="225">
        <f t="shared" si="1"/>
        <v>315</v>
      </c>
      <c r="F27" s="225">
        <f>F26</f>
        <v>898</v>
      </c>
      <c r="G27" s="225">
        <f t="shared" si="1"/>
        <v>315</v>
      </c>
      <c r="H27" s="234">
        <f>E10*5</f>
        <v>1575</v>
      </c>
      <c r="I27" s="227"/>
      <c r="J27" s="222"/>
      <c r="K27" s="265"/>
      <c r="L27" s="222"/>
      <c r="M27" s="231"/>
      <c r="N27" s="239"/>
      <c r="O27" s="238"/>
      <c r="P27" s="239"/>
      <c r="Q27" s="238"/>
      <c r="R27" s="239"/>
      <c r="S27" s="238"/>
      <c r="T27" s="236">
        <f>SUM(C27:H27)</f>
        <v>4263.8999999999996</v>
      </c>
      <c r="U27" s="238"/>
      <c r="V27" s="239"/>
      <c r="W27" s="237"/>
      <c r="X27" s="230"/>
    </row>
    <row r="28" spans="1:24" x14ac:dyDescent="0.2">
      <c r="A28" s="232" t="s">
        <v>97</v>
      </c>
      <c r="B28" s="233">
        <v>140</v>
      </c>
      <c r="C28" s="240">
        <v>1250.2</v>
      </c>
      <c r="D28" s="235"/>
      <c r="E28" s="225">
        <f t="shared" si="1"/>
        <v>315</v>
      </c>
      <c r="F28" s="225">
        <f>F27</f>
        <v>898</v>
      </c>
      <c r="G28" s="225">
        <f t="shared" si="1"/>
        <v>315</v>
      </c>
      <c r="H28" s="234">
        <f>E10*6</f>
        <v>1890</v>
      </c>
      <c r="I28" s="227"/>
      <c r="J28" s="222"/>
      <c r="K28" s="265"/>
      <c r="L28" s="222"/>
      <c r="M28" s="231"/>
      <c r="N28" s="239"/>
      <c r="O28" s="238"/>
      <c r="P28" s="239"/>
      <c r="Q28" s="238"/>
      <c r="R28" s="239"/>
      <c r="S28" s="238"/>
      <c r="T28" s="239"/>
      <c r="U28" s="238"/>
      <c r="V28" s="236">
        <f>SUM(C28:H28)</f>
        <v>4668.2</v>
      </c>
      <c r="W28" s="237"/>
      <c r="X28" s="230"/>
    </row>
    <row r="29" spans="1:24" x14ac:dyDescent="0.2">
      <c r="A29" s="241" t="s">
        <v>98</v>
      </c>
      <c r="B29" s="233" t="s">
        <v>105</v>
      </c>
      <c r="C29" s="240">
        <f>SUM(150*8.93)</f>
        <v>1339.5</v>
      </c>
      <c r="D29" s="235"/>
      <c r="E29" s="225">
        <f t="shared" si="1"/>
        <v>315</v>
      </c>
      <c r="F29" s="225">
        <f>F28</f>
        <v>898</v>
      </c>
      <c r="G29" s="225">
        <f t="shared" si="1"/>
        <v>315</v>
      </c>
      <c r="H29" s="266">
        <f>E10*7</f>
        <v>2205</v>
      </c>
      <c r="I29" s="227"/>
      <c r="J29" s="243"/>
      <c r="K29" s="265"/>
      <c r="L29" s="222"/>
      <c r="M29" s="231"/>
      <c r="N29" s="222"/>
      <c r="O29" s="204"/>
      <c r="P29" s="222"/>
      <c r="Q29" s="204"/>
      <c r="R29" s="222"/>
      <c r="S29" s="204"/>
      <c r="T29" s="222"/>
      <c r="U29" s="204"/>
      <c r="V29" s="222"/>
      <c r="W29" s="231"/>
      <c r="X29" s="236">
        <f>SUM(C29:H29)</f>
        <v>5072.5</v>
      </c>
    </row>
    <row r="30" spans="1:24" ht="15" thickBot="1" x14ac:dyDescent="0.25">
      <c r="A30" s="244"/>
      <c r="B30" s="245"/>
      <c r="C30" s="267"/>
      <c r="D30" s="235"/>
      <c r="E30" s="226"/>
      <c r="F30" s="226"/>
      <c r="G30" s="267"/>
      <c r="H30" s="247" t="s">
        <v>100</v>
      </c>
      <c r="I30" s="255"/>
      <c r="J30" s="268">
        <f>J18</f>
        <v>-219</v>
      </c>
      <c r="K30" s="245"/>
      <c r="L30" s="249">
        <f>L18</f>
        <v>-438</v>
      </c>
      <c r="M30" s="231"/>
      <c r="N30" s="248">
        <f>N18</f>
        <v>-663</v>
      </c>
      <c r="O30" s="250"/>
      <c r="P30" s="248">
        <f>P18</f>
        <v>-913</v>
      </c>
      <c r="Q30" s="250"/>
      <c r="R30" s="248">
        <f>R18</f>
        <v>-1163</v>
      </c>
      <c r="S30" s="250"/>
      <c r="T30" s="248">
        <f>T18</f>
        <v>-1413</v>
      </c>
      <c r="U30" s="250"/>
      <c r="V30" s="248">
        <f>V18</f>
        <v>-1663</v>
      </c>
      <c r="W30" s="231"/>
      <c r="X30" s="248">
        <f>X18</f>
        <v>-1913</v>
      </c>
    </row>
    <row r="31" spans="1:24" ht="15" thickBot="1" x14ac:dyDescent="0.25">
      <c r="A31" s="235"/>
      <c r="B31" s="245"/>
      <c r="C31" s="267"/>
      <c r="D31" s="235"/>
      <c r="E31" s="226"/>
      <c r="F31" s="471" t="s">
        <v>101</v>
      </c>
      <c r="G31" s="471"/>
      <c r="H31" s="471"/>
      <c r="I31" s="472"/>
      <c r="J31" s="251">
        <f>J22+J30</f>
        <v>1989</v>
      </c>
      <c r="K31" s="245"/>
      <c r="L31" s="251">
        <f>L23+L30</f>
        <v>2219.5</v>
      </c>
      <c r="M31" s="231"/>
      <c r="N31" s="251">
        <f>N24+N30</f>
        <v>2388</v>
      </c>
      <c r="O31" s="252"/>
      <c r="P31" s="251">
        <f>P25+P30</f>
        <v>2542.3000000000002</v>
      </c>
      <c r="Q31" s="252"/>
      <c r="R31" s="251">
        <f>R26+R30</f>
        <v>2696.6</v>
      </c>
      <c r="S31" s="252"/>
      <c r="T31" s="251">
        <f>T27+T30</f>
        <v>2850.8999999999996</v>
      </c>
      <c r="U31" s="252"/>
      <c r="V31" s="251">
        <f>V28+V30</f>
        <v>3005.2</v>
      </c>
      <c r="W31" s="231"/>
      <c r="X31" s="251">
        <f>X29+X30</f>
        <v>3159.5</v>
      </c>
    </row>
    <row r="32" spans="1:24" ht="80.25" customHeight="1" thickBot="1" x14ac:dyDescent="0.25">
      <c r="A32" s="209" t="s">
        <v>106</v>
      </c>
      <c r="B32" s="210"/>
      <c r="C32" s="211"/>
      <c r="D32" s="253"/>
      <c r="E32" s="253"/>
      <c r="F32" s="254"/>
      <c r="G32" s="253"/>
      <c r="H32" s="235"/>
      <c r="I32" s="255"/>
      <c r="J32" s="269"/>
      <c r="K32" s="257"/>
      <c r="L32" s="258"/>
      <c r="M32" s="258"/>
      <c r="N32" s="258"/>
      <c r="O32" s="231"/>
      <c r="P32" s="258"/>
      <c r="Q32" s="231"/>
      <c r="R32" s="258"/>
      <c r="S32" s="231"/>
      <c r="T32" s="258"/>
      <c r="U32" s="231"/>
      <c r="V32" s="258"/>
      <c r="W32" s="231"/>
    </row>
    <row r="33" spans="1:24" ht="26.25" thickBot="1" x14ac:dyDescent="0.25">
      <c r="A33" s="217" t="s">
        <v>84</v>
      </c>
      <c r="B33" s="218" t="s">
        <v>85</v>
      </c>
      <c r="C33" s="214" t="s">
        <v>86</v>
      </c>
      <c r="D33" s="219"/>
      <c r="E33" s="212" t="s">
        <v>87</v>
      </c>
      <c r="F33" s="214" t="s">
        <v>88</v>
      </c>
      <c r="G33" s="212" t="s">
        <v>89</v>
      </c>
      <c r="H33" s="270" t="str">
        <f>H9</f>
        <v>Geschwister</v>
      </c>
      <c r="I33" s="221"/>
      <c r="J33" s="262"/>
      <c r="K33" s="245"/>
      <c r="L33" s="230"/>
      <c r="M33" s="231"/>
      <c r="N33" s="230"/>
      <c r="O33" s="231"/>
      <c r="P33" s="230"/>
      <c r="Q33" s="231"/>
      <c r="R33" s="230"/>
      <c r="S33" s="231"/>
      <c r="T33" s="230"/>
      <c r="U33" s="231"/>
      <c r="V33" s="230"/>
      <c r="W33" s="231"/>
      <c r="X33" s="230"/>
    </row>
    <row r="34" spans="1:24" x14ac:dyDescent="0.2">
      <c r="A34" s="223" t="s">
        <v>91</v>
      </c>
      <c r="B34" s="224">
        <v>80</v>
      </c>
      <c r="C34" s="264">
        <v>520.79999999999995</v>
      </c>
      <c r="D34" s="226"/>
      <c r="E34" s="225">
        <f>E10</f>
        <v>315</v>
      </c>
      <c r="F34" s="225">
        <f>F10</f>
        <v>898</v>
      </c>
      <c r="G34" s="225">
        <f>E10</f>
        <v>315</v>
      </c>
      <c r="H34" s="234">
        <v>0</v>
      </c>
      <c r="I34" s="227"/>
      <c r="J34" s="228">
        <f>SUM(C34:H34)</f>
        <v>2048.8000000000002</v>
      </c>
      <c r="K34" s="237"/>
      <c r="L34" s="230"/>
      <c r="M34" s="231"/>
      <c r="N34" s="230"/>
      <c r="O34" s="231"/>
      <c r="P34" s="230"/>
      <c r="Q34" s="231"/>
      <c r="R34" s="230"/>
      <c r="S34" s="231"/>
      <c r="T34" s="230"/>
      <c r="U34" s="231"/>
      <c r="V34" s="230"/>
      <c r="W34" s="231"/>
      <c r="X34" s="230"/>
    </row>
    <row r="35" spans="1:24" x14ac:dyDescent="0.2">
      <c r="A35" s="232" t="s">
        <v>92</v>
      </c>
      <c r="B35" s="233">
        <v>90</v>
      </c>
      <c r="C35" s="271">
        <v>550.79999999999995</v>
      </c>
      <c r="D35" s="235"/>
      <c r="E35" s="225">
        <f t="shared" ref="E35:G41" si="2">E34</f>
        <v>315</v>
      </c>
      <c r="F35" s="225">
        <f t="shared" si="2"/>
        <v>898</v>
      </c>
      <c r="G35" s="225">
        <f t="shared" si="2"/>
        <v>315</v>
      </c>
      <c r="H35" s="234">
        <f>E10</f>
        <v>315</v>
      </c>
      <c r="I35" s="227"/>
      <c r="J35" s="222"/>
      <c r="K35" s="265"/>
      <c r="L35" s="236">
        <f>SUM(C35:H35)</f>
        <v>2393.8000000000002</v>
      </c>
      <c r="M35" s="237"/>
      <c r="N35" s="230"/>
      <c r="O35" s="231"/>
      <c r="P35" s="230"/>
      <c r="Q35" s="231"/>
      <c r="R35" s="230"/>
      <c r="S35" s="231"/>
      <c r="T35" s="230"/>
      <c r="U35" s="231"/>
      <c r="V35" s="230"/>
      <c r="W35" s="231"/>
      <c r="X35" s="230"/>
    </row>
    <row r="36" spans="1:24" x14ac:dyDescent="0.2">
      <c r="A36" s="232" t="s">
        <v>93</v>
      </c>
      <c r="B36" s="233">
        <v>100</v>
      </c>
      <c r="C36" s="234">
        <v>723</v>
      </c>
      <c r="D36" s="235"/>
      <c r="E36" s="225">
        <f t="shared" si="2"/>
        <v>315</v>
      </c>
      <c r="F36" s="225">
        <f t="shared" si="2"/>
        <v>898</v>
      </c>
      <c r="G36" s="225">
        <f t="shared" si="2"/>
        <v>315</v>
      </c>
      <c r="H36" s="234">
        <f>E10*2</f>
        <v>630</v>
      </c>
      <c r="I36" s="227"/>
      <c r="J36" s="222"/>
      <c r="K36" s="265"/>
      <c r="L36" s="222"/>
      <c r="M36" s="231"/>
      <c r="N36" s="236">
        <f>SUM(C36:H36)</f>
        <v>2881</v>
      </c>
      <c r="O36" s="238"/>
      <c r="P36" s="239"/>
      <c r="Q36" s="238"/>
      <c r="R36" s="239"/>
      <c r="S36" s="238"/>
      <c r="T36" s="239"/>
      <c r="U36" s="238"/>
      <c r="V36" s="239"/>
      <c r="W36" s="237"/>
      <c r="X36" s="230"/>
    </row>
    <row r="37" spans="1:24" x14ac:dyDescent="0.2">
      <c r="A37" s="232" t="s">
        <v>94</v>
      </c>
      <c r="B37" s="233">
        <v>110</v>
      </c>
      <c r="C37" s="240">
        <v>795.3</v>
      </c>
      <c r="D37" s="235"/>
      <c r="E37" s="225">
        <f t="shared" si="2"/>
        <v>315</v>
      </c>
      <c r="F37" s="225">
        <f>F36</f>
        <v>898</v>
      </c>
      <c r="G37" s="225">
        <f t="shared" si="2"/>
        <v>315</v>
      </c>
      <c r="H37" s="234">
        <f>E10*3</f>
        <v>945</v>
      </c>
      <c r="I37" s="227"/>
      <c r="J37" s="222"/>
      <c r="K37" s="265"/>
      <c r="L37" s="222"/>
      <c r="M37" s="231"/>
      <c r="N37" s="239"/>
      <c r="O37" s="238"/>
      <c r="P37" s="236">
        <f>SUM(C37:H37)</f>
        <v>3268.3</v>
      </c>
      <c r="Q37" s="238"/>
      <c r="R37" s="239"/>
      <c r="S37" s="238"/>
      <c r="T37" s="239"/>
      <c r="U37" s="238"/>
      <c r="V37" s="239"/>
      <c r="W37" s="237"/>
      <c r="X37" s="230"/>
    </row>
    <row r="38" spans="1:24" x14ac:dyDescent="0.2">
      <c r="A38" s="232" t="s">
        <v>95</v>
      </c>
      <c r="B38" s="233">
        <v>120</v>
      </c>
      <c r="C38" s="240">
        <v>867.6</v>
      </c>
      <c r="D38" s="235"/>
      <c r="E38" s="225">
        <f t="shared" si="2"/>
        <v>315</v>
      </c>
      <c r="F38" s="225">
        <f>F37</f>
        <v>898</v>
      </c>
      <c r="G38" s="225">
        <f t="shared" si="2"/>
        <v>315</v>
      </c>
      <c r="H38" s="234">
        <f>E10*4</f>
        <v>1260</v>
      </c>
      <c r="I38" s="227"/>
      <c r="J38" s="222"/>
      <c r="K38" s="265"/>
      <c r="L38" s="222"/>
      <c r="M38" s="231"/>
      <c r="N38" s="239"/>
      <c r="O38" s="238"/>
      <c r="P38" s="239"/>
      <c r="Q38" s="238"/>
      <c r="R38" s="236">
        <f>SUM(C38:H38)</f>
        <v>3655.6</v>
      </c>
      <c r="S38" s="238"/>
      <c r="T38" s="239"/>
      <c r="U38" s="238"/>
      <c r="V38" s="239"/>
      <c r="W38" s="237"/>
      <c r="X38" s="230"/>
    </row>
    <row r="39" spans="1:24" x14ac:dyDescent="0.2">
      <c r="A39" s="232" t="s">
        <v>96</v>
      </c>
      <c r="B39" s="233">
        <v>130</v>
      </c>
      <c r="C39" s="240">
        <v>939.9</v>
      </c>
      <c r="D39" s="235"/>
      <c r="E39" s="225">
        <f t="shared" si="2"/>
        <v>315</v>
      </c>
      <c r="F39" s="225">
        <f>F38</f>
        <v>898</v>
      </c>
      <c r="G39" s="225">
        <f t="shared" si="2"/>
        <v>315</v>
      </c>
      <c r="H39" s="234">
        <f>E10*5</f>
        <v>1575</v>
      </c>
      <c r="I39" s="227"/>
      <c r="J39" s="222"/>
      <c r="K39" s="265"/>
      <c r="L39" s="222"/>
      <c r="M39" s="231"/>
      <c r="N39" s="239"/>
      <c r="O39" s="238"/>
      <c r="P39" s="239"/>
      <c r="Q39" s="238"/>
      <c r="R39" s="239"/>
      <c r="S39" s="238"/>
      <c r="T39" s="236">
        <f>SUM(C39:H39)</f>
        <v>4042.9</v>
      </c>
      <c r="U39" s="238"/>
      <c r="V39" s="239"/>
      <c r="W39" s="237"/>
      <c r="X39" s="230"/>
    </row>
    <row r="40" spans="1:24" x14ac:dyDescent="0.2">
      <c r="A40" s="232" t="s">
        <v>97</v>
      </c>
      <c r="B40" s="233">
        <v>140</v>
      </c>
      <c r="C40" s="240">
        <v>1012.2</v>
      </c>
      <c r="D40" s="235"/>
      <c r="E40" s="225">
        <f t="shared" si="2"/>
        <v>315</v>
      </c>
      <c r="F40" s="225">
        <f>F39</f>
        <v>898</v>
      </c>
      <c r="G40" s="225">
        <f t="shared" si="2"/>
        <v>315</v>
      </c>
      <c r="H40" s="234">
        <f>E10*6</f>
        <v>1890</v>
      </c>
      <c r="I40" s="227"/>
      <c r="J40" s="222"/>
      <c r="K40" s="265"/>
      <c r="L40" s="222"/>
      <c r="M40" s="231"/>
      <c r="N40" s="239"/>
      <c r="O40" s="238"/>
      <c r="P40" s="239"/>
      <c r="Q40" s="238"/>
      <c r="R40" s="239"/>
      <c r="S40" s="238"/>
      <c r="T40" s="239"/>
      <c r="U40" s="238"/>
      <c r="V40" s="236">
        <f>SUM(C40:H40)</f>
        <v>4430.2</v>
      </c>
      <c r="W40" s="237"/>
      <c r="X40" s="230"/>
    </row>
    <row r="41" spans="1:24" x14ac:dyDescent="0.2">
      <c r="A41" s="241" t="s">
        <v>98</v>
      </c>
      <c r="B41" s="233" t="s">
        <v>107</v>
      </c>
      <c r="C41" s="240">
        <f>SUM(150*7.23)</f>
        <v>1084.5</v>
      </c>
      <c r="D41" s="235"/>
      <c r="E41" s="225">
        <f t="shared" si="2"/>
        <v>315</v>
      </c>
      <c r="F41" s="225">
        <f>F40</f>
        <v>898</v>
      </c>
      <c r="G41" s="225">
        <f t="shared" si="2"/>
        <v>315</v>
      </c>
      <c r="H41" s="266">
        <f>E10*7</f>
        <v>2205</v>
      </c>
      <c r="I41" s="227"/>
      <c r="J41" s="243"/>
      <c r="K41" s="265"/>
      <c r="L41" s="222"/>
      <c r="M41" s="231"/>
      <c r="N41" s="222"/>
      <c r="O41" s="204"/>
      <c r="P41" s="222"/>
      <c r="Q41" s="204"/>
      <c r="R41" s="222"/>
      <c r="S41" s="204"/>
      <c r="T41" s="222"/>
      <c r="U41" s="204"/>
      <c r="V41" s="222"/>
      <c r="W41" s="231"/>
      <c r="X41" s="236">
        <f>SUM(C41:H41)</f>
        <v>4817.5</v>
      </c>
    </row>
    <row r="42" spans="1:24" ht="15" thickBot="1" x14ac:dyDescent="0.25">
      <c r="A42" s="244"/>
      <c r="B42" s="245"/>
      <c r="C42" s="267"/>
      <c r="D42" s="235"/>
      <c r="E42" s="226"/>
      <c r="F42" s="226"/>
      <c r="G42" s="267"/>
      <c r="H42" s="247" t="s">
        <v>100</v>
      </c>
      <c r="I42" s="255"/>
      <c r="J42" s="268">
        <f>J18</f>
        <v>-219</v>
      </c>
      <c r="K42" s="245"/>
      <c r="L42" s="249">
        <f>L18</f>
        <v>-438</v>
      </c>
      <c r="M42" s="231"/>
      <c r="N42" s="248">
        <f>N18</f>
        <v>-663</v>
      </c>
      <c r="O42" s="250"/>
      <c r="P42" s="248">
        <f>P18</f>
        <v>-913</v>
      </c>
      <c r="Q42" s="250"/>
      <c r="R42" s="248">
        <f>R18</f>
        <v>-1163</v>
      </c>
      <c r="S42" s="250"/>
      <c r="T42" s="248">
        <f>T18</f>
        <v>-1413</v>
      </c>
      <c r="U42" s="250"/>
      <c r="V42" s="248">
        <f>V18</f>
        <v>-1663</v>
      </c>
      <c r="W42" s="231"/>
      <c r="X42" s="248">
        <f>X18</f>
        <v>-1913</v>
      </c>
    </row>
    <row r="43" spans="1:24" ht="15" thickBot="1" x14ac:dyDescent="0.25">
      <c r="A43" s="244"/>
      <c r="B43" s="245"/>
      <c r="C43" s="267"/>
      <c r="D43" s="235"/>
      <c r="E43" s="226"/>
      <c r="F43" s="471" t="s">
        <v>101</v>
      </c>
      <c r="G43" s="471"/>
      <c r="H43" s="471"/>
      <c r="I43" s="472"/>
      <c r="J43" s="251">
        <f>J34+J42</f>
        <v>1829.8000000000002</v>
      </c>
      <c r="K43" s="245"/>
      <c r="L43" s="251">
        <f>L35+L42</f>
        <v>1955.8000000000002</v>
      </c>
      <c r="M43" s="231"/>
      <c r="N43" s="251">
        <f>N36+N42</f>
        <v>2218</v>
      </c>
      <c r="O43" s="252"/>
      <c r="P43" s="251">
        <f>P37+P42</f>
        <v>2355.3000000000002</v>
      </c>
      <c r="Q43" s="252"/>
      <c r="R43" s="251">
        <f>R38+R42</f>
        <v>2492.6</v>
      </c>
      <c r="S43" s="252"/>
      <c r="T43" s="251">
        <f>T39+T42</f>
        <v>2629.9</v>
      </c>
      <c r="U43" s="252"/>
      <c r="V43" s="251">
        <f>V40+V42</f>
        <v>2767.2</v>
      </c>
      <c r="W43" s="231"/>
      <c r="X43" s="251">
        <f>X41+X42</f>
        <v>2904.5</v>
      </c>
    </row>
    <row r="44" spans="1:24" ht="77.25" thickBot="1" x14ac:dyDescent="0.25">
      <c r="A44" s="209" t="s">
        <v>108</v>
      </c>
      <c r="B44" s="210"/>
      <c r="C44" s="211"/>
      <c r="D44" s="253"/>
      <c r="E44" s="253"/>
      <c r="F44" s="254"/>
      <c r="G44" s="235"/>
      <c r="H44" s="235"/>
      <c r="I44" s="255"/>
      <c r="J44" s="269"/>
      <c r="K44" s="257"/>
      <c r="L44" s="258"/>
      <c r="M44" s="258"/>
      <c r="N44" s="258"/>
      <c r="O44" s="231"/>
      <c r="P44" s="258"/>
      <c r="Q44" s="231"/>
      <c r="R44" s="258"/>
      <c r="S44" s="231"/>
      <c r="T44" s="258"/>
      <c r="U44" s="231"/>
      <c r="V44" s="258"/>
      <c r="W44" s="231"/>
    </row>
    <row r="45" spans="1:24" ht="26.25" thickBot="1" x14ac:dyDescent="0.25">
      <c r="A45" s="217" t="s">
        <v>84</v>
      </c>
      <c r="B45" s="218" t="s">
        <v>85</v>
      </c>
      <c r="C45" s="214" t="s">
        <v>86</v>
      </c>
      <c r="D45" s="219"/>
      <c r="E45" s="212" t="s">
        <v>87</v>
      </c>
      <c r="F45" s="214" t="s">
        <v>88</v>
      </c>
      <c r="G45" s="212" t="s">
        <v>89</v>
      </c>
      <c r="H45" s="270" t="str">
        <f>H9</f>
        <v>Geschwister</v>
      </c>
      <c r="I45" s="221"/>
      <c r="J45" s="262"/>
      <c r="K45" s="245"/>
      <c r="L45" s="230"/>
      <c r="M45" s="231"/>
      <c r="N45" s="230"/>
      <c r="O45" s="231"/>
      <c r="P45" s="230"/>
      <c r="Q45" s="231"/>
      <c r="R45" s="230"/>
      <c r="S45" s="231"/>
      <c r="T45" s="230"/>
      <c r="U45" s="231"/>
      <c r="V45" s="230"/>
      <c r="W45" s="231"/>
      <c r="X45" s="230"/>
    </row>
    <row r="46" spans="1:24" x14ac:dyDescent="0.2">
      <c r="A46" s="223" t="s">
        <v>91</v>
      </c>
      <c r="B46" s="224">
        <v>80</v>
      </c>
      <c r="C46" s="264">
        <v>570.4</v>
      </c>
      <c r="D46" s="226"/>
      <c r="E46" s="225">
        <f>E10</f>
        <v>315</v>
      </c>
      <c r="F46" s="225">
        <f>F10</f>
        <v>898</v>
      </c>
      <c r="G46" s="225">
        <f>E10</f>
        <v>315</v>
      </c>
      <c r="H46" s="234">
        <v>0</v>
      </c>
      <c r="I46" s="227"/>
      <c r="J46" s="228">
        <f>SUM(C46:H46)</f>
        <v>2098.4</v>
      </c>
      <c r="K46" s="237"/>
      <c r="L46" s="230"/>
      <c r="M46" s="231"/>
      <c r="N46" s="230"/>
      <c r="O46" s="231"/>
      <c r="P46" s="230"/>
      <c r="Q46" s="231"/>
      <c r="R46" s="230"/>
      <c r="S46" s="231"/>
      <c r="T46" s="230"/>
      <c r="U46" s="231"/>
      <c r="V46" s="230"/>
      <c r="W46" s="231"/>
      <c r="X46" s="230"/>
    </row>
    <row r="47" spans="1:24" x14ac:dyDescent="0.2">
      <c r="A47" s="232" t="s">
        <v>92</v>
      </c>
      <c r="B47" s="233">
        <v>90</v>
      </c>
      <c r="C47" s="271">
        <v>668.7</v>
      </c>
      <c r="D47" s="226"/>
      <c r="E47" s="225">
        <f t="shared" ref="E47:G53" si="3">E46</f>
        <v>315</v>
      </c>
      <c r="F47" s="225">
        <f t="shared" si="3"/>
        <v>898</v>
      </c>
      <c r="G47" s="225">
        <f t="shared" si="3"/>
        <v>315</v>
      </c>
      <c r="H47" s="234">
        <f>E10</f>
        <v>315</v>
      </c>
      <c r="I47" s="227"/>
      <c r="J47" s="222"/>
      <c r="K47" s="265"/>
      <c r="L47" s="236">
        <f>SUM(C47:H47)</f>
        <v>2511.6999999999998</v>
      </c>
      <c r="M47" s="237"/>
      <c r="N47" s="230"/>
      <c r="O47" s="231"/>
      <c r="P47" s="230"/>
      <c r="Q47" s="231"/>
      <c r="R47" s="230"/>
      <c r="S47" s="231"/>
      <c r="T47" s="230"/>
      <c r="U47" s="231"/>
      <c r="V47" s="230"/>
      <c r="W47" s="231"/>
      <c r="X47" s="230"/>
    </row>
    <row r="48" spans="1:24" x14ac:dyDescent="0.2">
      <c r="A48" s="232" t="s">
        <v>93</v>
      </c>
      <c r="B48" s="233">
        <v>100</v>
      </c>
      <c r="C48" s="234">
        <v>753</v>
      </c>
      <c r="D48" s="235"/>
      <c r="E48" s="225">
        <f t="shared" si="3"/>
        <v>315</v>
      </c>
      <c r="F48" s="225">
        <f t="shared" si="3"/>
        <v>898</v>
      </c>
      <c r="G48" s="225">
        <f t="shared" si="3"/>
        <v>315</v>
      </c>
      <c r="H48" s="234">
        <f>E10*2</f>
        <v>630</v>
      </c>
      <c r="I48" s="227"/>
      <c r="J48" s="222"/>
      <c r="K48" s="265"/>
      <c r="L48" s="222"/>
      <c r="M48" s="231"/>
      <c r="N48" s="236">
        <f>SUM(C48:H48)</f>
        <v>2911</v>
      </c>
      <c r="O48" s="238"/>
      <c r="P48" s="239"/>
      <c r="Q48" s="238"/>
      <c r="R48" s="239"/>
      <c r="S48" s="238"/>
      <c r="T48" s="239"/>
      <c r="U48" s="238"/>
      <c r="V48" s="239"/>
      <c r="W48" s="237"/>
      <c r="X48" s="230"/>
    </row>
    <row r="49" spans="1:24" x14ac:dyDescent="0.2">
      <c r="A49" s="232" t="s">
        <v>94</v>
      </c>
      <c r="B49" s="233" t="s">
        <v>109</v>
      </c>
      <c r="C49" s="240">
        <v>828.3</v>
      </c>
      <c r="D49" s="235"/>
      <c r="E49" s="225">
        <f t="shared" si="3"/>
        <v>315</v>
      </c>
      <c r="F49" s="225">
        <f>F48</f>
        <v>898</v>
      </c>
      <c r="G49" s="225">
        <f t="shared" si="3"/>
        <v>315</v>
      </c>
      <c r="H49" s="234">
        <f>E10*3</f>
        <v>945</v>
      </c>
      <c r="I49" s="227"/>
      <c r="J49" s="222"/>
      <c r="K49" s="265"/>
      <c r="L49" s="222"/>
      <c r="M49" s="231"/>
      <c r="N49" s="239"/>
      <c r="O49" s="238"/>
      <c r="P49" s="236">
        <f>SUM(C49:H49)</f>
        <v>3301.3</v>
      </c>
      <c r="Q49" s="238"/>
      <c r="R49" s="239"/>
      <c r="S49" s="238"/>
      <c r="T49" s="239"/>
      <c r="U49" s="238"/>
      <c r="V49" s="239"/>
      <c r="W49" s="237"/>
      <c r="X49" s="230"/>
    </row>
    <row r="50" spans="1:24" x14ac:dyDescent="0.2">
      <c r="A50" s="232" t="s">
        <v>95</v>
      </c>
      <c r="B50" s="233" t="s">
        <v>110</v>
      </c>
      <c r="C50" s="240">
        <v>903.6</v>
      </c>
      <c r="D50" s="235"/>
      <c r="E50" s="225">
        <f t="shared" si="3"/>
        <v>315</v>
      </c>
      <c r="F50" s="225">
        <f>F49</f>
        <v>898</v>
      </c>
      <c r="G50" s="225">
        <f t="shared" si="3"/>
        <v>315</v>
      </c>
      <c r="H50" s="234">
        <f>E10*4</f>
        <v>1260</v>
      </c>
      <c r="I50" s="227"/>
      <c r="J50" s="222"/>
      <c r="K50" s="265"/>
      <c r="L50" s="222"/>
      <c r="M50" s="231"/>
      <c r="N50" s="239"/>
      <c r="O50" s="238"/>
      <c r="P50" s="239"/>
      <c r="Q50" s="238"/>
      <c r="R50" s="236">
        <f>SUM(C50:H50)</f>
        <v>3691.6</v>
      </c>
      <c r="S50" s="238"/>
      <c r="T50" s="239"/>
      <c r="U50" s="238"/>
      <c r="V50" s="239"/>
      <c r="W50" s="237"/>
      <c r="X50" s="230"/>
    </row>
    <row r="51" spans="1:24" x14ac:dyDescent="0.2">
      <c r="A51" s="232" t="s">
        <v>96</v>
      </c>
      <c r="B51" s="233" t="s">
        <v>111</v>
      </c>
      <c r="C51" s="240">
        <v>978.9</v>
      </c>
      <c r="D51" s="235"/>
      <c r="E51" s="225">
        <f t="shared" si="3"/>
        <v>315</v>
      </c>
      <c r="F51" s="225">
        <f>F50</f>
        <v>898</v>
      </c>
      <c r="G51" s="225">
        <f t="shared" si="3"/>
        <v>315</v>
      </c>
      <c r="H51" s="234">
        <f>E10*5</f>
        <v>1575</v>
      </c>
      <c r="I51" s="227"/>
      <c r="J51" s="222"/>
      <c r="K51" s="265"/>
      <c r="L51" s="222"/>
      <c r="M51" s="231"/>
      <c r="N51" s="239"/>
      <c r="O51" s="238"/>
      <c r="P51" s="239"/>
      <c r="Q51" s="238"/>
      <c r="R51" s="239"/>
      <c r="S51" s="238"/>
      <c r="T51" s="236">
        <f>SUM(C51:H51)</f>
        <v>4081.9</v>
      </c>
      <c r="U51" s="238"/>
      <c r="V51" s="239"/>
      <c r="W51" s="237"/>
      <c r="X51" s="230"/>
    </row>
    <row r="52" spans="1:24" x14ac:dyDescent="0.2">
      <c r="A52" s="232" t="s">
        <v>97</v>
      </c>
      <c r="B52" s="233" t="s">
        <v>112</v>
      </c>
      <c r="C52" s="240">
        <v>1054.2</v>
      </c>
      <c r="D52" s="235"/>
      <c r="E52" s="225">
        <f t="shared" si="3"/>
        <v>315</v>
      </c>
      <c r="F52" s="225">
        <f>F51</f>
        <v>898</v>
      </c>
      <c r="G52" s="225">
        <f t="shared" si="3"/>
        <v>315</v>
      </c>
      <c r="H52" s="234">
        <f>E10*6</f>
        <v>1890</v>
      </c>
      <c r="I52" s="227"/>
      <c r="J52" s="222"/>
      <c r="K52" s="265"/>
      <c r="L52" s="222"/>
      <c r="M52" s="231"/>
      <c r="N52" s="239"/>
      <c r="O52" s="238"/>
      <c r="P52" s="239"/>
      <c r="Q52" s="238"/>
      <c r="R52" s="239"/>
      <c r="S52" s="238"/>
      <c r="T52" s="239"/>
      <c r="U52" s="238"/>
      <c r="V52" s="236">
        <f>SUM(C52:H52)</f>
        <v>4472.2</v>
      </c>
      <c r="W52" s="237"/>
      <c r="X52" s="230"/>
    </row>
    <row r="53" spans="1:24" x14ac:dyDescent="0.2">
      <c r="A53" s="241" t="s">
        <v>98</v>
      </c>
      <c r="B53" s="233" t="s">
        <v>113</v>
      </c>
      <c r="C53" s="240">
        <f>SUM(150*7.53)</f>
        <v>1129.5</v>
      </c>
      <c r="D53" s="235"/>
      <c r="E53" s="225">
        <f t="shared" si="3"/>
        <v>315</v>
      </c>
      <c r="F53" s="225">
        <f>F52</f>
        <v>898</v>
      </c>
      <c r="G53" s="225">
        <f t="shared" si="3"/>
        <v>315</v>
      </c>
      <c r="H53" s="266">
        <f>E10*7</f>
        <v>2205</v>
      </c>
      <c r="I53" s="227"/>
      <c r="J53" s="243"/>
      <c r="K53" s="265"/>
      <c r="L53" s="222"/>
      <c r="M53" s="231"/>
      <c r="N53" s="222"/>
      <c r="O53" s="204"/>
      <c r="P53" s="222"/>
      <c r="Q53" s="204"/>
      <c r="R53" s="272"/>
      <c r="S53" s="273"/>
      <c r="T53" s="272"/>
      <c r="U53" s="273"/>
      <c r="V53" s="272"/>
      <c r="W53" s="231"/>
      <c r="X53" s="236">
        <f>SUM(C53:H53)</f>
        <v>4862.5</v>
      </c>
    </row>
    <row r="54" spans="1:24" ht="15" thickBot="1" x14ac:dyDescent="0.25">
      <c r="A54" s="244"/>
      <c r="B54" s="245"/>
      <c r="C54" s="267"/>
      <c r="D54" s="235"/>
      <c r="E54" s="246"/>
      <c r="F54" s="226"/>
      <c r="G54" s="267"/>
      <c r="H54" s="247" t="s">
        <v>100</v>
      </c>
      <c r="I54" s="255"/>
      <c r="J54" s="268">
        <f>J18</f>
        <v>-219</v>
      </c>
      <c r="K54" s="245"/>
      <c r="L54" s="249">
        <f>L18</f>
        <v>-438</v>
      </c>
      <c r="M54" s="231"/>
      <c r="N54" s="248">
        <f>N18</f>
        <v>-663</v>
      </c>
      <c r="O54" s="250"/>
      <c r="P54" s="248">
        <f>P18</f>
        <v>-913</v>
      </c>
      <c r="Q54" s="250"/>
      <c r="R54" s="248">
        <f>R18</f>
        <v>-1163</v>
      </c>
      <c r="S54" s="250"/>
      <c r="T54" s="248">
        <f>T18</f>
        <v>-1413</v>
      </c>
      <c r="U54" s="250"/>
      <c r="V54" s="248">
        <f>V18</f>
        <v>-1663</v>
      </c>
      <c r="W54" s="231"/>
      <c r="X54" s="248">
        <f>X18</f>
        <v>-1913</v>
      </c>
    </row>
    <row r="55" spans="1:24" ht="15" thickBot="1" x14ac:dyDescent="0.25">
      <c r="A55" s="244"/>
      <c r="B55" s="245"/>
      <c r="C55" s="267"/>
      <c r="D55" s="235"/>
      <c r="E55" s="246"/>
      <c r="F55" s="471" t="s">
        <v>101</v>
      </c>
      <c r="G55" s="471"/>
      <c r="H55" s="471"/>
      <c r="I55" s="472"/>
      <c r="J55" s="251">
        <f>J46+J54</f>
        <v>1879.4</v>
      </c>
      <c r="K55" s="245"/>
      <c r="L55" s="251">
        <f>L47+L54</f>
        <v>2073.6999999999998</v>
      </c>
      <c r="M55" s="231"/>
      <c r="N55" s="251">
        <f>N48+N54</f>
        <v>2248</v>
      </c>
      <c r="O55" s="252"/>
      <c r="P55" s="251">
        <f>P49+P54</f>
        <v>2388.3000000000002</v>
      </c>
      <c r="Q55" s="252"/>
      <c r="R55" s="251">
        <f>R50+R54</f>
        <v>2528.6</v>
      </c>
      <c r="S55" s="252"/>
      <c r="T55" s="251">
        <f>T51+T54</f>
        <v>2668.9</v>
      </c>
      <c r="U55" s="252"/>
      <c r="V55" s="251">
        <f>V52+V54</f>
        <v>2809.2</v>
      </c>
      <c r="W55" s="231"/>
      <c r="X55" s="251">
        <f>X53+X54</f>
        <v>2949.5</v>
      </c>
    </row>
    <row r="56" spans="1:24" s="204" customFormat="1" x14ac:dyDescent="0.2">
      <c r="A56" s="213"/>
      <c r="B56" s="245"/>
      <c r="C56" s="245"/>
      <c r="D56" s="255"/>
      <c r="E56" s="227"/>
      <c r="F56" s="274"/>
      <c r="G56" s="274"/>
      <c r="H56" s="274"/>
      <c r="I56" s="274"/>
      <c r="J56" s="252"/>
      <c r="K56" s="245"/>
      <c r="L56" s="252"/>
      <c r="M56" s="231"/>
      <c r="N56" s="252"/>
      <c r="O56" s="252"/>
      <c r="P56" s="252"/>
      <c r="Q56" s="252"/>
      <c r="R56" s="252"/>
      <c r="S56" s="252"/>
      <c r="T56" s="252"/>
      <c r="U56" s="252"/>
      <c r="V56" s="252"/>
      <c r="W56" s="231"/>
      <c r="X56" s="252"/>
    </row>
    <row r="57" spans="1:24" x14ac:dyDescent="0.2">
      <c r="A57" s="275"/>
      <c r="B57" s="275"/>
      <c r="C57" s="473" t="s">
        <v>114</v>
      </c>
      <c r="D57" s="473"/>
      <c r="E57" s="473"/>
      <c r="F57" s="473"/>
      <c r="G57" s="473"/>
      <c r="H57" s="473"/>
      <c r="I57" s="473"/>
      <c r="J57" s="473"/>
      <c r="K57" s="473"/>
      <c r="L57" s="473"/>
      <c r="M57" s="473"/>
      <c r="N57" s="473"/>
      <c r="O57" s="473"/>
      <c r="P57" s="473"/>
      <c r="Q57" s="473"/>
      <c r="R57" s="473"/>
      <c r="S57" s="473"/>
      <c r="T57" s="473"/>
      <c r="U57" s="473"/>
      <c r="V57" s="473"/>
      <c r="W57" s="473"/>
      <c r="X57" s="473"/>
    </row>
    <row r="58" spans="1:24" ht="6.75" customHeight="1" x14ac:dyDescent="0.2"/>
    <row r="59" spans="1:24" ht="5.25" customHeight="1" thickBot="1" x14ac:dyDescent="0.25">
      <c r="J59" s="276"/>
    </row>
    <row r="60" spans="1:24" ht="15" thickBot="1" x14ac:dyDescent="0.25">
      <c r="F60" s="474" t="s">
        <v>115</v>
      </c>
      <c r="G60" s="475"/>
      <c r="H60" s="476"/>
      <c r="J60" s="277">
        <f>(J19+J31+J43+J55)/4</f>
        <v>1944</v>
      </c>
      <c r="K60" s="194" t="e">
        <f>(K19+K31+K43+K55+#REF!+#REF!+#REF!+#REF!+#REF!)/9</f>
        <v>#REF!</v>
      </c>
      <c r="L60" s="277">
        <f>(L19+L31+L43+L55)/4</f>
        <v>2147.2750000000001</v>
      </c>
      <c r="M60" s="194" t="e">
        <f>(M19+M31+M43+M55+#REF!+#REF!+#REF!+#REF!+#REF!)/9</f>
        <v>#REF!</v>
      </c>
      <c r="N60" s="277">
        <f>(N19+N31+N43+N55)/4</f>
        <v>2369.5</v>
      </c>
      <c r="O60" s="278"/>
      <c r="P60" s="277">
        <f>(P19+P31+P43+P55)/4</f>
        <v>2521.9500000000003</v>
      </c>
      <c r="Q60" s="278"/>
      <c r="R60" s="277">
        <f>(R19+R31+R43+R55)/4</f>
        <v>2674.4</v>
      </c>
      <c r="S60" s="278"/>
      <c r="T60" s="277">
        <f>(T19+T31+T43+T55)/4</f>
        <v>2826.85</v>
      </c>
      <c r="U60" s="278"/>
      <c r="V60" s="277">
        <f>(V19+V31+V43+V55)/4</f>
        <v>2979.3</v>
      </c>
      <c r="W60" s="194" t="e">
        <f>(W19+W31+W43+W55+#REF!+#REF!+#REF!+#REF!+#REF!)/9</f>
        <v>#REF!</v>
      </c>
      <c r="X60" s="277">
        <f>(X19+X31+X43+X55)/4</f>
        <v>3131.75</v>
      </c>
    </row>
    <row r="61" spans="1:24" x14ac:dyDescent="0.2">
      <c r="B61" s="279" t="s">
        <v>116</v>
      </c>
      <c r="C61" s="279"/>
      <c r="D61" s="279"/>
      <c r="E61" s="279"/>
      <c r="F61" s="279"/>
      <c r="H61" s="280" t="s">
        <v>117</v>
      </c>
      <c r="J61" s="281">
        <v>2000</v>
      </c>
      <c r="L61" s="281">
        <v>2200</v>
      </c>
      <c r="N61" s="281">
        <v>2400</v>
      </c>
      <c r="O61" s="281"/>
      <c r="P61" s="281">
        <v>2600</v>
      </c>
      <c r="Q61" s="281"/>
      <c r="R61" s="281">
        <v>2700</v>
      </c>
      <c r="S61" s="281"/>
      <c r="T61" s="281">
        <v>2900</v>
      </c>
      <c r="U61" s="281"/>
      <c r="V61" s="281">
        <v>3000</v>
      </c>
      <c r="X61" s="281">
        <v>3200</v>
      </c>
    </row>
    <row r="62" spans="1:24" ht="15" thickBot="1" x14ac:dyDescent="0.25">
      <c r="A62" s="282" t="s">
        <v>118</v>
      </c>
      <c r="B62" s="283" t="s">
        <v>119</v>
      </c>
      <c r="C62" s="283"/>
      <c r="D62" s="283"/>
      <c r="E62" s="284"/>
      <c r="F62" s="284"/>
      <c r="G62" s="284"/>
      <c r="H62" s="284"/>
      <c r="I62" s="284"/>
      <c r="J62" s="284"/>
      <c r="K62" s="284"/>
      <c r="L62" s="284"/>
      <c r="M62" s="284"/>
      <c r="N62" s="284"/>
      <c r="O62" s="284"/>
      <c r="P62" s="284"/>
      <c r="Q62" s="284"/>
      <c r="R62" s="284"/>
      <c r="S62" s="284"/>
      <c r="T62" s="284"/>
      <c r="U62" s="284"/>
      <c r="V62" s="284"/>
    </row>
    <row r="63" spans="1:24" x14ac:dyDescent="0.2">
      <c r="A63" s="282"/>
      <c r="B63" s="477" t="s">
        <v>120</v>
      </c>
      <c r="C63" s="478"/>
      <c r="D63" s="285" t="s">
        <v>121</v>
      </c>
      <c r="E63" s="286"/>
      <c r="F63" s="287"/>
      <c r="G63" s="287"/>
      <c r="H63" s="288"/>
      <c r="I63" s="284"/>
      <c r="J63" s="284"/>
      <c r="K63" s="284"/>
      <c r="L63" s="284"/>
      <c r="M63" s="284"/>
      <c r="N63" s="284"/>
      <c r="O63" s="284"/>
      <c r="P63" s="284"/>
      <c r="Q63" s="284"/>
      <c r="R63" s="284"/>
      <c r="S63" s="284"/>
      <c r="T63" s="284"/>
      <c r="U63" s="284"/>
      <c r="V63" s="284"/>
    </row>
    <row r="64" spans="1:24" x14ac:dyDescent="0.2">
      <c r="A64" s="282"/>
      <c r="B64" s="479" t="s">
        <v>104</v>
      </c>
      <c r="C64" s="480"/>
      <c r="D64" s="289" t="s">
        <v>122</v>
      </c>
      <c r="E64" s="290"/>
      <c r="F64" s="291"/>
      <c r="G64" s="291"/>
      <c r="H64" s="292"/>
      <c r="I64" s="284"/>
      <c r="J64" s="284"/>
      <c r="K64" s="284"/>
      <c r="L64" s="284"/>
      <c r="M64" s="284"/>
      <c r="N64" s="284"/>
      <c r="O64" s="284"/>
      <c r="P64" s="284"/>
      <c r="Q64" s="284"/>
      <c r="R64" s="284"/>
      <c r="S64" s="284"/>
      <c r="T64" s="284"/>
      <c r="U64" s="284"/>
      <c r="V64" s="284"/>
    </row>
    <row r="65" spans="1:22" x14ac:dyDescent="0.2">
      <c r="A65" s="282"/>
      <c r="B65" s="479" t="s">
        <v>89</v>
      </c>
      <c r="C65" s="480"/>
      <c r="D65" s="289" t="s">
        <v>123</v>
      </c>
      <c r="E65" s="290"/>
      <c r="F65" s="291"/>
      <c r="G65" s="291"/>
      <c r="H65" s="292"/>
      <c r="I65" s="284"/>
      <c r="J65" s="284"/>
      <c r="K65" s="284"/>
      <c r="L65" s="284"/>
      <c r="M65" s="284"/>
      <c r="N65" s="284"/>
      <c r="O65" s="284"/>
      <c r="P65" s="284"/>
      <c r="Q65" s="284"/>
      <c r="R65" s="284"/>
      <c r="S65" s="284"/>
      <c r="T65" s="284"/>
      <c r="U65" s="284"/>
      <c r="V65" s="284"/>
    </row>
    <row r="66" spans="1:22" ht="15" thickBot="1" x14ac:dyDescent="0.25">
      <c r="A66" s="282"/>
      <c r="B66" s="469" t="s">
        <v>124</v>
      </c>
      <c r="C66" s="470"/>
      <c r="D66" s="293" t="s">
        <v>125</v>
      </c>
      <c r="E66" s="294"/>
      <c r="F66" s="295"/>
      <c r="G66" s="295"/>
      <c r="H66" s="296"/>
      <c r="I66" s="284"/>
      <c r="J66" s="284"/>
      <c r="K66" s="284"/>
      <c r="L66" s="284"/>
      <c r="M66" s="284"/>
      <c r="N66" s="284"/>
      <c r="O66" s="284"/>
      <c r="P66" s="284"/>
      <c r="Q66" s="284"/>
      <c r="R66" s="284"/>
      <c r="S66" s="284"/>
      <c r="T66" s="284"/>
      <c r="U66" s="284"/>
      <c r="V66" s="284"/>
    </row>
    <row r="67" spans="1:22" x14ac:dyDescent="0.2">
      <c r="A67" s="297" t="s">
        <v>126</v>
      </c>
      <c r="B67" s="283" t="s">
        <v>127</v>
      </c>
      <c r="C67" s="283"/>
      <c r="D67" s="283"/>
      <c r="E67" s="283"/>
      <c r="F67" s="284"/>
      <c r="G67" s="284"/>
      <c r="H67" s="284"/>
      <c r="I67" s="284"/>
      <c r="J67" s="284"/>
      <c r="K67" s="284"/>
      <c r="L67" s="284"/>
      <c r="M67" s="284"/>
      <c r="N67" s="284"/>
      <c r="O67" s="284"/>
      <c r="P67" s="284"/>
      <c r="Q67" s="284"/>
      <c r="R67" s="284"/>
      <c r="S67" s="284"/>
      <c r="T67" s="284"/>
      <c r="U67" s="284"/>
      <c r="V67" s="284"/>
    </row>
    <row r="69" spans="1:22" x14ac:dyDescent="0.2">
      <c r="C69" s="194" t="s">
        <v>134</v>
      </c>
    </row>
    <row r="70" spans="1:22" ht="4.5" customHeight="1" x14ac:dyDescent="0.2"/>
    <row r="71" spans="1:22" x14ac:dyDescent="0.2">
      <c r="C71" s="298" t="s">
        <v>135</v>
      </c>
      <c r="E71" s="299" t="s">
        <v>129</v>
      </c>
      <c r="F71" s="299" t="s">
        <v>130</v>
      </c>
      <c r="G71" s="299" t="s">
        <v>131</v>
      </c>
      <c r="H71" s="299" t="s">
        <v>132</v>
      </c>
    </row>
    <row r="72" spans="1:22" x14ac:dyDescent="0.2">
      <c r="C72" s="298" t="s">
        <v>71</v>
      </c>
      <c r="E72" s="300">
        <v>2150</v>
      </c>
      <c r="F72" s="300">
        <v>2050</v>
      </c>
      <c r="G72" s="300">
        <v>1900</v>
      </c>
      <c r="H72" s="300">
        <v>1900</v>
      </c>
    </row>
    <row r="73" spans="1:22" x14ac:dyDescent="0.2">
      <c r="C73" s="298" t="s">
        <v>128</v>
      </c>
      <c r="E73" s="300">
        <v>2350</v>
      </c>
      <c r="F73" s="300">
        <v>2250</v>
      </c>
      <c r="G73" s="300">
        <v>2000</v>
      </c>
      <c r="H73" s="300">
        <v>2100</v>
      </c>
    </row>
    <row r="74" spans="1:22" x14ac:dyDescent="0.2">
      <c r="C74" s="298" t="s">
        <v>73</v>
      </c>
      <c r="E74" s="300">
        <v>2650</v>
      </c>
      <c r="F74" s="300">
        <v>2450</v>
      </c>
      <c r="G74" s="300">
        <v>2300</v>
      </c>
      <c r="H74" s="300">
        <v>2300</v>
      </c>
    </row>
    <row r="75" spans="1:22" x14ac:dyDescent="0.2">
      <c r="C75" s="298" t="s">
        <v>74</v>
      </c>
      <c r="E75" s="300">
        <v>2850</v>
      </c>
      <c r="F75" s="300">
        <v>2550</v>
      </c>
      <c r="G75" s="300">
        <v>2400</v>
      </c>
      <c r="H75" s="300">
        <v>2400</v>
      </c>
    </row>
    <row r="76" spans="1:22" x14ac:dyDescent="0.2">
      <c r="C76" s="298" t="s">
        <v>75</v>
      </c>
      <c r="E76" s="300">
        <v>3050</v>
      </c>
      <c r="F76" s="300">
        <v>2750</v>
      </c>
      <c r="G76" s="300">
        <v>2500</v>
      </c>
      <c r="H76" s="300">
        <v>2600</v>
      </c>
    </row>
    <row r="77" spans="1:22" x14ac:dyDescent="0.2">
      <c r="C77" s="298" t="s">
        <v>76</v>
      </c>
      <c r="E77" s="300">
        <v>3250</v>
      </c>
      <c r="F77" s="300">
        <v>2950</v>
      </c>
      <c r="G77" s="300">
        <v>2700</v>
      </c>
      <c r="H77" s="300">
        <v>2700</v>
      </c>
    </row>
    <row r="78" spans="1:22" x14ac:dyDescent="0.2">
      <c r="C78" s="298" t="s">
        <v>77</v>
      </c>
      <c r="E78" s="300">
        <v>3350</v>
      </c>
      <c r="F78" s="300">
        <v>3050</v>
      </c>
      <c r="G78" s="300">
        <v>2800</v>
      </c>
      <c r="H78" s="300">
        <v>2900</v>
      </c>
    </row>
    <row r="79" spans="1:22" x14ac:dyDescent="0.2">
      <c r="C79" s="298" t="s">
        <v>78</v>
      </c>
      <c r="E79" s="300">
        <v>3550</v>
      </c>
      <c r="F79" s="300">
        <v>3250</v>
      </c>
      <c r="G79" s="300">
        <v>3000</v>
      </c>
      <c r="H79" s="300">
        <v>3000</v>
      </c>
    </row>
  </sheetData>
  <sheetProtection algorithmName="SHA-512" hashValue="uSizx6+AVXc+3XUHa57LlAEdlbG7jXcXisc5y9UW6OqNhsjQ+yZhDjb9fHHMTgK3cWqqMtLRxRjh2VHJBdydTQ==" saltValue="1LpkHrPY/Nf3SawChuP5wg==" spinCount="100000" sheet="1" objects="1" scenarios="1"/>
  <mergeCells count="13">
    <mergeCell ref="F43:I43"/>
    <mergeCell ref="A1:T1"/>
    <mergeCell ref="A2:X2"/>
    <mergeCell ref="J5:X5"/>
    <mergeCell ref="F19:I19"/>
    <mergeCell ref="F31:I31"/>
    <mergeCell ref="B66:C66"/>
    <mergeCell ref="F55:I55"/>
    <mergeCell ref="C57:X57"/>
    <mergeCell ref="F60:H60"/>
    <mergeCell ref="B63:C63"/>
    <mergeCell ref="B64:C64"/>
    <mergeCell ref="B65:C65"/>
  </mergeCells>
  <pageMargins left="0.7" right="0.7" top="0.75" bottom="0.75" header="0.3" footer="0.3"/>
  <pageSetup paperSize="9" scale="3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2"/>
  <sheetViews>
    <sheetView zoomScale="80" zoomScaleNormal="80" workbookViewId="0"/>
  </sheetViews>
  <sheetFormatPr baseColWidth="10" defaultRowHeight="15" x14ac:dyDescent="0.25"/>
  <cols>
    <col min="1" max="1" width="9.42578125" customWidth="1"/>
    <col min="2" max="2" width="7.28515625" customWidth="1"/>
    <col min="3" max="3" width="10.140625" customWidth="1"/>
  </cols>
  <sheetData>
    <row r="1" spans="1:15" ht="18.75" x14ac:dyDescent="0.3">
      <c r="A1" s="100">
        <f>Hort!G1</f>
        <v>0</v>
      </c>
    </row>
    <row r="2" spans="1:15" ht="18.75" x14ac:dyDescent="0.3">
      <c r="A2" s="100" t="str">
        <f>Hort!B3</f>
        <v>Elternbeiträge für Hort</v>
      </c>
    </row>
    <row r="4" spans="1:15" x14ac:dyDescent="0.25">
      <c r="A4" s="507" t="str">
        <f>Hort!B42</f>
        <v xml:space="preserve">Familien mit </v>
      </c>
      <c r="B4" s="507"/>
      <c r="C4" s="508"/>
      <c r="D4" s="43" t="str">
        <f>Hort!E42</f>
        <v>einem Kind</v>
      </c>
      <c r="E4" s="55"/>
      <c r="F4" s="55"/>
      <c r="G4" s="43" t="str">
        <f>Hort!Q42</f>
        <v>zwei Kindern</v>
      </c>
      <c r="H4" s="56"/>
      <c r="I4" s="56"/>
      <c r="J4" s="53" t="str">
        <f>Hort!AC42</f>
        <v>drei Kindern</v>
      </c>
      <c r="K4" s="58"/>
      <c r="L4" s="58"/>
      <c r="M4" s="50" t="str">
        <f>Hort!AO42</f>
        <v>vier Kindern</v>
      </c>
      <c r="N4" s="50"/>
      <c r="O4" s="50"/>
    </row>
    <row r="5" spans="1:15" ht="42" hidden="1" customHeight="1" x14ac:dyDescent="0.25">
      <c r="A5" s="566" t="str">
        <f>Hort!B44</f>
        <v>prozentuale Erhöhung mit steigendem Betreuungsumgang</v>
      </c>
      <c r="B5" s="567"/>
      <c r="C5" s="568"/>
      <c r="D5" s="303"/>
      <c r="E5" s="304">
        <f>Hort!J44</f>
        <v>0.15</v>
      </c>
      <c r="F5" s="304">
        <f>Hort!M44</f>
        <v>0.15</v>
      </c>
      <c r="G5" s="101"/>
      <c r="H5" s="305">
        <f>Hort!V44</f>
        <v>0.15</v>
      </c>
      <c r="I5" s="305">
        <f>Hort!Y44</f>
        <v>0.15</v>
      </c>
      <c r="J5" s="306"/>
      <c r="K5" s="307">
        <f>Hort!AH44</f>
        <v>0.15</v>
      </c>
      <c r="L5" s="307">
        <f>Hort!AK44</f>
        <v>0.15</v>
      </c>
      <c r="M5" s="308"/>
      <c r="N5" s="309">
        <f>Hort!AT44</f>
        <v>0.15</v>
      </c>
      <c r="O5" s="309">
        <f>Hort!AW44</f>
        <v>0.15</v>
      </c>
    </row>
    <row r="6" spans="1:15" x14ac:dyDescent="0.25">
      <c r="A6" s="569" t="str">
        <f>Hort!B45</f>
        <v>Betreuungsumfänge</v>
      </c>
      <c r="B6" s="569"/>
      <c r="C6" s="570"/>
      <c r="D6" s="388" t="str">
        <f>Hort!G45</f>
        <v>bis 4h</v>
      </c>
      <c r="E6" s="388" t="str">
        <f>Hort!J45</f>
        <v>bis 6h</v>
      </c>
      <c r="F6" s="389" t="str">
        <f>Hort!M45</f>
        <v>über 6h</v>
      </c>
      <c r="G6" s="390" t="str">
        <f>Hort!S45</f>
        <v>bis 4h</v>
      </c>
      <c r="H6" s="391" t="str">
        <f>Hort!V45</f>
        <v>bis 6h</v>
      </c>
      <c r="I6" s="392" t="str">
        <f>Hort!Y45</f>
        <v>über 6h</v>
      </c>
      <c r="J6" s="393" t="str">
        <f>Hort!AE45</f>
        <v>bis 4h</v>
      </c>
      <c r="K6" s="393" t="str">
        <f>Hort!AH45</f>
        <v>bis 6h</v>
      </c>
      <c r="L6" s="394" t="str">
        <f>Hort!AK45</f>
        <v>über 6h</v>
      </c>
      <c r="M6" s="395" t="str">
        <f>Hort!AQ45</f>
        <v>bis 4h</v>
      </c>
      <c r="N6" s="395" t="str">
        <f>Hort!AT45</f>
        <v>bis 6h</v>
      </c>
      <c r="O6" s="396" t="str">
        <f>Hort!AW45</f>
        <v>über 6h</v>
      </c>
    </row>
    <row r="7" spans="1:15" x14ac:dyDescent="0.25">
      <c r="A7" s="571" t="str">
        <f>Hort!B46</f>
        <v>Nettoeinkommen je Monat</v>
      </c>
      <c r="B7" s="572"/>
      <c r="C7" s="573"/>
      <c r="D7" s="397" t="str">
        <f>Hort!G46</f>
        <v>Betrag</v>
      </c>
      <c r="E7" s="398" t="str">
        <f>Hort!J46</f>
        <v>Betrag</v>
      </c>
      <c r="F7" s="398" t="str">
        <f>Hort!M46</f>
        <v>Betrag</v>
      </c>
      <c r="G7" s="399" t="str">
        <f>Hort!S46</f>
        <v>Betrag</v>
      </c>
      <c r="H7" s="399" t="str">
        <f>Hort!V46</f>
        <v>Betrag</v>
      </c>
      <c r="I7" s="400" t="str">
        <f>Hort!Y46</f>
        <v>Betrag</v>
      </c>
      <c r="J7" s="401" t="str">
        <f>Hort!AE46</f>
        <v>Betrag</v>
      </c>
      <c r="K7" s="401" t="str">
        <f>Hort!AH46</f>
        <v>Betrag</v>
      </c>
      <c r="L7" s="401" t="str">
        <f>Hort!AK46</f>
        <v>Betrag</v>
      </c>
      <c r="M7" s="402" t="str">
        <f>Hort!AQ46</f>
        <v>Betrag</v>
      </c>
      <c r="N7" s="402" t="str">
        <f>Hort!AT46</f>
        <v>Betrag</v>
      </c>
      <c r="O7" s="402" t="str">
        <f>Hort!AW46</f>
        <v>Betrag</v>
      </c>
    </row>
    <row r="8" spans="1:15" x14ac:dyDescent="0.25">
      <c r="A8" s="365"/>
      <c r="B8" s="365" t="s">
        <v>10</v>
      </c>
      <c r="C8" s="386">
        <f>Hort!D47</f>
        <v>1666.67</v>
      </c>
      <c r="D8" s="327">
        <f>Hort!G47</f>
        <v>0</v>
      </c>
      <c r="E8" s="329">
        <f>Hort!J47</f>
        <v>0</v>
      </c>
      <c r="F8" s="333">
        <f>Hort!M47</f>
        <v>0</v>
      </c>
      <c r="G8" s="336">
        <f>Hort!S47</f>
        <v>0</v>
      </c>
      <c r="H8" s="338">
        <f>Hort!V47</f>
        <v>0</v>
      </c>
      <c r="I8" s="339">
        <f>Hort!Y47</f>
        <v>0</v>
      </c>
      <c r="J8" s="11">
        <f>Hort!AE47</f>
        <v>0</v>
      </c>
      <c r="K8" s="12">
        <f>Hort!AH47</f>
        <v>0</v>
      </c>
      <c r="L8" s="13">
        <f>Hort!AK47</f>
        <v>0</v>
      </c>
      <c r="M8" s="379">
        <f>Hort!AQ47</f>
        <v>0</v>
      </c>
      <c r="N8" s="383">
        <f>Hort!AT47</f>
        <v>0</v>
      </c>
      <c r="O8" s="385">
        <f>Hort!AW47</f>
        <v>0</v>
      </c>
    </row>
    <row r="9" spans="1:15" x14ac:dyDescent="0.25">
      <c r="A9" s="364">
        <f>Hort!B48</f>
        <v>1666.68</v>
      </c>
      <c r="B9" s="365" t="s">
        <v>10</v>
      </c>
      <c r="C9" s="366">
        <f>Hort!D48</f>
        <v>2150</v>
      </c>
      <c r="D9" s="327">
        <f>Hort!G48</f>
        <v>9</v>
      </c>
      <c r="E9" s="329">
        <f>Hort!J48</f>
        <v>13</v>
      </c>
      <c r="F9" s="333">
        <f>Hort!M48</f>
        <v>17</v>
      </c>
      <c r="G9" s="336">
        <f>Hort!S48</f>
        <v>8</v>
      </c>
      <c r="H9" s="338">
        <f>Hort!V48</f>
        <v>12</v>
      </c>
      <c r="I9" s="339">
        <f>Hort!Y48</f>
        <v>16</v>
      </c>
      <c r="J9" s="11">
        <f>Hort!AE48</f>
        <v>7</v>
      </c>
      <c r="K9" s="12">
        <f>Hort!AH48</f>
        <v>11</v>
      </c>
      <c r="L9" s="13">
        <f>Hort!AK48</f>
        <v>15</v>
      </c>
      <c r="M9" s="379">
        <f>Hort!AQ48</f>
        <v>6</v>
      </c>
      <c r="N9" s="383">
        <f>Hort!AT48</f>
        <v>10</v>
      </c>
      <c r="O9" s="385">
        <f>Hort!AW48</f>
        <v>14</v>
      </c>
    </row>
    <row r="10" spans="1:15" x14ac:dyDescent="0.25">
      <c r="A10" s="367">
        <f>Hort!B49</f>
        <v>2151</v>
      </c>
      <c r="B10" s="365" t="s">
        <v>10</v>
      </c>
      <c r="C10" s="366">
        <f>Hort!D49</f>
        <v>2250</v>
      </c>
      <c r="D10" s="327">
        <f>Hort!G49</f>
        <v>9</v>
      </c>
      <c r="E10" s="329">
        <f>Hort!J49</f>
        <v>13</v>
      </c>
      <c r="F10" s="333">
        <f>Hort!M49</f>
        <v>17</v>
      </c>
      <c r="G10" s="336">
        <f>Hort!S49</f>
        <v>8</v>
      </c>
      <c r="H10" s="338">
        <f>Hort!V49</f>
        <v>12</v>
      </c>
      <c r="I10" s="339">
        <f>Hort!Y49</f>
        <v>16</v>
      </c>
      <c r="J10" s="11">
        <f>Hort!AE49</f>
        <v>7</v>
      </c>
      <c r="K10" s="12">
        <f>Hort!AH49</f>
        <v>11</v>
      </c>
      <c r="L10" s="13">
        <f>Hort!AK49</f>
        <v>15</v>
      </c>
      <c r="M10" s="379">
        <f>Hort!AQ49</f>
        <v>6</v>
      </c>
      <c r="N10" s="383">
        <f>Hort!AT49</f>
        <v>10</v>
      </c>
      <c r="O10" s="385">
        <f>Hort!AW49</f>
        <v>14</v>
      </c>
    </row>
    <row r="11" spans="1:15" x14ac:dyDescent="0.25">
      <c r="A11" s="367">
        <f>Hort!B50</f>
        <v>2251</v>
      </c>
      <c r="B11" s="365" t="s">
        <v>10</v>
      </c>
      <c r="C11" s="366">
        <f>Hort!D50</f>
        <v>2350</v>
      </c>
      <c r="D11" s="327">
        <f>Hort!G50</f>
        <v>9</v>
      </c>
      <c r="E11" s="329">
        <f>Hort!J50</f>
        <v>13</v>
      </c>
      <c r="F11" s="333">
        <f>Hort!M50</f>
        <v>17</v>
      </c>
      <c r="G11" s="336">
        <f>Hort!S50</f>
        <v>8</v>
      </c>
      <c r="H11" s="338">
        <f>Hort!V50</f>
        <v>12</v>
      </c>
      <c r="I11" s="339">
        <f>Hort!Y50</f>
        <v>16</v>
      </c>
      <c r="J11" s="11">
        <f>Hort!AE50</f>
        <v>7</v>
      </c>
      <c r="K11" s="12">
        <f>Hort!AH50</f>
        <v>11</v>
      </c>
      <c r="L11" s="13">
        <f>Hort!AK50</f>
        <v>15</v>
      </c>
      <c r="M11" s="379">
        <f>Hort!AQ50</f>
        <v>6</v>
      </c>
      <c r="N11" s="383">
        <f>Hort!AT50</f>
        <v>10</v>
      </c>
      <c r="O11" s="385">
        <f>Hort!AW50</f>
        <v>14</v>
      </c>
    </row>
    <row r="12" spans="1:15" x14ac:dyDescent="0.25">
      <c r="A12" s="367">
        <f>Hort!B51</f>
        <v>2351</v>
      </c>
      <c r="B12" s="365" t="s">
        <v>10</v>
      </c>
      <c r="C12" s="366">
        <f>Hort!D51</f>
        <v>2450</v>
      </c>
      <c r="D12" s="327">
        <f>Hort!G51</f>
        <v>10.9</v>
      </c>
      <c r="E12" s="329">
        <f>Hort!J51</f>
        <v>13</v>
      </c>
      <c r="F12" s="333">
        <f>Hort!M51</f>
        <v>17</v>
      </c>
      <c r="G12" s="336">
        <f>Hort!S51</f>
        <v>8</v>
      </c>
      <c r="H12" s="338">
        <f>Hort!V51</f>
        <v>12</v>
      </c>
      <c r="I12" s="339">
        <f>Hort!Y51</f>
        <v>16</v>
      </c>
      <c r="J12" s="11">
        <f>Hort!AE51</f>
        <v>7</v>
      </c>
      <c r="K12" s="12">
        <f>Hort!AH51</f>
        <v>11</v>
      </c>
      <c r="L12" s="13">
        <f>Hort!AK51</f>
        <v>15</v>
      </c>
      <c r="M12" s="379">
        <f>Hort!AQ51</f>
        <v>6</v>
      </c>
      <c r="N12" s="383">
        <f>Hort!AT51</f>
        <v>10</v>
      </c>
      <c r="O12" s="385">
        <f>Hort!AW51</f>
        <v>14</v>
      </c>
    </row>
    <row r="13" spans="1:15" x14ac:dyDescent="0.25">
      <c r="A13" s="367">
        <f>Hort!B52</f>
        <v>2451</v>
      </c>
      <c r="B13" s="365" t="s">
        <v>10</v>
      </c>
      <c r="C13" s="366">
        <f>Hort!D52</f>
        <v>2550</v>
      </c>
      <c r="D13" s="327">
        <f>Hort!G52</f>
        <v>17.7</v>
      </c>
      <c r="E13" s="329">
        <f>Hort!J52</f>
        <v>20</v>
      </c>
      <c r="F13" s="333">
        <f>Hort!M52</f>
        <v>23</v>
      </c>
      <c r="G13" s="336">
        <f>Hort!S52</f>
        <v>8</v>
      </c>
      <c r="H13" s="338">
        <f>Hort!V52</f>
        <v>12</v>
      </c>
      <c r="I13" s="339">
        <f>Hort!Y52</f>
        <v>16</v>
      </c>
      <c r="J13" s="11">
        <f>Hort!AE52</f>
        <v>7</v>
      </c>
      <c r="K13" s="12">
        <f>Hort!AH52</f>
        <v>11</v>
      </c>
      <c r="L13" s="13">
        <f>Hort!AK52</f>
        <v>15</v>
      </c>
      <c r="M13" s="379">
        <f>Hort!AQ52</f>
        <v>6</v>
      </c>
      <c r="N13" s="383">
        <f>Hort!AT52</f>
        <v>10</v>
      </c>
      <c r="O13" s="385">
        <f>Hort!AW52</f>
        <v>14</v>
      </c>
    </row>
    <row r="14" spans="1:15" x14ac:dyDescent="0.25">
      <c r="A14" s="367">
        <f>Hort!B53</f>
        <v>2551</v>
      </c>
      <c r="B14" s="365" t="s">
        <v>10</v>
      </c>
      <c r="C14" s="366">
        <f>Hort!D53</f>
        <v>2650</v>
      </c>
      <c r="D14" s="327">
        <f>Hort!G53</f>
        <v>25.4</v>
      </c>
      <c r="E14" s="329">
        <f>Hort!J53</f>
        <v>29</v>
      </c>
      <c r="F14" s="333">
        <f>Hort!M53</f>
        <v>33</v>
      </c>
      <c r="G14" s="336">
        <f>Hort!S53</f>
        <v>8</v>
      </c>
      <c r="H14" s="338">
        <f>Hort!V53</f>
        <v>12</v>
      </c>
      <c r="I14" s="339">
        <f>Hort!Y53</f>
        <v>16</v>
      </c>
      <c r="J14" s="11">
        <f>Hort!AE53</f>
        <v>7</v>
      </c>
      <c r="K14" s="12">
        <f>Hort!AH53</f>
        <v>11</v>
      </c>
      <c r="L14" s="13">
        <f>Hort!AK53</f>
        <v>15</v>
      </c>
      <c r="M14" s="379">
        <f>Hort!AQ53</f>
        <v>6</v>
      </c>
      <c r="N14" s="383">
        <f>Hort!AT53</f>
        <v>10</v>
      </c>
      <c r="O14" s="385">
        <f>Hort!AW53</f>
        <v>14</v>
      </c>
    </row>
    <row r="15" spans="1:15" x14ac:dyDescent="0.25">
      <c r="A15" s="367">
        <f>Hort!B54</f>
        <v>2651</v>
      </c>
      <c r="B15" s="365" t="s">
        <v>10</v>
      </c>
      <c r="C15" s="366">
        <f>Hort!D54</f>
        <v>2750</v>
      </c>
      <c r="D15" s="327">
        <f>Hort!G54</f>
        <v>34</v>
      </c>
      <c r="E15" s="329">
        <f>Hort!J54</f>
        <v>39</v>
      </c>
      <c r="F15" s="333">
        <f>Hort!M54</f>
        <v>45</v>
      </c>
      <c r="G15" s="336">
        <f>Hort!S54</f>
        <v>8</v>
      </c>
      <c r="H15" s="338">
        <f>Hort!V54</f>
        <v>12</v>
      </c>
      <c r="I15" s="339">
        <f>Hort!Y54</f>
        <v>16</v>
      </c>
      <c r="J15" s="11">
        <f>Hort!AE54</f>
        <v>7</v>
      </c>
      <c r="K15" s="12">
        <f>Hort!AH54</f>
        <v>11</v>
      </c>
      <c r="L15" s="13">
        <f>Hort!AK54</f>
        <v>15</v>
      </c>
      <c r="M15" s="379">
        <f>Hort!AQ54</f>
        <v>6</v>
      </c>
      <c r="N15" s="383">
        <f>Hort!AT54</f>
        <v>10</v>
      </c>
      <c r="O15" s="385">
        <f>Hort!AW54</f>
        <v>14</v>
      </c>
    </row>
    <row r="16" spans="1:15" x14ac:dyDescent="0.25">
      <c r="A16" s="367">
        <f>Hort!B55</f>
        <v>2751</v>
      </c>
      <c r="B16" s="365" t="s">
        <v>10</v>
      </c>
      <c r="C16" s="366">
        <f>Hort!D55</f>
        <v>2850</v>
      </c>
      <c r="D16" s="327">
        <f>Hort!G55</f>
        <v>43.500000000000007</v>
      </c>
      <c r="E16" s="329">
        <f>Hort!J55</f>
        <v>50</v>
      </c>
      <c r="F16" s="333">
        <f>Hort!M55</f>
        <v>58</v>
      </c>
      <c r="G16" s="336">
        <f>Hort!S55</f>
        <v>10.9</v>
      </c>
      <c r="H16" s="338">
        <f>Hort!V55</f>
        <v>13</v>
      </c>
      <c r="I16" s="339">
        <f>Hort!Y55</f>
        <v>16</v>
      </c>
      <c r="J16" s="11">
        <f>Hort!AE55</f>
        <v>7</v>
      </c>
      <c r="K16" s="12">
        <f>Hort!AH55</f>
        <v>11</v>
      </c>
      <c r="L16" s="13">
        <f>Hort!AK55</f>
        <v>15</v>
      </c>
      <c r="M16" s="379">
        <f>Hort!AQ55</f>
        <v>6</v>
      </c>
      <c r="N16" s="383">
        <f>Hort!AT55</f>
        <v>10</v>
      </c>
      <c r="O16" s="385">
        <f>Hort!AW55</f>
        <v>14</v>
      </c>
    </row>
    <row r="17" spans="1:15" x14ac:dyDescent="0.25">
      <c r="A17" s="367">
        <f>Hort!B56</f>
        <v>2851</v>
      </c>
      <c r="B17" s="365" t="s">
        <v>10</v>
      </c>
      <c r="C17" s="366">
        <f>Hort!D56</f>
        <v>2950</v>
      </c>
      <c r="D17" s="327">
        <f>Hort!G56</f>
        <v>53.900000000000006</v>
      </c>
      <c r="E17" s="329">
        <f>Hort!J56</f>
        <v>62</v>
      </c>
      <c r="F17" s="333">
        <f>Hort!M56</f>
        <v>71</v>
      </c>
      <c r="G17" s="336">
        <f>Hort!S56</f>
        <v>14.75</v>
      </c>
      <c r="H17" s="338">
        <f>Hort!V56</f>
        <v>17</v>
      </c>
      <c r="I17" s="339">
        <f>Hort!Y56</f>
        <v>20</v>
      </c>
      <c r="J17" s="11">
        <f>Hort!AE56</f>
        <v>7</v>
      </c>
      <c r="K17" s="12">
        <f>Hort!AH56</f>
        <v>11</v>
      </c>
      <c r="L17" s="13">
        <f>Hort!AK56</f>
        <v>15</v>
      </c>
      <c r="M17" s="379">
        <f>Hort!AQ56</f>
        <v>6</v>
      </c>
      <c r="N17" s="383">
        <f>Hort!AT56</f>
        <v>10</v>
      </c>
      <c r="O17" s="385">
        <f>Hort!AW56</f>
        <v>14</v>
      </c>
    </row>
    <row r="18" spans="1:15" x14ac:dyDescent="0.25">
      <c r="A18" s="367">
        <f>Hort!B57</f>
        <v>2951</v>
      </c>
      <c r="B18" s="365" t="s">
        <v>10</v>
      </c>
      <c r="C18" s="366">
        <f>Hort!D57</f>
        <v>3050</v>
      </c>
      <c r="D18" s="327">
        <f>Hort!G57</f>
        <v>65.200000000000017</v>
      </c>
      <c r="E18" s="329">
        <f>Hort!J57</f>
        <v>75</v>
      </c>
      <c r="F18" s="333">
        <f>Hort!M57</f>
        <v>86</v>
      </c>
      <c r="G18" s="336">
        <f>Hort!S57</f>
        <v>19.05</v>
      </c>
      <c r="H18" s="338">
        <f>Hort!V57</f>
        <v>22</v>
      </c>
      <c r="I18" s="339">
        <f>Hort!Y57</f>
        <v>25</v>
      </c>
      <c r="J18" s="11">
        <f>Hort!AE57</f>
        <v>7</v>
      </c>
      <c r="K18" s="12">
        <f>Hort!AH57</f>
        <v>11</v>
      </c>
      <c r="L18" s="13">
        <f>Hort!AK57</f>
        <v>15</v>
      </c>
      <c r="M18" s="379">
        <f>Hort!AQ57</f>
        <v>6</v>
      </c>
      <c r="N18" s="383">
        <f>Hort!AT57</f>
        <v>10</v>
      </c>
      <c r="O18" s="385">
        <f>Hort!AW57</f>
        <v>14</v>
      </c>
    </row>
    <row r="19" spans="1:15" x14ac:dyDescent="0.25">
      <c r="A19" s="367">
        <f>Hort!B58</f>
        <v>3051</v>
      </c>
      <c r="B19" s="365" t="s">
        <v>10</v>
      </c>
      <c r="C19" s="366">
        <f>Hort!D58</f>
        <v>3150</v>
      </c>
      <c r="D19" s="327">
        <f>Hort!G58</f>
        <v>77.40000000000002</v>
      </c>
      <c r="E19" s="329">
        <f>Hort!J58</f>
        <v>89</v>
      </c>
      <c r="F19" s="333">
        <f>Hort!M58</f>
        <v>102</v>
      </c>
      <c r="G19" s="336">
        <f>Hort!S58</f>
        <v>23.8</v>
      </c>
      <c r="H19" s="338">
        <f>Hort!V58</f>
        <v>27</v>
      </c>
      <c r="I19" s="339">
        <f>Hort!Y58</f>
        <v>31</v>
      </c>
      <c r="J19" s="11">
        <f>Hort!AE58</f>
        <v>7</v>
      </c>
      <c r="K19" s="12">
        <f>Hort!AH58</f>
        <v>11</v>
      </c>
      <c r="L19" s="13">
        <f>Hort!AK58</f>
        <v>15</v>
      </c>
      <c r="M19" s="379">
        <f>Hort!AQ58</f>
        <v>6</v>
      </c>
      <c r="N19" s="383">
        <f>Hort!AT58</f>
        <v>10</v>
      </c>
      <c r="O19" s="385">
        <f>Hort!AW58</f>
        <v>14</v>
      </c>
    </row>
    <row r="20" spans="1:15" x14ac:dyDescent="0.25">
      <c r="A20" s="367">
        <f>Hort!B59</f>
        <v>3151</v>
      </c>
      <c r="B20" s="365" t="s">
        <v>10</v>
      </c>
      <c r="C20" s="366">
        <f>Hort!D59</f>
        <v>3250</v>
      </c>
      <c r="D20" s="327">
        <f>Hort!G59</f>
        <v>90.500000000000028</v>
      </c>
      <c r="E20" s="329">
        <f>Hort!J59</f>
        <v>104</v>
      </c>
      <c r="F20" s="333">
        <f>Hort!M59</f>
        <v>120</v>
      </c>
      <c r="G20" s="336">
        <f>Hort!S59</f>
        <v>29.000000000000004</v>
      </c>
      <c r="H20" s="338">
        <f>Hort!V59</f>
        <v>33</v>
      </c>
      <c r="I20" s="339">
        <f>Hort!Y59</f>
        <v>38</v>
      </c>
      <c r="J20" s="11">
        <f>Hort!AE59</f>
        <v>9.0833333333333339</v>
      </c>
      <c r="K20" s="12">
        <f>Hort!AH59</f>
        <v>11</v>
      </c>
      <c r="L20" s="13">
        <f>Hort!AK59</f>
        <v>15</v>
      </c>
      <c r="M20" s="379">
        <f>Hort!AQ59</f>
        <v>6</v>
      </c>
      <c r="N20" s="383">
        <f>Hort!AT59</f>
        <v>10</v>
      </c>
      <c r="O20" s="385">
        <f>Hort!AW59</f>
        <v>14</v>
      </c>
    </row>
    <row r="21" spans="1:15" x14ac:dyDescent="0.25">
      <c r="A21" s="367">
        <f>Hort!B60</f>
        <v>3251</v>
      </c>
      <c r="B21" s="365" t="s">
        <v>10</v>
      </c>
      <c r="C21" s="366">
        <f>Hort!D60</f>
        <v>3350</v>
      </c>
      <c r="D21" s="327">
        <f>Hort!G60</f>
        <v>104.50000000000003</v>
      </c>
      <c r="E21" s="329">
        <f>Hort!J60</f>
        <v>120</v>
      </c>
      <c r="F21" s="333">
        <f>Hort!M60</f>
        <v>138</v>
      </c>
      <c r="G21" s="336">
        <f>Hort!S60</f>
        <v>34.650000000000006</v>
      </c>
      <c r="H21" s="338">
        <f>Hort!V60</f>
        <v>40</v>
      </c>
      <c r="I21" s="339">
        <f>Hort!Y60</f>
        <v>46</v>
      </c>
      <c r="J21" s="11">
        <f>Hort!AE60</f>
        <v>11.799999999999999</v>
      </c>
      <c r="K21" s="12">
        <f>Hort!AH60</f>
        <v>14</v>
      </c>
      <c r="L21" s="13">
        <f>Hort!AK60</f>
        <v>16</v>
      </c>
      <c r="M21" s="379">
        <f>Hort!AQ60</f>
        <v>6</v>
      </c>
      <c r="N21" s="383">
        <f>Hort!AT60</f>
        <v>10</v>
      </c>
      <c r="O21" s="385">
        <f>Hort!AW60</f>
        <v>14</v>
      </c>
    </row>
    <row r="22" spans="1:15" x14ac:dyDescent="0.25">
      <c r="A22" s="367">
        <f>Hort!B61</f>
        <v>3351</v>
      </c>
      <c r="B22" s="365" t="s">
        <v>10</v>
      </c>
      <c r="C22" s="366">
        <f>Hort!D61</f>
        <v>3450</v>
      </c>
      <c r="D22" s="327">
        <f>Hort!G61</f>
        <v>119.40000000000003</v>
      </c>
      <c r="E22" s="329">
        <f>Hort!J61</f>
        <v>137</v>
      </c>
      <c r="F22" s="333">
        <f>Hort!M61</f>
        <v>158</v>
      </c>
      <c r="G22" s="336">
        <f>Hort!S61</f>
        <v>40.750000000000007</v>
      </c>
      <c r="H22" s="338">
        <f>Hort!V61</f>
        <v>47</v>
      </c>
      <c r="I22" s="339">
        <f>Hort!Y61</f>
        <v>54</v>
      </c>
      <c r="J22" s="11">
        <f>Hort!AE61</f>
        <v>14.816666666666668</v>
      </c>
      <c r="K22" s="12">
        <f>Hort!AH61</f>
        <v>17</v>
      </c>
      <c r="L22" s="13">
        <f>Hort!AK61</f>
        <v>20</v>
      </c>
      <c r="M22" s="379">
        <f>Hort!AQ61</f>
        <v>6.8125</v>
      </c>
      <c r="N22" s="383">
        <f>Hort!AT61</f>
        <v>10</v>
      </c>
      <c r="O22" s="385">
        <f>Hort!AW61</f>
        <v>14</v>
      </c>
    </row>
    <row r="23" spans="1:15" x14ac:dyDescent="0.25">
      <c r="A23" s="367">
        <f>Hort!B62</f>
        <v>3451</v>
      </c>
      <c r="B23" s="365" t="s">
        <v>10</v>
      </c>
      <c r="C23" s="366">
        <f>Hort!D62</f>
        <v>3550</v>
      </c>
      <c r="D23" s="327">
        <f>Hort!G62</f>
        <v>135.20000000000005</v>
      </c>
      <c r="E23" s="329">
        <f>Hort!J62</f>
        <v>155</v>
      </c>
      <c r="F23" s="333">
        <f>Hort!M62</f>
        <v>178</v>
      </c>
      <c r="G23" s="336">
        <f>Hort!S62</f>
        <v>47.300000000000011</v>
      </c>
      <c r="H23" s="338">
        <f>Hort!V62</f>
        <v>54</v>
      </c>
      <c r="I23" s="339">
        <f>Hort!Y62</f>
        <v>62</v>
      </c>
      <c r="J23" s="11">
        <f>Hort!AE62</f>
        <v>18.133333333333336</v>
      </c>
      <c r="K23" s="12">
        <f>Hort!AH62</f>
        <v>21</v>
      </c>
      <c r="L23" s="13">
        <f>Hort!AK62</f>
        <v>24</v>
      </c>
      <c r="M23" s="379">
        <f>Hort!AQ62</f>
        <v>8.85</v>
      </c>
      <c r="N23" s="383">
        <f>Hort!AT62</f>
        <v>10</v>
      </c>
      <c r="O23" s="385">
        <f>Hort!AW62</f>
        <v>14</v>
      </c>
    </row>
    <row r="24" spans="1:15" x14ac:dyDescent="0.25">
      <c r="A24" s="367">
        <f>Hort!B63</f>
        <v>3551</v>
      </c>
      <c r="B24" s="365" t="s">
        <v>10</v>
      </c>
      <c r="C24" s="366">
        <f>Hort!D63</f>
        <v>3650</v>
      </c>
      <c r="D24" s="327">
        <f>Hort!G63</f>
        <v>151.90000000000006</v>
      </c>
      <c r="E24" s="329">
        <f>Hort!J63</f>
        <v>175</v>
      </c>
      <c r="F24" s="333">
        <f>Hort!M63</f>
        <v>200</v>
      </c>
      <c r="G24" s="336">
        <f>Hort!S63</f>
        <v>54.300000000000011</v>
      </c>
      <c r="H24" s="338">
        <f>Hort!V63</f>
        <v>62</v>
      </c>
      <c r="I24" s="339">
        <f>Hort!Y63</f>
        <v>71</v>
      </c>
      <c r="J24" s="11">
        <f>Hort!AE63</f>
        <v>21.750000000000004</v>
      </c>
      <c r="K24" s="12">
        <f>Hort!AH63</f>
        <v>25</v>
      </c>
      <c r="L24" s="13">
        <f>Hort!AK63</f>
        <v>29</v>
      </c>
      <c r="M24" s="379">
        <f>Hort!AQ63</f>
        <v>11.112500000000001</v>
      </c>
      <c r="N24" s="383">
        <f>Hort!AT63</f>
        <v>13</v>
      </c>
      <c r="O24" s="385">
        <f>Hort!AW63</f>
        <v>15</v>
      </c>
    </row>
    <row r="25" spans="1:15" x14ac:dyDescent="0.25">
      <c r="A25" s="367">
        <f>Hort!B64</f>
        <v>3651</v>
      </c>
      <c r="B25" s="365" t="s">
        <v>10</v>
      </c>
      <c r="C25" s="366">
        <f>Hort!D64</f>
        <v>3750</v>
      </c>
      <c r="D25" s="327">
        <f>Hort!G64</f>
        <v>160</v>
      </c>
      <c r="E25" s="329">
        <f>Hort!J64</f>
        <v>180</v>
      </c>
      <c r="F25" s="333">
        <f>Hort!M64</f>
        <v>200</v>
      </c>
      <c r="G25" s="336">
        <f>Hort!S64</f>
        <v>61.750000000000021</v>
      </c>
      <c r="H25" s="338">
        <f>Hort!V64</f>
        <v>71</v>
      </c>
      <c r="I25" s="339">
        <f>Hort!Y64</f>
        <v>82</v>
      </c>
      <c r="J25" s="11">
        <f>Hort!AE64</f>
        <v>25.666666666666671</v>
      </c>
      <c r="K25" s="12">
        <f>Hort!AH64</f>
        <v>30</v>
      </c>
      <c r="L25" s="13">
        <f>Hort!AK64</f>
        <v>35</v>
      </c>
      <c r="M25" s="379">
        <f>Hort!AQ64</f>
        <v>13.600000000000001</v>
      </c>
      <c r="N25" s="383">
        <f>Hort!AT64</f>
        <v>16</v>
      </c>
      <c r="O25" s="385">
        <f>Hort!AW64</f>
        <v>18</v>
      </c>
    </row>
    <row r="26" spans="1:15" x14ac:dyDescent="0.25">
      <c r="A26" s="367">
        <f>Hort!B65</f>
        <v>3751</v>
      </c>
      <c r="B26" s="365" t="s">
        <v>10</v>
      </c>
      <c r="C26" s="366">
        <f>Hort!D65</f>
        <v>3850</v>
      </c>
      <c r="D26" s="327">
        <f>Hort!G65</f>
        <v>160</v>
      </c>
      <c r="E26" s="329">
        <f>Hort!J65</f>
        <v>180</v>
      </c>
      <c r="F26" s="333">
        <f>Hort!M65</f>
        <v>200</v>
      </c>
      <c r="G26" s="336">
        <f>Hort!S65</f>
        <v>69.65000000000002</v>
      </c>
      <c r="H26" s="338">
        <f>Hort!V65</f>
        <v>80</v>
      </c>
      <c r="I26" s="339">
        <f>Hort!Y65</f>
        <v>92</v>
      </c>
      <c r="J26" s="11">
        <f>Hort!AE65</f>
        <v>29.88333333333334</v>
      </c>
      <c r="K26" s="12">
        <f>Hort!AH65</f>
        <v>34</v>
      </c>
      <c r="L26" s="13">
        <f>Hort!AK65</f>
        <v>39</v>
      </c>
      <c r="M26" s="379">
        <f>Hort!AQ65</f>
        <v>16.312500000000004</v>
      </c>
      <c r="N26" s="383">
        <f>Hort!AT65</f>
        <v>19</v>
      </c>
      <c r="O26" s="385">
        <f>Hort!AW65</f>
        <v>22</v>
      </c>
    </row>
    <row r="27" spans="1:15" x14ac:dyDescent="0.25">
      <c r="A27" s="367">
        <f>Hort!B66</f>
        <v>3851</v>
      </c>
      <c r="B27" s="365" t="s">
        <v>10</v>
      </c>
      <c r="C27" s="366">
        <f>Hort!D66</f>
        <v>3950</v>
      </c>
      <c r="D27" s="327">
        <f>Hort!G66</f>
        <v>160</v>
      </c>
      <c r="E27" s="329">
        <f>Hort!J66</f>
        <v>180</v>
      </c>
      <c r="F27" s="333">
        <f>Hort!M66</f>
        <v>200</v>
      </c>
      <c r="G27" s="336">
        <f>Hort!S66</f>
        <v>78.000000000000028</v>
      </c>
      <c r="H27" s="338">
        <f>Hort!V66</f>
        <v>90</v>
      </c>
      <c r="I27" s="339">
        <f>Hort!Y66</f>
        <v>104</v>
      </c>
      <c r="J27" s="11">
        <f>Hort!AE66</f>
        <v>34.400000000000013</v>
      </c>
      <c r="K27" s="12">
        <f>Hort!AH66</f>
        <v>40</v>
      </c>
      <c r="L27" s="13">
        <f>Hort!AK66</f>
        <v>46</v>
      </c>
      <c r="M27" s="379">
        <f>Hort!AQ66</f>
        <v>19.250000000000004</v>
      </c>
      <c r="N27" s="383">
        <f>Hort!AT66</f>
        <v>22</v>
      </c>
      <c r="O27" s="385">
        <f>Hort!AW66</f>
        <v>25</v>
      </c>
    </row>
    <row r="28" spans="1:15" x14ac:dyDescent="0.25">
      <c r="A28" s="367">
        <f>Hort!B67</f>
        <v>3951</v>
      </c>
      <c r="B28" s="365" t="s">
        <v>10</v>
      </c>
      <c r="C28" s="366">
        <f>Hort!D67</f>
        <v>4050</v>
      </c>
      <c r="D28" s="327">
        <f>Hort!G67</f>
        <v>160</v>
      </c>
      <c r="E28" s="329">
        <f>Hort!J67</f>
        <v>180</v>
      </c>
      <c r="F28" s="333">
        <f>Hort!M67</f>
        <v>200</v>
      </c>
      <c r="G28" s="336">
        <f>Hort!S67</f>
        <v>86.80000000000004</v>
      </c>
      <c r="H28" s="338">
        <f>Hort!V67</f>
        <v>100</v>
      </c>
      <c r="I28" s="339">
        <f>Hort!Y67</f>
        <v>115</v>
      </c>
      <c r="J28" s="11">
        <f>Hort!AE67</f>
        <v>39.216666666666676</v>
      </c>
      <c r="K28" s="12">
        <f>Hort!AH67</f>
        <v>45</v>
      </c>
      <c r="L28" s="13">
        <f>Hort!AK67</f>
        <v>52</v>
      </c>
      <c r="M28" s="379">
        <f>Hort!AQ67</f>
        <v>22.412500000000005</v>
      </c>
      <c r="N28" s="383">
        <f>Hort!AT67</f>
        <v>26</v>
      </c>
      <c r="O28" s="385">
        <f>Hort!AW67</f>
        <v>30</v>
      </c>
    </row>
    <row r="29" spans="1:15" x14ac:dyDescent="0.25">
      <c r="A29" s="367">
        <f>Hort!B68</f>
        <v>4051</v>
      </c>
      <c r="B29" s="365" t="s">
        <v>10</v>
      </c>
      <c r="C29" s="366">
        <f>Hort!D68</f>
        <v>4150</v>
      </c>
      <c r="D29" s="327">
        <f>Hort!G68</f>
        <v>160</v>
      </c>
      <c r="E29" s="329">
        <f>Hort!J68</f>
        <v>180</v>
      </c>
      <c r="F29" s="333">
        <f>Hort!M68</f>
        <v>200</v>
      </c>
      <c r="G29" s="336">
        <f>Hort!S68</f>
        <v>96.05000000000004</v>
      </c>
      <c r="H29" s="338">
        <f>Hort!V68</f>
        <v>110</v>
      </c>
      <c r="I29" s="339">
        <f>Hort!Y68</f>
        <v>127</v>
      </c>
      <c r="J29" s="11">
        <f>Hort!AE68</f>
        <v>44.333333333333343</v>
      </c>
      <c r="K29" s="12">
        <f>Hort!AH68</f>
        <v>51</v>
      </c>
      <c r="L29" s="13">
        <f>Hort!AK68</f>
        <v>59</v>
      </c>
      <c r="M29" s="379">
        <f>Hort!AQ68</f>
        <v>25.800000000000008</v>
      </c>
      <c r="N29" s="383">
        <f>Hort!AT68</f>
        <v>30</v>
      </c>
      <c r="O29" s="385">
        <f>Hort!AW68</f>
        <v>35</v>
      </c>
    </row>
    <row r="30" spans="1:15" x14ac:dyDescent="0.25">
      <c r="A30" s="367">
        <f>Hort!B69</f>
        <v>4151</v>
      </c>
      <c r="B30" s="365" t="s">
        <v>10</v>
      </c>
      <c r="C30" s="366">
        <f>Hort!D69</f>
        <v>4250</v>
      </c>
      <c r="D30" s="327">
        <f>Hort!G69</f>
        <v>160</v>
      </c>
      <c r="E30" s="329">
        <f>Hort!J69</f>
        <v>180</v>
      </c>
      <c r="F30" s="333">
        <f>Hort!M69</f>
        <v>200</v>
      </c>
      <c r="G30" s="336">
        <f>Hort!S69</f>
        <v>105.75000000000004</v>
      </c>
      <c r="H30" s="338">
        <f>Hort!V69</f>
        <v>122</v>
      </c>
      <c r="I30" s="339">
        <f>Hort!Y69</f>
        <v>140</v>
      </c>
      <c r="J30" s="11">
        <f>Hort!AE69</f>
        <v>49.750000000000021</v>
      </c>
      <c r="K30" s="12">
        <f>Hort!AH69</f>
        <v>57</v>
      </c>
      <c r="L30" s="13">
        <f>Hort!AK69</f>
        <v>66</v>
      </c>
      <c r="M30" s="379">
        <f>Hort!AQ69</f>
        <v>29.412500000000009</v>
      </c>
      <c r="N30" s="383">
        <f>Hort!AT69</f>
        <v>34</v>
      </c>
      <c r="O30" s="385">
        <f>Hort!AW69</f>
        <v>39</v>
      </c>
    </row>
    <row r="31" spans="1:15" x14ac:dyDescent="0.25">
      <c r="A31" s="367">
        <f>Hort!B70</f>
        <v>4251</v>
      </c>
      <c r="B31" s="365" t="s">
        <v>10</v>
      </c>
      <c r="C31" s="366">
        <f>Hort!D70</f>
        <v>4350</v>
      </c>
      <c r="D31" s="327">
        <f>Hort!G70</f>
        <v>160</v>
      </c>
      <c r="E31" s="329">
        <f>Hort!J70</f>
        <v>180</v>
      </c>
      <c r="F31" s="333">
        <f>Hort!M70</f>
        <v>200</v>
      </c>
      <c r="G31" s="336">
        <f>Hort!S70</f>
        <v>115.90000000000005</v>
      </c>
      <c r="H31" s="338">
        <f>Hort!V70</f>
        <v>133</v>
      </c>
      <c r="I31" s="339">
        <f>Hort!Y70</f>
        <v>153</v>
      </c>
      <c r="J31" s="11">
        <f>Hort!AE70</f>
        <v>55.46666666666669</v>
      </c>
      <c r="K31" s="12">
        <f>Hort!AH70</f>
        <v>64</v>
      </c>
      <c r="L31" s="13">
        <f>Hort!AK70</f>
        <v>74</v>
      </c>
      <c r="M31" s="379">
        <f>Hort!AQ70</f>
        <v>33.250000000000007</v>
      </c>
      <c r="N31" s="383">
        <f>Hort!AT70</f>
        <v>38</v>
      </c>
      <c r="O31" s="385">
        <f>Hort!AW70</f>
        <v>44</v>
      </c>
    </row>
    <row r="32" spans="1:15" x14ac:dyDescent="0.25">
      <c r="A32" s="367">
        <f>Hort!B71</f>
        <v>4351</v>
      </c>
      <c r="B32" s="365" t="s">
        <v>10</v>
      </c>
      <c r="C32" s="366">
        <f>Hort!D71</f>
        <v>4450</v>
      </c>
      <c r="D32" s="327">
        <f>Hort!G71</f>
        <v>160</v>
      </c>
      <c r="E32" s="329">
        <f>Hort!J71</f>
        <v>180</v>
      </c>
      <c r="F32" s="333">
        <f>Hort!M71</f>
        <v>200</v>
      </c>
      <c r="G32" s="336">
        <f>Hort!S71</f>
        <v>126.50000000000006</v>
      </c>
      <c r="H32" s="338">
        <f>Hort!V71</f>
        <v>145</v>
      </c>
      <c r="I32" s="339">
        <f>Hort!Y71</f>
        <v>167</v>
      </c>
      <c r="J32" s="11">
        <f>Hort!AE71</f>
        <v>61.483333333333356</v>
      </c>
      <c r="K32" s="12">
        <f>Hort!AH71</f>
        <v>71</v>
      </c>
      <c r="L32" s="13">
        <f>Hort!AK71</f>
        <v>82</v>
      </c>
      <c r="M32" s="379">
        <f>Hort!AQ71</f>
        <v>37.312500000000014</v>
      </c>
      <c r="N32" s="383">
        <f>Hort!AT71</f>
        <v>43</v>
      </c>
      <c r="O32" s="385">
        <f>Hort!AW71</f>
        <v>49</v>
      </c>
    </row>
    <row r="33" spans="1:15" x14ac:dyDescent="0.25">
      <c r="A33" s="367">
        <f>Hort!B72</f>
        <v>4451</v>
      </c>
      <c r="B33" s="365" t="s">
        <v>10</v>
      </c>
      <c r="C33" s="366">
        <f>Hort!D72</f>
        <v>4550</v>
      </c>
      <c r="D33" s="327">
        <f>Hort!G72</f>
        <v>160</v>
      </c>
      <c r="E33" s="329">
        <f>Hort!J72</f>
        <v>180</v>
      </c>
      <c r="F33" s="333">
        <f>Hort!M72</f>
        <v>200</v>
      </c>
      <c r="G33" s="336">
        <f>Hort!S72</f>
        <v>137.55000000000007</v>
      </c>
      <c r="H33" s="338">
        <f>Hort!V72</f>
        <v>158</v>
      </c>
      <c r="I33" s="339">
        <f>Hort!Y72</f>
        <v>182</v>
      </c>
      <c r="J33" s="11">
        <f>Hort!AE72</f>
        <v>67.800000000000026</v>
      </c>
      <c r="K33" s="12">
        <f>Hort!AH72</f>
        <v>78</v>
      </c>
      <c r="L33" s="13">
        <f>Hort!AK72</f>
        <v>90</v>
      </c>
      <c r="M33" s="379">
        <f>Hort!AQ72</f>
        <v>41.600000000000016</v>
      </c>
      <c r="N33" s="383">
        <f>Hort!AT72</f>
        <v>48</v>
      </c>
      <c r="O33" s="385">
        <f>Hort!AW72</f>
        <v>55</v>
      </c>
    </row>
    <row r="34" spans="1:15" x14ac:dyDescent="0.25">
      <c r="A34" s="367">
        <f>Hort!B73</f>
        <v>4551</v>
      </c>
      <c r="B34" s="365" t="s">
        <v>10</v>
      </c>
      <c r="C34" s="366">
        <f>Hort!D73</f>
        <v>4650</v>
      </c>
      <c r="D34" s="327">
        <f>Hort!G73</f>
        <v>160</v>
      </c>
      <c r="E34" s="329">
        <f>Hort!J73</f>
        <v>180</v>
      </c>
      <c r="F34" s="333">
        <f>Hort!M73</f>
        <v>200</v>
      </c>
      <c r="G34" s="336">
        <f>Hort!S73</f>
        <v>149.05000000000007</v>
      </c>
      <c r="H34" s="338">
        <f>Hort!V73</f>
        <v>171</v>
      </c>
      <c r="I34" s="339">
        <f>Hort!Y73</f>
        <v>197</v>
      </c>
      <c r="J34" s="11">
        <f>Hort!AE73</f>
        <v>74.4166666666667</v>
      </c>
      <c r="K34" s="12">
        <f>Hort!AH73</f>
        <v>86</v>
      </c>
      <c r="L34" s="13">
        <f>Hort!AK73</f>
        <v>99</v>
      </c>
      <c r="M34" s="379">
        <f>Hort!AQ73</f>
        <v>46.112500000000018</v>
      </c>
      <c r="N34" s="383">
        <f>Hort!AT73</f>
        <v>53</v>
      </c>
      <c r="O34" s="385">
        <f>Hort!AW73</f>
        <v>61</v>
      </c>
    </row>
    <row r="35" spans="1:15" x14ac:dyDescent="0.25">
      <c r="A35" s="367">
        <f>Hort!B74</f>
        <v>4651</v>
      </c>
      <c r="B35" s="365" t="s">
        <v>10</v>
      </c>
      <c r="C35" s="366">
        <f>Hort!D74</f>
        <v>4750</v>
      </c>
      <c r="D35" s="327">
        <f>Hort!G74</f>
        <v>160</v>
      </c>
      <c r="E35" s="329">
        <f>Hort!J74</f>
        <v>180</v>
      </c>
      <c r="F35" s="333">
        <f>Hort!M74</f>
        <v>200</v>
      </c>
      <c r="G35" s="336">
        <f>Hort!S74</f>
        <v>160</v>
      </c>
      <c r="H35" s="338">
        <f>Hort!V74</f>
        <v>180</v>
      </c>
      <c r="I35" s="339">
        <f>Hort!Y74</f>
        <v>200</v>
      </c>
      <c r="J35" s="11">
        <f>Hort!AE74</f>
        <v>81.333333333333371</v>
      </c>
      <c r="K35" s="12">
        <f>Hort!AH74</f>
        <v>94</v>
      </c>
      <c r="L35" s="13">
        <f>Hort!AK74</f>
        <v>108</v>
      </c>
      <c r="M35" s="379">
        <f>Hort!AQ74</f>
        <v>50.850000000000023</v>
      </c>
      <c r="N35" s="383">
        <f>Hort!AT74</f>
        <v>58</v>
      </c>
      <c r="O35" s="385">
        <f>Hort!AW74</f>
        <v>67</v>
      </c>
    </row>
    <row r="36" spans="1:15" x14ac:dyDescent="0.25">
      <c r="A36" s="367">
        <f>Hort!B75</f>
        <v>4751</v>
      </c>
      <c r="B36" s="365" t="s">
        <v>10</v>
      </c>
      <c r="C36" s="366">
        <f>Hort!D75</f>
        <v>4850</v>
      </c>
      <c r="D36" s="327">
        <f>Hort!G75</f>
        <v>160</v>
      </c>
      <c r="E36" s="329">
        <f>Hort!J75</f>
        <v>180</v>
      </c>
      <c r="F36" s="333">
        <f>Hort!M75</f>
        <v>200</v>
      </c>
      <c r="G36" s="336">
        <f>Hort!S75</f>
        <v>160</v>
      </c>
      <c r="H36" s="338">
        <f>Hort!V75</f>
        <v>180</v>
      </c>
      <c r="I36" s="339">
        <f>Hort!Y75</f>
        <v>200</v>
      </c>
      <c r="J36" s="11">
        <f>Hort!AE75</f>
        <v>88.550000000000026</v>
      </c>
      <c r="K36" s="12">
        <f>Hort!AH75</f>
        <v>102</v>
      </c>
      <c r="L36" s="13">
        <f>Hort!AK75</f>
        <v>117</v>
      </c>
      <c r="M36" s="379">
        <f>Hort!AQ75</f>
        <v>55.812500000000021</v>
      </c>
      <c r="N36" s="383">
        <f>Hort!AT75</f>
        <v>64</v>
      </c>
      <c r="O36" s="385">
        <f>Hort!AW75</f>
        <v>74</v>
      </c>
    </row>
    <row r="37" spans="1:15" x14ac:dyDescent="0.25">
      <c r="A37" s="367">
        <f>Hort!B76</f>
        <v>4851</v>
      </c>
      <c r="B37" s="365" t="s">
        <v>10</v>
      </c>
      <c r="C37" s="366">
        <f>Hort!D76</f>
        <v>4950</v>
      </c>
      <c r="D37" s="327">
        <f>Hort!G76</f>
        <v>160</v>
      </c>
      <c r="E37" s="329">
        <f>Hort!J76</f>
        <v>180</v>
      </c>
      <c r="F37" s="333">
        <f>Hort!M76</f>
        <v>200</v>
      </c>
      <c r="G37" s="336">
        <f>Hort!S76</f>
        <v>160</v>
      </c>
      <c r="H37" s="338">
        <f>Hort!V76</f>
        <v>180</v>
      </c>
      <c r="I37" s="339">
        <f>Hort!Y76</f>
        <v>200</v>
      </c>
      <c r="J37" s="11">
        <f>Hort!AE76</f>
        <v>96.06666666666672</v>
      </c>
      <c r="K37" s="12">
        <f>Hort!AH76</f>
        <v>110</v>
      </c>
      <c r="L37" s="13">
        <f>Hort!AK76</f>
        <v>127</v>
      </c>
      <c r="M37" s="379">
        <f>Hort!AQ76</f>
        <v>61.000000000000028</v>
      </c>
      <c r="N37" s="383">
        <f>Hort!AT76</f>
        <v>70</v>
      </c>
      <c r="O37" s="385">
        <f>Hort!AW76</f>
        <v>81</v>
      </c>
    </row>
    <row r="38" spans="1:15" x14ac:dyDescent="0.25">
      <c r="A38" s="367">
        <f>Hort!B77</f>
        <v>4951</v>
      </c>
      <c r="B38" s="365" t="s">
        <v>10</v>
      </c>
      <c r="C38" s="366">
        <f>Hort!D77</f>
        <v>5050</v>
      </c>
      <c r="D38" s="327">
        <f>Hort!G77</f>
        <v>160</v>
      </c>
      <c r="E38" s="329">
        <f>Hort!J77</f>
        <v>180</v>
      </c>
      <c r="F38" s="333">
        <f>Hort!M77</f>
        <v>200</v>
      </c>
      <c r="G38" s="336">
        <f>Hort!S77</f>
        <v>160</v>
      </c>
      <c r="H38" s="338">
        <f>Hort!V77</f>
        <v>180</v>
      </c>
      <c r="I38" s="339">
        <f>Hort!Y77</f>
        <v>200</v>
      </c>
      <c r="J38" s="11">
        <f>Hort!AE77</f>
        <v>103.88333333333338</v>
      </c>
      <c r="K38" s="12">
        <f>Hort!AH77</f>
        <v>119</v>
      </c>
      <c r="L38" s="13">
        <f>Hort!AK77</f>
        <v>137</v>
      </c>
      <c r="M38" s="379">
        <f>Hort!AQ77</f>
        <v>66.412500000000023</v>
      </c>
      <c r="N38" s="383">
        <f>Hort!AT77</f>
        <v>76</v>
      </c>
      <c r="O38" s="385">
        <f>Hort!AW77</f>
        <v>87</v>
      </c>
    </row>
    <row r="39" spans="1:15" x14ac:dyDescent="0.25">
      <c r="A39" s="367">
        <f>Hort!B78</f>
        <v>5051</v>
      </c>
      <c r="B39" s="365" t="s">
        <v>10</v>
      </c>
      <c r="C39" s="366">
        <f>Hort!D78</f>
        <v>5150</v>
      </c>
      <c r="D39" s="327">
        <f>Hort!G78</f>
        <v>160</v>
      </c>
      <c r="E39" s="329">
        <f>Hort!J78</f>
        <v>180</v>
      </c>
      <c r="F39" s="333">
        <f>Hort!M78</f>
        <v>200</v>
      </c>
      <c r="G39" s="336">
        <f>Hort!S78</f>
        <v>160</v>
      </c>
      <c r="H39" s="338">
        <f>Hort!V78</f>
        <v>180</v>
      </c>
      <c r="I39" s="339">
        <f>Hort!Y78</f>
        <v>200</v>
      </c>
      <c r="J39" s="11">
        <f>Hort!AE78</f>
        <v>112.00000000000006</v>
      </c>
      <c r="K39" s="12">
        <f>Hort!AH78</f>
        <v>129</v>
      </c>
      <c r="L39" s="13">
        <f>Hort!AK78</f>
        <v>148</v>
      </c>
      <c r="M39" s="379">
        <f>Hort!AQ78</f>
        <v>72.05000000000004</v>
      </c>
      <c r="N39" s="383">
        <f>Hort!AT78</f>
        <v>83</v>
      </c>
      <c r="O39" s="385">
        <f>Hort!AW78</f>
        <v>95</v>
      </c>
    </row>
    <row r="40" spans="1:15" x14ac:dyDescent="0.25">
      <c r="A40" s="367">
        <f>Hort!B79</f>
        <v>5151</v>
      </c>
      <c r="B40" s="365" t="s">
        <v>10</v>
      </c>
      <c r="C40" s="366">
        <f>Hort!D79</f>
        <v>5250</v>
      </c>
      <c r="D40" s="327">
        <f>Hort!G79</f>
        <v>160</v>
      </c>
      <c r="E40" s="329">
        <f>Hort!J79</f>
        <v>180</v>
      </c>
      <c r="F40" s="333">
        <f>Hort!M79</f>
        <v>200</v>
      </c>
      <c r="G40" s="336">
        <f>Hort!S79</f>
        <v>160</v>
      </c>
      <c r="H40" s="338">
        <f>Hort!V79</f>
        <v>180</v>
      </c>
      <c r="I40" s="339">
        <f>Hort!Y79</f>
        <v>200</v>
      </c>
      <c r="J40" s="11">
        <f>Hort!AE79</f>
        <v>120.41666666666673</v>
      </c>
      <c r="K40" s="12">
        <f>Hort!AH79</f>
        <v>138</v>
      </c>
      <c r="L40" s="13">
        <f>Hort!AK79</f>
        <v>159</v>
      </c>
      <c r="M40" s="379">
        <f>Hort!AQ79</f>
        <v>77.912500000000037</v>
      </c>
      <c r="N40" s="383">
        <f>Hort!AT79</f>
        <v>90</v>
      </c>
      <c r="O40" s="385">
        <f>Hort!AW79</f>
        <v>104</v>
      </c>
    </row>
    <row r="41" spans="1:15" x14ac:dyDescent="0.25">
      <c r="A41" s="367">
        <f>Hort!B80</f>
        <v>5251</v>
      </c>
      <c r="B41" s="365" t="s">
        <v>10</v>
      </c>
      <c r="C41" s="366">
        <f>Hort!D80</f>
        <v>5350</v>
      </c>
      <c r="D41" s="327">
        <f>Hort!G80</f>
        <v>160</v>
      </c>
      <c r="E41" s="329">
        <f>Hort!J80</f>
        <v>180</v>
      </c>
      <c r="F41" s="333">
        <f>Hort!M80</f>
        <v>200</v>
      </c>
      <c r="G41" s="336">
        <f>Hort!S80</f>
        <v>160</v>
      </c>
      <c r="H41" s="338">
        <f>Hort!V80</f>
        <v>180</v>
      </c>
      <c r="I41" s="339">
        <f>Hort!Y80</f>
        <v>200</v>
      </c>
      <c r="J41" s="11">
        <f>Hort!AE80</f>
        <v>129.13333333333341</v>
      </c>
      <c r="K41" s="12">
        <f>Hort!AH80</f>
        <v>149</v>
      </c>
      <c r="L41" s="13">
        <f>Hort!AK80</f>
        <v>171</v>
      </c>
      <c r="M41" s="379">
        <f>Hort!AQ80</f>
        <v>84.000000000000043</v>
      </c>
      <c r="N41" s="383">
        <f>Hort!AT80</f>
        <v>97</v>
      </c>
      <c r="O41" s="385">
        <f>Hort!AW80</f>
        <v>112</v>
      </c>
    </row>
    <row r="42" spans="1:15" x14ac:dyDescent="0.25">
      <c r="A42" s="367">
        <f>Hort!B81</f>
        <v>5351</v>
      </c>
      <c r="B42" s="365" t="s">
        <v>10</v>
      </c>
      <c r="C42" s="366">
        <f>Hort!D81</f>
        <v>5450</v>
      </c>
      <c r="D42" s="327">
        <f>Hort!G81</f>
        <v>160</v>
      </c>
      <c r="E42" s="329">
        <f>Hort!J81</f>
        <v>180</v>
      </c>
      <c r="F42" s="333">
        <f>Hort!M81</f>
        <v>200</v>
      </c>
      <c r="G42" s="336">
        <f>Hort!S81</f>
        <v>160</v>
      </c>
      <c r="H42" s="338">
        <f>Hort!V81</f>
        <v>180</v>
      </c>
      <c r="I42" s="339">
        <f>Hort!Y81</f>
        <v>200</v>
      </c>
      <c r="J42" s="11">
        <f>Hort!AE81</f>
        <v>135</v>
      </c>
      <c r="K42" s="12">
        <f>Hort!AH81</f>
        <v>155</v>
      </c>
      <c r="L42" s="13">
        <f>Hort!AK81</f>
        <v>178</v>
      </c>
      <c r="M42" s="379">
        <f>Hort!AQ81</f>
        <v>90.312500000000043</v>
      </c>
      <c r="N42" s="383">
        <f>Hort!AT81</f>
        <v>104</v>
      </c>
      <c r="O42" s="385">
        <f>Hort!AW81</f>
        <v>120</v>
      </c>
    </row>
    <row r="43" spans="1:15" x14ac:dyDescent="0.25">
      <c r="A43" s="367">
        <f>Hort!B82</f>
        <v>5451</v>
      </c>
      <c r="B43" s="365" t="s">
        <v>10</v>
      </c>
      <c r="C43" s="366">
        <f>Hort!D82</f>
        <v>5550</v>
      </c>
      <c r="D43" s="327">
        <f>Hort!G82</f>
        <v>160</v>
      </c>
      <c r="E43" s="329">
        <f>Hort!J82</f>
        <v>180</v>
      </c>
      <c r="F43" s="333">
        <f>Hort!M82</f>
        <v>200</v>
      </c>
      <c r="G43" s="336">
        <f>Hort!S82</f>
        <v>160</v>
      </c>
      <c r="H43" s="338">
        <f>Hort!V82</f>
        <v>180</v>
      </c>
      <c r="I43" s="339">
        <f>Hort!Y82</f>
        <v>200</v>
      </c>
      <c r="J43" s="11">
        <f>Hort!AE82</f>
        <v>140</v>
      </c>
      <c r="K43" s="12">
        <f>Hort!AH82</f>
        <v>161</v>
      </c>
      <c r="L43" s="13">
        <f>Hort!AK82</f>
        <v>185</v>
      </c>
      <c r="M43" s="379">
        <f>Hort!AQ82</f>
        <v>96.850000000000051</v>
      </c>
      <c r="N43" s="383">
        <f>Hort!AT82</f>
        <v>111</v>
      </c>
      <c r="O43" s="385">
        <f>Hort!AW82</f>
        <v>128</v>
      </c>
    </row>
    <row r="44" spans="1:15" x14ac:dyDescent="0.25">
      <c r="A44" s="367">
        <f>Hort!B83</f>
        <v>5551</v>
      </c>
      <c r="B44" s="365" t="s">
        <v>10</v>
      </c>
      <c r="C44" s="366">
        <f>Hort!D83</f>
        <v>5650</v>
      </c>
      <c r="D44" s="327">
        <f>Hort!G83</f>
        <v>160</v>
      </c>
      <c r="E44" s="329">
        <f>Hort!J83</f>
        <v>180</v>
      </c>
      <c r="F44" s="333">
        <f>Hort!M83</f>
        <v>200</v>
      </c>
      <c r="G44" s="336">
        <f>Hort!S83</f>
        <v>160</v>
      </c>
      <c r="H44" s="338">
        <f>Hort!V83</f>
        <v>180</v>
      </c>
      <c r="I44" s="339">
        <f>Hort!Y83</f>
        <v>200</v>
      </c>
      <c r="J44" s="11">
        <f>Hort!AE83</f>
        <v>145</v>
      </c>
      <c r="K44" s="12">
        <f>Hort!AH83</f>
        <v>167</v>
      </c>
      <c r="L44" s="13">
        <f>Hort!AK83</f>
        <v>192</v>
      </c>
      <c r="M44" s="379">
        <f>Hort!AQ83</f>
        <v>101.25</v>
      </c>
      <c r="N44" s="383">
        <f>Hort!AT83</f>
        <v>116</v>
      </c>
      <c r="O44" s="385">
        <f>Hort!AW83</f>
        <v>133</v>
      </c>
    </row>
    <row r="45" spans="1:15" x14ac:dyDescent="0.25">
      <c r="A45" s="367">
        <f>Hort!B84</f>
        <v>5651</v>
      </c>
      <c r="B45" s="365" t="s">
        <v>10</v>
      </c>
      <c r="C45" s="366">
        <f>Hort!D84</f>
        <v>5750</v>
      </c>
      <c r="D45" s="327">
        <f>Hort!G84</f>
        <v>160</v>
      </c>
      <c r="E45" s="329">
        <f>Hort!J84</f>
        <v>180</v>
      </c>
      <c r="F45" s="333">
        <f>Hort!M84</f>
        <v>200</v>
      </c>
      <c r="G45" s="336">
        <f>Hort!S84</f>
        <v>160</v>
      </c>
      <c r="H45" s="338">
        <f>Hort!V84</f>
        <v>180</v>
      </c>
      <c r="I45" s="339">
        <f>Hort!Y84</f>
        <v>200</v>
      </c>
      <c r="J45" s="11">
        <f>Hort!AE84</f>
        <v>150</v>
      </c>
      <c r="K45" s="12">
        <f>Hort!AH84</f>
        <v>173</v>
      </c>
      <c r="L45" s="13">
        <f>Hort!AK84</f>
        <v>199</v>
      </c>
      <c r="M45" s="379">
        <f>Hort!AQ84</f>
        <v>105</v>
      </c>
      <c r="N45" s="383">
        <f>Hort!AT84</f>
        <v>121</v>
      </c>
      <c r="O45" s="385">
        <f>Hort!AW84</f>
        <v>139</v>
      </c>
    </row>
    <row r="46" spans="1:15" x14ac:dyDescent="0.25">
      <c r="A46" s="367">
        <f>Hort!B85</f>
        <v>5751</v>
      </c>
      <c r="B46" s="365" t="s">
        <v>10</v>
      </c>
      <c r="C46" s="366">
        <f>Hort!D85</f>
        <v>5850</v>
      </c>
      <c r="D46" s="327">
        <f>Hort!G85</f>
        <v>160</v>
      </c>
      <c r="E46" s="329">
        <f>Hort!J85</f>
        <v>180</v>
      </c>
      <c r="F46" s="333">
        <f>Hort!M85</f>
        <v>200</v>
      </c>
      <c r="G46" s="336">
        <f>Hort!S85</f>
        <v>160</v>
      </c>
      <c r="H46" s="338">
        <f>Hort!V85</f>
        <v>180</v>
      </c>
      <c r="I46" s="339">
        <f>Hort!Y85</f>
        <v>200</v>
      </c>
      <c r="J46" s="11">
        <f>Hort!AE85</f>
        <v>155</v>
      </c>
      <c r="K46" s="12">
        <f>Hort!AH85</f>
        <v>178</v>
      </c>
      <c r="L46" s="13">
        <f>Hort!AK85</f>
        <v>200</v>
      </c>
      <c r="M46" s="379">
        <f>Hort!AQ85</f>
        <v>108.75</v>
      </c>
      <c r="N46" s="383">
        <f>Hort!AT85</f>
        <v>125</v>
      </c>
      <c r="O46" s="385">
        <f>Hort!AW85</f>
        <v>144</v>
      </c>
    </row>
    <row r="47" spans="1:15" x14ac:dyDescent="0.25">
      <c r="A47" s="367">
        <f>Hort!B86</f>
        <v>5851</v>
      </c>
      <c r="B47" s="365" t="s">
        <v>10</v>
      </c>
      <c r="C47" s="366">
        <f>Hort!D86</f>
        <v>5950</v>
      </c>
      <c r="D47" s="327">
        <f>Hort!G86</f>
        <v>160</v>
      </c>
      <c r="E47" s="329">
        <f>Hort!J86</f>
        <v>180</v>
      </c>
      <c r="F47" s="333">
        <f>Hort!M86</f>
        <v>200</v>
      </c>
      <c r="G47" s="336">
        <f>Hort!S86</f>
        <v>160</v>
      </c>
      <c r="H47" s="338">
        <f>Hort!V86</f>
        <v>180</v>
      </c>
      <c r="I47" s="339">
        <f>Hort!Y86</f>
        <v>200</v>
      </c>
      <c r="J47" s="11">
        <f>Hort!AE86</f>
        <v>160</v>
      </c>
      <c r="K47" s="12">
        <f>Hort!AH86</f>
        <v>180</v>
      </c>
      <c r="L47" s="13">
        <f>Hort!AK86</f>
        <v>200</v>
      </c>
      <c r="M47" s="379">
        <f>Hort!AQ86</f>
        <v>112.5</v>
      </c>
      <c r="N47" s="383">
        <f>Hort!AT86</f>
        <v>129</v>
      </c>
      <c r="O47" s="385">
        <f>Hort!AW86</f>
        <v>148</v>
      </c>
    </row>
    <row r="48" spans="1:15" x14ac:dyDescent="0.25">
      <c r="A48" s="367">
        <f>Hort!B87</f>
        <v>5951</v>
      </c>
      <c r="B48" s="365" t="s">
        <v>10</v>
      </c>
      <c r="C48" s="366">
        <f>Hort!D87</f>
        <v>6050</v>
      </c>
      <c r="D48" s="327">
        <f>Hort!G87</f>
        <v>160</v>
      </c>
      <c r="E48" s="329">
        <f>Hort!J87</f>
        <v>180</v>
      </c>
      <c r="F48" s="333">
        <f>Hort!M87</f>
        <v>200</v>
      </c>
      <c r="G48" s="336">
        <f>Hort!S87</f>
        <v>160</v>
      </c>
      <c r="H48" s="338">
        <f>Hort!V87</f>
        <v>180</v>
      </c>
      <c r="I48" s="339">
        <f>Hort!Y87</f>
        <v>200</v>
      </c>
      <c r="J48" s="11">
        <f>Hort!AE87</f>
        <v>160</v>
      </c>
      <c r="K48" s="12">
        <f>Hort!AH87</f>
        <v>180</v>
      </c>
      <c r="L48" s="13">
        <f>Hort!AK87</f>
        <v>200</v>
      </c>
      <c r="M48" s="379">
        <f>Hort!AQ87</f>
        <v>116.25</v>
      </c>
      <c r="N48" s="383">
        <f>Hort!AT87</f>
        <v>134</v>
      </c>
      <c r="O48" s="385">
        <f>Hort!AW87</f>
        <v>154</v>
      </c>
    </row>
    <row r="49" spans="1:15" hidden="1" x14ac:dyDescent="0.25">
      <c r="A49" s="367">
        <f>Hort!B88</f>
        <v>6051</v>
      </c>
      <c r="B49" s="365" t="s">
        <v>10</v>
      </c>
      <c r="C49" s="366">
        <f>Hort!D88</f>
        <v>6150</v>
      </c>
      <c r="D49" s="327">
        <f>Hort!G88</f>
        <v>160</v>
      </c>
      <c r="E49" s="329">
        <f>Hort!J88</f>
        <v>180</v>
      </c>
      <c r="F49" s="333">
        <f>Hort!M88</f>
        <v>200</v>
      </c>
      <c r="G49" s="336">
        <f>Hort!S88</f>
        <v>160</v>
      </c>
      <c r="H49" s="338">
        <f>Hort!V88</f>
        <v>180</v>
      </c>
      <c r="I49" s="339">
        <f>Hort!Y88</f>
        <v>200</v>
      </c>
      <c r="J49" s="11">
        <f>Hort!AE88</f>
        <v>160</v>
      </c>
      <c r="K49" s="12">
        <f>Hort!AH88</f>
        <v>180</v>
      </c>
      <c r="L49" s="13">
        <f>Hort!AK88</f>
        <v>200</v>
      </c>
      <c r="M49" s="379">
        <f>Hort!AQ88</f>
        <v>120</v>
      </c>
      <c r="N49" s="383">
        <f>Hort!AT88</f>
        <v>138</v>
      </c>
      <c r="O49" s="385">
        <f>Hort!AW88</f>
        <v>159</v>
      </c>
    </row>
    <row r="50" spans="1:15" hidden="1" x14ac:dyDescent="0.25">
      <c r="A50" s="367">
        <f>Hort!B89</f>
        <v>6151</v>
      </c>
      <c r="B50" s="365" t="s">
        <v>10</v>
      </c>
      <c r="C50" s="366">
        <f>Hort!D89</f>
        <v>6250</v>
      </c>
      <c r="D50" s="327">
        <f>Hort!G89</f>
        <v>160</v>
      </c>
      <c r="E50" s="329">
        <f>Hort!J89</f>
        <v>180</v>
      </c>
      <c r="F50" s="333">
        <f>Hort!M89</f>
        <v>200</v>
      </c>
      <c r="G50" s="336">
        <f>Hort!S89</f>
        <v>160</v>
      </c>
      <c r="H50" s="338">
        <f>Hort!V89</f>
        <v>180</v>
      </c>
      <c r="I50" s="339">
        <f>Hort!Y89</f>
        <v>200</v>
      </c>
      <c r="J50" s="11">
        <f>Hort!AE89</f>
        <v>160</v>
      </c>
      <c r="K50" s="12">
        <f>Hort!AH89</f>
        <v>180</v>
      </c>
      <c r="L50" s="13">
        <f>Hort!AK89</f>
        <v>200</v>
      </c>
      <c r="M50" s="379">
        <f>Hort!AQ89</f>
        <v>123.75</v>
      </c>
      <c r="N50" s="383">
        <f>Hort!AT89</f>
        <v>142</v>
      </c>
      <c r="O50" s="385">
        <f>Hort!AW89</f>
        <v>163</v>
      </c>
    </row>
    <row r="51" spans="1:15" hidden="1" x14ac:dyDescent="0.25">
      <c r="A51" s="367">
        <f>Hort!B90</f>
        <v>6251</v>
      </c>
      <c r="B51" s="387" t="s">
        <v>10</v>
      </c>
      <c r="C51" s="366">
        <f>Hort!D90</f>
        <v>6350</v>
      </c>
      <c r="D51" s="327">
        <f>Hort!G90</f>
        <v>160</v>
      </c>
      <c r="E51" s="329">
        <f>Hort!J90</f>
        <v>180</v>
      </c>
      <c r="F51" s="333">
        <f>Hort!M90</f>
        <v>200</v>
      </c>
      <c r="G51" s="336">
        <f>Hort!S90</f>
        <v>160</v>
      </c>
      <c r="H51" s="338">
        <f>Hort!V90</f>
        <v>180</v>
      </c>
      <c r="I51" s="339">
        <f>Hort!Y90</f>
        <v>200</v>
      </c>
      <c r="J51" s="11">
        <f>Hort!AE90</f>
        <v>160</v>
      </c>
      <c r="K51" s="12">
        <f>Hort!AH90</f>
        <v>180</v>
      </c>
      <c r="L51" s="13">
        <f>Hort!AK90</f>
        <v>200</v>
      </c>
      <c r="M51" s="379">
        <f>Hort!AQ90</f>
        <v>127.5</v>
      </c>
      <c r="N51" s="383">
        <f>Hort!AT90</f>
        <v>147</v>
      </c>
      <c r="O51" s="385">
        <f>Hort!AW90</f>
        <v>169</v>
      </c>
    </row>
    <row r="52" spans="1:15" hidden="1" x14ac:dyDescent="0.25">
      <c r="A52" s="367">
        <f>Hort!B91</f>
        <v>6351</v>
      </c>
      <c r="B52" s="387" t="s">
        <v>10</v>
      </c>
      <c r="C52" s="366">
        <f>Hort!D91</f>
        <v>6450</v>
      </c>
      <c r="D52" s="327">
        <f>Hort!G91</f>
        <v>160</v>
      </c>
      <c r="E52" s="329">
        <f>Hort!J91</f>
        <v>180</v>
      </c>
      <c r="F52" s="333">
        <f>Hort!M91</f>
        <v>200</v>
      </c>
      <c r="G52" s="336">
        <f>Hort!S91</f>
        <v>160</v>
      </c>
      <c r="H52" s="338">
        <f>Hort!V91</f>
        <v>180</v>
      </c>
      <c r="I52" s="339">
        <f>Hort!Y91</f>
        <v>200</v>
      </c>
      <c r="J52" s="11">
        <f>Hort!AE91</f>
        <v>160</v>
      </c>
      <c r="K52" s="12">
        <f>Hort!AH91</f>
        <v>180</v>
      </c>
      <c r="L52" s="13">
        <f>Hort!AK91</f>
        <v>200</v>
      </c>
      <c r="M52" s="379">
        <f>Hort!AQ91</f>
        <v>131.25</v>
      </c>
      <c r="N52" s="383">
        <f>Hort!AT91</f>
        <v>151</v>
      </c>
      <c r="O52" s="385">
        <f>Hort!AW91</f>
        <v>174</v>
      </c>
    </row>
    <row r="53" spans="1:15" hidden="1" x14ac:dyDescent="0.25">
      <c r="A53" s="367">
        <f>Hort!B92</f>
        <v>6451</v>
      </c>
      <c r="B53" s="387" t="s">
        <v>10</v>
      </c>
      <c r="C53" s="366">
        <f>Hort!D92</f>
        <v>6550</v>
      </c>
      <c r="D53" s="327">
        <f>Hort!G92</f>
        <v>160</v>
      </c>
      <c r="E53" s="329">
        <f>Hort!J92</f>
        <v>180</v>
      </c>
      <c r="F53" s="333">
        <f>Hort!M92</f>
        <v>200</v>
      </c>
      <c r="G53" s="336">
        <f>Hort!S92</f>
        <v>160</v>
      </c>
      <c r="H53" s="338">
        <f>Hort!V92</f>
        <v>180</v>
      </c>
      <c r="I53" s="339">
        <f>Hort!Y92</f>
        <v>200</v>
      </c>
      <c r="J53" s="11">
        <f>Hort!AE92</f>
        <v>160</v>
      </c>
      <c r="K53" s="12">
        <f>Hort!AH92</f>
        <v>180</v>
      </c>
      <c r="L53" s="13">
        <f>Hort!AK92</f>
        <v>200</v>
      </c>
      <c r="M53" s="379">
        <f>Hort!AQ92</f>
        <v>135</v>
      </c>
      <c r="N53" s="383">
        <f>Hort!AT92</f>
        <v>155</v>
      </c>
      <c r="O53" s="385">
        <f>Hort!AW92</f>
        <v>178</v>
      </c>
    </row>
    <row r="54" spans="1:15" hidden="1" x14ac:dyDescent="0.25">
      <c r="A54" s="367">
        <f>Hort!B93</f>
        <v>6551</v>
      </c>
      <c r="B54" s="387" t="s">
        <v>10</v>
      </c>
      <c r="C54" s="366">
        <f>Hort!D93</f>
        <v>6650</v>
      </c>
      <c r="D54" s="327">
        <f>Hort!G93</f>
        <v>160</v>
      </c>
      <c r="E54" s="329">
        <f>Hort!J93</f>
        <v>180</v>
      </c>
      <c r="F54" s="333">
        <f>Hort!M93</f>
        <v>200</v>
      </c>
      <c r="G54" s="336">
        <f>Hort!S93</f>
        <v>160</v>
      </c>
      <c r="H54" s="338">
        <f>Hort!V93</f>
        <v>180</v>
      </c>
      <c r="I54" s="339">
        <f>Hort!Y93</f>
        <v>200</v>
      </c>
      <c r="J54" s="11">
        <f>Hort!AE93</f>
        <v>160</v>
      </c>
      <c r="K54" s="12">
        <f>Hort!AH93</f>
        <v>180</v>
      </c>
      <c r="L54" s="13">
        <f>Hort!AK93</f>
        <v>200</v>
      </c>
      <c r="M54" s="379">
        <f>Hort!AQ93</f>
        <v>138.75</v>
      </c>
      <c r="N54" s="383">
        <f>Hort!AT93</f>
        <v>160</v>
      </c>
      <c r="O54" s="385">
        <f>Hort!AW93</f>
        <v>184</v>
      </c>
    </row>
    <row r="55" spans="1:15" hidden="1" x14ac:dyDescent="0.25">
      <c r="A55" s="367">
        <f>Hort!B94</f>
        <v>6651</v>
      </c>
      <c r="B55" s="387" t="s">
        <v>10</v>
      </c>
      <c r="C55" s="366">
        <f>Hort!D94</f>
        <v>6750</v>
      </c>
      <c r="D55" s="327">
        <f>Hort!G94</f>
        <v>160</v>
      </c>
      <c r="E55" s="329">
        <f>Hort!J94</f>
        <v>180</v>
      </c>
      <c r="F55" s="333">
        <f>Hort!M94</f>
        <v>200</v>
      </c>
      <c r="G55" s="336">
        <f>Hort!S94</f>
        <v>160</v>
      </c>
      <c r="H55" s="338">
        <f>Hort!V94</f>
        <v>180</v>
      </c>
      <c r="I55" s="339">
        <f>Hort!Y94</f>
        <v>200</v>
      </c>
      <c r="J55" s="11">
        <f>Hort!AE94</f>
        <v>160</v>
      </c>
      <c r="K55" s="12">
        <f>Hort!AH94</f>
        <v>180</v>
      </c>
      <c r="L55" s="13">
        <f>Hort!AK94</f>
        <v>200</v>
      </c>
      <c r="M55" s="379">
        <f>Hort!AQ94</f>
        <v>142.5</v>
      </c>
      <c r="N55" s="383">
        <f>Hort!AT94</f>
        <v>164</v>
      </c>
      <c r="O55" s="385">
        <f>Hort!AW94</f>
        <v>189</v>
      </c>
    </row>
    <row r="56" spans="1:15" hidden="1" x14ac:dyDescent="0.25">
      <c r="A56" s="367">
        <f>Hort!B95</f>
        <v>6751</v>
      </c>
      <c r="B56" s="387" t="s">
        <v>10</v>
      </c>
      <c r="C56" s="366">
        <f>Hort!D95</f>
        <v>6850</v>
      </c>
      <c r="D56" s="327">
        <f>Hort!G95</f>
        <v>160</v>
      </c>
      <c r="E56" s="329">
        <f>Hort!J95</f>
        <v>180</v>
      </c>
      <c r="F56" s="333">
        <f>Hort!M95</f>
        <v>200</v>
      </c>
      <c r="G56" s="336">
        <f>Hort!S95</f>
        <v>160</v>
      </c>
      <c r="H56" s="338">
        <f>Hort!V95</f>
        <v>180</v>
      </c>
      <c r="I56" s="339">
        <f>Hort!Y95</f>
        <v>200</v>
      </c>
      <c r="J56" s="11">
        <f>Hort!AE95</f>
        <v>160</v>
      </c>
      <c r="K56" s="12">
        <f>Hort!AH95</f>
        <v>180</v>
      </c>
      <c r="L56" s="13">
        <f>Hort!AK95</f>
        <v>200</v>
      </c>
      <c r="M56" s="379">
        <f>Hort!AQ95</f>
        <v>146.25</v>
      </c>
      <c r="N56" s="383">
        <f>Hort!AT95</f>
        <v>168</v>
      </c>
      <c r="O56" s="385">
        <f>Hort!AW95</f>
        <v>193</v>
      </c>
    </row>
    <row r="57" spans="1:15" hidden="1" x14ac:dyDescent="0.25">
      <c r="A57" s="367">
        <f>Hort!B96</f>
        <v>6851</v>
      </c>
      <c r="B57" s="387" t="s">
        <v>10</v>
      </c>
      <c r="C57" s="366">
        <f>Hort!D96</f>
        <v>6950</v>
      </c>
      <c r="D57" s="327">
        <f>Hort!G96</f>
        <v>160</v>
      </c>
      <c r="E57" s="329">
        <f>Hort!J96</f>
        <v>180</v>
      </c>
      <c r="F57" s="333">
        <f>Hort!M96</f>
        <v>200</v>
      </c>
      <c r="G57" s="336">
        <f>Hort!S96</f>
        <v>160</v>
      </c>
      <c r="H57" s="338">
        <f>Hort!V96</f>
        <v>180</v>
      </c>
      <c r="I57" s="339">
        <f>Hort!Y96</f>
        <v>200</v>
      </c>
      <c r="J57" s="11">
        <f>Hort!AE96</f>
        <v>160</v>
      </c>
      <c r="K57" s="12">
        <f>Hort!AH96</f>
        <v>180</v>
      </c>
      <c r="L57" s="13">
        <f>Hort!AK96</f>
        <v>200</v>
      </c>
      <c r="M57" s="379">
        <f>Hort!AQ96</f>
        <v>150</v>
      </c>
      <c r="N57" s="383">
        <f>Hort!AT96</f>
        <v>173</v>
      </c>
      <c r="O57" s="385">
        <f>Hort!AW96</f>
        <v>199</v>
      </c>
    </row>
    <row r="58" spans="1:15" hidden="1" x14ac:dyDescent="0.25">
      <c r="A58" s="367">
        <f>Hort!B97</f>
        <v>6951</v>
      </c>
      <c r="B58" s="387" t="s">
        <v>10</v>
      </c>
      <c r="C58" s="366">
        <f>Hort!D97</f>
        <v>7050</v>
      </c>
      <c r="D58" s="327">
        <f>Hort!G97</f>
        <v>160</v>
      </c>
      <c r="E58" s="329">
        <f>Hort!J97</f>
        <v>180</v>
      </c>
      <c r="F58" s="333">
        <f>Hort!M97</f>
        <v>200</v>
      </c>
      <c r="G58" s="336">
        <f>Hort!S97</f>
        <v>160</v>
      </c>
      <c r="H58" s="338">
        <f>Hort!V97</f>
        <v>180</v>
      </c>
      <c r="I58" s="339">
        <f>Hort!Y97</f>
        <v>200</v>
      </c>
      <c r="J58" s="11">
        <f>Hort!AE97</f>
        <v>160</v>
      </c>
      <c r="K58" s="12">
        <f>Hort!AH97</f>
        <v>180</v>
      </c>
      <c r="L58" s="13">
        <f>Hort!AK97</f>
        <v>200</v>
      </c>
      <c r="M58" s="379">
        <f>Hort!AQ97</f>
        <v>153.75</v>
      </c>
      <c r="N58" s="383">
        <f>Hort!AT97</f>
        <v>177</v>
      </c>
      <c r="O58" s="385">
        <f>Hort!AW97</f>
        <v>200</v>
      </c>
    </row>
    <row r="59" spans="1:15" hidden="1" x14ac:dyDescent="0.25">
      <c r="A59" s="367">
        <f>Hort!B98</f>
        <v>7051</v>
      </c>
      <c r="B59" s="387" t="s">
        <v>10</v>
      </c>
      <c r="C59" s="366">
        <f>Hort!D98</f>
        <v>7150</v>
      </c>
      <c r="D59" s="327">
        <f>Hort!G98</f>
        <v>160</v>
      </c>
      <c r="E59" s="329">
        <f>Hort!J98</f>
        <v>180</v>
      </c>
      <c r="F59" s="333">
        <f>Hort!M98</f>
        <v>200</v>
      </c>
      <c r="G59" s="336">
        <f>Hort!S98</f>
        <v>160</v>
      </c>
      <c r="H59" s="338">
        <f>Hort!V98</f>
        <v>180</v>
      </c>
      <c r="I59" s="339">
        <f>Hort!Y98</f>
        <v>200</v>
      </c>
      <c r="J59" s="11">
        <f>Hort!AE98</f>
        <v>160</v>
      </c>
      <c r="K59" s="12">
        <f>Hort!AH98</f>
        <v>180</v>
      </c>
      <c r="L59" s="13">
        <f>Hort!AK98</f>
        <v>200</v>
      </c>
      <c r="M59" s="379">
        <f>Hort!AQ98</f>
        <v>157.5</v>
      </c>
      <c r="N59" s="383">
        <f>Hort!AT98</f>
        <v>180</v>
      </c>
      <c r="O59" s="385">
        <f>Hort!AW98</f>
        <v>200</v>
      </c>
    </row>
    <row r="60" spans="1:15" hidden="1" x14ac:dyDescent="0.25">
      <c r="A60" s="367">
        <f>Hort!B99</f>
        <v>7151</v>
      </c>
      <c r="B60" s="387" t="s">
        <v>10</v>
      </c>
      <c r="C60" s="366">
        <f>Hort!D99</f>
        <v>7250</v>
      </c>
      <c r="D60" s="327">
        <f>Hort!G99</f>
        <v>160</v>
      </c>
      <c r="E60" s="329">
        <f>Hort!J99</f>
        <v>180</v>
      </c>
      <c r="F60" s="333">
        <f>Hort!M99</f>
        <v>200</v>
      </c>
      <c r="G60" s="336">
        <f>Hort!S99</f>
        <v>160</v>
      </c>
      <c r="H60" s="338">
        <f>Hort!V99</f>
        <v>180</v>
      </c>
      <c r="I60" s="339">
        <f>Hort!Y99</f>
        <v>200</v>
      </c>
      <c r="J60" s="11">
        <f>Hort!AE99</f>
        <v>160</v>
      </c>
      <c r="K60" s="12">
        <f>Hort!AH99</f>
        <v>180</v>
      </c>
      <c r="L60" s="13">
        <f>Hort!AK99</f>
        <v>200</v>
      </c>
      <c r="M60" s="379">
        <f>Hort!AQ99</f>
        <v>160</v>
      </c>
      <c r="N60" s="383">
        <f>Hort!AT99</f>
        <v>180</v>
      </c>
      <c r="O60" s="385">
        <f>Hort!AW99</f>
        <v>200</v>
      </c>
    </row>
    <row r="61" spans="1:15" hidden="1" x14ac:dyDescent="0.25">
      <c r="A61" s="367">
        <f>Hort!B100</f>
        <v>7251</v>
      </c>
      <c r="B61" s="387" t="s">
        <v>10</v>
      </c>
      <c r="C61" s="366">
        <f>Hort!D100</f>
        <v>7350</v>
      </c>
      <c r="D61" s="327">
        <f>Hort!G100</f>
        <v>160</v>
      </c>
      <c r="E61" s="329">
        <f>Hort!J100</f>
        <v>180</v>
      </c>
      <c r="F61" s="333">
        <f>Hort!M100</f>
        <v>200</v>
      </c>
      <c r="G61" s="336">
        <f>Hort!S100</f>
        <v>160</v>
      </c>
      <c r="H61" s="338">
        <f>Hort!V100</f>
        <v>180</v>
      </c>
      <c r="I61" s="339">
        <f>Hort!Y100</f>
        <v>200</v>
      </c>
      <c r="J61" s="11">
        <f>Hort!AE100</f>
        <v>160</v>
      </c>
      <c r="K61" s="12">
        <f>Hort!AH100</f>
        <v>180</v>
      </c>
      <c r="L61" s="13">
        <f>Hort!AK100</f>
        <v>200</v>
      </c>
      <c r="M61" s="379">
        <f>Hort!AQ100</f>
        <v>160</v>
      </c>
      <c r="N61" s="383">
        <f>Hort!AT100</f>
        <v>180</v>
      </c>
      <c r="O61" s="385">
        <f>Hort!AW100</f>
        <v>200</v>
      </c>
    </row>
    <row r="62" spans="1:15" hidden="1" x14ac:dyDescent="0.25">
      <c r="A62" s="367">
        <f>Hort!B101</f>
        <v>7351</v>
      </c>
      <c r="B62" s="387" t="s">
        <v>10</v>
      </c>
      <c r="C62" s="366">
        <f>Hort!D101</f>
        <v>7450</v>
      </c>
      <c r="D62" s="327">
        <f>Hort!G101</f>
        <v>160</v>
      </c>
      <c r="E62" s="329">
        <f>Hort!J101</f>
        <v>180</v>
      </c>
      <c r="F62" s="333">
        <f>Hort!M101</f>
        <v>200</v>
      </c>
      <c r="G62" s="336">
        <f>Hort!S101</f>
        <v>160</v>
      </c>
      <c r="H62" s="338">
        <f>Hort!V101</f>
        <v>180</v>
      </c>
      <c r="I62" s="339">
        <f>Hort!Y101</f>
        <v>200</v>
      </c>
      <c r="J62" s="11">
        <f>Hort!AE101</f>
        <v>160</v>
      </c>
      <c r="K62" s="12">
        <f>Hort!AH101</f>
        <v>180</v>
      </c>
      <c r="L62" s="13">
        <f>Hort!AK101</f>
        <v>200</v>
      </c>
      <c r="M62" s="379">
        <f>Hort!AQ101</f>
        <v>160</v>
      </c>
      <c r="N62" s="383">
        <f>Hort!AT101</f>
        <v>180</v>
      </c>
      <c r="O62" s="385">
        <f>Hort!AW101</f>
        <v>200</v>
      </c>
    </row>
    <row r="63" spans="1:15" hidden="1" x14ac:dyDescent="0.25">
      <c r="A63" s="367">
        <f>Hort!B102</f>
        <v>7451</v>
      </c>
      <c r="B63" s="387" t="s">
        <v>10</v>
      </c>
      <c r="C63" s="366">
        <f>Hort!D102</f>
        <v>7550</v>
      </c>
      <c r="D63" s="327">
        <f>Hort!G102</f>
        <v>160</v>
      </c>
      <c r="E63" s="329">
        <f>Hort!J102</f>
        <v>180</v>
      </c>
      <c r="F63" s="333">
        <f>Hort!M102</f>
        <v>200</v>
      </c>
      <c r="G63" s="336">
        <f>Hort!S102</f>
        <v>160</v>
      </c>
      <c r="H63" s="338">
        <f>Hort!V102</f>
        <v>180</v>
      </c>
      <c r="I63" s="339">
        <f>Hort!Y102</f>
        <v>200</v>
      </c>
      <c r="J63" s="11">
        <f>Hort!AE102</f>
        <v>160</v>
      </c>
      <c r="K63" s="12">
        <f>Hort!AH102</f>
        <v>180</v>
      </c>
      <c r="L63" s="13">
        <f>Hort!AK102</f>
        <v>200</v>
      </c>
      <c r="M63" s="379">
        <f>Hort!AQ102</f>
        <v>160</v>
      </c>
      <c r="N63" s="383">
        <f>Hort!AT102</f>
        <v>180</v>
      </c>
      <c r="O63" s="385">
        <f>Hort!AW102</f>
        <v>200</v>
      </c>
    </row>
    <row r="64" spans="1:15" hidden="1" x14ac:dyDescent="0.25">
      <c r="A64" s="367">
        <f>Hort!B103</f>
        <v>7551</v>
      </c>
      <c r="B64" s="387" t="s">
        <v>10</v>
      </c>
      <c r="C64" s="366">
        <f>Hort!D103</f>
        <v>7650</v>
      </c>
      <c r="D64" s="327">
        <f>Hort!G103</f>
        <v>160</v>
      </c>
      <c r="E64" s="329">
        <f>Hort!J103</f>
        <v>180</v>
      </c>
      <c r="F64" s="333">
        <f>Hort!M103</f>
        <v>200</v>
      </c>
      <c r="G64" s="336">
        <f>Hort!S103</f>
        <v>160</v>
      </c>
      <c r="H64" s="338">
        <f>Hort!V103</f>
        <v>180</v>
      </c>
      <c r="I64" s="339">
        <f>Hort!Y103</f>
        <v>200</v>
      </c>
      <c r="J64" s="11">
        <f>Hort!AE103</f>
        <v>160</v>
      </c>
      <c r="K64" s="12">
        <f>Hort!AH103</f>
        <v>180</v>
      </c>
      <c r="L64" s="13">
        <f>Hort!AK103</f>
        <v>200</v>
      </c>
      <c r="M64" s="379">
        <f>Hort!AQ103</f>
        <v>160</v>
      </c>
      <c r="N64" s="383">
        <f>Hort!AT103</f>
        <v>180</v>
      </c>
      <c r="O64" s="385">
        <f>Hort!AW103</f>
        <v>200</v>
      </c>
    </row>
    <row r="65" spans="1:15" hidden="1" x14ac:dyDescent="0.25">
      <c r="A65" s="367">
        <f>Hort!B104</f>
        <v>7651</v>
      </c>
      <c r="B65" s="387" t="s">
        <v>10</v>
      </c>
      <c r="C65" s="366">
        <f>Hort!D104</f>
        <v>7750</v>
      </c>
      <c r="D65" s="327">
        <f>Hort!G104</f>
        <v>160</v>
      </c>
      <c r="E65" s="329">
        <f>Hort!J104</f>
        <v>180</v>
      </c>
      <c r="F65" s="333">
        <f>Hort!M104</f>
        <v>200</v>
      </c>
      <c r="G65" s="336">
        <f>Hort!S104</f>
        <v>160</v>
      </c>
      <c r="H65" s="338">
        <f>Hort!V104</f>
        <v>180</v>
      </c>
      <c r="I65" s="339">
        <f>Hort!Y104</f>
        <v>200</v>
      </c>
      <c r="J65" s="11">
        <f>Hort!AE104</f>
        <v>160</v>
      </c>
      <c r="K65" s="12">
        <f>Hort!AH104</f>
        <v>180</v>
      </c>
      <c r="L65" s="13">
        <f>Hort!AK104</f>
        <v>200</v>
      </c>
      <c r="M65" s="379">
        <f>Hort!AQ104</f>
        <v>160</v>
      </c>
      <c r="N65" s="383">
        <f>Hort!AT104</f>
        <v>180</v>
      </c>
      <c r="O65" s="385">
        <f>Hort!AW104</f>
        <v>200</v>
      </c>
    </row>
    <row r="66" spans="1:15" hidden="1" x14ac:dyDescent="0.25">
      <c r="A66" s="367">
        <f>Hort!B105</f>
        <v>7751</v>
      </c>
      <c r="B66" s="387" t="s">
        <v>10</v>
      </c>
      <c r="C66" s="366">
        <f>Hort!D105</f>
        <v>7850</v>
      </c>
      <c r="D66" s="327">
        <f>Hort!G105</f>
        <v>160</v>
      </c>
      <c r="E66" s="329">
        <f>Hort!J105</f>
        <v>180</v>
      </c>
      <c r="F66" s="333">
        <f>Hort!M105</f>
        <v>200</v>
      </c>
      <c r="G66" s="336">
        <f>Hort!S105</f>
        <v>160</v>
      </c>
      <c r="H66" s="338">
        <f>Hort!V105</f>
        <v>180</v>
      </c>
      <c r="I66" s="339">
        <f>Hort!Y105</f>
        <v>200</v>
      </c>
      <c r="J66" s="11">
        <f>Hort!AE105</f>
        <v>160</v>
      </c>
      <c r="K66" s="12">
        <f>Hort!AH105</f>
        <v>180</v>
      </c>
      <c r="L66" s="13">
        <f>Hort!AK105</f>
        <v>200</v>
      </c>
      <c r="M66" s="379">
        <f>Hort!AQ105</f>
        <v>160</v>
      </c>
      <c r="N66" s="383">
        <f>Hort!AT105</f>
        <v>180</v>
      </c>
      <c r="O66" s="385">
        <f>Hort!AW105</f>
        <v>200</v>
      </c>
    </row>
    <row r="67" spans="1:15" hidden="1" x14ac:dyDescent="0.25">
      <c r="A67" s="367">
        <f>Hort!B106</f>
        <v>7851</v>
      </c>
      <c r="B67" s="387" t="s">
        <v>10</v>
      </c>
      <c r="C67" s="366">
        <f>Hort!D106</f>
        <v>7950</v>
      </c>
      <c r="D67" s="327">
        <f>Hort!G106</f>
        <v>160</v>
      </c>
      <c r="E67" s="329">
        <f>Hort!J106</f>
        <v>180</v>
      </c>
      <c r="F67" s="333">
        <f>Hort!M106</f>
        <v>200</v>
      </c>
      <c r="G67" s="336">
        <f>Hort!S106</f>
        <v>160</v>
      </c>
      <c r="H67" s="338">
        <f>Hort!V106</f>
        <v>180</v>
      </c>
      <c r="I67" s="339">
        <f>Hort!Y106</f>
        <v>200</v>
      </c>
      <c r="J67" s="11">
        <f>Hort!AE106</f>
        <v>160</v>
      </c>
      <c r="K67" s="12">
        <f>Hort!AH106</f>
        <v>180</v>
      </c>
      <c r="L67" s="13">
        <f>Hort!AK106</f>
        <v>200</v>
      </c>
      <c r="M67" s="379">
        <f>Hort!AQ106</f>
        <v>160</v>
      </c>
      <c r="N67" s="383">
        <f>Hort!AT106</f>
        <v>180</v>
      </c>
      <c r="O67" s="385">
        <f>Hort!AW106</f>
        <v>200</v>
      </c>
    </row>
    <row r="68" spans="1:15" hidden="1" x14ac:dyDescent="0.25">
      <c r="A68" s="367">
        <f>Hort!B107</f>
        <v>7951</v>
      </c>
      <c r="B68" s="387" t="s">
        <v>10</v>
      </c>
      <c r="C68" s="366">
        <f>Hort!D107</f>
        <v>8050</v>
      </c>
      <c r="D68" s="327">
        <f>Hort!G107</f>
        <v>160</v>
      </c>
      <c r="E68" s="329">
        <f>Hort!J107</f>
        <v>180</v>
      </c>
      <c r="F68" s="333">
        <f>Hort!M107</f>
        <v>200</v>
      </c>
      <c r="G68" s="336">
        <f>Hort!S107</f>
        <v>160</v>
      </c>
      <c r="H68" s="338">
        <f>Hort!V107</f>
        <v>180</v>
      </c>
      <c r="I68" s="339">
        <f>Hort!Y107</f>
        <v>200</v>
      </c>
      <c r="J68" s="11">
        <f>Hort!AE107</f>
        <v>160</v>
      </c>
      <c r="K68" s="12">
        <f>Hort!AH107</f>
        <v>180</v>
      </c>
      <c r="L68" s="13">
        <f>Hort!AK107</f>
        <v>200</v>
      </c>
      <c r="M68" s="379">
        <f>Hort!AQ107</f>
        <v>160</v>
      </c>
      <c r="N68" s="383">
        <f>Hort!AT107</f>
        <v>180</v>
      </c>
      <c r="O68" s="385">
        <f>Hort!AW107</f>
        <v>200</v>
      </c>
    </row>
    <row r="69" spans="1:15" hidden="1" x14ac:dyDescent="0.25">
      <c r="A69" s="367">
        <f>Hort!B108</f>
        <v>8051</v>
      </c>
      <c r="B69" s="387" t="s">
        <v>10</v>
      </c>
      <c r="C69" s="366">
        <f>Hort!D108</f>
        <v>8150</v>
      </c>
      <c r="D69" s="327">
        <f>Hort!G108</f>
        <v>160</v>
      </c>
      <c r="E69" s="329">
        <f>Hort!J108</f>
        <v>180</v>
      </c>
      <c r="F69" s="333">
        <f>Hort!M108</f>
        <v>200</v>
      </c>
      <c r="G69" s="336">
        <f>Hort!S108</f>
        <v>160</v>
      </c>
      <c r="H69" s="338">
        <f>Hort!V108</f>
        <v>180</v>
      </c>
      <c r="I69" s="339">
        <f>Hort!Y108</f>
        <v>200</v>
      </c>
      <c r="J69" s="11">
        <f>Hort!AE108</f>
        <v>160</v>
      </c>
      <c r="K69" s="12">
        <f>Hort!AH108</f>
        <v>180</v>
      </c>
      <c r="L69" s="13">
        <f>Hort!AK108</f>
        <v>200</v>
      </c>
      <c r="M69" s="379">
        <f>Hort!AQ108</f>
        <v>160</v>
      </c>
      <c r="N69" s="383">
        <f>Hort!AT108</f>
        <v>180</v>
      </c>
      <c r="O69" s="385">
        <f>Hort!AW108</f>
        <v>200</v>
      </c>
    </row>
    <row r="70" spans="1:15" hidden="1" x14ac:dyDescent="0.25">
      <c r="A70" s="367">
        <f>Hort!B109</f>
        <v>8151</v>
      </c>
      <c r="B70" s="387" t="s">
        <v>10</v>
      </c>
      <c r="C70" s="366">
        <f>Hort!D109</f>
        <v>8250</v>
      </c>
      <c r="D70" s="327">
        <f>Hort!G109</f>
        <v>160</v>
      </c>
      <c r="E70" s="329">
        <f>Hort!J109</f>
        <v>180</v>
      </c>
      <c r="F70" s="333">
        <f>Hort!M109</f>
        <v>200</v>
      </c>
      <c r="G70" s="336">
        <f>Hort!S109</f>
        <v>160</v>
      </c>
      <c r="H70" s="338">
        <f>Hort!V109</f>
        <v>180</v>
      </c>
      <c r="I70" s="339">
        <f>Hort!Y109</f>
        <v>200</v>
      </c>
      <c r="J70" s="11">
        <f>Hort!AE109</f>
        <v>160</v>
      </c>
      <c r="K70" s="12">
        <f>Hort!AH109</f>
        <v>180</v>
      </c>
      <c r="L70" s="13">
        <f>Hort!AK109</f>
        <v>200</v>
      </c>
      <c r="M70" s="379">
        <f>Hort!AQ109</f>
        <v>160</v>
      </c>
      <c r="N70" s="383">
        <f>Hort!AT109</f>
        <v>180</v>
      </c>
      <c r="O70" s="385">
        <f>Hort!AW109</f>
        <v>200</v>
      </c>
    </row>
    <row r="71" spans="1:15" hidden="1" x14ac:dyDescent="0.25">
      <c r="A71" s="367">
        <f>Hort!B110</f>
        <v>8251</v>
      </c>
      <c r="B71" s="387" t="s">
        <v>10</v>
      </c>
      <c r="C71" s="366">
        <f>Hort!D110</f>
        <v>8350</v>
      </c>
      <c r="D71" s="327">
        <f>Hort!G110</f>
        <v>160</v>
      </c>
      <c r="E71" s="329">
        <f>Hort!J110</f>
        <v>180</v>
      </c>
      <c r="F71" s="333">
        <f>Hort!M110</f>
        <v>200</v>
      </c>
      <c r="G71" s="336">
        <f>Hort!S110</f>
        <v>160</v>
      </c>
      <c r="H71" s="338">
        <f>Hort!V110</f>
        <v>180</v>
      </c>
      <c r="I71" s="339">
        <f>Hort!Y110</f>
        <v>200</v>
      </c>
      <c r="J71" s="11">
        <f>Hort!AE110</f>
        <v>160</v>
      </c>
      <c r="K71" s="12">
        <f>Hort!AH110</f>
        <v>180</v>
      </c>
      <c r="L71" s="13">
        <f>Hort!AK110</f>
        <v>200</v>
      </c>
      <c r="M71" s="379">
        <f>Hort!AQ110</f>
        <v>160</v>
      </c>
      <c r="N71" s="383">
        <f>Hort!AT110</f>
        <v>180</v>
      </c>
      <c r="O71" s="385">
        <f>Hort!AW110</f>
        <v>200</v>
      </c>
    </row>
    <row r="72" spans="1:15" hidden="1" x14ac:dyDescent="0.25">
      <c r="A72" s="367">
        <f>Hort!B111</f>
        <v>8351</v>
      </c>
      <c r="B72" s="387" t="s">
        <v>10</v>
      </c>
      <c r="C72" s="366">
        <f>Hort!D111</f>
        <v>8450</v>
      </c>
      <c r="D72" s="327">
        <f>Hort!G111</f>
        <v>160</v>
      </c>
      <c r="E72" s="329">
        <f>Hort!J111</f>
        <v>180</v>
      </c>
      <c r="F72" s="333">
        <f>Hort!M111</f>
        <v>200</v>
      </c>
      <c r="G72" s="336">
        <f>Hort!S111</f>
        <v>160</v>
      </c>
      <c r="H72" s="338">
        <f>Hort!V111</f>
        <v>180</v>
      </c>
      <c r="I72" s="339">
        <f>Hort!Y111</f>
        <v>200</v>
      </c>
      <c r="J72" s="11">
        <f>Hort!AE111</f>
        <v>160</v>
      </c>
      <c r="K72" s="12">
        <f>Hort!AH111</f>
        <v>180</v>
      </c>
      <c r="L72" s="13">
        <f>Hort!AK111</f>
        <v>200</v>
      </c>
      <c r="M72" s="379">
        <f>Hort!AQ111</f>
        <v>160</v>
      </c>
      <c r="N72" s="383">
        <f>Hort!AT111</f>
        <v>180</v>
      </c>
      <c r="O72" s="385">
        <f>Hort!AW111</f>
        <v>200</v>
      </c>
    </row>
    <row r="73" spans="1:15" hidden="1" x14ac:dyDescent="0.25">
      <c r="A73" s="367">
        <f>Hort!B112</f>
        <v>8451</v>
      </c>
      <c r="B73" s="387" t="s">
        <v>10</v>
      </c>
      <c r="C73" s="366">
        <f>Hort!D112</f>
        <v>8550</v>
      </c>
      <c r="D73" s="327">
        <f>Hort!G112</f>
        <v>160</v>
      </c>
      <c r="E73" s="329">
        <f>Hort!J112</f>
        <v>180</v>
      </c>
      <c r="F73" s="333">
        <f>Hort!M112</f>
        <v>200</v>
      </c>
      <c r="G73" s="336">
        <f>Hort!S112</f>
        <v>160</v>
      </c>
      <c r="H73" s="338">
        <f>Hort!V112</f>
        <v>180</v>
      </c>
      <c r="I73" s="339">
        <f>Hort!Y112</f>
        <v>200</v>
      </c>
      <c r="J73" s="11">
        <f>Hort!AE112</f>
        <v>160</v>
      </c>
      <c r="K73" s="12">
        <f>Hort!AH112</f>
        <v>180</v>
      </c>
      <c r="L73" s="13">
        <f>Hort!AK112</f>
        <v>200</v>
      </c>
      <c r="M73" s="379">
        <f>Hort!AQ112</f>
        <v>160</v>
      </c>
      <c r="N73" s="383">
        <f>Hort!AT112</f>
        <v>180</v>
      </c>
      <c r="O73" s="385">
        <f>Hort!AW112</f>
        <v>200</v>
      </c>
    </row>
    <row r="74" spans="1:15" hidden="1" x14ac:dyDescent="0.25">
      <c r="A74" s="367">
        <f>Hort!B113</f>
        <v>8551</v>
      </c>
      <c r="B74" s="387" t="s">
        <v>10</v>
      </c>
      <c r="C74" s="366">
        <f>Hort!D113</f>
        <v>8650</v>
      </c>
      <c r="D74" s="327">
        <f>Hort!G113</f>
        <v>160</v>
      </c>
      <c r="E74" s="329">
        <f>Hort!J113</f>
        <v>180</v>
      </c>
      <c r="F74" s="333">
        <f>Hort!M113</f>
        <v>200</v>
      </c>
      <c r="G74" s="336">
        <f>Hort!S113</f>
        <v>160</v>
      </c>
      <c r="H74" s="338">
        <f>Hort!V113</f>
        <v>180</v>
      </c>
      <c r="I74" s="339">
        <f>Hort!Y113</f>
        <v>200</v>
      </c>
      <c r="J74" s="11">
        <f>Hort!AE113</f>
        <v>160</v>
      </c>
      <c r="K74" s="12">
        <f>Hort!AH113</f>
        <v>180</v>
      </c>
      <c r="L74" s="13">
        <f>Hort!AK113</f>
        <v>200</v>
      </c>
      <c r="M74" s="379">
        <f>Hort!AQ113</f>
        <v>160</v>
      </c>
      <c r="N74" s="383">
        <f>Hort!AT113</f>
        <v>180</v>
      </c>
      <c r="O74" s="385">
        <f>Hort!AW113</f>
        <v>200</v>
      </c>
    </row>
    <row r="75" spans="1:15" hidden="1" x14ac:dyDescent="0.25">
      <c r="A75" s="367">
        <f>Hort!B114</f>
        <v>8651</v>
      </c>
      <c r="B75" s="387" t="s">
        <v>10</v>
      </c>
      <c r="C75" s="366">
        <f>Hort!D114</f>
        <v>8750</v>
      </c>
      <c r="D75" s="327">
        <f>Hort!G114</f>
        <v>160</v>
      </c>
      <c r="E75" s="329">
        <f>Hort!J114</f>
        <v>180</v>
      </c>
      <c r="F75" s="333">
        <f>Hort!M114</f>
        <v>200</v>
      </c>
      <c r="G75" s="336">
        <f>Hort!S114</f>
        <v>160</v>
      </c>
      <c r="H75" s="338">
        <f>Hort!V114</f>
        <v>180</v>
      </c>
      <c r="I75" s="339">
        <f>Hort!Y114</f>
        <v>200</v>
      </c>
      <c r="J75" s="11">
        <f>Hort!AE114</f>
        <v>160</v>
      </c>
      <c r="K75" s="12">
        <f>Hort!AH114</f>
        <v>180</v>
      </c>
      <c r="L75" s="13">
        <f>Hort!AK114</f>
        <v>200</v>
      </c>
      <c r="M75" s="379">
        <f>Hort!AQ114</f>
        <v>160</v>
      </c>
      <c r="N75" s="383">
        <f>Hort!AT114</f>
        <v>180</v>
      </c>
      <c r="O75" s="385">
        <f>Hort!AW114</f>
        <v>200</v>
      </c>
    </row>
    <row r="76" spans="1:15" hidden="1" x14ac:dyDescent="0.25">
      <c r="A76" s="367">
        <f>Hort!B115</f>
        <v>8751</v>
      </c>
      <c r="B76" s="387" t="s">
        <v>10</v>
      </c>
      <c r="C76" s="366">
        <f>Hort!D115</f>
        <v>8850</v>
      </c>
      <c r="D76" s="327">
        <f>Hort!G115</f>
        <v>160</v>
      </c>
      <c r="E76" s="329">
        <f>Hort!J115</f>
        <v>180</v>
      </c>
      <c r="F76" s="333">
        <f>Hort!M115</f>
        <v>200</v>
      </c>
      <c r="G76" s="336">
        <f>Hort!S115</f>
        <v>160</v>
      </c>
      <c r="H76" s="338">
        <f>Hort!V115</f>
        <v>180</v>
      </c>
      <c r="I76" s="339">
        <f>Hort!Y115</f>
        <v>200</v>
      </c>
      <c r="J76" s="11">
        <f>Hort!AE115</f>
        <v>160</v>
      </c>
      <c r="K76" s="12">
        <f>Hort!AH115</f>
        <v>180</v>
      </c>
      <c r="L76" s="13">
        <f>Hort!AK115</f>
        <v>200</v>
      </c>
      <c r="M76" s="379">
        <f>Hort!AQ115</f>
        <v>160</v>
      </c>
      <c r="N76" s="383">
        <f>Hort!AT115</f>
        <v>180</v>
      </c>
      <c r="O76" s="385">
        <f>Hort!AW115</f>
        <v>200</v>
      </c>
    </row>
    <row r="77" spans="1:15" hidden="1" x14ac:dyDescent="0.25">
      <c r="A77" s="367">
        <f>Hort!B116</f>
        <v>8851</v>
      </c>
      <c r="B77" s="387" t="s">
        <v>10</v>
      </c>
      <c r="C77" s="366">
        <f>Hort!D116</f>
        <v>8950</v>
      </c>
      <c r="D77" s="327">
        <f>Hort!G116</f>
        <v>160</v>
      </c>
      <c r="E77" s="329">
        <f>Hort!J116</f>
        <v>180</v>
      </c>
      <c r="F77" s="333">
        <f>Hort!M116</f>
        <v>200</v>
      </c>
      <c r="G77" s="336">
        <f>Hort!S116</f>
        <v>160</v>
      </c>
      <c r="H77" s="338">
        <f>Hort!V116</f>
        <v>180</v>
      </c>
      <c r="I77" s="339">
        <f>Hort!Y116</f>
        <v>200</v>
      </c>
      <c r="J77" s="11">
        <f>Hort!AE116</f>
        <v>160</v>
      </c>
      <c r="K77" s="12">
        <f>Hort!AH116</f>
        <v>180</v>
      </c>
      <c r="L77" s="13">
        <f>Hort!AK116</f>
        <v>200</v>
      </c>
      <c r="M77" s="379">
        <f>Hort!AQ116</f>
        <v>160</v>
      </c>
      <c r="N77" s="383">
        <f>Hort!AT116</f>
        <v>180</v>
      </c>
      <c r="O77" s="385">
        <f>Hort!AW116</f>
        <v>200</v>
      </c>
    </row>
    <row r="78" spans="1:15" hidden="1" x14ac:dyDescent="0.25">
      <c r="A78" s="367">
        <f>Hort!B117</f>
        <v>8951</v>
      </c>
      <c r="B78" s="387" t="s">
        <v>10</v>
      </c>
      <c r="C78" s="366">
        <f>Hort!D117</f>
        <v>9050</v>
      </c>
      <c r="D78" s="327">
        <f>Hort!G117</f>
        <v>160</v>
      </c>
      <c r="E78" s="329">
        <f>Hort!J117</f>
        <v>180</v>
      </c>
      <c r="F78" s="333">
        <f>Hort!M117</f>
        <v>200</v>
      </c>
      <c r="G78" s="336">
        <f>Hort!S117</f>
        <v>160</v>
      </c>
      <c r="H78" s="338">
        <f>Hort!V117</f>
        <v>180</v>
      </c>
      <c r="I78" s="339">
        <f>Hort!Y117</f>
        <v>200</v>
      </c>
      <c r="J78" s="11">
        <f>Hort!AE117</f>
        <v>160</v>
      </c>
      <c r="K78" s="12">
        <f>Hort!AH117</f>
        <v>180</v>
      </c>
      <c r="L78" s="13">
        <f>Hort!AK117</f>
        <v>200</v>
      </c>
      <c r="M78" s="379">
        <f>Hort!AQ117</f>
        <v>160</v>
      </c>
      <c r="N78" s="383">
        <f>Hort!AT117</f>
        <v>180</v>
      </c>
      <c r="O78" s="385">
        <f>Hort!AW117</f>
        <v>200</v>
      </c>
    </row>
    <row r="79" spans="1:15" hidden="1" x14ac:dyDescent="0.25">
      <c r="A79" s="367">
        <f>Hort!B118</f>
        <v>9051</v>
      </c>
      <c r="B79" s="387" t="s">
        <v>10</v>
      </c>
      <c r="C79" s="366">
        <f>Hort!D118</f>
        <v>9150</v>
      </c>
      <c r="D79" s="327">
        <f>Hort!G118</f>
        <v>160</v>
      </c>
      <c r="E79" s="329">
        <f>Hort!J118</f>
        <v>180</v>
      </c>
      <c r="F79" s="333">
        <f>Hort!M118</f>
        <v>200</v>
      </c>
      <c r="G79" s="336">
        <f>Hort!S118</f>
        <v>160</v>
      </c>
      <c r="H79" s="338">
        <f>Hort!V118</f>
        <v>180</v>
      </c>
      <c r="I79" s="339">
        <f>Hort!Y118</f>
        <v>200</v>
      </c>
      <c r="J79" s="11">
        <f>Hort!AE118</f>
        <v>160</v>
      </c>
      <c r="K79" s="12">
        <f>Hort!AH118</f>
        <v>180</v>
      </c>
      <c r="L79" s="13">
        <f>Hort!AK118</f>
        <v>200</v>
      </c>
      <c r="M79" s="379">
        <f>Hort!AQ118</f>
        <v>160</v>
      </c>
      <c r="N79" s="383">
        <f>Hort!AT118</f>
        <v>180</v>
      </c>
      <c r="O79" s="385">
        <f>Hort!AW118</f>
        <v>200</v>
      </c>
    </row>
    <row r="80" spans="1:15" hidden="1" x14ac:dyDescent="0.25">
      <c r="A80" s="367">
        <f>Hort!B119</f>
        <v>9151</v>
      </c>
      <c r="B80" s="387" t="s">
        <v>10</v>
      </c>
      <c r="C80" s="366">
        <f>Hort!D119</f>
        <v>9250</v>
      </c>
      <c r="D80" s="327">
        <f>Hort!G119</f>
        <v>160</v>
      </c>
      <c r="E80" s="329">
        <f>Hort!J119</f>
        <v>180</v>
      </c>
      <c r="F80" s="333">
        <f>Hort!M119</f>
        <v>200</v>
      </c>
      <c r="G80" s="336">
        <f>Hort!S119</f>
        <v>160</v>
      </c>
      <c r="H80" s="338">
        <f>Hort!V119</f>
        <v>180</v>
      </c>
      <c r="I80" s="339">
        <f>Hort!Y119</f>
        <v>200</v>
      </c>
      <c r="J80" s="11">
        <f>Hort!AE119</f>
        <v>160</v>
      </c>
      <c r="K80" s="12">
        <f>Hort!AH119</f>
        <v>180</v>
      </c>
      <c r="L80" s="13">
        <f>Hort!AK119</f>
        <v>200</v>
      </c>
      <c r="M80" s="379">
        <f>Hort!AQ119</f>
        <v>160</v>
      </c>
      <c r="N80" s="383">
        <f>Hort!AT119</f>
        <v>180</v>
      </c>
      <c r="O80" s="385">
        <f>Hort!AW119</f>
        <v>200</v>
      </c>
    </row>
    <row r="81" spans="1:15" ht="30" x14ac:dyDescent="0.25">
      <c r="A81" s="367">
        <f>SUM(C48+1)</f>
        <v>6051</v>
      </c>
      <c r="B81" s="387" t="s">
        <v>11</v>
      </c>
      <c r="C81" s="369"/>
      <c r="D81" s="327">
        <f>Hort!G120</f>
        <v>160</v>
      </c>
      <c r="E81" s="329">
        <f>Hort!J120</f>
        <v>180</v>
      </c>
      <c r="F81" s="333">
        <f>Hort!M120</f>
        <v>200</v>
      </c>
      <c r="G81" s="336">
        <f>Hort!S120</f>
        <v>160</v>
      </c>
      <c r="H81" s="338">
        <f>Hort!V120</f>
        <v>180</v>
      </c>
      <c r="I81" s="339">
        <f>Hort!Y120</f>
        <v>200</v>
      </c>
      <c r="J81" s="11">
        <f>Hort!AE120</f>
        <v>160</v>
      </c>
      <c r="K81" s="12">
        <f>Hort!AH120</f>
        <v>180</v>
      </c>
      <c r="L81" s="13">
        <f>Hort!AK120</f>
        <v>200</v>
      </c>
      <c r="M81" s="379">
        <f>Hort!AQ120</f>
        <v>120</v>
      </c>
      <c r="N81" s="383">
        <f>Hort!AT120</f>
        <v>138</v>
      </c>
      <c r="O81" s="385">
        <f>Hort!AW120</f>
        <v>159</v>
      </c>
    </row>
    <row r="82" spans="1:15" x14ac:dyDescent="0.25">
      <c r="A82" s="564" t="s">
        <v>49</v>
      </c>
      <c r="B82" s="564"/>
      <c r="C82" s="565"/>
      <c r="D82" s="327">
        <f>Hort!G121</f>
        <v>84.5</v>
      </c>
      <c r="E82" s="329">
        <f>Hort!J121</f>
        <v>97</v>
      </c>
      <c r="F82" s="333">
        <f>Hort!M121</f>
        <v>112</v>
      </c>
      <c r="G82" s="336">
        <f>Hort!S121</f>
        <v>0</v>
      </c>
      <c r="H82" s="338">
        <f>Hort!V121</f>
        <v>0</v>
      </c>
      <c r="I82" s="339">
        <f>Hort!Y121</f>
        <v>0</v>
      </c>
      <c r="J82" s="11">
        <f>Hort!AE121</f>
        <v>0</v>
      </c>
      <c r="K82" s="12">
        <f>Hort!AH121</f>
        <v>0</v>
      </c>
      <c r="L82" s="13">
        <f>Hort!AK121</f>
        <v>0</v>
      </c>
      <c r="M82" s="379">
        <f>Hort!AQ121</f>
        <v>0</v>
      </c>
      <c r="N82" s="383">
        <f>Hort!AT121</f>
        <v>0</v>
      </c>
      <c r="O82" s="385">
        <f>Hort!AW121</f>
        <v>0</v>
      </c>
    </row>
  </sheetData>
  <mergeCells count="5">
    <mergeCell ref="A82:C82"/>
    <mergeCell ref="A4:C4"/>
    <mergeCell ref="A5:C5"/>
    <mergeCell ref="A6:C6"/>
    <mergeCell ref="A7:C7"/>
  </mergeCells>
  <printOptions horizontalCentered="1"/>
  <pageMargins left="0.70866141732283472" right="0.70866141732283472" top="0.78740157480314965" bottom="0.78740157480314965" header="0.31496062992125984" footer="0.31496062992125984"/>
  <pageSetup paperSize="9" scale="5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3"/>
  <sheetViews>
    <sheetView zoomScale="80" zoomScaleNormal="80" workbookViewId="0">
      <selection activeCell="A35" sqref="A35"/>
    </sheetView>
  </sheetViews>
  <sheetFormatPr baseColWidth="10" defaultRowHeight="15" x14ac:dyDescent="0.25"/>
  <cols>
    <col min="2" max="2" width="7.5703125" customWidth="1"/>
  </cols>
  <sheetData>
    <row r="1" spans="1:15" ht="18.75" x14ac:dyDescent="0.3">
      <c r="A1" s="99" t="e">
        <f>#REF!</f>
        <v>#REF!</v>
      </c>
    </row>
    <row r="2" spans="1:15" ht="18.75" x14ac:dyDescent="0.3">
      <c r="A2" s="100" t="e">
        <f>#REF!</f>
        <v>#REF!</v>
      </c>
    </row>
    <row r="4" spans="1:15" x14ac:dyDescent="0.25">
      <c r="A4" s="507" t="e">
        <f>#REF!</f>
        <v>#REF!</v>
      </c>
      <c r="B4" s="507"/>
      <c r="C4" s="508"/>
      <c r="D4" s="43" t="e">
        <f>#REF!</f>
        <v>#REF!</v>
      </c>
      <c r="E4" s="55"/>
      <c r="F4" s="55"/>
      <c r="G4" s="43" t="e">
        <f>#REF!</f>
        <v>#REF!</v>
      </c>
      <c r="H4" s="56"/>
      <c r="I4" s="56"/>
      <c r="J4" s="53" t="e">
        <f>#REF!</f>
        <v>#REF!</v>
      </c>
      <c r="K4" s="58"/>
      <c r="L4" s="58"/>
      <c r="M4" s="50" t="e">
        <f>#REF!</f>
        <v>#REF!</v>
      </c>
      <c r="N4" s="50"/>
      <c r="O4" s="50"/>
    </row>
    <row r="5" spans="1:15" x14ac:dyDescent="0.25">
      <c r="A5" s="576"/>
      <c r="B5" s="577"/>
      <c r="C5" s="578"/>
      <c r="D5" s="59"/>
      <c r="E5" s="32" t="e">
        <f>#REF!</f>
        <v>#REF!</v>
      </c>
      <c r="F5" s="32" t="e">
        <f>#REF!</f>
        <v>#REF!</v>
      </c>
      <c r="G5" s="61"/>
      <c r="H5" s="33" t="e">
        <f>#REF!</f>
        <v>#REF!</v>
      </c>
      <c r="I5" s="33" t="e">
        <f>#REF!</f>
        <v>#REF!</v>
      </c>
      <c r="J5" s="133"/>
      <c r="K5" s="134" t="e">
        <f>#REF!</f>
        <v>#REF!</v>
      </c>
      <c r="L5" s="134" t="e">
        <f>#REF!</f>
        <v>#REF!</v>
      </c>
      <c r="M5" s="135"/>
      <c r="N5" s="136" t="e">
        <f>#REF!</f>
        <v>#REF!</v>
      </c>
      <c r="O5" s="136" t="e">
        <f>#REF!</f>
        <v>#REF!</v>
      </c>
    </row>
    <row r="6" spans="1:15" x14ac:dyDescent="0.25">
      <c r="A6" s="566" t="e">
        <f>#REF!</f>
        <v>#REF!</v>
      </c>
      <c r="B6" s="567"/>
      <c r="C6" s="568"/>
      <c r="D6" s="59"/>
      <c r="E6" s="32" t="e">
        <f>#REF!</f>
        <v>#REF!</v>
      </c>
      <c r="F6" s="32" t="e">
        <f>#REF!</f>
        <v>#REF!</v>
      </c>
      <c r="G6" s="61"/>
      <c r="H6" s="33" t="e">
        <f>#REF!</f>
        <v>#REF!</v>
      </c>
      <c r="I6" s="33" t="e">
        <f>#REF!</f>
        <v>#REF!</v>
      </c>
      <c r="J6" s="72"/>
      <c r="K6" s="29" t="e">
        <f>#REF!</f>
        <v>#REF!</v>
      </c>
      <c r="L6" s="29" t="e">
        <f>#REF!</f>
        <v>#REF!</v>
      </c>
      <c r="M6" s="77"/>
      <c r="N6" s="28" t="e">
        <f>#REF!</f>
        <v>#REF!</v>
      </c>
      <c r="O6" s="28" t="e">
        <f>#REF!</f>
        <v>#REF!</v>
      </c>
    </row>
    <row r="7" spans="1:15" x14ac:dyDescent="0.25">
      <c r="A7" s="579" t="e">
        <f>#REF!</f>
        <v>#REF!</v>
      </c>
      <c r="B7" s="579"/>
      <c r="C7" s="580"/>
      <c r="D7" s="34" t="e">
        <f>#REF!</f>
        <v>#REF!</v>
      </c>
      <c r="E7" s="35" t="e">
        <f>#REF!</f>
        <v>#REF!</v>
      </c>
      <c r="F7" s="36" t="e">
        <f>#REF!</f>
        <v>#REF!</v>
      </c>
      <c r="G7" s="78" t="e">
        <f>#REF!</f>
        <v>#REF!</v>
      </c>
      <c r="H7" s="79" t="e">
        <f>#REF!</f>
        <v>#REF!</v>
      </c>
      <c r="I7" s="80" t="e">
        <f>#REF!</f>
        <v>#REF!</v>
      </c>
      <c r="J7" s="82" t="e">
        <f>#REF!</f>
        <v>#REF!</v>
      </c>
      <c r="K7" s="82" t="e">
        <f>#REF!</f>
        <v>#REF!</v>
      </c>
      <c r="L7" s="84" t="e">
        <f>#REF!</f>
        <v>#REF!</v>
      </c>
      <c r="M7" s="88" t="e">
        <f>#REF!</f>
        <v>#REF!</v>
      </c>
      <c r="N7" s="88" t="e">
        <f>#REF!</f>
        <v>#REF!</v>
      </c>
      <c r="O7" s="106" t="e">
        <f>#REF!</f>
        <v>#REF!</v>
      </c>
    </row>
    <row r="8" spans="1:15" x14ac:dyDescent="0.25">
      <c r="A8" s="576" t="e">
        <f>#REF!</f>
        <v>#REF!</v>
      </c>
      <c r="B8" s="577"/>
      <c r="C8" s="578"/>
      <c r="D8" s="151" t="e">
        <f>#REF!</f>
        <v>#REF!</v>
      </c>
      <c r="E8" s="152" t="e">
        <f>#REF!</f>
        <v>#REF!</v>
      </c>
      <c r="F8" s="152" t="e">
        <f>#REF!</f>
        <v>#REF!</v>
      </c>
      <c r="G8" s="153" t="e">
        <f>#REF!</f>
        <v>#REF!</v>
      </c>
      <c r="H8" s="153" t="e">
        <f>#REF!</f>
        <v>#REF!</v>
      </c>
      <c r="I8" s="101" t="e">
        <f>#REF!</f>
        <v>#REF!</v>
      </c>
      <c r="J8" s="90" t="e">
        <f>#REF!</f>
        <v>#REF!</v>
      </c>
      <c r="K8" s="90" t="e">
        <f>#REF!</f>
        <v>#REF!</v>
      </c>
      <c r="L8" s="90" t="e">
        <f>#REF!</f>
        <v>#REF!</v>
      </c>
      <c r="M8" s="96" t="e">
        <f>#REF!</f>
        <v>#REF!</v>
      </c>
      <c r="N8" s="96" t="e">
        <f>#REF!</f>
        <v>#REF!</v>
      </c>
      <c r="O8" s="96" t="e">
        <f>#REF!</f>
        <v>#REF!</v>
      </c>
    </row>
    <row r="9" spans="1:15" x14ac:dyDescent="0.25">
      <c r="A9" s="37"/>
      <c r="B9" s="37" t="s">
        <v>10</v>
      </c>
      <c r="C9" s="131" t="e">
        <f>#REF!</f>
        <v>#REF!</v>
      </c>
      <c r="D9" s="21" t="e">
        <f>#REF!</f>
        <v>#REF!</v>
      </c>
      <c r="E9" s="22" t="e">
        <f>#REF!</f>
        <v>#REF!</v>
      </c>
      <c r="F9" s="38" t="e">
        <f>#REF!</f>
        <v>#REF!</v>
      </c>
      <c r="G9" s="5" t="e">
        <f>#REF!</f>
        <v>#REF!</v>
      </c>
      <c r="H9" s="6" t="e">
        <f>#REF!</f>
        <v>#REF!</v>
      </c>
      <c r="I9" s="7" t="e">
        <f>#REF!</f>
        <v>#REF!</v>
      </c>
      <c r="J9" s="11" t="e">
        <f>#REF!</f>
        <v>#REF!</v>
      </c>
      <c r="K9" s="12" t="e">
        <f>#REF!</f>
        <v>#REF!</v>
      </c>
      <c r="L9" s="13" t="e">
        <f>#REF!</f>
        <v>#REF!</v>
      </c>
      <c r="M9" s="14" t="e">
        <f>#REF!</f>
        <v>#REF!</v>
      </c>
      <c r="N9" s="15" t="e">
        <f>#REF!</f>
        <v>#REF!</v>
      </c>
      <c r="O9" s="16" t="e">
        <f>#REF!</f>
        <v>#REF!</v>
      </c>
    </row>
    <row r="10" spans="1:15" x14ac:dyDescent="0.25">
      <c r="A10" s="132" t="e">
        <f>#REF!</f>
        <v>#REF!</v>
      </c>
      <c r="B10" s="37" t="s">
        <v>10</v>
      </c>
      <c r="C10" s="8" t="e">
        <f>#REF!</f>
        <v>#REF!</v>
      </c>
      <c r="D10" s="21" t="e">
        <f>#REF!</f>
        <v>#REF!</v>
      </c>
      <c r="E10" s="22" t="e">
        <f>#REF!</f>
        <v>#REF!</v>
      </c>
      <c r="F10" s="38" t="e">
        <f>#REF!</f>
        <v>#REF!</v>
      </c>
      <c r="G10" s="5" t="e">
        <f>#REF!</f>
        <v>#REF!</v>
      </c>
      <c r="H10" s="6" t="e">
        <f>#REF!</f>
        <v>#REF!</v>
      </c>
      <c r="I10" s="7" t="e">
        <f>#REF!</f>
        <v>#REF!</v>
      </c>
      <c r="J10" s="11" t="e">
        <f>#REF!</f>
        <v>#REF!</v>
      </c>
      <c r="K10" s="12" t="e">
        <f>#REF!</f>
        <v>#REF!</v>
      </c>
      <c r="L10" s="13" t="e">
        <f>#REF!</f>
        <v>#REF!</v>
      </c>
      <c r="M10" s="14" t="e">
        <f>#REF!</f>
        <v>#REF!</v>
      </c>
      <c r="N10" s="15" t="e">
        <f>#REF!</f>
        <v>#REF!</v>
      </c>
      <c r="O10" s="16" t="e">
        <f>#REF!</f>
        <v>#REF!</v>
      </c>
    </row>
    <row r="11" spans="1:15" x14ac:dyDescent="0.25">
      <c r="A11" s="39" t="e">
        <f>#REF!</f>
        <v>#REF!</v>
      </c>
      <c r="B11" s="37" t="s">
        <v>10</v>
      </c>
      <c r="C11" s="8" t="e">
        <f>#REF!</f>
        <v>#REF!</v>
      </c>
      <c r="D11" s="21" t="e">
        <f>#REF!</f>
        <v>#REF!</v>
      </c>
      <c r="E11" s="22" t="e">
        <f>#REF!</f>
        <v>#REF!</v>
      </c>
      <c r="F11" s="38" t="e">
        <f>#REF!</f>
        <v>#REF!</v>
      </c>
      <c r="G11" s="5" t="e">
        <f>#REF!</f>
        <v>#REF!</v>
      </c>
      <c r="H11" s="6" t="e">
        <f>#REF!</f>
        <v>#REF!</v>
      </c>
      <c r="I11" s="7" t="e">
        <f>#REF!</f>
        <v>#REF!</v>
      </c>
      <c r="J11" s="11" t="e">
        <f>#REF!</f>
        <v>#REF!</v>
      </c>
      <c r="K11" s="12" t="e">
        <f>#REF!</f>
        <v>#REF!</v>
      </c>
      <c r="L11" s="13" t="e">
        <f>#REF!</f>
        <v>#REF!</v>
      </c>
      <c r="M11" s="14" t="e">
        <f>#REF!</f>
        <v>#REF!</v>
      </c>
      <c r="N11" s="15" t="e">
        <f>#REF!</f>
        <v>#REF!</v>
      </c>
      <c r="O11" s="16" t="e">
        <f>#REF!</f>
        <v>#REF!</v>
      </c>
    </row>
    <row r="12" spans="1:15" x14ac:dyDescent="0.25">
      <c r="A12" s="39" t="e">
        <f>#REF!</f>
        <v>#REF!</v>
      </c>
      <c r="B12" s="37" t="s">
        <v>10</v>
      </c>
      <c r="C12" s="8" t="e">
        <f>#REF!</f>
        <v>#REF!</v>
      </c>
      <c r="D12" s="21" t="e">
        <f>#REF!</f>
        <v>#REF!</v>
      </c>
      <c r="E12" s="22" t="e">
        <f>#REF!</f>
        <v>#REF!</v>
      </c>
      <c r="F12" s="38" t="e">
        <f>#REF!</f>
        <v>#REF!</v>
      </c>
      <c r="G12" s="5" t="e">
        <f>#REF!</f>
        <v>#REF!</v>
      </c>
      <c r="H12" s="6" t="e">
        <f>#REF!</f>
        <v>#REF!</v>
      </c>
      <c r="I12" s="7" t="e">
        <f>#REF!</f>
        <v>#REF!</v>
      </c>
      <c r="J12" s="11" t="e">
        <f>#REF!</f>
        <v>#REF!</v>
      </c>
      <c r="K12" s="12" t="e">
        <f>#REF!</f>
        <v>#REF!</v>
      </c>
      <c r="L12" s="13" t="e">
        <f>#REF!</f>
        <v>#REF!</v>
      </c>
      <c r="M12" s="14" t="e">
        <f>#REF!</f>
        <v>#REF!</v>
      </c>
      <c r="N12" s="15" t="e">
        <f>#REF!</f>
        <v>#REF!</v>
      </c>
      <c r="O12" s="16" t="e">
        <f>#REF!</f>
        <v>#REF!</v>
      </c>
    </row>
    <row r="13" spans="1:15" x14ac:dyDescent="0.25">
      <c r="A13" s="39" t="e">
        <f>#REF!</f>
        <v>#REF!</v>
      </c>
      <c r="B13" s="37" t="s">
        <v>10</v>
      </c>
      <c r="C13" s="8" t="e">
        <f>#REF!</f>
        <v>#REF!</v>
      </c>
      <c r="D13" s="21" t="e">
        <f>#REF!</f>
        <v>#REF!</v>
      </c>
      <c r="E13" s="22" t="e">
        <f>#REF!</f>
        <v>#REF!</v>
      </c>
      <c r="F13" s="38" t="e">
        <f>#REF!</f>
        <v>#REF!</v>
      </c>
      <c r="G13" s="5" t="e">
        <f>#REF!</f>
        <v>#REF!</v>
      </c>
      <c r="H13" s="6" t="e">
        <f>#REF!</f>
        <v>#REF!</v>
      </c>
      <c r="I13" s="7" t="e">
        <f>#REF!</f>
        <v>#REF!</v>
      </c>
      <c r="J13" s="11" t="e">
        <f>#REF!</f>
        <v>#REF!</v>
      </c>
      <c r="K13" s="12" t="e">
        <f>#REF!</f>
        <v>#REF!</v>
      </c>
      <c r="L13" s="13" t="e">
        <f>#REF!</f>
        <v>#REF!</v>
      </c>
      <c r="M13" s="14" t="e">
        <f>#REF!</f>
        <v>#REF!</v>
      </c>
      <c r="N13" s="15" t="e">
        <f>#REF!</f>
        <v>#REF!</v>
      </c>
      <c r="O13" s="16" t="e">
        <f>#REF!</f>
        <v>#REF!</v>
      </c>
    </row>
    <row r="14" spans="1:15" x14ac:dyDescent="0.25">
      <c r="A14" s="39" t="e">
        <f>#REF!</f>
        <v>#REF!</v>
      </c>
      <c r="B14" s="37" t="s">
        <v>10</v>
      </c>
      <c r="C14" s="8" t="e">
        <f>#REF!</f>
        <v>#REF!</v>
      </c>
      <c r="D14" s="21" t="e">
        <f>#REF!</f>
        <v>#REF!</v>
      </c>
      <c r="E14" s="22" t="e">
        <f>#REF!</f>
        <v>#REF!</v>
      </c>
      <c r="F14" s="38" t="e">
        <f>#REF!</f>
        <v>#REF!</v>
      </c>
      <c r="G14" s="5" t="e">
        <f>#REF!</f>
        <v>#REF!</v>
      </c>
      <c r="H14" s="6" t="e">
        <f>#REF!</f>
        <v>#REF!</v>
      </c>
      <c r="I14" s="7" t="e">
        <f>#REF!</f>
        <v>#REF!</v>
      </c>
      <c r="J14" s="11" t="e">
        <f>#REF!</f>
        <v>#REF!</v>
      </c>
      <c r="K14" s="12" t="e">
        <f>#REF!</f>
        <v>#REF!</v>
      </c>
      <c r="L14" s="13" t="e">
        <f>#REF!</f>
        <v>#REF!</v>
      </c>
      <c r="M14" s="14" t="e">
        <f>#REF!</f>
        <v>#REF!</v>
      </c>
      <c r="N14" s="15" t="e">
        <f>#REF!</f>
        <v>#REF!</v>
      </c>
      <c r="O14" s="16" t="e">
        <f>#REF!</f>
        <v>#REF!</v>
      </c>
    </row>
    <row r="15" spans="1:15" x14ac:dyDescent="0.25">
      <c r="A15" s="39" t="e">
        <f>#REF!</f>
        <v>#REF!</v>
      </c>
      <c r="B15" s="37" t="s">
        <v>10</v>
      </c>
      <c r="C15" s="8" t="e">
        <f>#REF!</f>
        <v>#REF!</v>
      </c>
      <c r="D15" s="21" t="e">
        <f>#REF!</f>
        <v>#REF!</v>
      </c>
      <c r="E15" s="22" t="e">
        <f>#REF!</f>
        <v>#REF!</v>
      </c>
      <c r="F15" s="38" t="e">
        <f>#REF!</f>
        <v>#REF!</v>
      </c>
      <c r="G15" s="5" t="e">
        <f>#REF!</f>
        <v>#REF!</v>
      </c>
      <c r="H15" s="6" t="e">
        <f>#REF!</f>
        <v>#REF!</v>
      </c>
      <c r="I15" s="7" t="e">
        <f>#REF!</f>
        <v>#REF!</v>
      </c>
      <c r="J15" s="11" t="e">
        <f>#REF!</f>
        <v>#REF!</v>
      </c>
      <c r="K15" s="12" t="e">
        <f>#REF!</f>
        <v>#REF!</v>
      </c>
      <c r="L15" s="13" t="e">
        <f>#REF!</f>
        <v>#REF!</v>
      </c>
      <c r="M15" s="14" t="e">
        <f>#REF!</f>
        <v>#REF!</v>
      </c>
      <c r="N15" s="15" t="e">
        <f>#REF!</f>
        <v>#REF!</v>
      </c>
      <c r="O15" s="16" t="e">
        <f>#REF!</f>
        <v>#REF!</v>
      </c>
    </row>
    <row r="16" spans="1:15" x14ac:dyDescent="0.25">
      <c r="A16" s="39" t="e">
        <f>#REF!</f>
        <v>#REF!</v>
      </c>
      <c r="B16" s="37" t="s">
        <v>10</v>
      </c>
      <c r="C16" s="8" t="e">
        <f>#REF!</f>
        <v>#REF!</v>
      </c>
      <c r="D16" s="21" t="e">
        <f>#REF!</f>
        <v>#REF!</v>
      </c>
      <c r="E16" s="22" t="e">
        <f>#REF!</f>
        <v>#REF!</v>
      </c>
      <c r="F16" s="38" t="e">
        <f>#REF!</f>
        <v>#REF!</v>
      </c>
      <c r="G16" s="5" t="e">
        <f>#REF!</f>
        <v>#REF!</v>
      </c>
      <c r="H16" s="6" t="e">
        <f>#REF!</f>
        <v>#REF!</v>
      </c>
      <c r="I16" s="7" t="e">
        <f>#REF!</f>
        <v>#REF!</v>
      </c>
      <c r="J16" s="11" t="e">
        <f>#REF!</f>
        <v>#REF!</v>
      </c>
      <c r="K16" s="12" t="e">
        <f>#REF!</f>
        <v>#REF!</v>
      </c>
      <c r="L16" s="13" t="e">
        <f>#REF!</f>
        <v>#REF!</v>
      </c>
      <c r="M16" s="14" t="e">
        <f>#REF!</f>
        <v>#REF!</v>
      </c>
      <c r="N16" s="15" t="e">
        <f>#REF!</f>
        <v>#REF!</v>
      </c>
      <c r="O16" s="16" t="e">
        <f>#REF!</f>
        <v>#REF!</v>
      </c>
    </row>
    <row r="17" spans="1:15" x14ac:dyDescent="0.25">
      <c r="A17" s="39" t="e">
        <f>#REF!</f>
        <v>#REF!</v>
      </c>
      <c r="B17" s="37" t="s">
        <v>10</v>
      </c>
      <c r="C17" s="8" t="e">
        <f>#REF!</f>
        <v>#REF!</v>
      </c>
      <c r="D17" s="21" t="e">
        <f>#REF!</f>
        <v>#REF!</v>
      </c>
      <c r="E17" s="22" t="e">
        <f>#REF!</f>
        <v>#REF!</v>
      </c>
      <c r="F17" s="38" t="e">
        <f>#REF!</f>
        <v>#REF!</v>
      </c>
      <c r="G17" s="5" t="e">
        <f>#REF!</f>
        <v>#REF!</v>
      </c>
      <c r="H17" s="6" t="e">
        <f>#REF!</f>
        <v>#REF!</v>
      </c>
      <c r="I17" s="7" t="e">
        <f>#REF!</f>
        <v>#REF!</v>
      </c>
      <c r="J17" s="11" t="e">
        <f>#REF!</f>
        <v>#REF!</v>
      </c>
      <c r="K17" s="12" t="e">
        <f>#REF!</f>
        <v>#REF!</v>
      </c>
      <c r="L17" s="13" t="e">
        <f>#REF!</f>
        <v>#REF!</v>
      </c>
      <c r="M17" s="14" t="e">
        <f>#REF!</f>
        <v>#REF!</v>
      </c>
      <c r="N17" s="15" t="e">
        <f>#REF!</f>
        <v>#REF!</v>
      </c>
      <c r="O17" s="16" t="e">
        <f>#REF!</f>
        <v>#REF!</v>
      </c>
    </row>
    <row r="18" spans="1:15" x14ac:dyDescent="0.25">
      <c r="A18" s="39" t="e">
        <f>#REF!</f>
        <v>#REF!</v>
      </c>
      <c r="B18" s="37" t="s">
        <v>10</v>
      </c>
      <c r="C18" s="8" t="e">
        <f>#REF!</f>
        <v>#REF!</v>
      </c>
      <c r="D18" s="21" t="e">
        <f>#REF!</f>
        <v>#REF!</v>
      </c>
      <c r="E18" s="22" t="e">
        <f>#REF!</f>
        <v>#REF!</v>
      </c>
      <c r="F18" s="38" t="e">
        <f>#REF!</f>
        <v>#REF!</v>
      </c>
      <c r="G18" s="5" t="e">
        <f>#REF!</f>
        <v>#REF!</v>
      </c>
      <c r="H18" s="6" t="e">
        <f>#REF!</f>
        <v>#REF!</v>
      </c>
      <c r="I18" s="7" t="e">
        <f>#REF!</f>
        <v>#REF!</v>
      </c>
      <c r="J18" s="11" t="e">
        <f>#REF!</f>
        <v>#REF!</v>
      </c>
      <c r="K18" s="12" t="e">
        <f>#REF!</f>
        <v>#REF!</v>
      </c>
      <c r="L18" s="13" t="e">
        <f>#REF!</f>
        <v>#REF!</v>
      </c>
      <c r="M18" s="14" t="e">
        <f>#REF!</f>
        <v>#REF!</v>
      </c>
      <c r="N18" s="15" t="e">
        <f>#REF!</f>
        <v>#REF!</v>
      </c>
      <c r="O18" s="16" t="e">
        <f>#REF!</f>
        <v>#REF!</v>
      </c>
    </row>
    <row r="19" spans="1:15" x14ac:dyDescent="0.25">
      <c r="A19" s="39" t="e">
        <f>#REF!</f>
        <v>#REF!</v>
      </c>
      <c r="B19" s="37" t="s">
        <v>10</v>
      </c>
      <c r="C19" s="8" t="e">
        <f>#REF!</f>
        <v>#REF!</v>
      </c>
      <c r="D19" s="21" t="e">
        <f>#REF!</f>
        <v>#REF!</v>
      </c>
      <c r="E19" s="22" t="e">
        <f>#REF!</f>
        <v>#REF!</v>
      </c>
      <c r="F19" s="38" t="e">
        <f>#REF!</f>
        <v>#REF!</v>
      </c>
      <c r="G19" s="5" t="e">
        <f>#REF!</f>
        <v>#REF!</v>
      </c>
      <c r="H19" s="6" t="e">
        <f>#REF!</f>
        <v>#REF!</v>
      </c>
      <c r="I19" s="7" t="e">
        <f>#REF!</f>
        <v>#REF!</v>
      </c>
      <c r="J19" s="11" t="e">
        <f>#REF!</f>
        <v>#REF!</v>
      </c>
      <c r="K19" s="12" t="e">
        <f>#REF!</f>
        <v>#REF!</v>
      </c>
      <c r="L19" s="13" t="e">
        <f>#REF!</f>
        <v>#REF!</v>
      </c>
      <c r="M19" s="14" t="e">
        <f>#REF!</f>
        <v>#REF!</v>
      </c>
      <c r="N19" s="15" t="e">
        <f>#REF!</f>
        <v>#REF!</v>
      </c>
      <c r="O19" s="16" t="e">
        <f>#REF!</f>
        <v>#REF!</v>
      </c>
    </row>
    <row r="20" spans="1:15" x14ac:dyDescent="0.25">
      <c r="A20" s="39" t="e">
        <f>#REF!</f>
        <v>#REF!</v>
      </c>
      <c r="B20" s="37" t="s">
        <v>10</v>
      </c>
      <c r="C20" s="8" t="e">
        <f>#REF!</f>
        <v>#REF!</v>
      </c>
      <c r="D20" s="21" t="e">
        <f>#REF!</f>
        <v>#REF!</v>
      </c>
      <c r="E20" s="22" t="e">
        <f>#REF!</f>
        <v>#REF!</v>
      </c>
      <c r="F20" s="38" t="e">
        <f>#REF!</f>
        <v>#REF!</v>
      </c>
      <c r="G20" s="5" t="e">
        <f>#REF!</f>
        <v>#REF!</v>
      </c>
      <c r="H20" s="6" t="e">
        <f>#REF!</f>
        <v>#REF!</v>
      </c>
      <c r="I20" s="7" t="e">
        <f>#REF!</f>
        <v>#REF!</v>
      </c>
      <c r="J20" s="11" t="e">
        <f>#REF!</f>
        <v>#REF!</v>
      </c>
      <c r="K20" s="12" t="e">
        <f>#REF!</f>
        <v>#REF!</v>
      </c>
      <c r="L20" s="13" t="e">
        <f>#REF!</f>
        <v>#REF!</v>
      </c>
      <c r="M20" s="14" t="e">
        <f>#REF!</f>
        <v>#REF!</v>
      </c>
      <c r="N20" s="15" t="e">
        <f>#REF!</f>
        <v>#REF!</v>
      </c>
      <c r="O20" s="16" t="e">
        <f>#REF!</f>
        <v>#REF!</v>
      </c>
    </row>
    <row r="21" spans="1:15" x14ac:dyDescent="0.25">
      <c r="A21" s="39" t="e">
        <f>#REF!</f>
        <v>#REF!</v>
      </c>
      <c r="B21" s="37" t="s">
        <v>10</v>
      </c>
      <c r="C21" s="8" t="e">
        <f>#REF!</f>
        <v>#REF!</v>
      </c>
      <c r="D21" s="21" t="e">
        <f>#REF!</f>
        <v>#REF!</v>
      </c>
      <c r="E21" s="22" t="e">
        <f>#REF!</f>
        <v>#REF!</v>
      </c>
      <c r="F21" s="38" t="e">
        <f>#REF!</f>
        <v>#REF!</v>
      </c>
      <c r="G21" s="5" t="e">
        <f>#REF!</f>
        <v>#REF!</v>
      </c>
      <c r="H21" s="6" t="e">
        <f>#REF!</f>
        <v>#REF!</v>
      </c>
      <c r="I21" s="7" t="e">
        <f>#REF!</f>
        <v>#REF!</v>
      </c>
      <c r="J21" s="11" t="e">
        <f>#REF!</f>
        <v>#REF!</v>
      </c>
      <c r="K21" s="12" t="e">
        <f>#REF!</f>
        <v>#REF!</v>
      </c>
      <c r="L21" s="13" t="e">
        <f>#REF!</f>
        <v>#REF!</v>
      </c>
      <c r="M21" s="14" t="e">
        <f>#REF!</f>
        <v>#REF!</v>
      </c>
      <c r="N21" s="15" t="e">
        <f>#REF!</f>
        <v>#REF!</v>
      </c>
      <c r="O21" s="16" t="e">
        <f>#REF!</f>
        <v>#REF!</v>
      </c>
    </row>
    <row r="22" spans="1:15" x14ac:dyDescent="0.25">
      <c r="A22" s="39" t="e">
        <f>#REF!</f>
        <v>#REF!</v>
      </c>
      <c r="B22" s="37" t="s">
        <v>10</v>
      </c>
      <c r="C22" s="8" t="e">
        <f>#REF!</f>
        <v>#REF!</v>
      </c>
      <c r="D22" s="21" t="e">
        <f>#REF!</f>
        <v>#REF!</v>
      </c>
      <c r="E22" s="22" t="e">
        <f>#REF!</f>
        <v>#REF!</v>
      </c>
      <c r="F22" s="38" t="e">
        <f>#REF!</f>
        <v>#REF!</v>
      </c>
      <c r="G22" s="5" t="e">
        <f>#REF!</f>
        <v>#REF!</v>
      </c>
      <c r="H22" s="6" t="e">
        <f>#REF!</f>
        <v>#REF!</v>
      </c>
      <c r="I22" s="7" t="e">
        <f>#REF!</f>
        <v>#REF!</v>
      </c>
      <c r="J22" s="11" t="e">
        <f>#REF!</f>
        <v>#REF!</v>
      </c>
      <c r="K22" s="12" t="e">
        <f>#REF!</f>
        <v>#REF!</v>
      </c>
      <c r="L22" s="13" t="e">
        <f>#REF!</f>
        <v>#REF!</v>
      </c>
      <c r="M22" s="14" t="e">
        <f>#REF!</f>
        <v>#REF!</v>
      </c>
      <c r="N22" s="15" t="e">
        <f>#REF!</f>
        <v>#REF!</v>
      </c>
      <c r="O22" s="16" t="e">
        <f>#REF!</f>
        <v>#REF!</v>
      </c>
    </row>
    <row r="23" spans="1:15" x14ac:dyDescent="0.25">
      <c r="A23" s="39" t="e">
        <f>#REF!</f>
        <v>#REF!</v>
      </c>
      <c r="B23" s="37" t="s">
        <v>10</v>
      </c>
      <c r="C23" s="8" t="e">
        <f>#REF!</f>
        <v>#REF!</v>
      </c>
      <c r="D23" s="21" t="e">
        <f>#REF!</f>
        <v>#REF!</v>
      </c>
      <c r="E23" s="22" t="e">
        <f>#REF!</f>
        <v>#REF!</v>
      </c>
      <c r="F23" s="38" t="e">
        <f>#REF!</f>
        <v>#REF!</v>
      </c>
      <c r="G23" s="5" t="e">
        <f>#REF!</f>
        <v>#REF!</v>
      </c>
      <c r="H23" s="6" t="e">
        <f>#REF!</f>
        <v>#REF!</v>
      </c>
      <c r="I23" s="7" t="e">
        <f>#REF!</f>
        <v>#REF!</v>
      </c>
      <c r="J23" s="11" t="e">
        <f>#REF!</f>
        <v>#REF!</v>
      </c>
      <c r="K23" s="12" t="e">
        <f>#REF!</f>
        <v>#REF!</v>
      </c>
      <c r="L23" s="13" t="e">
        <f>#REF!</f>
        <v>#REF!</v>
      </c>
      <c r="M23" s="14" t="e">
        <f>#REF!</f>
        <v>#REF!</v>
      </c>
      <c r="N23" s="15" t="e">
        <f>#REF!</f>
        <v>#REF!</v>
      </c>
      <c r="O23" s="16" t="e">
        <f>#REF!</f>
        <v>#REF!</v>
      </c>
    </row>
    <row r="24" spans="1:15" x14ac:dyDescent="0.25">
      <c r="A24" s="39" t="e">
        <f>#REF!</f>
        <v>#REF!</v>
      </c>
      <c r="B24" s="37" t="s">
        <v>10</v>
      </c>
      <c r="C24" s="8" t="e">
        <f>#REF!</f>
        <v>#REF!</v>
      </c>
      <c r="D24" s="21" t="e">
        <f>#REF!</f>
        <v>#REF!</v>
      </c>
      <c r="E24" s="22" t="e">
        <f>#REF!</f>
        <v>#REF!</v>
      </c>
      <c r="F24" s="38" t="e">
        <f>#REF!</f>
        <v>#REF!</v>
      </c>
      <c r="G24" s="5" t="e">
        <f>#REF!</f>
        <v>#REF!</v>
      </c>
      <c r="H24" s="6" t="e">
        <f>#REF!</f>
        <v>#REF!</v>
      </c>
      <c r="I24" s="7" t="e">
        <f>#REF!</f>
        <v>#REF!</v>
      </c>
      <c r="J24" s="11" t="e">
        <f>#REF!</f>
        <v>#REF!</v>
      </c>
      <c r="K24" s="12" t="e">
        <f>#REF!</f>
        <v>#REF!</v>
      </c>
      <c r="L24" s="13" t="e">
        <f>#REF!</f>
        <v>#REF!</v>
      </c>
      <c r="M24" s="14" t="e">
        <f>#REF!</f>
        <v>#REF!</v>
      </c>
      <c r="N24" s="15" t="e">
        <f>#REF!</f>
        <v>#REF!</v>
      </c>
      <c r="O24" s="16" t="e">
        <f>#REF!</f>
        <v>#REF!</v>
      </c>
    </row>
    <row r="25" spans="1:15" x14ac:dyDescent="0.25">
      <c r="A25" s="39" t="e">
        <f>#REF!</f>
        <v>#REF!</v>
      </c>
      <c r="B25" s="37" t="s">
        <v>10</v>
      </c>
      <c r="C25" s="8" t="e">
        <f>#REF!</f>
        <v>#REF!</v>
      </c>
      <c r="D25" s="21" t="e">
        <f>#REF!</f>
        <v>#REF!</v>
      </c>
      <c r="E25" s="22" t="e">
        <f>#REF!</f>
        <v>#REF!</v>
      </c>
      <c r="F25" s="38" t="e">
        <f>#REF!</f>
        <v>#REF!</v>
      </c>
      <c r="G25" s="5" t="e">
        <f>#REF!</f>
        <v>#REF!</v>
      </c>
      <c r="H25" s="6" t="e">
        <f>#REF!</f>
        <v>#REF!</v>
      </c>
      <c r="I25" s="7" t="e">
        <f>#REF!</f>
        <v>#REF!</v>
      </c>
      <c r="J25" s="11" t="e">
        <f>#REF!</f>
        <v>#REF!</v>
      </c>
      <c r="K25" s="12" t="e">
        <f>#REF!</f>
        <v>#REF!</v>
      </c>
      <c r="L25" s="13" t="e">
        <f>#REF!</f>
        <v>#REF!</v>
      </c>
      <c r="M25" s="14" t="e">
        <f>#REF!</f>
        <v>#REF!</v>
      </c>
      <c r="N25" s="15" t="e">
        <f>#REF!</f>
        <v>#REF!</v>
      </c>
      <c r="O25" s="16" t="e">
        <f>#REF!</f>
        <v>#REF!</v>
      </c>
    </row>
    <row r="26" spans="1:15" x14ac:dyDescent="0.25">
      <c r="A26" s="39" t="e">
        <f>#REF!</f>
        <v>#REF!</v>
      </c>
      <c r="B26" s="37" t="s">
        <v>10</v>
      </c>
      <c r="C26" s="8" t="e">
        <f>#REF!</f>
        <v>#REF!</v>
      </c>
      <c r="D26" s="21" t="e">
        <f>#REF!</f>
        <v>#REF!</v>
      </c>
      <c r="E26" s="22" t="e">
        <f>#REF!</f>
        <v>#REF!</v>
      </c>
      <c r="F26" s="38" t="e">
        <f>#REF!</f>
        <v>#REF!</v>
      </c>
      <c r="G26" s="5" t="e">
        <f>#REF!</f>
        <v>#REF!</v>
      </c>
      <c r="H26" s="6" t="e">
        <f>#REF!</f>
        <v>#REF!</v>
      </c>
      <c r="I26" s="7" t="e">
        <f>#REF!</f>
        <v>#REF!</v>
      </c>
      <c r="J26" s="11" t="e">
        <f>#REF!</f>
        <v>#REF!</v>
      </c>
      <c r="K26" s="12" t="e">
        <f>#REF!</f>
        <v>#REF!</v>
      </c>
      <c r="L26" s="13" t="e">
        <f>#REF!</f>
        <v>#REF!</v>
      </c>
      <c r="M26" s="14" t="e">
        <f>#REF!</f>
        <v>#REF!</v>
      </c>
      <c r="N26" s="15" t="e">
        <f>#REF!</f>
        <v>#REF!</v>
      </c>
      <c r="O26" s="16" t="e">
        <f>#REF!</f>
        <v>#REF!</v>
      </c>
    </row>
    <row r="27" spans="1:15" x14ac:dyDescent="0.25">
      <c r="A27" s="39" t="e">
        <f>#REF!</f>
        <v>#REF!</v>
      </c>
      <c r="B27" s="37" t="s">
        <v>10</v>
      </c>
      <c r="C27" s="8" t="e">
        <f>#REF!</f>
        <v>#REF!</v>
      </c>
      <c r="D27" s="21" t="e">
        <f>#REF!</f>
        <v>#REF!</v>
      </c>
      <c r="E27" s="22" t="e">
        <f>#REF!</f>
        <v>#REF!</v>
      </c>
      <c r="F27" s="38" t="e">
        <f>#REF!</f>
        <v>#REF!</v>
      </c>
      <c r="G27" s="5" t="e">
        <f>#REF!</f>
        <v>#REF!</v>
      </c>
      <c r="H27" s="6" t="e">
        <f>#REF!</f>
        <v>#REF!</v>
      </c>
      <c r="I27" s="7" t="e">
        <f>#REF!</f>
        <v>#REF!</v>
      </c>
      <c r="J27" s="11" t="e">
        <f>#REF!</f>
        <v>#REF!</v>
      </c>
      <c r="K27" s="12" t="e">
        <f>#REF!</f>
        <v>#REF!</v>
      </c>
      <c r="L27" s="13" t="e">
        <f>#REF!</f>
        <v>#REF!</v>
      </c>
      <c r="M27" s="14" t="e">
        <f>#REF!</f>
        <v>#REF!</v>
      </c>
      <c r="N27" s="15" t="e">
        <f>#REF!</f>
        <v>#REF!</v>
      </c>
      <c r="O27" s="16" t="e">
        <f>#REF!</f>
        <v>#REF!</v>
      </c>
    </row>
    <row r="28" spans="1:15" x14ac:dyDescent="0.25">
      <c r="A28" s="39" t="e">
        <f>#REF!</f>
        <v>#REF!</v>
      </c>
      <c r="B28" s="37" t="s">
        <v>10</v>
      </c>
      <c r="C28" s="8" t="e">
        <f>#REF!</f>
        <v>#REF!</v>
      </c>
      <c r="D28" s="21" t="e">
        <f>#REF!</f>
        <v>#REF!</v>
      </c>
      <c r="E28" s="22" t="e">
        <f>#REF!</f>
        <v>#REF!</v>
      </c>
      <c r="F28" s="38" t="e">
        <f>#REF!</f>
        <v>#REF!</v>
      </c>
      <c r="G28" s="5" t="e">
        <f>#REF!</f>
        <v>#REF!</v>
      </c>
      <c r="H28" s="6" t="e">
        <f>#REF!</f>
        <v>#REF!</v>
      </c>
      <c r="I28" s="7" t="e">
        <f>#REF!</f>
        <v>#REF!</v>
      </c>
      <c r="J28" s="11" t="e">
        <f>#REF!</f>
        <v>#REF!</v>
      </c>
      <c r="K28" s="12" t="e">
        <f>#REF!</f>
        <v>#REF!</v>
      </c>
      <c r="L28" s="13" t="e">
        <f>#REF!</f>
        <v>#REF!</v>
      </c>
      <c r="M28" s="14" t="e">
        <f>#REF!</f>
        <v>#REF!</v>
      </c>
      <c r="N28" s="15" t="e">
        <f>#REF!</f>
        <v>#REF!</v>
      </c>
      <c r="O28" s="16" t="e">
        <f>#REF!</f>
        <v>#REF!</v>
      </c>
    </row>
    <row r="29" spans="1:15" x14ac:dyDescent="0.25">
      <c r="A29" s="39" t="e">
        <f>#REF!</f>
        <v>#REF!</v>
      </c>
      <c r="B29" s="37" t="s">
        <v>10</v>
      </c>
      <c r="C29" s="8" t="e">
        <f>#REF!</f>
        <v>#REF!</v>
      </c>
      <c r="D29" s="21" t="e">
        <f>#REF!</f>
        <v>#REF!</v>
      </c>
      <c r="E29" s="22" t="e">
        <f>#REF!</f>
        <v>#REF!</v>
      </c>
      <c r="F29" s="38" t="e">
        <f>#REF!</f>
        <v>#REF!</v>
      </c>
      <c r="G29" s="5" t="e">
        <f>#REF!</f>
        <v>#REF!</v>
      </c>
      <c r="H29" s="6" t="e">
        <f>#REF!</f>
        <v>#REF!</v>
      </c>
      <c r="I29" s="7" t="e">
        <f>#REF!</f>
        <v>#REF!</v>
      </c>
      <c r="J29" s="11" t="e">
        <f>#REF!</f>
        <v>#REF!</v>
      </c>
      <c r="K29" s="12" t="e">
        <f>#REF!</f>
        <v>#REF!</v>
      </c>
      <c r="L29" s="13" t="e">
        <f>#REF!</f>
        <v>#REF!</v>
      </c>
      <c r="M29" s="14" t="e">
        <f>#REF!</f>
        <v>#REF!</v>
      </c>
      <c r="N29" s="15" t="e">
        <f>#REF!</f>
        <v>#REF!</v>
      </c>
      <c r="O29" s="16" t="e">
        <f>#REF!</f>
        <v>#REF!</v>
      </c>
    </row>
    <row r="30" spans="1:15" x14ac:dyDescent="0.25">
      <c r="A30" s="39" t="e">
        <f>#REF!</f>
        <v>#REF!</v>
      </c>
      <c r="B30" s="37" t="s">
        <v>10</v>
      </c>
      <c r="C30" s="8" t="e">
        <f>#REF!</f>
        <v>#REF!</v>
      </c>
      <c r="D30" s="21" t="e">
        <f>#REF!</f>
        <v>#REF!</v>
      </c>
      <c r="E30" s="22" t="e">
        <f>#REF!</f>
        <v>#REF!</v>
      </c>
      <c r="F30" s="38" t="e">
        <f>#REF!</f>
        <v>#REF!</v>
      </c>
      <c r="G30" s="5" t="e">
        <f>#REF!</f>
        <v>#REF!</v>
      </c>
      <c r="H30" s="6" t="e">
        <f>#REF!</f>
        <v>#REF!</v>
      </c>
      <c r="I30" s="7" t="e">
        <f>#REF!</f>
        <v>#REF!</v>
      </c>
      <c r="J30" s="11" t="e">
        <f>#REF!</f>
        <v>#REF!</v>
      </c>
      <c r="K30" s="12" t="e">
        <f>#REF!</f>
        <v>#REF!</v>
      </c>
      <c r="L30" s="13" t="e">
        <f>#REF!</f>
        <v>#REF!</v>
      </c>
      <c r="M30" s="14" t="e">
        <f>#REF!</f>
        <v>#REF!</v>
      </c>
      <c r="N30" s="15" t="e">
        <f>#REF!</f>
        <v>#REF!</v>
      </c>
      <c r="O30" s="16" t="e">
        <f>#REF!</f>
        <v>#REF!</v>
      </c>
    </row>
    <row r="31" spans="1:15" x14ac:dyDescent="0.25">
      <c r="A31" s="39" t="e">
        <f>#REF!</f>
        <v>#REF!</v>
      </c>
      <c r="B31" s="37" t="s">
        <v>10</v>
      </c>
      <c r="C31" s="8" t="e">
        <f>#REF!</f>
        <v>#REF!</v>
      </c>
      <c r="D31" s="21" t="e">
        <f>#REF!</f>
        <v>#REF!</v>
      </c>
      <c r="E31" s="22" t="e">
        <f>#REF!</f>
        <v>#REF!</v>
      </c>
      <c r="F31" s="38" t="e">
        <f>#REF!</f>
        <v>#REF!</v>
      </c>
      <c r="G31" s="5" t="e">
        <f>#REF!</f>
        <v>#REF!</v>
      </c>
      <c r="H31" s="6" t="e">
        <f>#REF!</f>
        <v>#REF!</v>
      </c>
      <c r="I31" s="7" t="e">
        <f>#REF!</f>
        <v>#REF!</v>
      </c>
      <c r="J31" s="11" t="e">
        <f>#REF!</f>
        <v>#REF!</v>
      </c>
      <c r="K31" s="12" t="e">
        <f>#REF!</f>
        <v>#REF!</v>
      </c>
      <c r="L31" s="13" t="e">
        <f>#REF!</f>
        <v>#REF!</v>
      </c>
      <c r="M31" s="14" t="e">
        <f>#REF!</f>
        <v>#REF!</v>
      </c>
      <c r="N31" s="15" t="e">
        <f>#REF!</f>
        <v>#REF!</v>
      </c>
      <c r="O31" s="16" t="e">
        <f>#REF!</f>
        <v>#REF!</v>
      </c>
    </row>
    <row r="32" spans="1:15" x14ac:dyDescent="0.25">
      <c r="A32" s="39" t="e">
        <f>#REF!</f>
        <v>#REF!</v>
      </c>
      <c r="B32" s="37" t="s">
        <v>10</v>
      </c>
      <c r="C32" s="8" t="e">
        <f>#REF!</f>
        <v>#REF!</v>
      </c>
      <c r="D32" s="21" t="e">
        <f>#REF!</f>
        <v>#REF!</v>
      </c>
      <c r="E32" s="22" t="e">
        <f>#REF!</f>
        <v>#REF!</v>
      </c>
      <c r="F32" s="38" t="e">
        <f>#REF!</f>
        <v>#REF!</v>
      </c>
      <c r="G32" s="5" t="e">
        <f>#REF!</f>
        <v>#REF!</v>
      </c>
      <c r="H32" s="6" t="e">
        <f>#REF!</f>
        <v>#REF!</v>
      </c>
      <c r="I32" s="7" t="e">
        <f>#REF!</f>
        <v>#REF!</v>
      </c>
      <c r="J32" s="11" t="e">
        <f>#REF!</f>
        <v>#REF!</v>
      </c>
      <c r="K32" s="12" t="e">
        <f>#REF!</f>
        <v>#REF!</v>
      </c>
      <c r="L32" s="13" t="e">
        <f>#REF!</f>
        <v>#REF!</v>
      </c>
      <c r="M32" s="14" t="e">
        <f>#REF!</f>
        <v>#REF!</v>
      </c>
      <c r="N32" s="15" t="e">
        <f>#REF!</f>
        <v>#REF!</v>
      </c>
      <c r="O32" s="16" t="e">
        <f>#REF!</f>
        <v>#REF!</v>
      </c>
    </row>
    <row r="33" spans="1:15" x14ac:dyDescent="0.25">
      <c r="A33" s="39" t="e">
        <f>#REF!</f>
        <v>#REF!</v>
      </c>
      <c r="B33" s="37" t="s">
        <v>10</v>
      </c>
      <c r="C33" s="8" t="e">
        <f>#REF!</f>
        <v>#REF!</v>
      </c>
      <c r="D33" s="21" t="e">
        <f>#REF!</f>
        <v>#REF!</v>
      </c>
      <c r="E33" s="22" t="e">
        <f>#REF!</f>
        <v>#REF!</v>
      </c>
      <c r="F33" s="38" t="e">
        <f>#REF!</f>
        <v>#REF!</v>
      </c>
      <c r="G33" s="5" t="e">
        <f>#REF!</f>
        <v>#REF!</v>
      </c>
      <c r="H33" s="6" t="e">
        <f>#REF!</f>
        <v>#REF!</v>
      </c>
      <c r="I33" s="7" t="e">
        <f>#REF!</f>
        <v>#REF!</v>
      </c>
      <c r="J33" s="11" t="e">
        <f>#REF!</f>
        <v>#REF!</v>
      </c>
      <c r="K33" s="12" t="e">
        <f>#REF!</f>
        <v>#REF!</v>
      </c>
      <c r="L33" s="13" t="e">
        <f>#REF!</f>
        <v>#REF!</v>
      </c>
      <c r="M33" s="14" t="e">
        <f>#REF!</f>
        <v>#REF!</v>
      </c>
      <c r="N33" s="15" t="e">
        <f>#REF!</f>
        <v>#REF!</v>
      </c>
      <c r="O33" s="16" t="e">
        <f>#REF!</f>
        <v>#REF!</v>
      </c>
    </row>
    <row r="34" spans="1:15" x14ac:dyDescent="0.25">
      <c r="A34" s="39" t="e">
        <f>#REF!</f>
        <v>#REF!</v>
      </c>
      <c r="B34" s="37" t="s">
        <v>10</v>
      </c>
      <c r="C34" s="8" t="e">
        <f>#REF!</f>
        <v>#REF!</v>
      </c>
      <c r="D34" s="21" t="e">
        <f>#REF!</f>
        <v>#REF!</v>
      </c>
      <c r="E34" s="22" t="e">
        <f>#REF!</f>
        <v>#REF!</v>
      </c>
      <c r="F34" s="38" t="e">
        <f>#REF!</f>
        <v>#REF!</v>
      </c>
      <c r="G34" s="5" t="e">
        <f>#REF!</f>
        <v>#REF!</v>
      </c>
      <c r="H34" s="6" t="e">
        <f>#REF!</f>
        <v>#REF!</v>
      </c>
      <c r="I34" s="7" t="e">
        <f>#REF!</f>
        <v>#REF!</v>
      </c>
      <c r="J34" s="11" t="e">
        <f>#REF!</f>
        <v>#REF!</v>
      </c>
      <c r="K34" s="12" t="e">
        <f>#REF!</f>
        <v>#REF!</v>
      </c>
      <c r="L34" s="13" t="e">
        <f>#REF!</f>
        <v>#REF!</v>
      </c>
      <c r="M34" s="14" t="e">
        <f>#REF!</f>
        <v>#REF!</v>
      </c>
      <c r="N34" s="15" t="e">
        <f>#REF!</f>
        <v>#REF!</v>
      </c>
      <c r="O34" s="16" t="e">
        <f>#REF!</f>
        <v>#REF!</v>
      </c>
    </row>
    <row r="35" spans="1:15" x14ac:dyDescent="0.25">
      <c r="A35" s="39" t="e">
        <f>#REF!</f>
        <v>#REF!</v>
      </c>
      <c r="B35" s="37" t="s">
        <v>10</v>
      </c>
      <c r="C35" s="8" t="e">
        <f>#REF!</f>
        <v>#REF!</v>
      </c>
      <c r="D35" s="21" t="e">
        <f>#REF!</f>
        <v>#REF!</v>
      </c>
      <c r="E35" s="22" t="e">
        <f>#REF!</f>
        <v>#REF!</v>
      </c>
      <c r="F35" s="38" t="e">
        <f>#REF!</f>
        <v>#REF!</v>
      </c>
      <c r="G35" s="5" t="e">
        <f>#REF!</f>
        <v>#REF!</v>
      </c>
      <c r="H35" s="6" t="e">
        <f>#REF!</f>
        <v>#REF!</v>
      </c>
      <c r="I35" s="7" t="e">
        <f>#REF!</f>
        <v>#REF!</v>
      </c>
      <c r="J35" s="11" t="e">
        <f>#REF!</f>
        <v>#REF!</v>
      </c>
      <c r="K35" s="12" t="e">
        <f>#REF!</f>
        <v>#REF!</v>
      </c>
      <c r="L35" s="13" t="e">
        <f>#REF!</f>
        <v>#REF!</v>
      </c>
      <c r="M35" s="14" t="e">
        <f>#REF!</f>
        <v>#REF!</v>
      </c>
      <c r="N35" s="15" t="e">
        <f>#REF!</f>
        <v>#REF!</v>
      </c>
      <c r="O35" s="16" t="e">
        <f>#REF!</f>
        <v>#REF!</v>
      </c>
    </row>
    <row r="36" spans="1:15" x14ac:dyDescent="0.25">
      <c r="A36" s="39" t="e">
        <f>#REF!</f>
        <v>#REF!</v>
      </c>
      <c r="B36" s="37" t="s">
        <v>10</v>
      </c>
      <c r="C36" s="8" t="e">
        <f>#REF!</f>
        <v>#REF!</v>
      </c>
      <c r="D36" s="21" t="e">
        <f>#REF!</f>
        <v>#REF!</v>
      </c>
      <c r="E36" s="22" t="e">
        <f>#REF!</f>
        <v>#REF!</v>
      </c>
      <c r="F36" s="38" t="e">
        <f>#REF!</f>
        <v>#REF!</v>
      </c>
      <c r="G36" s="5" t="e">
        <f>#REF!</f>
        <v>#REF!</v>
      </c>
      <c r="H36" s="6" t="e">
        <f>#REF!</f>
        <v>#REF!</v>
      </c>
      <c r="I36" s="7" t="e">
        <f>#REF!</f>
        <v>#REF!</v>
      </c>
      <c r="J36" s="11" t="e">
        <f>#REF!</f>
        <v>#REF!</v>
      </c>
      <c r="K36" s="12" t="e">
        <f>#REF!</f>
        <v>#REF!</v>
      </c>
      <c r="L36" s="13" t="e">
        <f>#REF!</f>
        <v>#REF!</v>
      </c>
      <c r="M36" s="14" t="e">
        <f>#REF!</f>
        <v>#REF!</v>
      </c>
      <c r="N36" s="15" t="e">
        <f>#REF!</f>
        <v>#REF!</v>
      </c>
      <c r="O36" s="16" t="e">
        <f>#REF!</f>
        <v>#REF!</v>
      </c>
    </row>
    <row r="37" spans="1:15" x14ac:dyDescent="0.25">
      <c r="A37" s="39" t="e">
        <f>#REF!</f>
        <v>#REF!</v>
      </c>
      <c r="B37" s="37" t="s">
        <v>10</v>
      </c>
      <c r="C37" s="8" t="e">
        <f>#REF!</f>
        <v>#REF!</v>
      </c>
      <c r="D37" s="21" t="e">
        <f>#REF!</f>
        <v>#REF!</v>
      </c>
      <c r="E37" s="22" t="e">
        <f>#REF!</f>
        <v>#REF!</v>
      </c>
      <c r="F37" s="38" t="e">
        <f>#REF!</f>
        <v>#REF!</v>
      </c>
      <c r="G37" s="5" t="e">
        <f>#REF!</f>
        <v>#REF!</v>
      </c>
      <c r="H37" s="6" t="e">
        <f>#REF!</f>
        <v>#REF!</v>
      </c>
      <c r="I37" s="7" t="e">
        <f>#REF!</f>
        <v>#REF!</v>
      </c>
      <c r="J37" s="11" t="e">
        <f>#REF!</f>
        <v>#REF!</v>
      </c>
      <c r="K37" s="12" t="e">
        <f>#REF!</f>
        <v>#REF!</v>
      </c>
      <c r="L37" s="13" t="e">
        <f>#REF!</f>
        <v>#REF!</v>
      </c>
      <c r="M37" s="14" t="e">
        <f>#REF!</f>
        <v>#REF!</v>
      </c>
      <c r="N37" s="15" t="e">
        <f>#REF!</f>
        <v>#REF!</v>
      </c>
      <c r="O37" s="16" t="e">
        <f>#REF!</f>
        <v>#REF!</v>
      </c>
    </row>
    <row r="38" spans="1:15" x14ac:dyDescent="0.25">
      <c r="A38" s="39" t="e">
        <f>#REF!</f>
        <v>#REF!</v>
      </c>
      <c r="B38" s="37" t="s">
        <v>10</v>
      </c>
      <c r="C38" s="8" t="e">
        <f>#REF!</f>
        <v>#REF!</v>
      </c>
      <c r="D38" s="21" t="e">
        <f>#REF!</f>
        <v>#REF!</v>
      </c>
      <c r="E38" s="22" t="e">
        <f>#REF!</f>
        <v>#REF!</v>
      </c>
      <c r="F38" s="38" t="e">
        <f>#REF!</f>
        <v>#REF!</v>
      </c>
      <c r="G38" s="5" t="e">
        <f>#REF!</f>
        <v>#REF!</v>
      </c>
      <c r="H38" s="6" t="e">
        <f>#REF!</f>
        <v>#REF!</v>
      </c>
      <c r="I38" s="7" t="e">
        <f>#REF!</f>
        <v>#REF!</v>
      </c>
      <c r="J38" s="11" t="e">
        <f>#REF!</f>
        <v>#REF!</v>
      </c>
      <c r="K38" s="12" t="e">
        <f>#REF!</f>
        <v>#REF!</v>
      </c>
      <c r="L38" s="13" t="e">
        <f>#REF!</f>
        <v>#REF!</v>
      </c>
      <c r="M38" s="14" t="e">
        <f>#REF!</f>
        <v>#REF!</v>
      </c>
      <c r="N38" s="15" t="e">
        <f>#REF!</f>
        <v>#REF!</v>
      </c>
      <c r="O38" s="16" t="e">
        <f>#REF!</f>
        <v>#REF!</v>
      </c>
    </row>
    <row r="39" spans="1:15" x14ac:dyDescent="0.25">
      <c r="A39" s="39" t="e">
        <f>#REF!</f>
        <v>#REF!</v>
      </c>
      <c r="B39" s="37" t="s">
        <v>10</v>
      </c>
      <c r="C39" s="8" t="e">
        <f>#REF!</f>
        <v>#REF!</v>
      </c>
      <c r="D39" s="21" t="e">
        <f>#REF!</f>
        <v>#REF!</v>
      </c>
      <c r="E39" s="22" t="e">
        <f>#REF!</f>
        <v>#REF!</v>
      </c>
      <c r="F39" s="38" t="e">
        <f>#REF!</f>
        <v>#REF!</v>
      </c>
      <c r="G39" s="5" t="e">
        <f>#REF!</f>
        <v>#REF!</v>
      </c>
      <c r="H39" s="6" t="e">
        <f>#REF!</f>
        <v>#REF!</v>
      </c>
      <c r="I39" s="7" t="e">
        <f>#REF!</f>
        <v>#REF!</v>
      </c>
      <c r="J39" s="11" t="e">
        <f>#REF!</f>
        <v>#REF!</v>
      </c>
      <c r="K39" s="12" t="e">
        <f>#REF!</f>
        <v>#REF!</v>
      </c>
      <c r="L39" s="13" t="e">
        <f>#REF!</f>
        <v>#REF!</v>
      </c>
      <c r="M39" s="14" t="e">
        <f>#REF!</f>
        <v>#REF!</v>
      </c>
      <c r="N39" s="15" t="e">
        <f>#REF!</f>
        <v>#REF!</v>
      </c>
      <c r="O39" s="16" t="e">
        <f>#REF!</f>
        <v>#REF!</v>
      </c>
    </row>
    <row r="40" spans="1:15" x14ac:dyDescent="0.25">
      <c r="A40" s="39" t="e">
        <f>#REF!</f>
        <v>#REF!</v>
      </c>
      <c r="B40" s="37" t="s">
        <v>10</v>
      </c>
      <c r="C40" s="8" t="e">
        <f>#REF!</f>
        <v>#REF!</v>
      </c>
      <c r="D40" s="21" t="e">
        <f>#REF!</f>
        <v>#REF!</v>
      </c>
      <c r="E40" s="22" t="e">
        <f>#REF!</f>
        <v>#REF!</v>
      </c>
      <c r="F40" s="38" t="e">
        <f>#REF!</f>
        <v>#REF!</v>
      </c>
      <c r="G40" s="5" t="e">
        <f>#REF!</f>
        <v>#REF!</v>
      </c>
      <c r="H40" s="6" t="e">
        <f>#REF!</f>
        <v>#REF!</v>
      </c>
      <c r="I40" s="7" t="e">
        <f>#REF!</f>
        <v>#REF!</v>
      </c>
      <c r="J40" s="11" t="e">
        <f>#REF!</f>
        <v>#REF!</v>
      </c>
      <c r="K40" s="12" t="e">
        <f>#REF!</f>
        <v>#REF!</v>
      </c>
      <c r="L40" s="13" t="e">
        <f>#REF!</f>
        <v>#REF!</v>
      </c>
      <c r="M40" s="14" t="e">
        <f>#REF!</f>
        <v>#REF!</v>
      </c>
      <c r="N40" s="15" t="e">
        <f>#REF!</f>
        <v>#REF!</v>
      </c>
      <c r="O40" s="16" t="e">
        <f>#REF!</f>
        <v>#REF!</v>
      </c>
    </row>
    <row r="41" spans="1:15" x14ac:dyDescent="0.25">
      <c r="A41" s="39" t="e">
        <f>#REF!</f>
        <v>#REF!</v>
      </c>
      <c r="B41" s="37" t="s">
        <v>10</v>
      </c>
      <c r="C41" s="8" t="e">
        <f>#REF!</f>
        <v>#REF!</v>
      </c>
      <c r="D41" s="21" t="e">
        <f>#REF!</f>
        <v>#REF!</v>
      </c>
      <c r="E41" s="22" t="e">
        <f>#REF!</f>
        <v>#REF!</v>
      </c>
      <c r="F41" s="38" t="e">
        <f>#REF!</f>
        <v>#REF!</v>
      </c>
      <c r="G41" s="5" t="e">
        <f>#REF!</f>
        <v>#REF!</v>
      </c>
      <c r="H41" s="6" t="e">
        <f>#REF!</f>
        <v>#REF!</v>
      </c>
      <c r="I41" s="7" t="e">
        <f>#REF!</f>
        <v>#REF!</v>
      </c>
      <c r="J41" s="11" t="e">
        <f>#REF!</f>
        <v>#REF!</v>
      </c>
      <c r="K41" s="12" t="e">
        <f>#REF!</f>
        <v>#REF!</v>
      </c>
      <c r="L41" s="13" t="e">
        <f>#REF!</f>
        <v>#REF!</v>
      </c>
      <c r="M41" s="14" t="e">
        <f>#REF!</f>
        <v>#REF!</v>
      </c>
      <c r="N41" s="15" t="e">
        <f>#REF!</f>
        <v>#REF!</v>
      </c>
      <c r="O41" s="16" t="e">
        <f>#REF!</f>
        <v>#REF!</v>
      </c>
    </row>
    <row r="42" spans="1:15" x14ac:dyDescent="0.25">
      <c r="A42" s="39" t="e">
        <f>#REF!</f>
        <v>#REF!</v>
      </c>
      <c r="B42" s="37" t="s">
        <v>10</v>
      </c>
      <c r="C42" s="8" t="e">
        <f>#REF!</f>
        <v>#REF!</v>
      </c>
      <c r="D42" s="21" t="e">
        <f>#REF!</f>
        <v>#REF!</v>
      </c>
      <c r="E42" s="22" t="e">
        <f>#REF!</f>
        <v>#REF!</v>
      </c>
      <c r="F42" s="38" t="e">
        <f>#REF!</f>
        <v>#REF!</v>
      </c>
      <c r="G42" s="5" t="e">
        <f>#REF!</f>
        <v>#REF!</v>
      </c>
      <c r="H42" s="6" t="e">
        <f>#REF!</f>
        <v>#REF!</v>
      </c>
      <c r="I42" s="7" t="e">
        <f>#REF!</f>
        <v>#REF!</v>
      </c>
      <c r="J42" s="11" t="e">
        <f>#REF!</f>
        <v>#REF!</v>
      </c>
      <c r="K42" s="12" t="e">
        <f>#REF!</f>
        <v>#REF!</v>
      </c>
      <c r="L42" s="13" t="e">
        <f>#REF!</f>
        <v>#REF!</v>
      </c>
      <c r="M42" s="14" t="e">
        <f>#REF!</f>
        <v>#REF!</v>
      </c>
      <c r="N42" s="15" t="e">
        <f>#REF!</f>
        <v>#REF!</v>
      </c>
      <c r="O42" s="16" t="e">
        <f>#REF!</f>
        <v>#REF!</v>
      </c>
    </row>
    <row r="43" spans="1:15" x14ac:dyDescent="0.25">
      <c r="A43" s="39" t="e">
        <f>#REF!</f>
        <v>#REF!</v>
      </c>
      <c r="B43" s="37" t="s">
        <v>10</v>
      </c>
      <c r="C43" s="8" t="e">
        <f>#REF!</f>
        <v>#REF!</v>
      </c>
      <c r="D43" s="21" t="e">
        <f>#REF!</f>
        <v>#REF!</v>
      </c>
      <c r="E43" s="22" t="e">
        <f>#REF!</f>
        <v>#REF!</v>
      </c>
      <c r="F43" s="38" t="e">
        <f>#REF!</f>
        <v>#REF!</v>
      </c>
      <c r="G43" s="5" t="e">
        <f>#REF!</f>
        <v>#REF!</v>
      </c>
      <c r="H43" s="6" t="e">
        <f>#REF!</f>
        <v>#REF!</v>
      </c>
      <c r="I43" s="7" t="e">
        <f>#REF!</f>
        <v>#REF!</v>
      </c>
      <c r="J43" s="11" t="e">
        <f>#REF!</f>
        <v>#REF!</v>
      </c>
      <c r="K43" s="12" t="e">
        <f>#REF!</f>
        <v>#REF!</v>
      </c>
      <c r="L43" s="13" t="e">
        <f>#REF!</f>
        <v>#REF!</v>
      </c>
      <c r="M43" s="14" t="e">
        <f>#REF!</f>
        <v>#REF!</v>
      </c>
      <c r="N43" s="15" t="e">
        <f>#REF!</f>
        <v>#REF!</v>
      </c>
      <c r="O43" s="16" t="e">
        <f>#REF!</f>
        <v>#REF!</v>
      </c>
    </row>
    <row r="44" spans="1:15" x14ac:dyDescent="0.25">
      <c r="A44" s="39" t="e">
        <f>#REF!</f>
        <v>#REF!</v>
      </c>
      <c r="B44" s="37" t="s">
        <v>10</v>
      </c>
      <c r="C44" s="8" t="e">
        <f>#REF!</f>
        <v>#REF!</v>
      </c>
      <c r="D44" s="21" t="e">
        <f>#REF!</f>
        <v>#REF!</v>
      </c>
      <c r="E44" s="22" t="e">
        <f>#REF!</f>
        <v>#REF!</v>
      </c>
      <c r="F44" s="38" t="e">
        <f>#REF!</f>
        <v>#REF!</v>
      </c>
      <c r="G44" s="5" t="e">
        <f>#REF!</f>
        <v>#REF!</v>
      </c>
      <c r="H44" s="6" t="e">
        <f>#REF!</f>
        <v>#REF!</v>
      </c>
      <c r="I44" s="7" t="e">
        <f>#REF!</f>
        <v>#REF!</v>
      </c>
      <c r="J44" s="11" t="e">
        <f>#REF!</f>
        <v>#REF!</v>
      </c>
      <c r="K44" s="12" t="e">
        <f>#REF!</f>
        <v>#REF!</v>
      </c>
      <c r="L44" s="13" t="e">
        <f>#REF!</f>
        <v>#REF!</v>
      </c>
      <c r="M44" s="14" t="e">
        <f>#REF!</f>
        <v>#REF!</v>
      </c>
      <c r="N44" s="15" t="e">
        <f>#REF!</f>
        <v>#REF!</v>
      </c>
      <c r="O44" s="16" t="e">
        <f>#REF!</f>
        <v>#REF!</v>
      </c>
    </row>
    <row r="45" spans="1:15" x14ac:dyDescent="0.25">
      <c r="A45" s="39" t="e">
        <f>#REF!</f>
        <v>#REF!</v>
      </c>
      <c r="B45" s="37" t="s">
        <v>10</v>
      </c>
      <c r="C45" s="8" t="e">
        <f>#REF!</f>
        <v>#REF!</v>
      </c>
      <c r="D45" s="21" t="e">
        <f>#REF!</f>
        <v>#REF!</v>
      </c>
      <c r="E45" s="22" t="e">
        <f>#REF!</f>
        <v>#REF!</v>
      </c>
      <c r="F45" s="38" t="e">
        <f>#REF!</f>
        <v>#REF!</v>
      </c>
      <c r="G45" s="5" t="e">
        <f>#REF!</f>
        <v>#REF!</v>
      </c>
      <c r="H45" s="6" t="e">
        <f>#REF!</f>
        <v>#REF!</v>
      </c>
      <c r="I45" s="7" t="e">
        <f>#REF!</f>
        <v>#REF!</v>
      </c>
      <c r="J45" s="11" t="e">
        <f>#REF!</f>
        <v>#REF!</v>
      </c>
      <c r="K45" s="12" t="e">
        <f>#REF!</f>
        <v>#REF!</v>
      </c>
      <c r="L45" s="13" t="e">
        <f>#REF!</f>
        <v>#REF!</v>
      </c>
      <c r="M45" s="14" t="e">
        <f>#REF!</f>
        <v>#REF!</v>
      </c>
      <c r="N45" s="15" t="e">
        <f>#REF!</f>
        <v>#REF!</v>
      </c>
      <c r="O45" s="16" t="e">
        <f>#REF!</f>
        <v>#REF!</v>
      </c>
    </row>
    <row r="46" spans="1:15" x14ac:dyDescent="0.25">
      <c r="A46" s="39" t="e">
        <f>#REF!</f>
        <v>#REF!</v>
      </c>
      <c r="B46" s="37" t="s">
        <v>10</v>
      </c>
      <c r="C46" s="8" t="e">
        <f>#REF!</f>
        <v>#REF!</v>
      </c>
      <c r="D46" s="21" t="e">
        <f>#REF!</f>
        <v>#REF!</v>
      </c>
      <c r="E46" s="22" t="e">
        <f>#REF!</f>
        <v>#REF!</v>
      </c>
      <c r="F46" s="38" t="e">
        <f>#REF!</f>
        <v>#REF!</v>
      </c>
      <c r="G46" s="5" t="e">
        <f>#REF!</f>
        <v>#REF!</v>
      </c>
      <c r="H46" s="6" t="e">
        <f>#REF!</f>
        <v>#REF!</v>
      </c>
      <c r="I46" s="7" t="e">
        <f>#REF!</f>
        <v>#REF!</v>
      </c>
      <c r="J46" s="11" t="e">
        <f>#REF!</f>
        <v>#REF!</v>
      </c>
      <c r="K46" s="12" t="e">
        <f>#REF!</f>
        <v>#REF!</v>
      </c>
      <c r="L46" s="13" t="e">
        <f>#REF!</f>
        <v>#REF!</v>
      </c>
      <c r="M46" s="14" t="e">
        <f>#REF!</f>
        <v>#REF!</v>
      </c>
      <c r="N46" s="15" t="e">
        <f>#REF!</f>
        <v>#REF!</v>
      </c>
      <c r="O46" s="16" t="e">
        <f>#REF!</f>
        <v>#REF!</v>
      </c>
    </row>
    <row r="47" spans="1:15" x14ac:dyDescent="0.25">
      <c r="A47" s="39" t="e">
        <f>#REF!</f>
        <v>#REF!</v>
      </c>
      <c r="B47" s="37" t="s">
        <v>10</v>
      </c>
      <c r="C47" s="8" t="e">
        <f>#REF!</f>
        <v>#REF!</v>
      </c>
      <c r="D47" s="21" t="e">
        <f>#REF!</f>
        <v>#REF!</v>
      </c>
      <c r="E47" s="22" t="e">
        <f>#REF!</f>
        <v>#REF!</v>
      </c>
      <c r="F47" s="38" t="e">
        <f>#REF!</f>
        <v>#REF!</v>
      </c>
      <c r="G47" s="5" t="e">
        <f>#REF!</f>
        <v>#REF!</v>
      </c>
      <c r="H47" s="6" t="e">
        <f>#REF!</f>
        <v>#REF!</v>
      </c>
      <c r="I47" s="7" t="e">
        <f>#REF!</f>
        <v>#REF!</v>
      </c>
      <c r="J47" s="11" t="e">
        <f>#REF!</f>
        <v>#REF!</v>
      </c>
      <c r="K47" s="12" t="e">
        <f>#REF!</f>
        <v>#REF!</v>
      </c>
      <c r="L47" s="13" t="e">
        <f>#REF!</f>
        <v>#REF!</v>
      </c>
      <c r="M47" s="14" t="e">
        <f>#REF!</f>
        <v>#REF!</v>
      </c>
      <c r="N47" s="15" t="e">
        <f>#REF!</f>
        <v>#REF!</v>
      </c>
      <c r="O47" s="16" t="e">
        <f>#REF!</f>
        <v>#REF!</v>
      </c>
    </row>
    <row r="48" spans="1:15" x14ac:dyDescent="0.25">
      <c r="A48" s="39" t="e">
        <f>#REF!</f>
        <v>#REF!</v>
      </c>
      <c r="B48" s="37" t="s">
        <v>10</v>
      </c>
      <c r="C48" s="8" t="e">
        <f>#REF!</f>
        <v>#REF!</v>
      </c>
      <c r="D48" s="21" t="e">
        <f>#REF!</f>
        <v>#REF!</v>
      </c>
      <c r="E48" s="22" t="e">
        <f>#REF!</f>
        <v>#REF!</v>
      </c>
      <c r="F48" s="38" t="e">
        <f>#REF!</f>
        <v>#REF!</v>
      </c>
      <c r="G48" s="5" t="e">
        <f>#REF!</f>
        <v>#REF!</v>
      </c>
      <c r="H48" s="6" t="e">
        <f>#REF!</f>
        <v>#REF!</v>
      </c>
      <c r="I48" s="7" t="e">
        <f>#REF!</f>
        <v>#REF!</v>
      </c>
      <c r="J48" s="11" t="e">
        <f>#REF!</f>
        <v>#REF!</v>
      </c>
      <c r="K48" s="12" t="e">
        <f>#REF!</f>
        <v>#REF!</v>
      </c>
      <c r="L48" s="13" t="e">
        <f>#REF!</f>
        <v>#REF!</v>
      </c>
      <c r="M48" s="14" t="e">
        <f>#REF!</f>
        <v>#REF!</v>
      </c>
      <c r="N48" s="15" t="e">
        <f>#REF!</f>
        <v>#REF!</v>
      </c>
      <c r="O48" s="16" t="e">
        <f>#REF!</f>
        <v>#REF!</v>
      </c>
    </row>
    <row r="49" spans="1:15" x14ac:dyDescent="0.25">
      <c r="A49" s="39" t="e">
        <f>#REF!</f>
        <v>#REF!</v>
      </c>
      <c r="B49" s="37" t="s">
        <v>10</v>
      </c>
      <c r="C49" s="8" t="e">
        <f>#REF!</f>
        <v>#REF!</v>
      </c>
      <c r="D49" s="21" t="e">
        <f>#REF!</f>
        <v>#REF!</v>
      </c>
      <c r="E49" s="22" t="e">
        <f>#REF!</f>
        <v>#REF!</v>
      </c>
      <c r="F49" s="38" t="e">
        <f>#REF!</f>
        <v>#REF!</v>
      </c>
      <c r="G49" s="5" t="e">
        <f>#REF!</f>
        <v>#REF!</v>
      </c>
      <c r="H49" s="6" t="e">
        <f>#REF!</f>
        <v>#REF!</v>
      </c>
      <c r="I49" s="7" t="e">
        <f>#REF!</f>
        <v>#REF!</v>
      </c>
      <c r="J49" s="11" t="e">
        <f>#REF!</f>
        <v>#REF!</v>
      </c>
      <c r="K49" s="12" t="e">
        <f>#REF!</f>
        <v>#REF!</v>
      </c>
      <c r="L49" s="13" t="e">
        <f>#REF!</f>
        <v>#REF!</v>
      </c>
      <c r="M49" s="14" t="e">
        <f>#REF!</f>
        <v>#REF!</v>
      </c>
      <c r="N49" s="15" t="e">
        <f>#REF!</f>
        <v>#REF!</v>
      </c>
      <c r="O49" s="16" t="e">
        <f>#REF!</f>
        <v>#REF!</v>
      </c>
    </row>
    <row r="50" spans="1:15" x14ac:dyDescent="0.25">
      <c r="A50" s="39" t="e">
        <f>#REF!</f>
        <v>#REF!</v>
      </c>
      <c r="B50" s="37" t="s">
        <v>10</v>
      </c>
      <c r="C50" s="8" t="e">
        <f>#REF!</f>
        <v>#REF!</v>
      </c>
      <c r="D50" s="21" t="e">
        <f>#REF!</f>
        <v>#REF!</v>
      </c>
      <c r="E50" s="22" t="e">
        <f>#REF!</f>
        <v>#REF!</v>
      </c>
      <c r="F50" s="38" t="e">
        <f>#REF!</f>
        <v>#REF!</v>
      </c>
      <c r="G50" s="5" t="e">
        <f>#REF!</f>
        <v>#REF!</v>
      </c>
      <c r="H50" s="6" t="e">
        <f>#REF!</f>
        <v>#REF!</v>
      </c>
      <c r="I50" s="7" t="e">
        <f>#REF!</f>
        <v>#REF!</v>
      </c>
      <c r="J50" s="11" t="e">
        <f>#REF!</f>
        <v>#REF!</v>
      </c>
      <c r="K50" s="12" t="e">
        <f>#REF!</f>
        <v>#REF!</v>
      </c>
      <c r="L50" s="13" t="e">
        <f>#REF!</f>
        <v>#REF!</v>
      </c>
      <c r="M50" s="14" t="e">
        <f>#REF!</f>
        <v>#REF!</v>
      </c>
      <c r="N50" s="15" t="e">
        <f>#REF!</f>
        <v>#REF!</v>
      </c>
      <c r="O50" s="16" t="e">
        <f>#REF!</f>
        <v>#REF!</v>
      </c>
    </row>
    <row r="51" spans="1:15" x14ac:dyDescent="0.25">
      <c r="A51" s="39" t="e">
        <f>#REF!</f>
        <v>#REF!</v>
      </c>
      <c r="B51" s="37" t="s">
        <v>10</v>
      </c>
      <c r="C51" s="8" t="e">
        <f>#REF!</f>
        <v>#REF!</v>
      </c>
      <c r="D51" s="21" t="e">
        <f>#REF!</f>
        <v>#REF!</v>
      </c>
      <c r="E51" s="22" t="e">
        <f>#REF!</f>
        <v>#REF!</v>
      </c>
      <c r="F51" s="38" t="e">
        <f>#REF!</f>
        <v>#REF!</v>
      </c>
      <c r="G51" s="5" t="e">
        <f>#REF!</f>
        <v>#REF!</v>
      </c>
      <c r="H51" s="6" t="e">
        <f>#REF!</f>
        <v>#REF!</v>
      </c>
      <c r="I51" s="7" t="e">
        <f>#REF!</f>
        <v>#REF!</v>
      </c>
      <c r="J51" s="11" t="e">
        <f>#REF!</f>
        <v>#REF!</v>
      </c>
      <c r="K51" s="12" t="e">
        <f>#REF!</f>
        <v>#REF!</v>
      </c>
      <c r="L51" s="13" t="e">
        <f>#REF!</f>
        <v>#REF!</v>
      </c>
      <c r="M51" s="14" t="e">
        <f>#REF!</f>
        <v>#REF!</v>
      </c>
      <c r="N51" s="15" t="e">
        <f>#REF!</f>
        <v>#REF!</v>
      </c>
      <c r="O51" s="16" t="e">
        <f>#REF!</f>
        <v>#REF!</v>
      </c>
    </row>
    <row r="52" spans="1:15" x14ac:dyDescent="0.25">
      <c r="A52" s="39" t="e">
        <f>#REF!</f>
        <v>#REF!</v>
      </c>
      <c r="B52" s="140" t="s">
        <v>10</v>
      </c>
      <c r="C52" s="8" t="e">
        <f>#REF!</f>
        <v>#REF!</v>
      </c>
      <c r="D52" s="21" t="e">
        <f>#REF!</f>
        <v>#REF!</v>
      </c>
      <c r="E52" s="22" t="e">
        <f>#REF!</f>
        <v>#REF!</v>
      </c>
      <c r="F52" s="38" t="e">
        <f>#REF!</f>
        <v>#REF!</v>
      </c>
      <c r="G52" s="5" t="e">
        <f>#REF!</f>
        <v>#REF!</v>
      </c>
      <c r="H52" s="6" t="e">
        <f>#REF!</f>
        <v>#REF!</v>
      </c>
      <c r="I52" s="7" t="e">
        <f>#REF!</f>
        <v>#REF!</v>
      </c>
      <c r="J52" s="11" t="e">
        <f>#REF!</f>
        <v>#REF!</v>
      </c>
      <c r="K52" s="12" t="e">
        <f>#REF!</f>
        <v>#REF!</v>
      </c>
      <c r="L52" s="13" t="e">
        <f>#REF!</f>
        <v>#REF!</v>
      </c>
      <c r="M52" s="14" t="e">
        <f>#REF!</f>
        <v>#REF!</v>
      </c>
      <c r="N52" s="15" t="e">
        <f>#REF!</f>
        <v>#REF!</v>
      </c>
      <c r="O52" s="16" t="e">
        <f>#REF!</f>
        <v>#REF!</v>
      </c>
    </row>
    <row r="53" spans="1:15" x14ac:dyDescent="0.25">
      <c r="A53" s="39" t="e">
        <f>#REF!</f>
        <v>#REF!</v>
      </c>
      <c r="B53" s="140" t="s">
        <v>10</v>
      </c>
      <c r="C53" s="8" t="e">
        <f>#REF!</f>
        <v>#REF!</v>
      </c>
      <c r="D53" s="21" t="e">
        <f>#REF!</f>
        <v>#REF!</v>
      </c>
      <c r="E53" s="22" t="e">
        <f>#REF!</f>
        <v>#REF!</v>
      </c>
      <c r="F53" s="38" t="e">
        <f>#REF!</f>
        <v>#REF!</v>
      </c>
      <c r="G53" s="5" t="e">
        <f>#REF!</f>
        <v>#REF!</v>
      </c>
      <c r="H53" s="6" t="e">
        <f>#REF!</f>
        <v>#REF!</v>
      </c>
      <c r="I53" s="7" t="e">
        <f>#REF!</f>
        <v>#REF!</v>
      </c>
      <c r="J53" s="11" t="e">
        <f>#REF!</f>
        <v>#REF!</v>
      </c>
      <c r="K53" s="12" t="e">
        <f>#REF!</f>
        <v>#REF!</v>
      </c>
      <c r="L53" s="13" t="e">
        <f>#REF!</f>
        <v>#REF!</v>
      </c>
      <c r="M53" s="14" t="e">
        <f>#REF!</f>
        <v>#REF!</v>
      </c>
      <c r="N53" s="15" t="e">
        <f>#REF!</f>
        <v>#REF!</v>
      </c>
      <c r="O53" s="16" t="e">
        <f>#REF!</f>
        <v>#REF!</v>
      </c>
    </row>
    <row r="54" spans="1:15" x14ac:dyDescent="0.25">
      <c r="A54" s="39" t="e">
        <f>#REF!</f>
        <v>#REF!</v>
      </c>
      <c r="B54" s="140" t="s">
        <v>10</v>
      </c>
      <c r="C54" s="8" t="e">
        <f>#REF!</f>
        <v>#REF!</v>
      </c>
      <c r="D54" s="21" t="e">
        <f>#REF!</f>
        <v>#REF!</v>
      </c>
      <c r="E54" s="22" t="e">
        <f>#REF!</f>
        <v>#REF!</v>
      </c>
      <c r="F54" s="38" t="e">
        <f>#REF!</f>
        <v>#REF!</v>
      </c>
      <c r="G54" s="5" t="e">
        <f>#REF!</f>
        <v>#REF!</v>
      </c>
      <c r="H54" s="6" t="e">
        <f>#REF!</f>
        <v>#REF!</v>
      </c>
      <c r="I54" s="7" t="e">
        <f>#REF!</f>
        <v>#REF!</v>
      </c>
      <c r="J54" s="11" t="e">
        <f>#REF!</f>
        <v>#REF!</v>
      </c>
      <c r="K54" s="12" t="e">
        <f>#REF!</f>
        <v>#REF!</v>
      </c>
      <c r="L54" s="13" t="e">
        <f>#REF!</f>
        <v>#REF!</v>
      </c>
      <c r="M54" s="14" t="e">
        <f>#REF!</f>
        <v>#REF!</v>
      </c>
      <c r="N54" s="15" t="e">
        <f>#REF!</f>
        <v>#REF!</v>
      </c>
      <c r="O54" s="16" t="e">
        <f>#REF!</f>
        <v>#REF!</v>
      </c>
    </row>
    <row r="55" spans="1:15" x14ac:dyDescent="0.25">
      <c r="A55" s="39" t="e">
        <f>#REF!</f>
        <v>#REF!</v>
      </c>
      <c r="B55" s="140" t="s">
        <v>10</v>
      </c>
      <c r="C55" s="8" t="e">
        <f>#REF!</f>
        <v>#REF!</v>
      </c>
      <c r="D55" s="21" t="e">
        <f>#REF!</f>
        <v>#REF!</v>
      </c>
      <c r="E55" s="22" t="e">
        <f>#REF!</f>
        <v>#REF!</v>
      </c>
      <c r="F55" s="38" t="e">
        <f>#REF!</f>
        <v>#REF!</v>
      </c>
      <c r="G55" s="5" t="e">
        <f>#REF!</f>
        <v>#REF!</v>
      </c>
      <c r="H55" s="6" t="e">
        <f>#REF!</f>
        <v>#REF!</v>
      </c>
      <c r="I55" s="7" t="e">
        <f>#REF!</f>
        <v>#REF!</v>
      </c>
      <c r="J55" s="11" t="e">
        <f>#REF!</f>
        <v>#REF!</v>
      </c>
      <c r="K55" s="12" t="e">
        <f>#REF!</f>
        <v>#REF!</v>
      </c>
      <c r="L55" s="13" t="e">
        <f>#REF!</f>
        <v>#REF!</v>
      </c>
      <c r="M55" s="14" t="e">
        <f>#REF!</f>
        <v>#REF!</v>
      </c>
      <c r="N55" s="15" t="e">
        <f>#REF!</f>
        <v>#REF!</v>
      </c>
      <c r="O55" s="16" t="e">
        <f>#REF!</f>
        <v>#REF!</v>
      </c>
    </row>
    <row r="56" spans="1:15" x14ac:dyDescent="0.25">
      <c r="A56" s="39" t="e">
        <f>#REF!</f>
        <v>#REF!</v>
      </c>
      <c r="B56" s="140" t="s">
        <v>10</v>
      </c>
      <c r="C56" s="8" t="e">
        <f>#REF!</f>
        <v>#REF!</v>
      </c>
      <c r="D56" s="21" t="e">
        <f>#REF!</f>
        <v>#REF!</v>
      </c>
      <c r="E56" s="22" t="e">
        <f>#REF!</f>
        <v>#REF!</v>
      </c>
      <c r="F56" s="38" t="e">
        <f>#REF!</f>
        <v>#REF!</v>
      </c>
      <c r="G56" s="5" t="e">
        <f>#REF!</f>
        <v>#REF!</v>
      </c>
      <c r="H56" s="6" t="e">
        <f>#REF!</f>
        <v>#REF!</v>
      </c>
      <c r="I56" s="7" t="e">
        <f>#REF!</f>
        <v>#REF!</v>
      </c>
      <c r="J56" s="11" t="e">
        <f>#REF!</f>
        <v>#REF!</v>
      </c>
      <c r="K56" s="12" t="e">
        <f>#REF!</f>
        <v>#REF!</v>
      </c>
      <c r="L56" s="13" t="e">
        <f>#REF!</f>
        <v>#REF!</v>
      </c>
      <c r="M56" s="14" t="e">
        <f>#REF!</f>
        <v>#REF!</v>
      </c>
      <c r="N56" s="15" t="e">
        <f>#REF!</f>
        <v>#REF!</v>
      </c>
      <c r="O56" s="16" t="e">
        <f>#REF!</f>
        <v>#REF!</v>
      </c>
    </row>
    <row r="57" spans="1:15" x14ac:dyDescent="0.25">
      <c r="A57" s="39" t="e">
        <f>#REF!</f>
        <v>#REF!</v>
      </c>
      <c r="B57" s="140" t="s">
        <v>10</v>
      </c>
      <c r="C57" s="8" t="e">
        <f>#REF!</f>
        <v>#REF!</v>
      </c>
      <c r="D57" s="21" t="e">
        <f>#REF!</f>
        <v>#REF!</v>
      </c>
      <c r="E57" s="22" t="e">
        <f>#REF!</f>
        <v>#REF!</v>
      </c>
      <c r="F57" s="38" t="e">
        <f>#REF!</f>
        <v>#REF!</v>
      </c>
      <c r="G57" s="5" t="e">
        <f>#REF!</f>
        <v>#REF!</v>
      </c>
      <c r="H57" s="6" t="e">
        <f>#REF!</f>
        <v>#REF!</v>
      </c>
      <c r="I57" s="7" t="e">
        <f>#REF!</f>
        <v>#REF!</v>
      </c>
      <c r="J57" s="11" t="e">
        <f>#REF!</f>
        <v>#REF!</v>
      </c>
      <c r="K57" s="12" t="e">
        <f>#REF!</f>
        <v>#REF!</v>
      </c>
      <c r="L57" s="13" t="e">
        <f>#REF!</f>
        <v>#REF!</v>
      </c>
      <c r="M57" s="14" t="e">
        <f>#REF!</f>
        <v>#REF!</v>
      </c>
      <c r="N57" s="15" t="e">
        <f>#REF!</f>
        <v>#REF!</v>
      </c>
      <c r="O57" s="16" t="e">
        <f>#REF!</f>
        <v>#REF!</v>
      </c>
    </row>
    <row r="58" spans="1:15" x14ac:dyDescent="0.25">
      <c r="A58" s="39" t="e">
        <f>#REF!</f>
        <v>#REF!</v>
      </c>
      <c r="B58" s="140" t="s">
        <v>10</v>
      </c>
      <c r="C58" s="8" t="e">
        <f>#REF!</f>
        <v>#REF!</v>
      </c>
      <c r="D58" s="21" t="e">
        <f>#REF!</f>
        <v>#REF!</v>
      </c>
      <c r="E58" s="22" t="e">
        <f>#REF!</f>
        <v>#REF!</v>
      </c>
      <c r="F58" s="38" t="e">
        <f>#REF!</f>
        <v>#REF!</v>
      </c>
      <c r="G58" s="5" t="e">
        <f>#REF!</f>
        <v>#REF!</v>
      </c>
      <c r="H58" s="6" t="e">
        <f>#REF!</f>
        <v>#REF!</v>
      </c>
      <c r="I58" s="7" t="e">
        <f>#REF!</f>
        <v>#REF!</v>
      </c>
      <c r="J58" s="11" t="e">
        <f>#REF!</f>
        <v>#REF!</v>
      </c>
      <c r="K58" s="12" t="e">
        <f>#REF!</f>
        <v>#REF!</v>
      </c>
      <c r="L58" s="13" t="e">
        <f>#REF!</f>
        <v>#REF!</v>
      </c>
      <c r="M58" s="14" t="e">
        <f>#REF!</f>
        <v>#REF!</v>
      </c>
      <c r="N58" s="15" t="e">
        <f>#REF!</f>
        <v>#REF!</v>
      </c>
      <c r="O58" s="16" t="e">
        <f>#REF!</f>
        <v>#REF!</v>
      </c>
    </row>
    <row r="59" spans="1:15" x14ac:dyDescent="0.25">
      <c r="A59" s="39" t="e">
        <f>#REF!</f>
        <v>#REF!</v>
      </c>
      <c r="B59" s="140" t="s">
        <v>10</v>
      </c>
      <c r="C59" s="8" t="e">
        <f>#REF!</f>
        <v>#REF!</v>
      </c>
      <c r="D59" s="21" t="e">
        <f>#REF!</f>
        <v>#REF!</v>
      </c>
      <c r="E59" s="22" t="e">
        <f>#REF!</f>
        <v>#REF!</v>
      </c>
      <c r="F59" s="38" t="e">
        <f>#REF!</f>
        <v>#REF!</v>
      </c>
      <c r="G59" s="5" t="e">
        <f>#REF!</f>
        <v>#REF!</v>
      </c>
      <c r="H59" s="6" t="e">
        <f>#REF!</f>
        <v>#REF!</v>
      </c>
      <c r="I59" s="7" t="e">
        <f>#REF!</f>
        <v>#REF!</v>
      </c>
      <c r="J59" s="11" t="e">
        <f>#REF!</f>
        <v>#REF!</v>
      </c>
      <c r="K59" s="12" t="e">
        <f>#REF!</f>
        <v>#REF!</v>
      </c>
      <c r="L59" s="13" t="e">
        <f>#REF!</f>
        <v>#REF!</v>
      </c>
      <c r="M59" s="14" t="e">
        <f>#REF!</f>
        <v>#REF!</v>
      </c>
      <c r="N59" s="15" t="e">
        <f>#REF!</f>
        <v>#REF!</v>
      </c>
      <c r="O59" s="16" t="e">
        <f>#REF!</f>
        <v>#REF!</v>
      </c>
    </row>
    <row r="60" spans="1:15" x14ac:dyDescent="0.25">
      <c r="A60" s="39" t="e">
        <f>#REF!</f>
        <v>#REF!</v>
      </c>
      <c r="B60" s="140" t="s">
        <v>10</v>
      </c>
      <c r="C60" s="8" t="e">
        <f>#REF!</f>
        <v>#REF!</v>
      </c>
      <c r="D60" s="21" t="e">
        <f>#REF!</f>
        <v>#REF!</v>
      </c>
      <c r="E60" s="22" t="e">
        <f>#REF!</f>
        <v>#REF!</v>
      </c>
      <c r="F60" s="38" t="e">
        <f>#REF!</f>
        <v>#REF!</v>
      </c>
      <c r="G60" s="5" t="e">
        <f>#REF!</f>
        <v>#REF!</v>
      </c>
      <c r="H60" s="6" t="e">
        <f>#REF!</f>
        <v>#REF!</v>
      </c>
      <c r="I60" s="7" t="e">
        <f>#REF!</f>
        <v>#REF!</v>
      </c>
      <c r="J60" s="11" t="e">
        <f>#REF!</f>
        <v>#REF!</v>
      </c>
      <c r="K60" s="12" t="e">
        <f>#REF!</f>
        <v>#REF!</v>
      </c>
      <c r="L60" s="13" t="e">
        <f>#REF!</f>
        <v>#REF!</v>
      </c>
      <c r="M60" s="14" t="e">
        <f>#REF!</f>
        <v>#REF!</v>
      </c>
      <c r="N60" s="15" t="e">
        <f>#REF!</f>
        <v>#REF!</v>
      </c>
      <c r="O60" s="16" t="e">
        <f>#REF!</f>
        <v>#REF!</v>
      </c>
    </row>
    <row r="61" spans="1:15" x14ac:dyDescent="0.25">
      <c r="A61" s="39" t="e">
        <f>#REF!</f>
        <v>#REF!</v>
      </c>
      <c r="B61" s="140" t="s">
        <v>10</v>
      </c>
      <c r="C61" s="8" t="e">
        <f>#REF!</f>
        <v>#REF!</v>
      </c>
      <c r="D61" s="21" t="e">
        <f>#REF!</f>
        <v>#REF!</v>
      </c>
      <c r="E61" s="22" t="e">
        <f>#REF!</f>
        <v>#REF!</v>
      </c>
      <c r="F61" s="38" t="e">
        <f>#REF!</f>
        <v>#REF!</v>
      </c>
      <c r="G61" s="5" t="e">
        <f>#REF!</f>
        <v>#REF!</v>
      </c>
      <c r="H61" s="6" t="e">
        <f>#REF!</f>
        <v>#REF!</v>
      </c>
      <c r="I61" s="7" t="e">
        <f>#REF!</f>
        <v>#REF!</v>
      </c>
      <c r="J61" s="11" t="e">
        <f>#REF!</f>
        <v>#REF!</v>
      </c>
      <c r="K61" s="12" t="e">
        <f>#REF!</f>
        <v>#REF!</v>
      </c>
      <c r="L61" s="13" t="e">
        <f>#REF!</f>
        <v>#REF!</v>
      </c>
      <c r="M61" s="14" t="e">
        <f>#REF!</f>
        <v>#REF!</v>
      </c>
      <c r="N61" s="15" t="e">
        <f>#REF!</f>
        <v>#REF!</v>
      </c>
      <c r="O61" s="16" t="e">
        <f>#REF!</f>
        <v>#REF!</v>
      </c>
    </row>
    <row r="62" spans="1:15" x14ac:dyDescent="0.25">
      <c r="A62" s="39" t="e">
        <f>#REF!</f>
        <v>#REF!</v>
      </c>
      <c r="B62" s="140" t="s">
        <v>10</v>
      </c>
      <c r="C62" s="8" t="e">
        <f>#REF!</f>
        <v>#REF!</v>
      </c>
      <c r="D62" s="21" t="e">
        <f>#REF!</f>
        <v>#REF!</v>
      </c>
      <c r="E62" s="22" t="e">
        <f>#REF!</f>
        <v>#REF!</v>
      </c>
      <c r="F62" s="38" t="e">
        <f>#REF!</f>
        <v>#REF!</v>
      </c>
      <c r="G62" s="5" t="e">
        <f>#REF!</f>
        <v>#REF!</v>
      </c>
      <c r="H62" s="6" t="e">
        <f>#REF!</f>
        <v>#REF!</v>
      </c>
      <c r="I62" s="7" t="e">
        <f>#REF!</f>
        <v>#REF!</v>
      </c>
      <c r="J62" s="11" t="e">
        <f>#REF!</f>
        <v>#REF!</v>
      </c>
      <c r="K62" s="12" t="e">
        <f>#REF!</f>
        <v>#REF!</v>
      </c>
      <c r="L62" s="13" t="e">
        <f>#REF!</f>
        <v>#REF!</v>
      </c>
      <c r="M62" s="14" t="e">
        <f>#REF!</f>
        <v>#REF!</v>
      </c>
      <c r="N62" s="15" t="e">
        <f>#REF!</f>
        <v>#REF!</v>
      </c>
      <c r="O62" s="16" t="e">
        <f>#REF!</f>
        <v>#REF!</v>
      </c>
    </row>
    <row r="63" spans="1:15" x14ac:dyDescent="0.25">
      <c r="A63" s="39" t="e">
        <f>#REF!</f>
        <v>#REF!</v>
      </c>
      <c r="B63" s="140" t="s">
        <v>10</v>
      </c>
      <c r="C63" s="8" t="e">
        <f>#REF!</f>
        <v>#REF!</v>
      </c>
      <c r="D63" s="21" t="e">
        <f>#REF!</f>
        <v>#REF!</v>
      </c>
      <c r="E63" s="22" t="e">
        <f>#REF!</f>
        <v>#REF!</v>
      </c>
      <c r="F63" s="38" t="e">
        <f>#REF!</f>
        <v>#REF!</v>
      </c>
      <c r="G63" s="5" t="e">
        <f>#REF!</f>
        <v>#REF!</v>
      </c>
      <c r="H63" s="6" t="e">
        <f>#REF!</f>
        <v>#REF!</v>
      </c>
      <c r="I63" s="7" t="e">
        <f>#REF!</f>
        <v>#REF!</v>
      </c>
      <c r="J63" s="11" t="e">
        <f>#REF!</f>
        <v>#REF!</v>
      </c>
      <c r="K63" s="12" t="e">
        <f>#REF!</f>
        <v>#REF!</v>
      </c>
      <c r="L63" s="13" t="e">
        <f>#REF!</f>
        <v>#REF!</v>
      </c>
      <c r="M63" s="14" t="e">
        <f>#REF!</f>
        <v>#REF!</v>
      </c>
      <c r="N63" s="15" t="e">
        <f>#REF!</f>
        <v>#REF!</v>
      </c>
      <c r="O63" s="16" t="e">
        <f>#REF!</f>
        <v>#REF!</v>
      </c>
    </row>
    <row r="64" spans="1:15" x14ac:dyDescent="0.25">
      <c r="A64" s="39" t="e">
        <f>#REF!</f>
        <v>#REF!</v>
      </c>
      <c r="B64" s="140" t="s">
        <v>10</v>
      </c>
      <c r="C64" s="8" t="e">
        <f>#REF!</f>
        <v>#REF!</v>
      </c>
      <c r="D64" s="21" t="e">
        <f>#REF!</f>
        <v>#REF!</v>
      </c>
      <c r="E64" s="22" t="e">
        <f>#REF!</f>
        <v>#REF!</v>
      </c>
      <c r="F64" s="38" t="e">
        <f>#REF!</f>
        <v>#REF!</v>
      </c>
      <c r="G64" s="5" t="e">
        <f>#REF!</f>
        <v>#REF!</v>
      </c>
      <c r="H64" s="6" t="e">
        <f>#REF!</f>
        <v>#REF!</v>
      </c>
      <c r="I64" s="7" t="e">
        <f>#REF!</f>
        <v>#REF!</v>
      </c>
      <c r="J64" s="11" t="e">
        <f>#REF!</f>
        <v>#REF!</v>
      </c>
      <c r="K64" s="12" t="e">
        <f>#REF!</f>
        <v>#REF!</v>
      </c>
      <c r="L64" s="13" t="e">
        <f>#REF!</f>
        <v>#REF!</v>
      </c>
      <c r="M64" s="14" t="e">
        <f>#REF!</f>
        <v>#REF!</v>
      </c>
      <c r="N64" s="15" t="e">
        <f>#REF!</f>
        <v>#REF!</v>
      </c>
      <c r="O64" s="16" t="e">
        <f>#REF!</f>
        <v>#REF!</v>
      </c>
    </row>
    <row r="65" spans="1:15" x14ac:dyDescent="0.25">
      <c r="A65" s="39" t="e">
        <f>#REF!</f>
        <v>#REF!</v>
      </c>
      <c r="B65" s="140" t="s">
        <v>10</v>
      </c>
      <c r="C65" s="8" t="e">
        <f>#REF!</f>
        <v>#REF!</v>
      </c>
      <c r="D65" s="21" t="e">
        <f>#REF!</f>
        <v>#REF!</v>
      </c>
      <c r="E65" s="22" t="e">
        <f>#REF!</f>
        <v>#REF!</v>
      </c>
      <c r="F65" s="38" t="e">
        <f>#REF!</f>
        <v>#REF!</v>
      </c>
      <c r="G65" s="5" t="e">
        <f>#REF!</f>
        <v>#REF!</v>
      </c>
      <c r="H65" s="6" t="e">
        <f>#REF!</f>
        <v>#REF!</v>
      </c>
      <c r="I65" s="7" t="e">
        <f>#REF!</f>
        <v>#REF!</v>
      </c>
      <c r="J65" s="11" t="e">
        <f>#REF!</f>
        <v>#REF!</v>
      </c>
      <c r="K65" s="12" t="e">
        <f>#REF!</f>
        <v>#REF!</v>
      </c>
      <c r="L65" s="13" t="e">
        <f>#REF!</f>
        <v>#REF!</v>
      </c>
      <c r="M65" s="14" t="e">
        <f>#REF!</f>
        <v>#REF!</v>
      </c>
      <c r="N65" s="15" t="e">
        <f>#REF!</f>
        <v>#REF!</v>
      </c>
      <c r="O65" s="16" t="e">
        <f>#REF!</f>
        <v>#REF!</v>
      </c>
    </row>
    <row r="66" spans="1:15" x14ac:dyDescent="0.25">
      <c r="A66" s="39" t="e">
        <f>#REF!</f>
        <v>#REF!</v>
      </c>
      <c r="B66" s="140" t="s">
        <v>10</v>
      </c>
      <c r="C66" s="8" t="e">
        <f>#REF!</f>
        <v>#REF!</v>
      </c>
      <c r="D66" s="21" t="e">
        <f>#REF!</f>
        <v>#REF!</v>
      </c>
      <c r="E66" s="22" t="e">
        <f>#REF!</f>
        <v>#REF!</v>
      </c>
      <c r="F66" s="38" t="e">
        <f>#REF!</f>
        <v>#REF!</v>
      </c>
      <c r="G66" s="5" t="e">
        <f>#REF!</f>
        <v>#REF!</v>
      </c>
      <c r="H66" s="6" t="e">
        <f>#REF!</f>
        <v>#REF!</v>
      </c>
      <c r="I66" s="7" t="e">
        <f>#REF!</f>
        <v>#REF!</v>
      </c>
      <c r="J66" s="11" t="e">
        <f>#REF!</f>
        <v>#REF!</v>
      </c>
      <c r="K66" s="12" t="e">
        <f>#REF!</f>
        <v>#REF!</v>
      </c>
      <c r="L66" s="13" t="e">
        <f>#REF!</f>
        <v>#REF!</v>
      </c>
      <c r="M66" s="14" t="e">
        <f>#REF!</f>
        <v>#REF!</v>
      </c>
      <c r="N66" s="15" t="e">
        <f>#REF!</f>
        <v>#REF!</v>
      </c>
      <c r="O66" s="16" t="e">
        <f>#REF!</f>
        <v>#REF!</v>
      </c>
    </row>
    <row r="67" spans="1:15" x14ac:dyDescent="0.25">
      <c r="A67" s="39" t="e">
        <f>#REF!</f>
        <v>#REF!</v>
      </c>
      <c r="B67" s="140" t="s">
        <v>10</v>
      </c>
      <c r="C67" s="8" t="e">
        <f>#REF!</f>
        <v>#REF!</v>
      </c>
      <c r="D67" s="21" t="e">
        <f>#REF!</f>
        <v>#REF!</v>
      </c>
      <c r="E67" s="22" t="e">
        <f>#REF!</f>
        <v>#REF!</v>
      </c>
      <c r="F67" s="38" t="e">
        <f>#REF!</f>
        <v>#REF!</v>
      </c>
      <c r="G67" s="5" t="e">
        <f>#REF!</f>
        <v>#REF!</v>
      </c>
      <c r="H67" s="6" t="e">
        <f>#REF!</f>
        <v>#REF!</v>
      </c>
      <c r="I67" s="7" t="e">
        <f>#REF!</f>
        <v>#REF!</v>
      </c>
      <c r="J67" s="11" t="e">
        <f>#REF!</f>
        <v>#REF!</v>
      </c>
      <c r="K67" s="12" t="e">
        <f>#REF!</f>
        <v>#REF!</v>
      </c>
      <c r="L67" s="13" t="e">
        <f>#REF!</f>
        <v>#REF!</v>
      </c>
      <c r="M67" s="14" t="e">
        <f>#REF!</f>
        <v>#REF!</v>
      </c>
      <c r="N67" s="15" t="e">
        <f>#REF!</f>
        <v>#REF!</v>
      </c>
      <c r="O67" s="16" t="e">
        <f>#REF!</f>
        <v>#REF!</v>
      </c>
    </row>
    <row r="68" spans="1:15" x14ac:dyDescent="0.25">
      <c r="A68" s="39" t="e">
        <f>#REF!</f>
        <v>#REF!</v>
      </c>
      <c r="B68" s="140" t="s">
        <v>10</v>
      </c>
      <c r="C68" s="8" t="e">
        <f>#REF!</f>
        <v>#REF!</v>
      </c>
      <c r="D68" s="21" t="e">
        <f>#REF!</f>
        <v>#REF!</v>
      </c>
      <c r="E68" s="22" t="e">
        <f>#REF!</f>
        <v>#REF!</v>
      </c>
      <c r="F68" s="38" t="e">
        <f>#REF!</f>
        <v>#REF!</v>
      </c>
      <c r="G68" s="5" t="e">
        <f>#REF!</f>
        <v>#REF!</v>
      </c>
      <c r="H68" s="6" t="e">
        <f>#REF!</f>
        <v>#REF!</v>
      </c>
      <c r="I68" s="7" t="e">
        <f>#REF!</f>
        <v>#REF!</v>
      </c>
      <c r="J68" s="11" t="e">
        <f>#REF!</f>
        <v>#REF!</v>
      </c>
      <c r="K68" s="12" t="e">
        <f>#REF!</f>
        <v>#REF!</v>
      </c>
      <c r="L68" s="13" t="e">
        <f>#REF!</f>
        <v>#REF!</v>
      </c>
      <c r="M68" s="14" t="e">
        <f>#REF!</f>
        <v>#REF!</v>
      </c>
      <c r="N68" s="15" t="e">
        <f>#REF!</f>
        <v>#REF!</v>
      </c>
      <c r="O68" s="16" t="e">
        <f>#REF!</f>
        <v>#REF!</v>
      </c>
    </row>
    <row r="69" spans="1:15" x14ac:dyDescent="0.25">
      <c r="A69" s="39" t="e">
        <f>#REF!</f>
        <v>#REF!</v>
      </c>
      <c r="B69" s="140" t="s">
        <v>10</v>
      </c>
      <c r="C69" s="8" t="e">
        <f>#REF!</f>
        <v>#REF!</v>
      </c>
      <c r="D69" s="21" t="e">
        <f>#REF!</f>
        <v>#REF!</v>
      </c>
      <c r="E69" s="22" t="e">
        <f>#REF!</f>
        <v>#REF!</v>
      </c>
      <c r="F69" s="38" t="e">
        <f>#REF!</f>
        <v>#REF!</v>
      </c>
      <c r="G69" s="5" t="e">
        <f>#REF!</f>
        <v>#REF!</v>
      </c>
      <c r="H69" s="6" t="e">
        <f>#REF!</f>
        <v>#REF!</v>
      </c>
      <c r="I69" s="7" t="e">
        <f>#REF!</f>
        <v>#REF!</v>
      </c>
      <c r="J69" s="11" t="e">
        <f>#REF!</f>
        <v>#REF!</v>
      </c>
      <c r="K69" s="12" t="e">
        <f>#REF!</f>
        <v>#REF!</v>
      </c>
      <c r="L69" s="13" t="e">
        <f>#REF!</f>
        <v>#REF!</v>
      </c>
      <c r="M69" s="14" t="e">
        <f>#REF!</f>
        <v>#REF!</v>
      </c>
      <c r="N69" s="15" t="e">
        <f>#REF!</f>
        <v>#REF!</v>
      </c>
      <c r="O69" s="16" t="e">
        <f>#REF!</f>
        <v>#REF!</v>
      </c>
    </row>
    <row r="70" spans="1:15" x14ac:dyDescent="0.25">
      <c r="A70" s="39" t="e">
        <f>#REF!</f>
        <v>#REF!</v>
      </c>
      <c r="B70" s="140" t="s">
        <v>10</v>
      </c>
      <c r="C70" s="8" t="e">
        <f>#REF!</f>
        <v>#REF!</v>
      </c>
      <c r="D70" s="21" t="e">
        <f>#REF!</f>
        <v>#REF!</v>
      </c>
      <c r="E70" s="22" t="e">
        <f>#REF!</f>
        <v>#REF!</v>
      </c>
      <c r="F70" s="38" t="e">
        <f>#REF!</f>
        <v>#REF!</v>
      </c>
      <c r="G70" s="5" t="e">
        <f>#REF!</f>
        <v>#REF!</v>
      </c>
      <c r="H70" s="6" t="e">
        <f>#REF!</f>
        <v>#REF!</v>
      </c>
      <c r="I70" s="7" t="e">
        <f>#REF!</f>
        <v>#REF!</v>
      </c>
      <c r="J70" s="11" t="e">
        <f>#REF!</f>
        <v>#REF!</v>
      </c>
      <c r="K70" s="12" t="e">
        <f>#REF!</f>
        <v>#REF!</v>
      </c>
      <c r="L70" s="13" t="e">
        <f>#REF!</f>
        <v>#REF!</v>
      </c>
      <c r="M70" s="14" t="e">
        <f>#REF!</f>
        <v>#REF!</v>
      </c>
      <c r="N70" s="15" t="e">
        <f>#REF!</f>
        <v>#REF!</v>
      </c>
      <c r="O70" s="16" t="e">
        <f>#REF!</f>
        <v>#REF!</v>
      </c>
    </row>
    <row r="71" spans="1:15" x14ac:dyDescent="0.25">
      <c r="A71" s="39" t="e">
        <f>#REF!</f>
        <v>#REF!</v>
      </c>
      <c r="B71" s="140" t="s">
        <v>10</v>
      </c>
      <c r="C71" s="8" t="e">
        <f>#REF!</f>
        <v>#REF!</v>
      </c>
      <c r="D71" s="21" t="e">
        <f>#REF!</f>
        <v>#REF!</v>
      </c>
      <c r="E71" s="22" t="e">
        <f>#REF!</f>
        <v>#REF!</v>
      </c>
      <c r="F71" s="38" t="e">
        <f>#REF!</f>
        <v>#REF!</v>
      </c>
      <c r="G71" s="5" t="e">
        <f>#REF!</f>
        <v>#REF!</v>
      </c>
      <c r="H71" s="6" t="e">
        <f>#REF!</f>
        <v>#REF!</v>
      </c>
      <c r="I71" s="7" t="e">
        <f>#REF!</f>
        <v>#REF!</v>
      </c>
      <c r="J71" s="11" t="e">
        <f>#REF!</f>
        <v>#REF!</v>
      </c>
      <c r="K71" s="12" t="e">
        <f>#REF!</f>
        <v>#REF!</v>
      </c>
      <c r="L71" s="13" t="e">
        <f>#REF!</f>
        <v>#REF!</v>
      </c>
      <c r="M71" s="14" t="e">
        <f>#REF!</f>
        <v>#REF!</v>
      </c>
      <c r="N71" s="15" t="e">
        <f>#REF!</f>
        <v>#REF!</v>
      </c>
      <c r="O71" s="16" t="e">
        <f>#REF!</f>
        <v>#REF!</v>
      </c>
    </row>
    <row r="72" spans="1:15" x14ac:dyDescent="0.25">
      <c r="A72" s="39" t="e">
        <f>#REF!</f>
        <v>#REF!</v>
      </c>
      <c r="B72" s="140" t="s">
        <v>10</v>
      </c>
      <c r="C72" s="8" t="e">
        <f>#REF!</f>
        <v>#REF!</v>
      </c>
      <c r="D72" s="21" t="e">
        <f>#REF!</f>
        <v>#REF!</v>
      </c>
      <c r="E72" s="22" t="e">
        <f>#REF!</f>
        <v>#REF!</v>
      </c>
      <c r="F72" s="38" t="e">
        <f>#REF!</f>
        <v>#REF!</v>
      </c>
      <c r="G72" s="5" t="e">
        <f>#REF!</f>
        <v>#REF!</v>
      </c>
      <c r="H72" s="6" t="e">
        <f>#REF!</f>
        <v>#REF!</v>
      </c>
      <c r="I72" s="7" t="e">
        <f>#REF!</f>
        <v>#REF!</v>
      </c>
      <c r="J72" s="11" t="e">
        <f>#REF!</f>
        <v>#REF!</v>
      </c>
      <c r="K72" s="12" t="e">
        <f>#REF!</f>
        <v>#REF!</v>
      </c>
      <c r="L72" s="13" t="e">
        <f>#REF!</f>
        <v>#REF!</v>
      </c>
      <c r="M72" s="14" t="e">
        <f>#REF!</f>
        <v>#REF!</v>
      </c>
      <c r="N72" s="15" t="e">
        <f>#REF!</f>
        <v>#REF!</v>
      </c>
      <c r="O72" s="16" t="e">
        <f>#REF!</f>
        <v>#REF!</v>
      </c>
    </row>
    <row r="73" spans="1:15" x14ac:dyDescent="0.25">
      <c r="A73" s="39" t="e">
        <f>#REF!</f>
        <v>#REF!</v>
      </c>
      <c r="B73" s="140" t="s">
        <v>10</v>
      </c>
      <c r="C73" s="8" t="e">
        <f>#REF!</f>
        <v>#REF!</v>
      </c>
      <c r="D73" s="21" t="e">
        <f>#REF!</f>
        <v>#REF!</v>
      </c>
      <c r="E73" s="22" t="e">
        <f>#REF!</f>
        <v>#REF!</v>
      </c>
      <c r="F73" s="38" t="e">
        <f>#REF!</f>
        <v>#REF!</v>
      </c>
      <c r="G73" s="5" t="e">
        <f>#REF!</f>
        <v>#REF!</v>
      </c>
      <c r="H73" s="6" t="e">
        <f>#REF!</f>
        <v>#REF!</v>
      </c>
      <c r="I73" s="7" t="e">
        <f>#REF!</f>
        <v>#REF!</v>
      </c>
      <c r="J73" s="11" t="e">
        <f>#REF!</f>
        <v>#REF!</v>
      </c>
      <c r="K73" s="12" t="e">
        <f>#REF!</f>
        <v>#REF!</v>
      </c>
      <c r="L73" s="13" t="e">
        <f>#REF!</f>
        <v>#REF!</v>
      </c>
      <c r="M73" s="14" t="e">
        <f>#REF!</f>
        <v>#REF!</v>
      </c>
      <c r="N73" s="15" t="e">
        <f>#REF!</f>
        <v>#REF!</v>
      </c>
      <c r="O73" s="16" t="e">
        <f>#REF!</f>
        <v>#REF!</v>
      </c>
    </row>
    <row r="74" spans="1:15" x14ac:dyDescent="0.25">
      <c r="A74" s="39" t="e">
        <f>#REF!</f>
        <v>#REF!</v>
      </c>
      <c r="B74" s="140" t="s">
        <v>10</v>
      </c>
      <c r="C74" s="8" t="e">
        <f>#REF!</f>
        <v>#REF!</v>
      </c>
      <c r="D74" s="21" t="e">
        <f>#REF!</f>
        <v>#REF!</v>
      </c>
      <c r="E74" s="22" t="e">
        <f>#REF!</f>
        <v>#REF!</v>
      </c>
      <c r="F74" s="38" t="e">
        <f>#REF!</f>
        <v>#REF!</v>
      </c>
      <c r="G74" s="5" t="e">
        <f>#REF!</f>
        <v>#REF!</v>
      </c>
      <c r="H74" s="6" t="e">
        <f>#REF!</f>
        <v>#REF!</v>
      </c>
      <c r="I74" s="7" t="e">
        <f>#REF!</f>
        <v>#REF!</v>
      </c>
      <c r="J74" s="11" t="e">
        <f>#REF!</f>
        <v>#REF!</v>
      </c>
      <c r="K74" s="12" t="e">
        <f>#REF!</f>
        <v>#REF!</v>
      </c>
      <c r="L74" s="13" t="e">
        <f>#REF!</f>
        <v>#REF!</v>
      </c>
      <c r="M74" s="14" t="e">
        <f>#REF!</f>
        <v>#REF!</v>
      </c>
      <c r="N74" s="15" t="e">
        <f>#REF!</f>
        <v>#REF!</v>
      </c>
      <c r="O74" s="16" t="e">
        <f>#REF!</f>
        <v>#REF!</v>
      </c>
    </row>
    <row r="75" spans="1:15" x14ac:dyDescent="0.25">
      <c r="A75" s="39" t="e">
        <f>#REF!</f>
        <v>#REF!</v>
      </c>
      <c r="B75" s="140" t="s">
        <v>10</v>
      </c>
      <c r="C75" s="8" t="e">
        <f>#REF!</f>
        <v>#REF!</v>
      </c>
      <c r="D75" s="21" t="e">
        <f>#REF!</f>
        <v>#REF!</v>
      </c>
      <c r="E75" s="22" t="e">
        <f>#REF!</f>
        <v>#REF!</v>
      </c>
      <c r="F75" s="38" t="e">
        <f>#REF!</f>
        <v>#REF!</v>
      </c>
      <c r="G75" s="5" t="e">
        <f>#REF!</f>
        <v>#REF!</v>
      </c>
      <c r="H75" s="6" t="e">
        <f>#REF!</f>
        <v>#REF!</v>
      </c>
      <c r="I75" s="7" t="e">
        <f>#REF!</f>
        <v>#REF!</v>
      </c>
      <c r="J75" s="11" t="e">
        <f>#REF!</f>
        <v>#REF!</v>
      </c>
      <c r="K75" s="12" t="e">
        <f>#REF!</f>
        <v>#REF!</v>
      </c>
      <c r="L75" s="13" t="e">
        <f>#REF!</f>
        <v>#REF!</v>
      </c>
      <c r="M75" s="14" t="e">
        <f>#REF!</f>
        <v>#REF!</v>
      </c>
      <c r="N75" s="15" t="e">
        <f>#REF!</f>
        <v>#REF!</v>
      </c>
      <c r="O75" s="16" t="e">
        <f>#REF!</f>
        <v>#REF!</v>
      </c>
    </row>
    <row r="76" spans="1:15" x14ac:dyDescent="0.25">
      <c r="A76" s="39" t="e">
        <f>#REF!</f>
        <v>#REF!</v>
      </c>
      <c r="B76" s="140" t="s">
        <v>10</v>
      </c>
      <c r="C76" s="8" t="e">
        <f>#REF!</f>
        <v>#REF!</v>
      </c>
      <c r="D76" s="21" t="e">
        <f>#REF!</f>
        <v>#REF!</v>
      </c>
      <c r="E76" s="22" t="e">
        <f>#REF!</f>
        <v>#REF!</v>
      </c>
      <c r="F76" s="38" t="e">
        <f>#REF!</f>
        <v>#REF!</v>
      </c>
      <c r="G76" s="5" t="e">
        <f>#REF!</f>
        <v>#REF!</v>
      </c>
      <c r="H76" s="6" t="e">
        <f>#REF!</f>
        <v>#REF!</v>
      </c>
      <c r="I76" s="7" t="e">
        <f>#REF!</f>
        <v>#REF!</v>
      </c>
      <c r="J76" s="11" t="e">
        <f>#REF!</f>
        <v>#REF!</v>
      </c>
      <c r="K76" s="12" t="e">
        <f>#REF!</f>
        <v>#REF!</v>
      </c>
      <c r="L76" s="13" t="e">
        <f>#REF!</f>
        <v>#REF!</v>
      </c>
      <c r="M76" s="14" t="e">
        <f>#REF!</f>
        <v>#REF!</v>
      </c>
      <c r="N76" s="15" t="e">
        <f>#REF!</f>
        <v>#REF!</v>
      </c>
      <c r="O76" s="16" t="e">
        <f>#REF!</f>
        <v>#REF!</v>
      </c>
    </row>
    <row r="77" spans="1:15" x14ac:dyDescent="0.25">
      <c r="A77" s="39" t="e">
        <f>#REF!</f>
        <v>#REF!</v>
      </c>
      <c r="B77" s="140" t="s">
        <v>10</v>
      </c>
      <c r="C77" s="8" t="e">
        <f>#REF!</f>
        <v>#REF!</v>
      </c>
      <c r="D77" s="21" t="e">
        <f>#REF!</f>
        <v>#REF!</v>
      </c>
      <c r="E77" s="22" t="e">
        <f>#REF!</f>
        <v>#REF!</v>
      </c>
      <c r="F77" s="38" t="e">
        <f>#REF!</f>
        <v>#REF!</v>
      </c>
      <c r="G77" s="5" t="e">
        <f>#REF!</f>
        <v>#REF!</v>
      </c>
      <c r="H77" s="6" t="e">
        <f>#REF!</f>
        <v>#REF!</v>
      </c>
      <c r="I77" s="7" t="e">
        <f>#REF!</f>
        <v>#REF!</v>
      </c>
      <c r="J77" s="11" t="e">
        <f>#REF!</f>
        <v>#REF!</v>
      </c>
      <c r="K77" s="12" t="e">
        <f>#REF!</f>
        <v>#REF!</v>
      </c>
      <c r="L77" s="13" t="e">
        <f>#REF!</f>
        <v>#REF!</v>
      </c>
      <c r="M77" s="14" t="e">
        <f>#REF!</f>
        <v>#REF!</v>
      </c>
      <c r="N77" s="15" t="e">
        <f>#REF!</f>
        <v>#REF!</v>
      </c>
      <c r="O77" s="16" t="e">
        <f>#REF!</f>
        <v>#REF!</v>
      </c>
    </row>
    <row r="78" spans="1:15" x14ac:dyDescent="0.25">
      <c r="A78" s="39" t="e">
        <f>#REF!</f>
        <v>#REF!</v>
      </c>
      <c r="B78" s="140" t="s">
        <v>10</v>
      </c>
      <c r="C78" s="8" t="e">
        <f>#REF!</f>
        <v>#REF!</v>
      </c>
      <c r="D78" s="21" t="e">
        <f>#REF!</f>
        <v>#REF!</v>
      </c>
      <c r="E78" s="22" t="e">
        <f>#REF!</f>
        <v>#REF!</v>
      </c>
      <c r="F78" s="38" t="e">
        <f>#REF!</f>
        <v>#REF!</v>
      </c>
      <c r="G78" s="5" t="e">
        <f>#REF!</f>
        <v>#REF!</v>
      </c>
      <c r="H78" s="6" t="e">
        <f>#REF!</f>
        <v>#REF!</v>
      </c>
      <c r="I78" s="7" t="e">
        <f>#REF!</f>
        <v>#REF!</v>
      </c>
      <c r="J78" s="11" t="e">
        <f>#REF!</f>
        <v>#REF!</v>
      </c>
      <c r="K78" s="12" t="e">
        <f>#REF!</f>
        <v>#REF!</v>
      </c>
      <c r="L78" s="13" t="e">
        <f>#REF!</f>
        <v>#REF!</v>
      </c>
      <c r="M78" s="14" t="e">
        <f>#REF!</f>
        <v>#REF!</v>
      </c>
      <c r="N78" s="15" t="e">
        <f>#REF!</f>
        <v>#REF!</v>
      </c>
      <c r="O78" s="16" t="e">
        <f>#REF!</f>
        <v>#REF!</v>
      </c>
    </row>
    <row r="79" spans="1:15" x14ac:dyDescent="0.25">
      <c r="A79" s="39" t="e">
        <f>#REF!</f>
        <v>#REF!</v>
      </c>
      <c r="B79" s="140" t="s">
        <v>10</v>
      </c>
      <c r="C79" s="8" t="e">
        <f>#REF!</f>
        <v>#REF!</v>
      </c>
      <c r="D79" s="21" t="e">
        <f>#REF!</f>
        <v>#REF!</v>
      </c>
      <c r="E79" s="22" t="e">
        <f>#REF!</f>
        <v>#REF!</v>
      </c>
      <c r="F79" s="38" t="e">
        <f>#REF!</f>
        <v>#REF!</v>
      </c>
      <c r="G79" s="5" t="e">
        <f>#REF!</f>
        <v>#REF!</v>
      </c>
      <c r="H79" s="6" t="e">
        <f>#REF!</f>
        <v>#REF!</v>
      </c>
      <c r="I79" s="7" t="e">
        <f>#REF!</f>
        <v>#REF!</v>
      </c>
      <c r="J79" s="11" t="e">
        <f>#REF!</f>
        <v>#REF!</v>
      </c>
      <c r="K79" s="12" t="e">
        <f>#REF!</f>
        <v>#REF!</v>
      </c>
      <c r="L79" s="13" t="e">
        <f>#REF!</f>
        <v>#REF!</v>
      </c>
      <c r="M79" s="14" t="e">
        <f>#REF!</f>
        <v>#REF!</v>
      </c>
      <c r="N79" s="15" t="e">
        <f>#REF!</f>
        <v>#REF!</v>
      </c>
      <c r="O79" s="16" t="e">
        <f>#REF!</f>
        <v>#REF!</v>
      </c>
    </row>
    <row r="80" spans="1:15" x14ac:dyDescent="0.25">
      <c r="A80" s="39" t="e">
        <f>#REF!</f>
        <v>#REF!</v>
      </c>
      <c r="B80" s="140" t="s">
        <v>10</v>
      </c>
      <c r="C80" s="8" t="e">
        <f>#REF!</f>
        <v>#REF!</v>
      </c>
      <c r="D80" s="21" t="e">
        <f>#REF!</f>
        <v>#REF!</v>
      </c>
      <c r="E80" s="22" t="e">
        <f>#REF!</f>
        <v>#REF!</v>
      </c>
      <c r="F80" s="38" t="e">
        <f>#REF!</f>
        <v>#REF!</v>
      </c>
      <c r="G80" s="5" t="e">
        <f>#REF!</f>
        <v>#REF!</v>
      </c>
      <c r="H80" s="6" t="e">
        <f>#REF!</f>
        <v>#REF!</v>
      </c>
      <c r="I80" s="7" t="e">
        <f>#REF!</f>
        <v>#REF!</v>
      </c>
      <c r="J80" s="11" t="e">
        <f>#REF!</f>
        <v>#REF!</v>
      </c>
      <c r="K80" s="12" t="e">
        <f>#REF!</f>
        <v>#REF!</v>
      </c>
      <c r="L80" s="13" t="e">
        <f>#REF!</f>
        <v>#REF!</v>
      </c>
      <c r="M80" s="14" t="e">
        <f>#REF!</f>
        <v>#REF!</v>
      </c>
      <c r="N80" s="15" t="e">
        <f>#REF!</f>
        <v>#REF!</v>
      </c>
      <c r="O80" s="16" t="e">
        <f>#REF!</f>
        <v>#REF!</v>
      </c>
    </row>
    <row r="81" spans="1:15" x14ac:dyDescent="0.25">
      <c r="A81" s="39" t="e">
        <f>#REF!</f>
        <v>#REF!</v>
      </c>
      <c r="B81" s="140" t="s">
        <v>10</v>
      </c>
      <c r="C81" s="8" t="e">
        <f>#REF!</f>
        <v>#REF!</v>
      </c>
      <c r="D81" s="21" t="e">
        <f>#REF!</f>
        <v>#REF!</v>
      </c>
      <c r="E81" s="22" t="e">
        <f>#REF!</f>
        <v>#REF!</v>
      </c>
      <c r="F81" s="38" t="e">
        <f>#REF!</f>
        <v>#REF!</v>
      </c>
      <c r="G81" s="5" t="e">
        <f>#REF!</f>
        <v>#REF!</v>
      </c>
      <c r="H81" s="6" t="e">
        <f>#REF!</f>
        <v>#REF!</v>
      </c>
      <c r="I81" s="7" t="e">
        <f>#REF!</f>
        <v>#REF!</v>
      </c>
      <c r="J81" s="11" t="e">
        <f>#REF!</f>
        <v>#REF!</v>
      </c>
      <c r="K81" s="12" t="e">
        <f>#REF!</f>
        <v>#REF!</v>
      </c>
      <c r="L81" s="13" t="e">
        <f>#REF!</f>
        <v>#REF!</v>
      </c>
      <c r="M81" s="14" t="e">
        <f>#REF!</f>
        <v>#REF!</v>
      </c>
      <c r="N81" s="15" t="e">
        <f>#REF!</f>
        <v>#REF!</v>
      </c>
      <c r="O81" s="16" t="e">
        <f>#REF!</f>
        <v>#REF!</v>
      </c>
    </row>
    <row r="82" spans="1:15" ht="30" x14ac:dyDescent="0.25">
      <c r="A82" s="39">
        <v>8151</v>
      </c>
      <c r="B82" s="140" t="s">
        <v>11</v>
      </c>
      <c r="C82" s="3"/>
      <c r="D82" s="21" t="e">
        <f>#REF!</f>
        <v>#REF!</v>
      </c>
      <c r="E82" s="22" t="e">
        <f>#REF!</f>
        <v>#REF!</v>
      </c>
      <c r="F82" s="38" t="e">
        <f>#REF!</f>
        <v>#REF!</v>
      </c>
      <c r="G82" s="5" t="e">
        <f>#REF!</f>
        <v>#REF!</v>
      </c>
      <c r="H82" s="6" t="e">
        <f>#REF!</f>
        <v>#REF!</v>
      </c>
      <c r="I82" s="7" t="e">
        <f>#REF!</f>
        <v>#REF!</v>
      </c>
      <c r="J82" s="11" t="e">
        <f>#REF!</f>
        <v>#REF!</v>
      </c>
      <c r="K82" s="12" t="e">
        <f>#REF!</f>
        <v>#REF!</v>
      </c>
      <c r="L82" s="13" t="e">
        <f>#REF!</f>
        <v>#REF!</v>
      </c>
      <c r="M82" s="14" t="e">
        <f>#REF!</f>
        <v>#REF!</v>
      </c>
      <c r="N82" s="15" t="e">
        <f>#REF!</f>
        <v>#REF!</v>
      </c>
      <c r="O82" s="16" t="e">
        <f>#REF!</f>
        <v>#REF!</v>
      </c>
    </row>
    <row r="83" spans="1:15" x14ac:dyDescent="0.25">
      <c r="A83" s="574" t="s">
        <v>49</v>
      </c>
      <c r="B83" s="574"/>
      <c r="C83" s="575"/>
      <c r="D83" s="21"/>
      <c r="E83" s="22"/>
      <c r="F83" s="38"/>
      <c r="G83" s="5"/>
      <c r="H83" s="6"/>
      <c r="I83" s="7"/>
      <c r="J83" s="11"/>
      <c r="K83" s="12"/>
      <c r="L83" s="13"/>
      <c r="M83" s="14"/>
      <c r="N83" s="15"/>
      <c r="O83" s="16"/>
    </row>
  </sheetData>
  <sheetProtection password="CA75" sheet="1" objects="1" scenarios="1"/>
  <mergeCells count="6">
    <mergeCell ref="A83:C83"/>
    <mergeCell ref="A4:C4"/>
    <mergeCell ref="A5:C5"/>
    <mergeCell ref="A6:C6"/>
    <mergeCell ref="A7:C7"/>
    <mergeCell ref="A8:C8"/>
  </mergeCells>
  <pageMargins left="0.7" right="0.7" top="0.78740157499999996" bottom="0.78740157499999996"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CR133"/>
  <sheetViews>
    <sheetView tabSelected="1" topLeftCell="B1" zoomScale="85" zoomScaleNormal="85" zoomScalePageLayoutView="25" workbookViewId="0">
      <selection activeCell="J11" sqref="J11:Y18"/>
    </sheetView>
  </sheetViews>
  <sheetFormatPr baseColWidth="10" defaultRowHeight="15" x14ac:dyDescent="0.25"/>
  <cols>
    <col min="1" max="1" width="4.42578125" hidden="1" customWidth="1"/>
    <col min="2" max="2" width="8.7109375" customWidth="1"/>
    <col min="3" max="3" width="7.28515625" customWidth="1"/>
    <col min="4" max="4" width="8.7109375" customWidth="1"/>
    <col min="5" max="5" width="10.7109375" customWidth="1"/>
    <col min="6" max="6" width="8.7109375" customWidth="1"/>
    <col min="7" max="7" width="11.28515625" customWidth="1"/>
    <col min="8" max="8" width="10.42578125" style="115" customWidth="1"/>
    <col min="9" max="9" width="11.140625" customWidth="1"/>
    <col min="10" max="10" width="8.28515625" customWidth="1"/>
    <col min="11" max="11" width="8.7109375" customWidth="1"/>
    <col min="12" max="12" width="9.28515625" customWidth="1"/>
    <col min="13" max="13" width="8.7109375" customWidth="1"/>
    <col min="14" max="14" width="8.7109375" style="115" customWidth="1"/>
    <col min="15" max="15" width="9.85546875" customWidth="1"/>
    <col min="16" max="16" width="8.7109375" style="1" customWidth="1"/>
    <col min="17" max="18" width="8.7109375" customWidth="1"/>
    <col min="19" max="19" width="8.7109375" style="1" customWidth="1"/>
    <col min="20" max="20" width="9.42578125" customWidth="1"/>
    <col min="21" max="21" width="8.7109375" customWidth="1"/>
    <col min="22" max="22" width="8.7109375" style="1" customWidth="1"/>
    <col min="23" max="23" width="9.28515625" customWidth="1"/>
    <col min="24" max="24" width="8.7109375" customWidth="1"/>
    <col min="25" max="25" width="8.7109375" style="1" customWidth="1"/>
    <col min="26" max="26" width="8.7109375" customWidth="1"/>
    <col min="27" max="27" width="8.7109375" style="1" customWidth="1"/>
    <col min="28" max="28" width="8.140625" customWidth="1"/>
    <col min="29" max="30" width="8.7109375" customWidth="1"/>
    <col min="31" max="31" width="9.5703125" customWidth="1"/>
    <col min="32" max="32" width="8.7109375" customWidth="1"/>
    <col min="33" max="33" width="6.85546875" customWidth="1"/>
    <col min="34" max="34" width="9.28515625" customWidth="1"/>
    <col min="35" max="35" width="7.7109375" customWidth="1"/>
    <col min="36" max="36" width="7.28515625" customWidth="1"/>
    <col min="37" max="37" width="9" customWidth="1"/>
    <col min="38" max="38" width="9.28515625" customWidth="1"/>
    <col min="39" max="39" width="7.5703125" customWidth="1"/>
    <col min="40" max="40" width="8.140625" customWidth="1"/>
    <col min="41" max="41" width="7.5703125" customWidth="1"/>
    <col min="42" max="42" width="8.5703125" customWidth="1"/>
    <col min="43" max="43" width="8.7109375" customWidth="1"/>
    <col min="44" max="44" width="7.85546875" customWidth="1"/>
    <col min="45" max="45" width="8.85546875" customWidth="1"/>
    <col min="46" max="46" width="8.140625" customWidth="1"/>
    <col min="48" max="52" width="8.7109375" customWidth="1"/>
    <col min="53" max="71" width="8.7109375" hidden="1" customWidth="1"/>
    <col min="72" max="72" width="10.85546875" hidden="1" customWidth="1"/>
    <col min="73" max="73" width="8.42578125" hidden="1" customWidth="1"/>
    <col min="74" max="92" width="8.7109375" hidden="1" customWidth="1"/>
    <col min="93" max="96" width="0" hidden="1" customWidth="1"/>
  </cols>
  <sheetData>
    <row r="1" spans="1:74" ht="15.75" x14ac:dyDescent="0.25">
      <c r="A1">
        <v>1</v>
      </c>
      <c r="B1" s="446" t="s">
        <v>153</v>
      </c>
      <c r="C1" s="447"/>
      <c r="D1" s="447"/>
      <c r="E1" s="447"/>
      <c r="F1" s="447"/>
      <c r="G1" s="491"/>
      <c r="H1" s="491"/>
      <c r="I1" s="491"/>
      <c r="J1" s="491"/>
      <c r="K1" s="491"/>
      <c r="L1" s="491"/>
      <c r="M1" s="491"/>
      <c r="N1" s="491"/>
      <c r="AX1" s="105"/>
      <c r="AY1" s="105"/>
      <c r="AZ1" s="105"/>
      <c r="BA1" s="105">
        <f>F1</f>
        <v>0</v>
      </c>
      <c r="BB1" s="105"/>
      <c r="BC1" s="105"/>
      <c r="BD1" s="186"/>
      <c r="BE1" s="186"/>
      <c r="BF1" s="186"/>
      <c r="BG1" s="186"/>
      <c r="BH1" s="186"/>
      <c r="BI1" s="186"/>
      <c r="BJ1" s="186"/>
      <c r="BL1" s="1"/>
      <c r="BO1" s="1"/>
      <c r="BR1" s="1"/>
      <c r="BV1" s="1"/>
    </row>
    <row r="2" spans="1:74" ht="30.75" customHeight="1" x14ac:dyDescent="0.25">
      <c r="A2" s="50">
        <f>A1+1</f>
        <v>2</v>
      </c>
      <c r="B2" s="497" t="s">
        <v>146</v>
      </c>
      <c r="C2" s="497"/>
      <c r="D2" s="497"/>
      <c r="E2" s="497"/>
      <c r="F2" s="497"/>
      <c r="G2" s="497"/>
      <c r="H2" s="497"/>
      <c r="I2" s="497"/>
      <c r="J2" s="497"/>
      <c r="K2" s="498"/>
      <c r="L2" s="498"/>
      <c r="M2" s="498"/>
      <c r="N2" s="119"/>
      <c r="O2" s="18"/>
      <c r="P2" s="19"/>
      <c r="Q2" s="19"/>
      <c r="R2" s="19"/>
      <c r="S2" s="19"/>
      <c r="T2" s="19"/>
      <c r="U2" s="19"/>
      <c r="V2" s="499" t="s">
        <v>163</v>
      </c>
      <c r="W2" s="499"/>
      <c r="X2" s="490"/>
      <c r="Y2" s="490"/>
      <c r="Z2" s="2"/>
      <c r="AE2" s="2"/>
      <c r="AF2" s="2"/>
      <c r="AG2" s="2"/>
      <c r="AH2" s="1"/>
      <c r="AX2" s="187"/>
      <c r="AY2" s="138"/>
      <c r="AZ2" s="138"/>
      <c r="BA2" s="138"/>
      <c r="BB2" s="138"/>
      <c r="BC2" s="138"/>
      <c r="BD2" s="138"/>
      <c r="BE2" s="138"/>
      <c r="BF2" s="138"/>
      <c r="BG2" s="190"/>
      <c r="BH2" s="190"/>
      <c r="BI2" s="190"/>
      <c r="BJ2" s="111"/>
      <c r="BK2" s="18"/>
      <c r="BL2" s="19"/>
      <c r="BM2" s="19"/>
      <c r="BN2" s="19"/>
      <c r="BO2" s="19"/>
      <c r="BP2" s="19"/>
      <c r="BQ2" s="19"/>
      <c r="BR2" s="123" t="s">
        <v>46</v>
      </c>
      <c r="BS2" s="123"/>
      <c r="BT2" s="124">
        <f>X2</f>
        <v>0</v>
      </c>
      <c r="BV2" s="124"/>
    </row>
    <row r="3" spans="1:74" ht="15.75" x14ac:dyDescent="0.25">
      <c r="A3" s="50">
        <f t="shared" ref="A3:A69" si="0">A2+1</f>
        <v>3</v>
      </c>
      <c r="B3" s="497" t="s">
        <v>147</v>
      </c>
      <c r="C3" s="500"/>
      <c r="D3" s="500"/>
      <c r="E3" s="500"/>
      <c r="F3" s="500"/>
      <c r="G3" s="500"/>
      <c r="H3" s="500"/>
      <c r="I3" s="500"/>
      <c r="J3" s="500"/>
      <c r="K3" s="500"/>
      <c r="L3" s="98"/>
      <c r="M3" s="98"/>
      <c r="N3" s="111"/>
      <c r="O3" s="18"/>
      <c r="P3" s="27"/>
      <c r="Q3" s="19"/>
      <c r="R3" s="19"/>
      <c r="S3" s="19"/>
      <c r="T3" s="19"/>
      <c r="U3" s="19"/>
      <c r="V3" s="490"/>
      <c r="W3" s="490"/>
      <c r="X3" s="490"/>
      <c r="Y3" s="490"/>
      <c r="Z3" s="2"/>
      <c r="AE3" s="2"/>
      <c r="AF3" s="2"/>
      <c r="AG3" s="2"/>
      <c r="AH3" s="1"/>
      <c r="AX3" s="188"/>
      <c r="AY3" s="189"/>
      <c r="AZ3" s="189"/>
      <c r="BA3" s="190"/>
      <c r="BB3" s="190"/>
      <c r="BC3" s="190"/>
      <c r="BD3" s="190"/>
      <c r="BE3" s="190"/>
      <c r="BF3" s="190"/>
      <c r="BG3" s="190"/>
      <c r="BH3" s="98"/>
      <c r="BI3" s="98"/>
      <c r="BJ3" s="111"/>
      <c r="BK3" s="18"/>
      <c r="BL3" s="27"/>
      <c r="BM3" s="19"/>
      <c r="BN3" s="19"/>
      <c r="BO3" s="19"/>
      <c r="BP3" s="19"/>
      <c r="BQ3" s="19"/>
      <c r="BR3" s="19"/>
      <c r="BS3" s="19"/>
      <c r="BT3" s="18"/>
      <c r="BV3" s="20"/>
    </row>
    <row r="4" spans="1:74" ht="30" customHeight="1" x14ac:dyDescent="0.25">
      <c r="A4" s="50">
        <f t="shared" si="0"/>
        <v>4</v>
      </c>
      <c r="B4" s="97"/>
      <c r="C4" s="97"/>
      <c r="D4" s="98"/>
      <c r="E4" s="98"/>
      <c r="F4" s="98"/>
      <c r="G4" s="98"/>
      <c r="H4" s="111"/>
      <c r="I4" s="18"/>
      <c r="J4" s="18"/>
      <c r="K4" s="18"/>
      <c r="L4" s="18"/>
      <c r="M4" s="18"/>
      <c r="N4" s="111"/>
      <c r="O4" s="18"/>
      <c r="P4" s="19"/>
      <c r="Q4" s="19"/>
      <c r="R4" s="19"/>
      <c r="S4" s="19"/>
      <c r="T4" s="19"/>
      <c r="U4" s="19"/>
      <c r="V4" s="490"/>
      <c r="W4" s="490"/>
      <c r="X4" s="490"/>
      <c r="Y4" s="490"/>
      <c r="Z4" s="2"/>
      <c r="AE4" s="2"/>
      <c r="AF4" s="2"/>
      <c r="AG4" s="2"/>
      <c r="AH4" s="1"/>
      <c r="AX4" s="97"/>
      <c r="AY4" s="97"/>
      <c r="AZ4" s="98"/>
      <c r="BA4" s="98"/>
      <c r="BB4" s="98"/>
      <c r="BC4" s="98"/>
      <c r="BD4" s="120"/>
      <c r="BE4" s="98"/>
      <c r="BF4" s="98"/>
      <c r="BG4" s="98"/>
      <c r="BH4" s="98"/>
      <c r="BI4" s="98"/>
      <c r="BJ4" s="111"/>
      <c r="BK4" s="18"/>
      <c r="BL4" s="19"/>
      <c r="BM4" s="19"/>
      <c r="BN4" s="19"/>
      <c r="BO4" s="19"/>
      <c r="BP4" s="19"/>
      <c r="BQ4" s="19"/>
      <c r="BR4" s="19"/>
      <c r="BS4" s="19"/>
      <c r="BT4" s="18"/>
      <c r="BU4" s="20"/>
    </row>
    <row r="5" spans="1:74" x14ac:dyDescent="0.25">
      <c r="A5" s="50">
        <f t="shared" si="0"/>
        <v>5</v>
      </c>
      <c r="B5" s="70"/>
      <c r="C5" s="70"/>
      <c r="D5" s="43"/>
      <c r="E5" s="43"/>
      <c r="F5" s="43"/>
      <c r="G5" s="43"/>
      <c r="H5" s="121"/>
      <c r="I5" s="30"/>
      <c r="J5" s="498" t="s">
        <v>24</v>
      </c>
      <c r="K5" s="498"/>
      <c r="L5" s="498"/>
      <c r="M5" s="43"/>
      <c r="N5" s="112"/>
      <c r="O5" s="43"/>
      <c r="P5" s="52"/>
      <c r="Q5" s="52"/>
      <c r="R5" s="52"/>
      <c r="S5" s="52"/>
      <c r="T5" s="52"/>
      <c r="U5" s="52"/>
      <c r="V5" s="52"/>
      <c r="W5" s="52"/>
      <c r="X5" s="43"/>
      <c r="Y5" s="53"/>
      <c r="Z5" s="2"/>
      <c r="AE5" s="2"/>
      <c r="AF5" s="2"/>
      <c r="AG5" s="2"/>
      <c r="AH5" s="1"/>
    </row>
    <row r="6" spans="1:74" ht="14.45" customHeight="1" x14ac:dyDescent="0.25">
      <c r="A6" s="50">
        <f t="shared" si="0"/>
        <v>6</v>
      </c>
      <c r="B6" s="492" t="s">
        <v>136</v>
      </c>
      <c r="C6" s="493"/>
      <c r="D6" s="493"/>
      <c r="E6" s="493"/>
      <c r="F6" s="493"/>
      <c r="G6" s="493"/>
      <c r="H6" s="129">
        <v>15</v>
      </c>
      <c r="I6" s="40"/>
      <c r="J6" s="494" t="s">
        <v>140</v>
      </c>
      <c r="K6" s="494"/>
      <c r="L6" s="494"/>
      <c r="M6" s="494"/>
      <c r="N6" s="494"/>
      <c r="O6" s="494"/>
      <c r="P6" s="494"/>
      <c r="Q6" s="494"/>
      <c r="R6" s="494"/>
      <c r="S6" s="494"/>
      <c r="T6" s="494"/>
      <c r="U6" s="494"/>
      <c r="V6" s="494"/>
      <c r="W6" s="494"/>
      <c r="X6" s="494"/>
      <c r="Y6" s="494"/>
      <c r="Z6" s="2"/>
      <c r="AE6" s="2"/>
      <c r="AF6" s="2"/>
      <c r="AG6" s="2"/>
      <c r="AH6" s="137"/>
    </row>
    <row r="7" spans="1:74" x14ac:dyDescent="0.25">
      <c r="A7" s="50">
        <f t="shared" si="0"/>
        <v>7</v>
      </c>
      <c r="B7" s="492" t="s">
        <v>137</v>
      </c>
      <c r="C7" s="496"/>
      <c r="D7" s="496"/>
      <c r="E7" s="496"/>
      <c r="F7" s="496"/>
      <c r="G7" s="496"/>
      <c r="H7" s="129">
        <v>22</v>
      </c>
      <c r="I7" s="40"/>
      <c r="J7" s="494"/>
      <c r="K7" s="494"/>
      <c r="L7" s="494"/>
      <c r="M7" s="494"/>
      <c r="N7" s="494"/>
      <c r="O7" s="494"/>
      <c r="P7" s="494"/>
      <c r="Q7" s="494"/>
      <c r="R7" s="494"/>
      <c r="S7" s="494"/>
      <c r="T7" s="494"/>
      <c r="U7" s="494"/>
      <c r="V7" s="494"/>
      <c r="W7" s="494"/>
      <c r="X7" s="494"/>
      <c r="Y7" s="494"/>
      <c r="Z7" s="509"/>
      <c r="AA7" s="509"/>
      <c r="AB7" s="509"/>
      <c r="AC7" s="107"/>
      <c r="AD7" s="107"/>
      <c r="AE7" s="107"/>
      <c r="AF7" s="2"/>
      <c r="AG7" s="2"/>
      <c r="AH7" s="1"/>
    </row>
    <row r="8" spans="1:74" ht="30.75" customHeight="1" x14ac:dyDescent="0.25">
      <c r="A8" s="50"/>
      <c r="B8" s="502" t="s">
        <v>138</v>
      </c>
      <c r="C8" s="503"/>
      <c r="D8" s="503"/>
      <c r="E8" s="503"/>
      <c r="F8" s="503"/>
      <c r="G8" s="503"/>
      <c r="H8" s="130">
        <v>29</v>
      </c>
      <c r="I8" s="41"/>
      <c r="J8" s="495"/>
      <c r="K8" s="495"/>
      <c r="L8" s="495"/>
      <c r="M8" s="495"/>
      <c r="N8" s="495"/>
      <c r="O8" s="495"/>
      <c r="P8" s="495"/>
      <c r="Q8" s="495"/>
      <c r="R8" s="495"/>
      <c r="S8" s="495"/>
      <c r="T8" s="495"/>
      <c r="U8" s="495"/>
      <c r="V8" s="495"/>
      <c r="W8" s="495"/>
      <c r="X8" s="495"/>
      <c r="Y8" s="495"/>
      <c r="Z8" s="191"/>
      <c r="AA8" s="191"/>
      <c r="AB8" s="191"/>
      <c r="AC8" s="107"/>
      <c r="AD8" s="107"/>
      <c r="AE8" s="107"/>
      <c r="AF8" s="2"/>
      <c r="AG8" s="2"/>
      <c r="AH8" s="1"/>
    </row>
    <row r="9" spans="1:74" ht="15" customHeight="1" x14ac:dyDescent="0.25">
      <c r="A9" s="50"/>
      <c r="B9" s="510" t="s">
        <v>48</v>
      </c>
      <c r="C9" s="511"/>
      <c r="D9" s="511"/>
      <c r="E9" s="511"/>
      <c r="F9" s="511"/>
      <c r="G9" s="511"/>
      <c r="H9" s="128">
        <v>1666.67</v>
      </c>
      <c r="I9" s="127"/>
      <c r="J9" s="501" t="s">
        <v>149</v>
      </c>
      <c r="K9" s="512"/>
      <c r="L9" s="512"/>
      <c r="M9" s="512"/>
      <c r="N9" s="512"/>
      <c r="O9" s="512"/>
      <c r="P9" s="512"/>
      <c r="Q9" s="512"/>
      <c r="R9" s="512"/>
      <c r="S9" s="512"/>
      <c r="T9" s="512"/>
      <c r="U9" s="512"/>
      <c r="V9" s="512"/>
      <c r="W9" s="512"/>
      <c r="X9" s="512"/>
      <c r="Y9" s="512"/>
      <c r="Z9" s="191"/>
      <c r="AA9" s="191"/>
      <c r="AB9" s="191"/>
      <c r="AC9" s="107"/>
      <c r="AD9" s="107"/>
      <c r="AE9" s="107"/>
      <c r="AF9" s="2"/>
      <c r="AG9" s="2"/>
      <c r="AH9" s="1"/>
    </row>
    <row r="10" spans="1:74" ht="15" customHeight="1" x14ac:dyDescent="0.25">
      <c r="A10" s="50"/>
      <c r="B10" s="517" t="s">
        <v>133</v>
      </c>
      <c r="C10" s="517"/>
      <c r="D10" s="517"/>
      <c r="E10" s="517"/>
      <c r="F10" s="517"/>
      <c r="G10" s="517"/>
      <c r="H10" s="518" t="s">
        <v>129</v>
      </c>
      <c r="I10" s="518"/>
      <c r="J10" s="519" t="s">
        <v>173</v>
      </c>
      <c r="K10" s="519"/>
      <c r="L10" s="519"/>
      <c r="M10" s="519"/>
      <c r="N10" s="519"/>
      <c r="O10" s="519"/>
      <c r="P10" s="519"/>
      <c r="Q10" s="519"/>
      <c r="R10" s="519"/>
      <c r="S10" s="519"/>
      <c r="T10" s="519"/>
      <c r="U10" s="519"/>
      <c r="V10" s="519"/>
      <c r="W10" s="519"/>
      <c r="X10" s="519"/>
      <c r="Y10" s="519"/>
      <c r="Z10" s="193"/>
      <c r="AA10" s="193"/>
      <c r="AB10" s="193"/>
      <c r="AC10" s="107"/>
      <c r="AD10" s="107"/>
      <c r="AE10" s="107"/>
      <c r="AF10" s="2"/>
      <c r="AG10" s="2"/>
      <c r="AH10" s="1"/>
    </row>
    <row r="11" spans="1:74" ht="15" customHeight="1" x14ac:dyDescent="0.25">
      <c r="A11" s="50">
        <f>A7+1</f>
        <v>8</v>
      </c>
      <c r="B11" s="513" t="s">
        <v>20</v>
      </c>
      <c r="C11" s="514"/>
      <c r="D11" s="514"/>
      <c r="E11" s="514"/>
      <c r="F11" s="514"/>
      <c r="G11" s="514"/>
      <c r="H11" s="129">
        <f>IF($H$10='Einkommensgrenzen PM'!$E$71,'Einkommensgrenzen PM'!E72,IF($H$10='Einkommensgrenzen PM'!$F$71,'Einkommensgrenzen PM'!F72,IF($H$10='Einkommensgrenzen PM'!$G$71,'Einkommensgrenzen PM'!G72,'Einkommensgrenzen PM'!H72)))</f>
        <v>2150</v>
      </c>
      <c r="I11" s="40"/>
      <c r="J11" s="515" t="s">
        <v>165</v>
      </c>
      <c r="K11" s="515"/>
      <c r="L11" s="515"/>
      <c r="M11" s="515"/>
      <c r="N11" s="515"/>
      <c r="O11" s="515"/>
      <c r="P11" s="515"/>
      <c r="Q11" s="515"/>
      <c r="R11" s="515"/>
      <c r="S11" s="515"/>
      <c r="T11" s="515"/>
      <c r="U11" s="514"/>
      <c r="V11" s="514"/>
      <c r="W11" s="514"/>
      <c r="X11" s="514"/>
      <c r="Y11" s="514"/>
      <c r="Z11" s="107"/>
      <c r="AA11" s="108"/>
      <c r="AB11" s="107"/>
      <c r="AC11" s="109"/>
      <c r="AD11" s="110"/>
      <c r="AE11" s="110"/>
      <c r="AF11" s="2"/>
      <c r="AG11" s="2"/>
    </row>
    <row r="12" spans="1:74" x14ac:dyDescent="0.25">
      <c r="A12" s="50">
        <f t="shared" si="0"/>
        <v>9</v>
      </c>
      <c r="B12" s="492" t="s">
        <v>21</v>
      </c>
      <c r="C12" s="493"/>
      <c r="D12" s="493"/>
      <c r="E12" s="493"/>
      <c r="F12" s="493"/>
      <c r="G12" s="493"/>
      <c r="H12" s="129">
        <f>IF($H$10='Einkommensgrenzen PM'!$E$71,'Einkommensgrenzen PM'!E73,IF($H$10='Einkommensgrenzen PM'!$F$71,'Einkommensgrenzen PM'!F73,IF($H$10='Einkommensgrenzen PM'!$G$71,'Einkommensgrenzen PM'!G73,'Einkommensgrenzen PM'!H73)))</f>
        <v>2350</v>
      </c>
      <c r="I12" s="40"/>
      <c r="J12" s="494"/>
      <c r="K12" s="494"/>
      <c r="L12" s="494"/>
      <c r="M12" s="494"/>
      <c r="N12" s="494"/>
      <c r="O12" s="494"/>
      <c r="P12" s="494"/>
      <c r="Q12" s="494"/>
      <c r="R12" s="494"/>
      <c r="S12" s="494"/>
      <c r="T12" s="494"/>
      <c r="U12" s="493"/>
      <c r="V12" s="493"/>
      <c r="W12" s="493"/>
      <c r="X12" s="493"/>
      <c r="Y12" s="493"/>
      <c r="Z12" s="107"/>
      <c r="AA12" s="108"/>
      <c r="AB12" s="107"/>
      <c r="AC12" s="109"/>
      <c r="AD12" s="110"/>
      <c r="AE12" s="110"/>
      <c r="AF12" s="2"/>
      <c r="AG12" s="2"/>
      <c r="AH12" s="1"/>
    </row>
    <row r="13" spans="1:74" x14ac:dyDescent="0.25">
      <c r="A13" s="50">
        <f t="shared" si="0"/>
        <v>10</v>
      </c>
      <c r="B13" s="492" t="s">
        <v>22</v>
      </c>
      <c r="C13" s="493"/>
      <c r="D13" s="493"/>
      <c r="E13" s="493"/>
      <c r="F13" s="493"/>
      <c r="G13" s="493"/>
      <c r="H13" s="129">
        <f>IF($H$10='Einkommensgrenzen PM'!$E$71,'Einkommensgrenzen PM'!E74,IF($H$10='Einkommensgrenzen PM'!$F$71,'Einkommensgrenzen PM'!F74,IF($H$10='Einkommensgrenzen PM'!$G$71,'Einkommensgrenzen PM'!G74,'Einkommensgrenzen PM'!H74)))</f>
        <v>2650</v>
      </c>
      <c r="I13" s="40"/>
      <c r="J13" s="494"/>
      <c r="K13" s="494"/>
      <c r="L13" s="494"/>
      <c r="M13" s="494"/>
      <c r="N13" s="494"/>
      <c r="O13" s="494"/>
      <c r="P13" s="494"/>
      <c r="Q13" s="494"/>
      <c r="R13" s="494"/>
      <c r="S13" s="494"/>
      <c r="T13" s="494"/>
      <c r="U13" s="493"/>
      <c r="V13" s="493"/>
      <c r="W13" s="493"/>
      <c r="X13" s="493"/>
      <c r="Y13" s="493"/>
      <c r="Z13" s="107"/>
      <c r="AA13" s="108"/>
      <c r="AB13" s="107"/>
      <c r="AC13" s="109"/>
      <c r="AD13" s="110"/>
      <c r="AE13" s="110"/>
      <c r="AF13" s="2"/>
      <c r="AG13" s="2"/>
      <c r="AH13" s="1"/>
    </row>
    <row r="14" spans="1:74" x14ac:dyDescent="0.25">
      <c r="A14" s="50">
        <f t="shared" si="0"/>
        <v>11</v>
      </c>
      <c r="B14" s="492" t="s">
        <v>23</v>
      </c>
      <c r="C14" s="493"/>
      <c r="D14" s="493"/>
      <c r="E14" s="493"/>
      <c r="F14" s="493"/>
      <c r="G14" s="493"/>
      <c r="H14" s="129">
        <f>IF($H$10='Einkommensgrenzen PM'!$E$71,'Einkommensgrenzen PM'!E75,IF($H$10='Einkommensgrenzen PM'!$F$71,'Einkommensgrenzen PM'!F75,IF($H$10='Einkommensgrenzen PM'!$G$71,'Einkommensgrenzen PM'!G75,'Einkommensgrenzen PM'!H75)))</f>
        <v>2850</v>
      </c>
      <c r="I14" s="40"/>
      <c r="J14" s="494"/>
      <c r="K14" s="494"/>
      <c r="L14" s="494"/>
      <c r="M14" s="494"/>
      <c r="N14" s="494"/>
      <c r="O14" s="494"/>
      <c r="P14" s="494"/>
      <c r="Q14" s="494"/>
      <c r="R14" s="494"/>
      <c r="S14" s="494"/>
      <c r="T14" s="494"/>
      <c r="U14" s="493"/>
      <c r="V14" s="493"/>
      <c r="W14" s="493"/>
      <c r="X14" s="493"/>
      <c r="Y14" s="493"/>
      <c r="Z14" s="107"/>
      <c r="AA14" s="108"/>
      <c r="AB14" s="107"/>
      <c r="AC14" s="109"/>
      <c r="AD14" s="110"/>
      <c r="AE14" s="110"/>
      <c r="AF14" s="2"/>
      <c r="AG14" s="2"/>
      <c r="AH14" s="1"/>
    </row>
    <row r="15" spans="1:74" ht="15" hidden="1" customHeight="1" x14ac:dyDescent="0.25">
      <c r="A15" s="50">
        <f t="shared" si="0"/>
        <v>12</v>
      </c>
      <c r="B15" s="492" t="s">
        <v>37</v>
      </c>
      <c r="C15" s="493"/>
      <c r="D15" s="493"/>
      <c r="E15" s="493"/>
      <c r="F15" s="493"/>
      <c r="G15" s="493"/>
      <c r="H15" s="129">
        <f>IF($H$10='Einkommensgrenzen PM'!$E$71,'Einkommensgrenzen PM'!E76,IF($H$10='Einkommensgrenzen PM'!$F$71,'Einkommensgrenzen PM'!F76,IF($H$10='Einkommensgrenzen PM'!$G$71,'Einkommensgrenzen PM'!G76,'Einkommensgrenzen PM'!H76)))</f>
        <v>3050</v>
      </c>
      <c r="I15" s="40"/>
      <c r="J15" s="490"/>
      <c r="K15" s="490"/>
      <c r="L15" s="490"/>
      <c r="M15" s="490"/>
      <c r="N15" s="490"/>
      <c r="O15" s="490"/>
      <c r="P15" s="490"/>
      <c r="Q15" s="490"/>
      <c r="R15" s="490"/>
      <c r="S15" s="490"/>
      <c r="T15" s="490"/>
      <c r="U15" s="490"/>
      <c r="V15" s="490"/>
      <c r="W15" s="490"/>
      <c r="X15" s="490"/>
      <c r="Y15" s="490"/>
      <c r="Z15" s="107"/>
      <c r="AA15" s="108"/>
      <c r="AB15" s="107"/>
      <c r="AC15" s="109"/>
      <c r="AD15" s="110"/>
      <c r="AE15" s="110"/>
      <c r="AF15" s="2"/>
      <c r="AG15" s="2"/>
      <c r="AH15" s="1"/>
    </row>
    <row r="16" spans="1:74" ht="15" hidden="1" customHeight="1" x14ac:dyDescent="0.25">
      <c r="A16" s="50">
        <f t="shared" si="0"/>
        <v>13</v>
      </c>
      <c r="B16" s="492" t="s">
        <v>38</v>
      </c>
      <c r="C16" s="493"/>
      <c r="D16" s="493"/>
      <c r="E16" s="493"/>
      <c r="F16" s="493"/>
      <c r="G16" s="493"/>
      <c r="H16" s="129">
        <f>IF($H$10='Einkommensgrenzen PM'!$E$71,'Einkommensgrenzen PM'!E77,IF($H$10='Einkommensgrenzen PM'!$F$71,'Einkommensgrenzen PM'!F77,IF($H$10='Einkommensgrenzen PM'!$G$71,'Einkommensgrenzen PM'!G77,'Einkommensgrenzen PM'!H77)))</f>
        <v>3250</v>
      </c>
      <c r="I16" s="40"/>
      <c r="J16" s="490"/>
      <c r="K16" s="490"/>
      <c r="L16" s="490"/>
      <c r="M16" s="490"/>
      <c r="N16" s="490"/>
      <c r="O16" s="490"/>
      <c r="P16" s="490"/>
      <c r="Q16" s="490"/>
      <c r="R16" s="490"/>
      <c r="S16" s="490"/>
      <c r="T16" s="490"/>
      <c r="U16" s="490"/>
      <c r="V16" s="490"/>
      <c r="W16" s="490"/>
      <c r="X16" s="490"/>
      <c r="Y16" s="490"/>
      <c r="Z16" s="107"/>
      <c r="AA16" s="108"/>
      <c r="AB16" s="107"/>
      <c r="AC16" s="109"/>
      <c r="AD16" s="110"/>
      <c r="AE16" s="110"/>
      <c r="AF16" s="2"/>
      <c r="AG16" s="2"/>
      <c r="AH16" s="1"/>
    </row>
    <row r="17" spans="1:34" ht="15" hidden="1" customHeight="1" x14ac:dyDescent="0.25">
      <c r="A17" s="50">
        <f t="shared" si="0"/>
        <v>14</v>
      </c>
      <c r="B17" s="492" t="s">
        <v>39</v>
      </c>
      <c r="C17" s="493"/>
      <c r="D17" s="493"/>
      <c r="E17" s="493"/>
      <c r="F17" s="493"/>
      <c r="G17" s="493"/>
      <c r="H17" s="129">
        <f>IF($H$10='Einkommensgrenzen PM'!$E$71,'Einkommensgrenzen PM'!E78,IF($H$10='Einkommensgrenzen PM'!$F$71,'Einkommensgrenzen PM'!F78,IF($H$10='Einkommensgrenzen PM'!$G$71,'Einkommensgrenzen PM'!G78,'Einkommensgrenzen PM'!H78)))</f>
        <v>3350</v>
      </c>
      <c r="I17" s="40"/>
      <c r="J17" s="490"/>
      <c r="K17" s="490"/>
      <c r="L17" s="490"/>
      <c r="M17" s="490"/>
      <c r="N17" s="490"/>
      <c r="O17" s="490"/>
      <c r="P17" s="490"/>
      <c r="Q17" s="490"/>
      <c r="R17" s="490"/>
      <c r="S17" s="490"/>
      <c r="T17" s="490"/>
      <c r="U17" s="490"/>
      <c r="V17" s="490"/>
      <c r="W17" s="490"/>
      <c r="X17" s="490"/>
      <c r="Y17" s="490"/>
      <c r="Z17" s="107"/>
      <c r="AA17" s="108"/>
      <c r="AB17" s="107"/>
      <c r="AC17" s="109"/>
      <c r="AD17" s="110"/>
      <c r="AE17" s="110"/>
      <c r="AF17" s="2"/>
      <c r="AG17" s="2"/>
      <c r="AH17" s="1"/>
    </row>
    <row r="18" spans="1:34" ht="15" hidden="1" customHeight="1" x14ac:dyDescent="0.25">
      <c r="A18" s="50">
        <f t="shared" si="0"/>
        <v>15</v>
      </c>
      <c r="B18" s="492" t="s">
        <v>40</v>
      </c>
      <c r="C18" s="493"/>
      <c r="D18" s="493"/>
      <c r="E18" s="493"/>
      <c r="F18" s="493"/>
      <c r="G18" s="493"/>
      <c r="H18" s="129">
        <f>IF($H$10='Einkommensgrenzen PM'!$E$71,'Einkommensgrenzen PM'!E79,IF($H$10='Einkommensgrenzen PM'!$F$71,'Einkommensgrenzen PM'!F79,IF($H$10='Einkommensgrenzen PM'!$G$71,'Einkommensgrenzen PM'!G79,'Einkommensgrenzen PM'!H79)))</f>
        <v>3550</v>
      </c>
      <c r="I18" s="40"/>
      <c r="J18" s="516"/>
      <c r="K18" s="516"/>
      <c r="L18" s="516"/>
      <c r="M18" s="516"/>
      <c r="N18" s="516"/>
      <c r="O18" s="516"/>
      <c r="P18" s="516"/>
      <c r="Q18" s="516"/>
      <c r="R18" s="516"/>
      <c r="S18" s="516"/>
      <c r="T18" s="516"/>
      <c r="U18" s="516"/>
      <c r="V18" s="516"/>
      <c r="W18" s="516"/>
      <c r="X18" s="516"/>
      <c r="Y18" s="516"/>
      <c r="Z18" s="107"/>
      <c r="AA18" s="108"/>
      <c r="AB18" s="107"/>
      <c r="AC18" s="109"/>
      <c r="AD18" s="110"/>
      <c r="AE18" s="110"/>
      <c r="AF18" s="2"/>
      <c r="AG18" s="2"/>
      <c r="AH18" s="1"/>
    </row>
    <row r="19" spans="1:34" ht="57" customHeight="1" x14ac:dyDescent="0.25">
      <c r="A19" s="50">
        <f t="shared" si="0"/>
        <v>16</v>
      </c>
      <c r="B19" s="507" t="s">
        <v>25</v>
      </c>
      <c r="C19" s="508"/>
      <c r="D19" s="508"/>
      <c r="E19" s="508"/>
      <c r="F19" s="508"/>
      <c r="G19" s="508"/>
      <c r="H19" s="122">
        <v>100</v>
      </c>
      <c r="I19" s="41"/>
      <c r="J19" s="501" t="s">
        <v>166</v>
      </c>
      <c r="K19" s="501"/>
      <c r="L19" s="501"/>
      <c r="M19" s="501"/>
      <c r="N19" s="501"/>
      <c r="O19" s="501"/>
      <c r="P19" s="501"/>
      <c r="Q19" s="501"/>
      <c r="R19" s="501"/>
      <c r="S19" s="501"/>
      <c r="T19" s="501"/>
      <c r="U19" s="501"/>
      <c r="V19" s="501"/>
      <c r="W19" s="501"/>
      <c r="X19" s="501"/>
      <c r="Y19" s="501"/>
      <c r="Z19" s="2"/>
      <c r="AA19" s="2"/>
      <c r="AB19" s="2"/>
      <c r="AC19" s="2"/>
      <c r="AD19" s="2"/>
      <c r="AE19" s="2"/>
      <c r="AF19" s="2"/>
      <c r="AG19" s="2"/>
      <c r="AH19" s="1"/>
    </row>
    <row r="20" spans="1:34" ht="68.25" customHeight="1" x14ac:dyDescent="0.25">
      <c r="A20" s="50">
        <f t="shared" si="0"/>
        <v>17</v>
      </c>
      <c r="B20" s="507" t="s">
        <v>32</v>
      </c>
      <c r="C20" s="508"/>
      <c r="D20" s="508"/>
      <c r="E20" s="508"/>
      <c r="F20" s="508"/>
      <c r="G20" s="508"/>
      <c r="H20" s="448">
        <f>SUM(B120)</f>
        <v>8151</v>
      </c>
      <c r="I20" s="41"/>
      <c r="J20" s="501" t="s">
        <v>152</v>
      </c>
      <c r="K20" s="501"/>
      <c r="L20" s="501"/>
      <c r="M20" s="501"/>
      <c r="N20" s="501"/>
      <c r="O20" s="501"/>
      <c r="P20" s="501"/>
      <c r="Q20" s="501"/>
      <c r="R20" s="501"/>
      <c r="S20" s="501"/>
      <c r="T20" s="501"/>
      <c r="U20" s="501"/>
      <c r="V20" s="501"/>
      <c r="W20" s="501"/>
      <c r="X20" s="501"/>
      <c r="Y20" s="501"/>
      <c r="Z20" s="2"/>
      <c r="AA20" s="2"/>
      <c r="AB20" s="2"/>
      <c r="AC20" s="2"/>
      <c r="AD20" s="2"/>
      <c r="AE20" s="2"/>
      <c r="AF20" s="2"/>
      <c r="AG20" s="2"/>
      <c r="AH20" s="1"/>
    </row>
    <row r="21" spans="1:34" ht="15" customHeight="1" x14ac:dyDescent="0.25">
      <c r="A21" s="50">
        <f t="shared" si="0"/>
        <v>18</v>
      </c>
      <c r="B21" s="502" t="s">
        <v>30</v>
      </c>
      <c r="C21" s="503"/>
      <c r="D21" s="503"/>
      <c r="E21" s="503"/>
      <c r="F21" s="503"/>
      <c r="G21" s="503"/>
      <c r="H21" s="310">
        <v>330</v>
      </c>
      <c r="I21" s="41"/>
      <c r="J21" s="504" t="s">
        <v>167</v>
      </c>
      <c r="K21" s="504"/>
      <c r="L21" s="504"/>
      <c r="M21" s="504"/>
      <c r="N21" s="504"/>
      <c r="O21" s="504"/>
      <c r="P21" s="504"/>
      <c r="Q21" s="504"/>
      <c r="R21" s="504"/>
      <c r="S21" s="504"/>
      <c r="T21" s="504"/>
      <c r="U21" s="504"/>
      <c r="V21" s="504"/>
      <c r="W21" s="504"/>
      <c r="X21" s="504"/>
      <c r="Y21" s="504"/>
      <c r="Z21" s="2"/>
      <c r="AA21" s="2"/>
      <c r="AB21" s="2"/>
      <c r="AC21" s="2"/>
      <c r="AD21" s="2"/>
      <c r="AE21" s="2"/>
      <c r="AF21" s="2"/>
      <c r="AG21" s="2"/>
      <c r="AH21" s="1"/>
    </row>
    <row r="22" spans="1:34" ht="29.25" customHeight="1" x14ac:dyDescent="0.25">
      <c r="A22" s="50">
        <f>A21+1</f>
        <v>19</v>
      </c>
      <c r="B22" s="502" t="s">
        <v>63</v>
      </c>
      <c r="C22" s="503"/>
      <c r="D22" s="503"/>
      <c r="E22" s="503"/>
      <c r="F22" s="503"/>
      <c r="G22" s="503"/>
      <c r="H22" s="310">
        <v>350</v>
      </c>
      <c r="I22" s="41"/>
      <c r="J22" s="505"/>
      <c r="K22" s="505"/>
      <c r="L22" s="505"/>
      <c r="M22" s="505"/>
      <c r="N22" s="505"/>
      <c r="O22" s="505"/>
      <c r="P22" s="505"/>
      <c r="Q22" s="505"/>
      <c r="R22" s="505"/>
      <c r="S22" s="505"/>
      <c r="T22" s="505"/>
      <c r="U22" s="505"/>
      <c r="V22" s="505"/>
      <c r="W22" s="505"/>
      <c r="X22" s="505"/>
      <c r="Y22" s="505"/>
      <c r="Z22" s="2"/>
      <c r="AA22" s="2"/>
      <c r="AB22" s="2"/>
      <c r="AC22" s="2"/>
      <c r="AD22" s="2"/>
      <c r="AE22" s="2"/>
      <c r="AF22" s="2"/>
      <c r="AG22" s="2"/>
      <c r="AH22" s="1"/>
    </row>
    <row r="23" spans="1:34" ht="29.25" customHeight="1" x14ac:dyDescent="0.25">
      <c r="A23" s="50"/>
      <c r="B23" s="502" t="s">
        <v>64</v>
      </c>
      <c r="C23" s="503"/>
      <c r="D23" s="503"/>
      <c r="E23" s="503"/>
      <c r="F23" s="503"/>
      <c r="G23" s="503"/>
      <c r="H23" s="310">
        <v>370</v>
      </c>
      <c r="I23" s="41"/>
      <c r="J23" s="506"/>
      <c r="K23" s="506"/>
      <c r="L23" s="506"/>
      <c r="M23" s="506"/>
      <c r="N23" s="506"/>
      <c r="O23" s="506"/>
      <c r="P23" s="506"/>
      <c r="Q23" s="506"/>
      <c r="R23" s="506"/>
      <c r="S23" s="506"/>
      <c r="T23" s="506"/>
      <c r="U23" s="506"/>
      <c r="V23" s="506"/>
      <c r="W23" s="506"/>
      <c r="X23" s="506"/>
      <c r="Y23" s="506"/>
      <c r="Z23" s="2"/>
      <c r="AA23" s="2"/>
      <c r="AB23" s="2"/>
      <c r="AC23" s="2"/>
      <c r="AD23" s="2"/>
      <c r="AE23" s="2"/>
      <c r="AF23" s="2"/>
      <c r="AG23" s="2"/>
      <c r="AH23" s="1"/>
    </row>
    <row r="24" spans="1:34" ht="87" customHeight="1" x14ac:dyDescent="0.25">
      <c r="A24" s="50">
        <f>A22+1</f>
        <v>20</v>
      </c>
      <c r="B24" s="502" t="s">
        <v>176</v>
      </c>
      <c r="C24" s="503"/>
      <c r="D24" s="503"/>
      <c r="E24" s="503"/>
      <c r="F24" s="503"/>
      <c r="G24" s="503"/>
      <c r="H24" s="465">
        <v>400</v>
      </c>
      <c r="I24" s="466">
        <v>450</v>
      </c>
      <c r="J24" s="522" t="s">
        <v>150</v>
      </c>
      <c r="K24" s="523"/>
      <c r="L24" s="523"/>
      <c r="M24" s="523"/>
      <c r="N24" s="523"/>
      <c r="O24" s="523"/>
      <c r="P24" s="523"/>
      <c r="Q24" s="523"/>
      <c r="R24" s="523"/>
      <c r="S24" s="523"/>
      <c r="T24" s="523"/>
      <c r="U24" s="523"/>
      <c r="V24" s="523"/>
      <c r="W24" s="523"/>
      <c r="X24" s="523"/>
      <c r="Y24" s="523"/>
      <c r="Z24" s="2"/>
      <c r="AA24" s="2"/>
      <c r="AB24" s="2"/>
      <c r="AC24" s="2"/>
      <c r="AD24" s="2"/>
      <c r="AE24" s="2"/>
      <c r="AF24" s="2"/>
      <c r="AG24" s="2"/>
      <c r="AH24" s="1"/>
    </row>
    <row r="25" spans="1:34" ht="70.7" customHeight="1" x14ac:dyDescent="0.25">
      <c r="A25" s="50">
        <f t="shared" si="0"/>
        <v>21</v>
      </c>
      <c r="B25" s="502" t="s">
        <v>160</v>
      </c>
      <c r="C25" s="502"/>
      <c r="D25" s="525"/>
      <c r="E25" s="525"/>
      <c r="F25" s="525"/>
      <c r="G25" s="525"/>
      <c r="H25" s="315">
        <v>0.05</v>
      </c>
      <c r="I25" s="41"/>
      <c r="J25" s="533" t="s">
        <v>179</v>
      </c>
      <c r="K25" s="533"/>
      <c r="L25" s="533"/>
      <c r="M25" s="533"/>
      <c r="N25" s="533"/>
      <c r="O25" s="533"/>
      <c r="P25" s="533"/>
      <c r="Q25" s="533"/>
      <c r="R25" s="533"/>
      <c r="S25" s="533"/>
      <c r="T25" s="533"/>
      <c r="U25" s="533"/>
      <c r="V25" s="533"/>
      <c r="W25" s="533"/>
      <c r="X25" s="533"/>
      <c r="Y25" s="533"/>
      <c r="Z25" s="2"/>
      <c r="AA25" s="2"/>
      <c r="AB25" s="2"/>
      <c r="AC25" s="2"/>
      <c r="AD25" s="2"/>
      <c r="AE25" s="2"/>
      <c r="AF25" s="2"/>
      <c r="AG25" s="2"/>
      <c r="AH25" s="1"/>
    </row>
    <row r="26" spans="1:34" ht="70.7" customHeight="1" x14ac:dyDescent="0.25">
      <c r="A26" s="50"/>
      <c r="B26" s="502" t="s">
        <v>159</v>
      </c>
      <c r="C26" s="502"/>
      <c r="D26" s="525"/>
      <c r="E26" s="525"/>
      <c r="F26" s="525"/>
      <c r="G26" s="525"/>
      <c r="H26" s="315">
        <v>0.15</v>
      </c>
      <c r="I26" s="302">
        <f>MAX(E41:E113)</f>
        <v>0.14450000000000007</v>
      </c>
      <c r="J26" s="534"/>
      <c r="K26" s="534"/>
      <c r="L26" s="534"/>
      <c r="M26" s="534"/>
      <c r="N26" s="534"/>
      <c r="O26" s="534"/>
      <c r="P26" s="534"/>
      <c r="Q26" s="534"/>
      <c r="R26" s="534"/>
      <c r="S26" s="534"/>
      <c r="T26" s="534"/>
      <c r="U26" s="534"/>
      <c r="V26" s="534"/>
      <c r="W26" s="534"/>
      <c r="X26" s="534"/>
      <c r="Y26" s="534"/>
      <c r="Z26" s="2"/>
      <c r="AA26" s="2"/>
      <c r="AB26" s="2"/>
      <c r="AC26" s="2"/>
      <c r="AD26" s="2"/>
      <c r="AE26" s="2"/>
      <c r="AF26" s="2"/>
      <c r="AG26" s="2"/>
      <c r="AH26" s="1"/>
    </row>
    <row r="27" spans="1:34" ht="70.7" customHeight="1" x14ac:dyDescent="0.25">
      <c r="A27" s="50"/>
      <c r="B27" s="502" t="s">
        <v>161</v>
      </c>
      <c r="C27" s="502"/>
      <c r="D27" s="525"/>
      <c r="E27" s="525"/>
      <c r="F27" s="525"/>
      <c r="G27" s="525"/>
      <c r="H27" s="462">
        <v>4.4999999999999997E-3</v>
      </c>
      <c r="I27" s="41"/>
      <c r="J27" s="535"/>
      <c r="K27" s="535"/>
      <c r="L27" s="535"/>
      <c r="M27" s="535"/>
      <c r="N27" s="535"/>
      <c r="O27" s="535"/>
      <c r="P27" s="535"/>
      <c r="Q27" s="535"/>
      <c r="R27" s="535"/>
      <c r="S27" s="535"/>
      <c r="T27" s="535"/>
      <c r="U27" s="535"/>
      <c r="V27" s="535"/>
      <c r="W27" s="535"/>
      <c r="X27" s="535"/>
      <c r="Y27" s="535"/>
      <c r="Z27" s="2"/>
      <c r="AA27" s="2"/>
      <c r="AB27" s="2"/>
      <c r="AC27" s="2"/>
      <c r="AD27" s="2"/>
      <c r="AE27" s="2"/>
      <c r="AF27" s="2"/>
      <c r="AG27" s="2"/>
      <c r="AH27" s="1"/>
    </row>
    <row r="28" spans="1:34" ht="68.099999999999994" customHeight="1" x14ac:dyDescent="0.25">
      <c r="A28" s="50">
        <f>A25+1</f>
        <v>22</v>
      </c>
      <c r="B28" s="517" t="s">
        <v>31</v>
      </c>
      <c r="C28" s="517"/>
      <c r="D28" s="517"/>
      <c r="E28" s="517"/>
      <c r="F28" s="517"/>
      <c r="G28" s="517"/>
      <c r="H28" s="467">
        <v>0.1</v>
      </c>
      <c r="I28" s="302">
        <f>MAX(F47:F120)</f>
        <v>7.4140642552235458E-2</v>
      </c>
      <c r="J28" s="526" t="s">
        <v>168</v>
      </c>
      <c r="K28" s="526"/>
      <c r="L28" s="526"/>
      <c r="M28" s="526"/>
      <c r="N28" s="526"/>
      <c r="O28" s="526"/>
      <c r="P28" s="526"/>
      <c r="Q28" s="526"/>
      <c r="R28" s="526"/>
      <c r="S28" s="526"/>
      <c r="T28" s="526"/>
      <c r="U28" s="526"/>
      <c r="V28" s="526"/>
      <c r="W28" s="526"/>
      <c r="X28" s="526"/>
      <c r="Y28" s="526"/>
      <c r="Z28" s="2"/>
      <c r="AA28" s="2"/>
      <c r="AB28" s="2"/>
      <c r="AC28" s="2"/>
      <c r="AD28" s="2"/>
      <c r="AE28" s="2"/>
      <c r="AF28" s="2"/>
      <c r="AG28" s="2"/>
      <c r="AH28" s="1"/>
    </row>
    <row r="29" spans="1:34" ht="56.25" customHeight="1" x14ac:dyDescent="0.25">
      <c r="A29" s="50">
        <f t="shared" si="0"/>
        <v>23</v>
      </c>
      <c r="B29" s="502" t="s">
        <v>14</v>
      </c>
      <c r="C29" s="502"/>
      <c r="D29" s="503"/>
      <c r="E29" s="503"/>
      <c r="F29" s="503"/>
      <c r="G29" s="503"/>
      <c r="H29" s="450">
        <v>6</v>
      </c>
      <c r="I29" s="41"/>
      <c r="J29" s="501" t="s">
        <v>141</v>
      </c>
      <c r="K29" s="501"/>
      <c r="L29" s="501"/>
      <c r="M29" s="501"/>
      <c r="N29" s="501"/>
      <c r="O29" s="501"/>
      <c r="P29" s="501"/>
      <c r="Q29" s="501"/>
      <c r="R29" s="501"/>
      <c r="S29" s="501"/>
      <c r="T29" s="501"/>
      <c r="U29" s="501"/>
      <c r="V29" s="501"/>
      <c r="W29" s="501"/>
      <c r="X29" s="501"/>
      <c r="Y29" s="501"/>
      <c r="Z29" s="2"/>
      <c r="AA29" s="2"/>
      <c r="AB29" s="2"/>
      <c r="AC29" s="2"/>
      <c r="AD29" s="2"/>
      <c r="AE29" s="2"/>
      <c r="AF29" s="2"/>
      <c r="AG29" s="2"/>
      <c r="AH29" s="1"/>
    </row>
    <row r="30" spans="1:34" ht="54.75" customHeight="1" x14ac:dyDescent="0.25">
      <c r="A30" s="50">
        <f t="shared" si="0"/>
        <v>24</v>
      </c>
      <c r="B30" s="502" t="s">
        <v>15</v>
      </c>
      <c r="C30" s="502"/>
      <c r="D30" s="503"/>
      <c r="E30" s="503"/>
      <c r="F30" s="503"/>
      <c r="G30" s="503"/>
      <c r="H30" s="316">
        <v>9</v>
      </c>
      <c r="I30" s="41"/>
      <c r="J30" s="501" t="s">
        <v>169</v>
      </c>
      <c r="K30" s="501"/>
      <c r="L30" s="501"/>
      <c r="M30" s="501"/>
      <c r="N30" s="501"/>
      <c r="O30" s="501"/>
      <c r="P30" s="501"/>
      <c r="Q30" s="501"/>
      <c r="R30" s="501"/>
      <c r="S30" s="501"/>
      <c r="T30" s="501"/>
      <c r="U30" s="501"/>
      <c r="V30" s="501"/>
      <c r="W30" s="501"/>
      <c r="X30" s="501"/>
      <c r="Y30" s="501"/>
      <c r="Z30" s="2"/>
      <c r="AA30" s="2"/>
      <c r="AB30" s="2"/>
      <c r="AC30" s="2"/>
      <c r="AD30" s="2"/>
      <c r="AE30" s="2"/>
      <c r="AF30" s="2"/>
      <c r="AG30" s="2"/>
      <c r="AH30" s="1"/>
    </row>
    <row r="31" spans="1:34" ht="43.15" customHeight="1" x14ac:dyDescent="0.25">
      <c r="A31" s="50">
        <f t="shared" si="0"/>
        <v>25</v>
      </c>
      <c r="B31" s="502" t="s">
        <v>36</v>
      </c>
      <c r="C31" s="502"/>
      <c r="D31" s="503"/>
      <c r="E31" s="503"/>
      <c r="F31" s="503"/>
      <c r="G31" s="503"/>
      <c r="H31" s="317">
        <v>9</v>
      </c>
      <c r="I31" s="41"/>
      <c r="J31" s="524" t="s">
        <v>170</v>
      </c>
      <c r="K31" s="524"/>
      <c r="L31" s="524"/>
      <c r="M31" s="524"/>
      <c r="N31" s="524"/>
      <c r="O31" s="524"/>
      <c r="P31" s="524"/>
      <c r="Q31" s="524"/>
      <c r="R31" s="524"/>
      <c r="S31" s="524"/>
      <c r="T31" s="524"/>
      <c r="U31" s="524"/>
      <c r="V31" s="524"/>
      <c r="W31" s="524"/>
      <c r="X31" s="524"/>
      <c r="Y31" s="524"/>
      <c r="Z31" s="2"/>
      <c r="AA31" s="558"/>
      <c r="AB31" s="490"/>
      <c r="AC31" s="490"/>
      <c r="AD31" s="490"/>
      <c r="AE31" s="490"/>
      <c r="AF31" s="490"/>
      <c r="AG31" s="4"/>
      <c r="AH31" s="1"/>
    </row>
    <row r="32" spans="1:34" ht="27.4" customHeight="1" x14ac:dyDescent="0.25">
      <c r="A32" s="50">
        <f t="shared" si="0"/>
        <v>26</v>
      </c>
      <c r="B32" s="492" t="s">
        <v>33</v>
      </c>
      <c r="C32" s="493"/>
      <c r="D32" s="493"/>
      <c r="E32" s="493"/>
      <c r="F32" s="493"/>
      <c r="G32" s="493"/>
      <c r="H32" s="313">
        <v>0.15</v>
      </c>
      <c r="I32" s="40"/>
      <c r="J32" s="494" t="s">
        <v>151</v>
      </c>
      <c r="K32" s="494"/>
      <c r="L32" s="494"/>
      <c r="M32" s="494"/>
      <c r="N32" s="494"/>
      <c r="O32" s="494"/>
      <c r="P32" s="494"/>
      <c r="Q32" s="494"/>
      <c r="R32" s="494"/>
      <c r="S32" s="494"/>
      <c r="T32" s="494"/>
      <c r="U32" s="494"/>
      <c r="V32" s="494"/>
      <c r="W32" s="494"/>
      <c r="X32" s="494"/>
      <c r="Y32" s="494"/>
      <c r="Z32" s="2"/>
      <c r="AA32" s="2"/>
      <c r="AB32" s="2"/>
      <c r="AC32" s="2"/>
      <c r="AD32" s="2"/>
      <c r="AE32" s="2"/>
      <c r="AF32" s="2"/>
      <c r="AG32" s="2"/>
      <c r="AH32" s="1"/>
    </row>
    <row r="33" spans="1:96" ht="33" customHeight="1" x14ac:dyDescent="0.25">
      <c r="A33" s="50">
        <f t="shared" si="0"/>
        <v>27</v>
      </c>
      <c r="B33" s="502" t="s">
        <v>34</v>
      </c>
      <c r="C33" s="503"/>
      <c r="D33" s="503"/>
      <c r="E33" s="503"/>
      <c r="F33" s="503"/>
      <c r="G33" s="503"/>
      <c r="H33" s="314">
        <v>0.15</v>
      </c>
      <c r="I33" s="41"/>
      <c r="J33" s="524"/>
      <c r="K33" s="524"/>
      <c r="L33" s="524"/>
      <c r="M33" s="524"/>
      <c r="N33" s="524"/>
      <c r="O33" s="524"/>
      <c r="P33" s="524"/>
      <c r="Q33" s="524"/>
      <c r="R33" s="524"/>
      <c r="S33" s="524"/>
      <c r="T33" s="524"/>
      <c r="U33" s="524"/>
      <c r="V33" s="524"/>
      <c r="W33" s="524"/>
      <c r="X33" s="524"/>
      <c r="Y33" s="524"/>
      <c r="Z33" s="2"/>
      <c r="AA33" s="2"/>
      <c r="AB33" s="2"/>
      <c r="AC33" s="2"/>
      <c r="AD33" s="2"/>
      <c r="AE33" s="2"/>
      <c r="AF33" s="2"/>
      <c r="AG33" s="2"/>
      <c r="AH33" s="1"/>
    </row>
    <row r="34" spans="1:96" ht="40.5" hidden="1" customHeight="1" x14ac:dyDescent="0.25">
      <c r="A34" s="50"/>
      <c r="B34" s="559" t="s">
        <v>56</v>
      </c>
      <c r="C34" s="559"/>
      <c r="D34" s="559"/>
      <c r="E34" s="559"/>
      <c r="F34" s="559"/>
      <c r="G34" s="559"/>
      <c r="H34" s="173">
        <v>2</v>
      </c>
      <c r="I34" s="155"/>
      <c r="J34" s="504" t="s">
        <v>158</v>
      </c>
      <c r="K34" s="504"/>
      <c r="L34" s="504"/>
      <c r="M34" s="504"/>
      <c r="N34" s="504"/>
      <c r="O34" s="504"/>
      <c r="P34" s="504"/>
      <c r="Q34" s="504"/>
      <c r="R34" s="504"/>
      <c r="S34" s="504"/>
      <c r="T34" s="504"/>
      <c r="U34" s="504"/>
      <c r="V34" s="504"/>
      <c r="W34" s="504"/>
      <c r="X34" s="504"/>
      <c r="Y34" s="504"/>
      <c r="Z34" s="2"/>
      <c r="AA34" s="2"/>
      <c r="AB34" s="2"/>
      <c r="AC34" s="2"/>
      <c r="AD34" s="2"/>
      <c r="AE34" s="2"/>
      <c r="AF34" s="2"/>
      <c r="AG34" s="2"/>
      <c r="AH34" s="1"/>
    </row>
    <row r="35" spans="1:96" ht="40.5" hidden="1" customHeight="1" x14ac:dyDescent="0.25">
      <c r="A35" s="50"/>
      <c r="B35" s="560" t="s">
        <v>54</v>
      </c>
      <c r="C35" s="560"/>
      <c r="D35" s="560"/>
      <c r="E35" s="560"/>
      <c r="F35" s="560"/>
      <c r="G35" s="560"/>
      <c r="H35" s="174">
        <v>3</v>
      </c>
      <c r="I35" s="154"/>
      <c r="J35" s="505"/>
      <c r="K35" s="505"/>
      <c r="L35" s="505"/>
      <c r="M35" s="505"/>
      <c r="N35" s="505"/>
      <c r="O35" s="505"/>
      <c r="P35" s="505"/>
      <c r="Q35" s="505"/>
      <c r="R35" s="505"/>
      <c r="S35" s="505"/>
      <c r="T35" s="505"/>
      <c r="U35" s="505"/>
      <c r="V35" s="505"/>
      <c r="W35" s="505"/>
      <c r="X35" s="505"/>
      <c r="Y35" s="505"/>
      <c r="Z35" s="2"/>
      <c r="AA35" s="2"/>
      <c r="AB35" s="2"/>
      <c r="AC35" s="2"/>
      <c r="AD35" s="2"/>
      <c r="AE35" s="2"/>
      <c r="AF35" s="2"/>
      <c r="AG35" s="2"/>
      <c r="AH35" s="1"/>
    </row>
    <row r="36" spans="1:96" ht="40.5" hidden="1" customHeight="1" x14ac:dyDescent="0.25">
      <c r="A36" s="50"/>
      <c r="B36" s="560" t="s">
        <v>55</v>
      </c>
      <c r="C36" s="560"/>
      <c r="D36" s="560"/>
      <c r="E36" s="560"/>
      <c r="F36" s="560"/>
      <c r="G36" s="560"/>
      <c r="H36" s="174">
        <v>4</v>
      </c>
      <c r="I36" s="154"/>
      <c r="J36" s="505"/>
      <c r="K36" s="505"/>
      <c r="L36" s="505"/>
      <c r="M36" s="505"/>
      <c r="N36" s="505"/>
      <c r="O36" s="505"/>
      <c r="P36" s="505"/>
      <c r="Q36" s="505"/>
      <c r="R36" s="505"/>
      <c r="S36" s="505"/>
      <c r="T36" s="505"/>
      <c r="U36" s="505"/>
      <c r="V36" s="505"/>
      <c r="W36" s="505"/>
      <c r="X36" s="505"/>
      <c r="Y36" s="505"/>
      <c r="Z36" s="2"/>
      <c r="AA36" s="2"/>
      <c r="AB36" s="2"/>
      <c r="AC36" s="2"/>
      <c r="AD36" s="2"/>
      <c r="AE36" s="2"/>
      <c r="AF36" s="2"/>
      <c r="AG36" s="2"/>
      <c r="AH36" s="1"/>
    </row>
    <row r="37" spans="1:96" hidden="1" x14ac:dyDescent="0.25">
      <c r="A37" s="50"/>
      <c r="B37" s="560" t="s">
        <v>50</v>
      </c>
      <c r="C37" s="560"/>
      <c r="D37" s="560"/>
      <c r="E37" s="560"/>
      <c r="F37" s="560"/>
      <c r="G37" s="560"/>
      <c r="H37" s="157">
        <v>5</v>
      </c>
      <c r="I37" s="154"/>
      <c r="J37" s="505"/>
      <c r="K37" s="505"/>
      <c r="L37" s="505"/>
      <c r="M37" s="505"/>
      <c r="N37" s="505"/>
      <c r="O37" s="505"/>
      <c r="P37" s="505"/>
      <c r="Q37" s="505"/>
      <c r="R37" s="505"/>
      <c r="S37" s="505"/>
      <c r="T37" s="505"/>
      <c r="U37" s="505"/>
      <c r="V37" s="505"/>
      <c r="W37" s="505"/>
      <c r="X37" s="505"/>
      <c r="Y37" s="505"/>
      <c r="Z37" s="2"/>
      <c r="AA37" s="2"/>
      <c r="AB37" s="2"/>
      <c r="AC37" s="2"/>
      <c r="AD37" s="2"/>
      <c r="AE37" s="2"/>
      <c r="AF37" s="2"/>
      <c r="AG37" s="2"/>
      <c r="AH37" s="1"/>
    </row>
    <row r="38" spans="1:96" hidden="1" x14ac:dyDescent="0.25">
      <c r="A38" s="50"/>
      <c r="B38" s="560" t="s">
        <v>51</v>
      </c>
      <c r="C38" s="560"/>
      <c r="D38" s="560"/>
      <c r="E38" s="560"/>
      <c r="F38" s="560"/>
      <c r="G38" s="560"/>
      <c r="H38" s="157">
        <v>6</v>
      </c>
      <c r="I38" s="154"/>
      <c r="J38" s="505"/>
      <c r="K38" s="505"/>
      <c r="L38" s="505"/>
      <c r="M38" s="505"/>
      <c r="N38" s="505"/>
      <c r="O38" s="505"/>
      <c r="P38" s="505"/>
      <c r="Q38" s="505"/>
      <c r="R38" s="505"/>
      <c r="S38" s="505"/>
      <c r="T38" s="505"/>
      <c r="U38" s="505"/>
      <c r="V38" s="505"/>
      <c r="W38" s="505"/>
      <c r="X38" s="505"/>
      <c r="Y38" s="505"/>
      <c r="Z38" s="2"/>
      <c r="AA38" s="2"/>
      <c r="AB38" s="2"/>
      <c r="AC38" s="2"/>
      <c r="AD38" s="2"/>
      <c r="AE38" s="2"/>
      <c r="AF38" s="2"/>
      <c r="AG38" s="2"/>
      <c r="AH38" s="1"/>
    </row>
    <row r="39" spans="1:96" hidden="1" x14ac:dyDescent="0.25">
      <c r="A39" s="50"/>
      <c r="B39" s="560" t="s">
        <v>52</v>
      </c>
      <c r="C39" s="560"/>
      <c r="D39" s="560"/>
      <c r="E39" s="560"/>
      <c r="F39" s="560"/>
      <c r="G39" s="560"/>
      <c r="H39" s="157">
        <v>7</v>
      </c>
      <c r="I39" s="154"/>
      <c r="J39" s="505"/>
      <c r="K39" s="505"/>
      <c r="L39" s="505"/>
      <c r="M39" s="505"/>
      <c r="N39" s="505"/>
      <c r="O39" s="505"/>
      <c r="P39" s="505"/>
      <c r="Q39" s="505"/>
      <c r="R39" s="505"/>
      <c r="S39" s="505"/>
      <c r="T39" s="505"/>
      <c r="U39" s="505"/>
      <c r="V39" s="505"/>
      <c r="W39" s="505"/>
      <c r="X39" s="505"/>
      <c r="Y39" s="505"/>
      <c r="Z39" s="2"/>
      <c r="AA39" s="2"/>
      <c r="AB39" s="2"/>
      <c r="AC39" s="2"/>
      <c r="AD39" s="2"/>
      <c r="AE39" s="2"/>
      <c r="AF39" s="2"/>
      <c r="AG39" s="2"/>
      <c r="AH39" s="1"/>
    </row>
    <row r="40" spans="1:96" ht="36.75" hidden="1" customHeight="1" x14ac:dyDescent="0.25">
      <c r="A40" s="50"/>
      <c r="B40" s="527" t="s">
        <v>53</v>
      </c>
      <c r="C40" s="527"/>
      <c r="D40" s="527"/>
      <c r="E40" s="527"/>
      <c r="F40" s="527"/>
      <c r="G40" s="527"/>
      <c r="H40" s="158">
        <v>8</v>
      </c>
      <c r="I40" s="156"/>
      <c r="J40" s="506"/>
      <c r="K40" s="506"/>
      <c r="L40" s="506"/>
      <c r="M40" s="506"/>
      <c r="N40" s="506"/>
      <c r="O40" s="506"/>
      <c r="P40" s="506"/>
      <c r="Q40" s="506"/>
      <c r="R40" s="506"/>
      <c r="S40" s="506"/>
      <c r="T40" s="506"/>
      <c r="U40" s="506"/>
      <c r="V40" s="506"/>
      <c r="W40" s="506"/>
      <c r="X40" s="506"/>
      <c r="Y40" s="506"/>
      <c r="Z40" s="2"/>
      <c r="AA40" s="2"/>
      <c r="AB40" s="2"/>
      <c r="AC40" s="2"/>
      <c r="AD40" s="2"/>
      <c r="AE40" s="2"/>
      <c r="AF40" s="2"/>
      <c r="AG40" s="2"/>
      <c r="AH40" s="1"/>
    </row>
    <row r="41" spans="1:96" ht="15.75" x14ac:dyDescent="0.25">
      <c r="A41" s="50">
        <f>A33+1</f>
        <v>28</v>
      </c>
      <c r="B41" s="528"/>
      <c r="C41" s="529"/>
      <c r="D41" s="529"/>
      <c r="E41" s="529"/>
      <c r="F41" s="529"/>
      <c r="G41" s="529"/>
      <c r="H41" s="529"/>
      <c r="I41" s="529"/>
      <c r="J41" s="529"/>
      <c r="K41" s="159"/>
      <c r="L41" s="159"/>
      <c r="M41" s="159"/>
      <c r="N41" s="160"/>
      <c r="O41" s="159"/>
      <c r="P41" s="161"/>
      <c r="Q41" s="161"/>
      <c r="R41" s="161"/>
      <c r="S41" s="161"/>
      <c r="T41" s="161"/>
      <c r="U41" s="161"/>
      <c r="V41" s="161"/>
      <c r="W41" s="161"/>
      <c r="X41" s="159"/>
      <c r="Y41" s="162"/>
      <c r="Z41" s="53"/>
      <c r="AA41" s="53"/>
      <c r="AB41" s="53"/>
      <c r="AC41" s="53"/>
      <c r="AD41" s="53"/>
      <c r="AE41" s="53"/>
      <c r="AF41" s="53"/>
      <c r="AG41" s="53"/>
      <c r="AH41" s="50"/>
      <c r="AI41" s="50"/>
      <c r="AJ41" s="50"/>
      <c r="AK41" s="50"/>
      <c r="AL41" s="50"/>
      <c r="AM41" s="50"/>
      <c r="AN41" s="50"/>
      <c r="AO41" s="50"/>
      <c r="AP41" s="50"/>
      <c r="AQ41" s="50"/>
      <c r="AR41" s="50"/>
      <c r="AS41" s="50"/>
      <c r="AT41" s="50"/>
      <c r="AU41" s="50"/>
      <c r="AV41" s="50"/>
    </row>
    <row r="42" spans="1:96" ht="45" x14ac:dyDescent="0.25">
      <c r="A42" s="50">
        <f t="shared" si="0"/>
        <v>29</v>
      </c>
      <c r="B42" s="507" t="s">
        <v>2</v>
      </c>
      <c r="C42" s="507"/>
      <c r="D42" s="508"/>
      <c r="E42" s="192" t="s">
        <v>3</v>
      </c>
      <c r="F42" s="43"/>
      <c r="G42" s="54"/>
      <c r="H42" s="113"/>
      <c r="I42" s="55"/>
      <c r="J42" s="55"/>
      <c r="K42" s="55"/>
      <c r="L42" s="55"/>
      <c r="M42" s="55"/>
      <c r="N42" s="55"/>
      <c r="O42" s="113"/>
      <c r="P42" s="55"/>
      <c r="Q42" s="192" t="s">
        <v>4</v>
      </c>
      <c r="R42" s="43"/>
      <c r="S42" s="56"/>
      <c r="T42" s="56"/>
      <c r="U42" s="56"/>
      <c r="V42" s="56"/>
      <c r="W42" s="56"/>
      <c r="X42" s="56"/>
      <c r="Y42" s="56"/>
      <c r="Z42" s="56"/>
      <c r="AA42" s="55"/>
      <c r="AB42" s="50"/>
      <c r="AC42" s="57" t="s">
        <v>5</v>
      </c>
      <c r="AE42" s="58"/>
      <c r="AF42" s="58"/>
      <c r="AG42" s="58"/>
      <c r="AH42" s="58"/>
      <c r="AI42" s="58"/>
      <c r="AJ42" s="58"/>
      <c r="AK42" s="58"/>
      <c r="AL42" s="50"/>
      <c r="AM42" s="50"/>
      <c r="AN42" s="50"/>
      <c r="AO42" s="57" t="s">
        <v>16</v>
      </c>
      <c r="AP42" s="50"/>
      <c r="AQ42" s="50"/>
      <c r="AR42" s="50"/>
      <c r="AS42" s="50"/>
      <c r="AT42" s="50"/>
      <c r="AU42" s="50"/>
      <c r="AV42" s="50"/>
      <c r="AW42" s="50"/>
      <c r="AX42" s="50"/>
      <c r="AY42" s="50"/>
      <c r="AZ42" s="50"/>
      <c r="BA42" s="57" t="s">
        <v>41</v>
      </c>
      <c r="BB42" s="50"/>
      <c r="BC42" s="50"/>
      <c r="BD42" s="50"/>
      <c r="BE42" s="50"/>
      <c r="BF42" s="50"/>
      <c r="BG42" s="50"/>
      <c r="BH42" s="50"/>
      <c r="BI42" s="50"/>
      <c r="BJ42" s="50"/>
      <c r="BK42" s="50"/>
      <c r="BL42" s="57" t="s">
        <v>42</v>
      </c>
      <c r="BM42" s="50"/>
      <c r="BN42" s="50"/>
      <c r="BO42" s="50"/>
      <c r="BP42" s="50"/>
      <c r="BQ42" s="50"/>
      <c r="BR42" s="50"/>
      <c r="BS42" s="50"/>
      <c r="BT42" s="50"/>
      <c r="BU42" s="50"/>
      <c r="BV42" s="50"/>
      <c r="BW42" s="57" t="s">
        <v>43</v>
      </c>
      <c r="BX42" s="50"/>
      <c r="BY42" s="50"/>
      <c r="BZ42" s="50"/>
      <c r="CA42" s="50"/>
      <c r="CB42" s="50"/>
      <c r="CC42" s="50"/>
      <c r="CD42" s="50"/>
      <c r="CE42" s="50"/>
      <c r="CF42" s="50"/>
      <c r="CG42" s="50"/>
      <c r="CH42" s="57" t="s">
        <v>44</v>
      </c>
      <c r="CI42" s="50"/>
      <c r="CJ42" s="50"/>
      <c r="CK42" s="50"/>
      <c r="CL42" s="50"/>
      <c r="CM42" s="50"/>
      <c r="CN42" s="50"/>
      <c r="CO42" s="50"/>
      <c r="CP42" s="50"/>
      <c r="CQ42" s="50"/>
      <c r="CR42" s="50"/>
    </row>
    <row r="43" spans="1:96" ht="149.65" customHeight="1" x14ac:dyDescent="0.25">
      <c r="A43" s="347">
        <f t="shared" si="0"/>
        <v>30</v>
      </c>
      <c r="B43" s="530"/>
      <c r="C43" s="531"/>
      <c r="D43" s="532"/>
      <c r="E43" s="320" t="s">
        <v>162</v>
      </c>
      <c r="F43" s="320" t="s">
        <v>154</v>
      </c>
      <c r="G43" s="321">
        <v>1</v>
      </c>
      <c r="H43" s="404" t="s">
        <v>29</v>
      </c>
      <c r="I43" s="405" t="s">
        <v>155</v>
      </c>
      <c r="J43" s="330" t="s">
        <v>156</v>
      </c>
      <c r="K43" s="404" t="s">
        <v>29</v>
      </c>
      <c r="L43" s="417" t="s">
        <v>8</v>
      </c>
      <c r="M43" s="330" t="s">
        <v>157</v>
      </c>
      <c r="N43" s="404" t="s">
        <v>29</v>
      </c>
      <c r="O43" s="405" t="s">
        <v>8</v>
      </c>
      <c r="P43" s="348" t="s">
        <v>9</v>
      </c>
      <c r="Q43" s="463" t="s">
        <v>162</v>
      </c>
      <c r="R43" s="342" t="s">
        <v>154</v>
      </c>
      <c r="S43" s="343">
        <v>1</v>
      </c>
      <c r="T43" s="404" t="s">
        <v>29</v>
      </c>
      <c r="U43" s="417" t="s">
        <v>8</v>
      </c>
      <c r="V43" s="340" t="s">
        <v>17</v>
      </c>
      <c r="W43" s="404" t="s">
        <v>29</v>
      </c>
      <c r="X43" s="417" t="s">
        <v>8</v>
      </c>
      <c r="Y43" s="340" t="s">
        <v>18</v>
      </c>
      <c r="Z43" s="404" t="s">
        <v>29</v>
      </c>
      <c r="AA43" s="417" t="s">
        <v>8</v>
      </c>
      <c r="AB43" s="348" t="s">
        <v>9</v>
      </c>
      <c r="AC43" s="464" t="s">
        <v>162</v>
      </c>
      <c r="AD43" s="445" t="s">
        <v>154</v>
      </c>
      <c r="AE43" s="63">
        <v>1</v>
      </c>
      <c r="AF43" s="404" t="s">
        <v>29</v>
      </c>
      <c r="AG43" s="433" t="s">
        <v>8</v>
      </c>
      <c r="AH43" s="65" t="s">
        <v>17</v>
      </c>
      <c r="AI43" s="404" t="s">
        <v>29</v>
      </c>
      <c r="AJ43" s="433" t="s">
        <v>8</v>
      </c>
      <c r="AK43" s="65" t="s">
        <v>18</v>
      </c>
      <c r="AL43" s="404" t="s">
        <v>29</v>
      </c>
      <c r="AM43" s="433" t="s">
        <v>8</v>
      </c>
      <c r="AN43" s="356" t="s">
        <v>9</v>
      </c>
      <c r="AO43" s="370" t="s">
        <v>162</v>
      </c>
      <c r="AP43" s="370" t="s">
        <v>154</v>
      </c>
      <c r="AQ43" s="371">
        <v>1</v>
      </c>
      <c r="AR43" s="404" t="s">
        <v>29</v>
      </c>
      <c r="AS43" s="433" t="s">
        <v>8</v>
      </c>
      <c r="AT43" s="381" t="s">
        <v>17</v>
      </c>
      <c r="AU43" s="404" t="s">
        <v>29</v>
      </c>
      <c r="AV43" s="433" t="s">
        <v>8</v>
      </c>
      <c r="AW43" s="381" t="s">
        <v>18</v>
      </c>
      <c r="AX43" s="404" t="s">
        <v>29</v>
      </c>
      <c r="AY43" s="433" t="s">
        <v>8</v>
      </c>
      <c r="AZ43" s="356" t="s">
        <v>9</v>
      </c>
      <c r="BA43" s="67" t="s">
        <v>7</v>
      </c>
      <c r="BB43" s="68">
        <v>1</v>
      </c>
      <c r="BC43" s="60" t="s">
        <v>29</v>
      </c>
      <c r="BD43" s="64" t="s">
        <v>8</v>
      </c>
      <c r="BE43" s="69" t="s">
        <v>17</v>
      </c>
      <c r="BF43" s="60" t="s">
        <v>29</v>
      </c>
      <c r="BG43" s="64" t="s">
        <v>8</v>
      </c>
      <c r="BH43" s="69" t="s">
        <v>18</v>
      </c>
      <c r="BI43" s="60" t="s">
        <v>29</v>
      </c>
      <c r="BJ43" s="64" t="s">
        <v>8</v>
      </c>
      <c r="BK43" s="66" t="s">
        <v>9</v>
      </c>
      <c r="BL43" s="67" t="s">
        <v>7</v>
      </c>
      <c r="BM43" s="68">
        <v>1</v>
      </c>
      <c r="BN43" s="60" t="s">
        <v>29</v>
      </c>
      <c r="BO43" s="64" t="s">
        <v>8</v>
      </c>
      <c r="BP43" s="69" t="s">
        <v>17</v>
      </c>
      <c r="BQ43" s="60" t="s">
        <v>29</v>
      </c>
      <c r="BR43" s="64" t="s">
        <v>8</v>
      </c>
      <c r="BS43" s="69" t="s">
        <v>18</v>
      </c>
      <c r="BT43" s="60" t="s">
        <v>29</v>
      </c>
      <c r="BU43" s="64" t="s">
        <v>8</v>
      </c>
      <c r="BV43" s="66" t="s">
        <v>9</v>
      </c>
      <c r="BW43" s="67" t="s">
        <v>7</v>
      </c>
      <c r="BX43" s="68">
        <v>1</v>
      </c>
      <c r="BY43" s="60" t="s">
        <v>29</v>
      </c>
      <c r="BZ43" s="64" t="s">
        <v>8</v>
      </c>
      <c r="CA43" s="69" t="s">
        <v>17</v>
      </c>
      <c r="CB43" s="60" t="s">
        <v>29</v>
      </c>
      <c r="CC43" s="64" t="s">
        <v>8</v>
      </c>
      <c r="CD43" s="69" t="s">
        <v>18</v>
      </c>
      <c r="CE43" s="60" t="s">
        <v>29</v>
      </c>
      <c r="CF43" s="64" t="s">
        <v>8</v>
      </c>
      <c r="CG43" s="66" t="s">
        <v>9</v>
      </c>
      <c r="CH43" s="67" t="s">
        <v>7</v>
      </c>
      <c r="CI43" s="68">
        <v>1</v>
      </c>
      <c r="CJ43" s="60" t="s">
        <v>29</v>
      </c>
      <c r="CK43" s="64" t="s">
        <v>8</v>
      </c>
      <c r="CL43" s="69" t="s">
        <v>17</v>
      </c>
      <c r="CM43" s="60" t="s">
        <v>29</v>
      </c>
      <c r="CN43" s="64" t="s">
        <v>8</v>
      </c>
      <c r="CO43" s="69" t="s">
        <v>18</v>
      </c>
      <c r="CP43" s="60" t="s">
        <v>29</v>
      </c>
      <c r="CQ43" s="64" t="s">
        <v>8</v>
      </c>
      <c r="CR43" s="356" t="s">
        <v>9</v>
      </c>
    </row>
    <row r="44" spans="1:96" ht="44.65" customHeight="1" x14ac:dyDescent="0.25">
      <c r="A44" s="347">
        <f t="shared" si="0"/>
        <v>31</v>
      </c>
      <c r="B44" s="561" t="s">
        <v>19</v>
      </c>
      <c r="C44" s="562"/>
      <c r="D44" s="563"/>
      <c r="E44" s="320"/>
      <c r="F44" s="320"/>
      <c r="G44" s="321"/>
      <c r="H44" s="404"/>
      <c r="I44" s="405"/>
      <c r="J44" s="330">
        <f>H32</f>
        <v>0.15</v>
      </c>
      <c r="K44" s="404"/>
      <c r="L44" s="417"/>
      <c r="M44" s="330">
        <f>H33</f>
        <v>0.15</v>
      </c>
      <c r="N44" s="404"/>
      <c r="O44" s="422"/>
      <c r="P44" s="348"/>
      <c r="Q44" s="335"/>
      <c r="R44" s="344"/>
      <c r="S44" s="343"/>
      <c r="T44" s="404"/>
      <c r="U44" s="417"/>
      <c r="V44" s="340">
        <f>H32</f>
        <v>0.15</v>
      </c>
      <c r="W44" s="404"/>
      <c r="X44" s="417"/>
      <c r="Y44" s="340">
        <f>H33</f>
        <v>0.15</v>
      </c>
      <c r="Z44" s="404"/>
      <c r="AA44" s="417"/>
      <c r="AB44" s="352"/>
      <c r="AC44" s="81"/>
      <c r="AD44" s="71"/>
      <c r="AE44" s="72"/>
      <c r="AF44" s="434"/>
      <c r="AG44" s="435"/>
      <c r="AH44" s="29">
        <f>H32</f>
        <v>0.15</v>
      </c>
      <c r="AI44" s="434"/>
      <c r="AJ44" s="435"/>
      <c r="AK44" s="29">
        <f>H33</f>
        <v>0.15</v>
      </c>
      <c r="AL44" s="434"/>
      <c r="AM44" s="435"/>
      <c r="AN44" s="357"/>
      <c r="AO44" s="370"/>
      <c r="AP44" s="372"/>
      <c r="AQ44" s="373"/>
      <c r="AR44" s="434"/>
      <c r="AS44" s="435"/>
      <c r="AT44" s="382">
        <f>H32</f>
        <v>0.15</v>
      </c>
      <c r="AU44" s="434"/>
      <c r="AV44" s="435"/>
      <c r="AW44" s="382">
        <f>H33</f>
        <v>0.15</v>
      </c>
      <c r="AX44" s="434"/>
      <c r="AY44" s="435"/>
      <c r="AZ44" s="357"/>
      <c r="BA44" s="76"/>
      <c r="BB44" s="77"/>
      <c r="BC44" s="73"/>
      <c r="BD44" s="74"/>
      <c r="BE44" s="28">
        <f>H32</f>
        <v>0.15</v>
      </c>
      <c r="BF44" s="73"/>
      <c r="BG44" s="74"/>
      <c r="BH44" s="28">
        <f>H33</f>
        <v>0.15</v>
      </c>
      <c r="BI44" s="73"/>
      <c r="BJ44" s="74"/>
      <c r="BK44" s="75"/>
      <c r="BL44" s="76"/>
      <c r="BM44" s="77"/>
      <c r="BN44" s="73"/>
      <c r="BO44" s="74"/>
      <c r="BP44" s="28">
        <f>H32</f>
        <v>0.15</v>
      </c>
      <c r="BQ44" s="73"/>
      <c r="BR44" s="74"/>
      <c r="BS44" s="28">
        <f>H33</f>
        <v>0.15</v>
      </c>
      <c r="BT44" s="73"/>
      <c r="BU44" s="74"/>
      <c r="BV44" s="75"/>
      <c r="BW44" s="76"/>
      <c r="BX44" s="77"/>
      <c r="BY44" s="73"/>
      <c r="BZ44" s="74"/>
      <c r="CA44" s="28">
        <f>H32</f>
        <v>0.15</v>
      </c>
      <c r="CB44" s="73"/>
      <c r="CC44" s="74"/>
      <c r="CD44" s="28">
        <f>H33</f>
        <v>0.15</v>
      </c>
      <c r="CE44" s="73"/>
      <c r="CF44" s="74"/>
      <c r="CG44" s="75"/>
      <c r="CH44" s="76"/>
      <c r="CI44" s="77"/>
      <c r="CJ44" s="73"/>
      <c r="CK44" s="74"/>
      <c r="CL44" s="28">
        <f>H32</f>
        <v>0.15</v>
      </c>
      <c r="CM44" s="73"/>
      <c r="CN44" s="74"/>
      <c r="CO44" s="28">
        <f>H33</f>
        <v>0.15</v>
      </c>
      <c r="CP44" s="73"/>
      <c r="CQ44" s="74"/>
      <c r="CR44" s="357"/>
    </row>
    <row r="45" spans="1:96" ht="49.15" customHeight="1" x14ac:dyDescent="0.25">
      <c r="A45" s="347">
        <f t="shared" si="0"/>
        <v>32</v>
      </c>
      <c r="B45" s="520" t="s">
        <v>27</v>
      </c>
      <c r="C45" s="520"/>
      <c r="D45" s="521"/>
      <c r="E45" s="320"/>
      <c r="F45" s="322"/>
      <c r="G45" s="323" t="str">
        <f>"bis "&amp; $H$29 &amp;"h"</f>
        <v>bis 6h</v>
      </c>
      <c r="H45" s="406"/>
      <c r="I45" s="407"/>
      <c r="J45" s="331" t="str">
        <f>"bis "&amp; $H$30 &amp;"h"</f>
        <v>bis 9h</v>
      </c>
      <c r="K45" s="406"/>
      <c r="L45" s="406"/>
      <c r="M45" s="334" t="str">
        <f>"über "&amp; $H$31 &amp;"h"</f>
        <v>über 9h</v>
      </c>
      <c r="N45" s="406"/>
      <c r="O45" s="423"/>
      <c r="P45" s="349"/>
      <c r="Q45" s="335"/>
      <c r="R45" s="318"/>
      <c r="S45" s="318" t="s">
        <v>0</v>
      </c>
      <c r="T45" s="406"/>
      <c r="U45" s="406"/>
      <c r="V45" s="346" t="str">
        <f>"bis "&amp; $H$30 &amp;"h"</f>
        <v>bis 9h</v>
      </c>
      <c r="W45" s="417"/>
      <c r="X45" s="406"/>
      <c r="Y45" s="341" t="str">
        <f>"über "&amp; $H$31 &amp;"h"</f>
        <v>über 9h</v>
      </c>
      <c r="Z45" s="431"/>
      <c r="AA45" s="406"/>
      <c r="AB45" s="353"/>
      <c r="AC45" s="81"/>
      <c r="AD45" s="81"/>
      <c r="AE45" s="82" t="s">
        <v>0</v>
      </c>
      <c r="AF45" s="436"/>
      <c r="AG45" s="436"/>
      <c r="AH45" s="82" t="str">
        <f>"bis "&amp; $H$30 &amp;"h"</f>
        <v>bis 9h</v>
      </c>
      <c r="AI45" s="436"/>
      <c r="AJ45" s="436"/>
      <c r="AK45" s="104" t="str">
        <f>"über "&amp; $H$31 &amp;"h"</f>
        <v>über 9h</v>
      </c>
      <c r="AL45" s="440"/>
      <c r="AM45" s="440"/>
      <c r="AN45" s="358"/>
      <c r="AO45" s="370"/>
      <c r="AP45" s="374"/>
      <c r="AQ45" s="375" t="s">
        <v>0</v>
      </c>
      <c r="AR45" s="436"/>
      <c r="AS45" s="436"/>
      <c r="AT45" s="375" t="str">
        <f>"bis "&amp; $H$30 &amp;"h"</f>
        <v>bis 9h</v>
      </c>
      <c r="AU45" s="436"/>
      <c r="AV45" s="436"/>
      <c r="AW45" s="384" t="str">
        <f>"über "&amp; $H$31 &amp;"h"</f>
        <v>über 9h</v>
      </c>
      <c r="AX45" s="440"/>
      <c r="AY45" s="440"/>
      <c r="AZ45" s="358"/>
      <c r="BA45" s="87"/>
      <c r="BB45" s="88" t="s">
        <v>0</v>
      </c>
      <c r="BC45" s="83"/>
      <c r="BD45" s="83"/>
      <c r="BE45" s="103" t="str">
        <f>"bis "&amp; $H$30 &amp;"h"</f>
        <v>bis 9h</v>
      </c>
      <c r="BF45" s="83"/>
      <c r="BG45" s="83"/>
      <c r="BH45" s="102" t="str">
        <f>"über "&amp; $H$31 &amp;"h"</f>
        <v>über 9h</v>
      </c>
      <c r="BI45" s="85"/>
      <c r="BJ45" s="85"/>
      <c r="BK45" s="86"/>
      <c r="BL45" s="87"/>
      <c r="BM45" s="88" t="s">
        <v>0</v>
      </c>
      <c r="BN45" s="83"/>
      <c r="BO45" s="83"/>
      <c r="BP45" s="103" t="str">
        <f>"bis "&amp; $H$30 &amp;"h"</f>
        <v>bis 9h</v>
      </c>
      <c r="BQ45" s="83"/>
      <c r="BR45" s="83"/>
      <c r="BS45" s="102" t="str">
        <f>"über "&amp; $H$31 &amp;"h"</f>
        <v>über 9h</v>
      </c>
      <c r="BT45" s="85"/>
      <c r="BU45" s="85"/>
      <c r="BV45" s="86"/>
      <c r="BW45" s="87"/>
      <c r="BX45" s="88" t="s">
        <v>0</v>
      </c>
      <c r="BY45" s="83"/>
      <c r="BZ45" s="83"/>
      <c r="CA45" s="103" t="str">
        <f>"bis "&amp; $H$30 &amp;"h"</f>
        <v>bis 9h</v>
      </c>
      <c r="CB45" s="83"/>
      <c r="CC45" s="83"/>
      <c r="CD45" s="102" t="str">
        <f>"über "&amp; $H$31 &amp;"h"</f>
        <v>über 9h</v>
      </c>
      <c r="CE45" s="85"/>
      <c r="CF45" s="85"/>
      <c r="CG45" s="86"/>
      <c r="CH45" s="87"/>
      <c r="CI45" s="88" t="s">
        <v>0</v>
      </c>
      <c r="CJ45" s="83"/>
      <c r="CK45" s="83"/>
      <c r="CL45" s="103" t="str">
        <f>"bis "&amp; $H$30 &amp;"h"</f>
        <v>bis 9h</v>
      </c>
      <c r="CM45" s="83"/>
      <c r="CN45" s="83"/>
      <c r="CO45" s="103" t="str">
        <f>"über "&amp; $H$31 &amp;"h"</f>
        <v>über 9h</v>
      </c>
      <c r="CP45" s="83"/>
      <c r="CQ45" s="83"/>
      <c r="CR45" s="358"/>
    </row>
    <row r="46" spans="1:96" x14ac:dyDescent="0.25">
      <c r="A46" s="347">
        <f t="shared" si="0"/>
        <v>33</v>
      </c>
      <c r="B46" s="530" t="s">
        <v>28</v>
      </c>
      <c r="C46" s="531"/>
      <c r="D46" s="532"/>
      <c r="E46" s="320"/>
      <c r="F46" s="324"/>
      <c r="G46" s="325" t="s">
        <v>1</v>
      </c>
      <c r="H46" s="408"/>
      <c r="I46" s="409"/>
      <c r="J46" s="332" t="s">
        <v>1</v>
      </c>
      <c r="K46" s="408"/>
      <c r="L46" s="408"/>
      <c r="M46" s="332" t="s">
        <v>1</v>
      </c>
      <c r="N46" s="408"/>
      <c r="O46" s="409"/>
      <c r="P46" s="350"/>
      <c r="Q46" s="335"/>
      <c r="R46" s="345"/>
      <c r="S46" s="319" t="s">
        <v>1</v>
      </c>
      <c r="T46" s="408"/>
      <c r="U46" s="408"/>
      <c r="V46" s="319" t="s">
        <v>1</v>
      </c>
      <c r="W46" s="429"/>
      <c r="X46" s="408"/>
      <c r="Y46" s="319" t="s">
        <v>1</v>
      </c>
      <c r="Z46" s="408"/>
      <c r="AA46" s="432"/>
      <c r="AB46" s="354"/>
      <c r="AC46" s="81"/>
      <c r="AD46" s="89"/>
      <c r="AE46" s="90" t="s">
        <v>1</v>
      </c>
      <c r="AF46" s="437"/>
      <c r="AG46" s="437"/>
      <c r="AH46" s="90" t="s">
        <v>1</v>
      </c>
      <c r="AI46" s="437"/>
      <c r="AJ46" s="438"/>
      <c r="AK46" s="90" t="s">
        <v>1</v>
      </c>
      <c r="AL46" s="441"/>
      <c r="AM46" s="441"/>
      <c r="AN46" s="359"/>
      <c r="AO46" s="370"/>
      <c r="AP46" s="376"/>
      <c r="AQ46" s="377" t="s">
        <v>1</v>
      </c>
      <c r="AR46" s="437"/>
      <c r="AS46" s="437"/>
      <c r="AT46" s="377" t="s">
        <v>1</v>
      </c>
      <c r="AU46" s="437"/>
      <c r="AV46" s="438"/>
      <c r="AW46" s="377" t="s">
        <v>1</v>
      </c>
      <c r="AX46" s="441"/>
      <c r="AY46" s="441"/>
      <c r="AZ46" s="359"/>
      <c r="BA46" s="95"/>
      <c r="BB46" s="96" t="s">
        <v>1</v>
      </c>
      <c r="BC46" s="91"/>
      <c r="BD46" s="91"/>
      <c r="BE46" s="96" t="s">
        <v>1</v>
      </c>
      <c r="BF46" s="91"/>
      <c r="BG46" s="92"/>
      <c r="BH46" s="96" t="s">
        <v>1</v>
      </c>
      <c r="BI46" s="93"/>
      <c r="BJ46" s="93"/>
      <c r="BK46" s="94"/>
      <c r="BL46" s="95"/>
      <c r="BM46" s="96" t="s">
        <v>1</v>
      </c>
      <c r="BN46" s="91"/>
      <c r="BO46" s="91"/>
      <c r="BP46" s="96" t="s">
        <v>1</v>
      </c>
      <c r="BQ46" s="91"/>
      <c r="BR46" s="92"/>
      <c r="BS46" s="96" t="s">
        <v>1</v>
      </c>
      <c r="BT46" s="93"/>
      <c r="BU46" s="93"/>
      <c r="BV46" s="94"/>
      <c r="BW46" s="95"/>
      <c r="BX46" s="96" t="s">
        <v>1</v>
      </c>
      <c r="BY46" s="91"/>
      <c r="BZ46" s="91"/>
      <c r="CA46" s="96" t="s">
        <v>1</v>
      </c>
      <c r="CB46" s="91"/>
      <c r="CC46" s="92"/>
      <c r="CD46" s="96" t="s">
        <v>1</v>
      </c>
      <c r="CE46" s="93"/>
      <c r="CF46" s="93"/>
      <c r="CG46" s="94"/>
      <c r="CH46" s="95"/>
      <c r="CI46" s="96" t="s">
        <v>1</v>
      </c>
      <c r="CJ46" s="91"/>
      <c r="CK46" s="91"/>
      <c r="CL46" s="96" t="s">
        <v>1</v>
      </c>
      <c r="CM46" s="91"/>
      <c r="CN46" s="92"/>
      <c r="CO46" s="96" t="s">
        <v>1</v>
      </c>
      <c r="CP46" s="91"/>
      <c r="CQ46" s="92"/>
      <c r="CR46" s="359"/>
    </row>
    <row r="47" spans="1:96" s="50" customFormat="1" x14ac:dyDescent="0.25">
      <c r="A47" s="347">
        <f t="shared" si="0"/>
        <v>34</v>
      </c>
      <c r="B47" s="358"/>
      <c r="C47" s="358" t="s">
        <v>10</v>
      </c>
      <c r="D47" s="363">
        <f>H9</f>
        <v>1666.67</v>
      </c>
      <c r="E47" s="320"/>
      <c r="F47" s="326" t="str">
        <f t="shared" ref="F47:F78" si="1">IF(OR(G47=$H$6,G47=0),"",G47/B47)</f>
        <v/>
      </c>
      <c r="G47" s="327"/>
      <c r="H47" s="410"/>
      <c r="I47" s="411"/>
      <c r="J47" s="329"/>
      <c r="K47" s="418"/>
      <c r="L47" s="419"/>
      <c r="M47" s="333"/>
      <c r="N47" s="424"/>
      <c r="O47" s="425"/>
      <c r="P47" s="351"/>
      <c r="Q47" s="335"/>
      <c r="R47" s="335" t="str">
        <f>IF(OR(S47=$H$6,S47=0),"",S47/B47)</f>
        <v/>
      </c>
      <c r="S47" s="336"/>
      <c r="T47" s="418"/>
      <c r="U47" s="411"/>
      <c r="V47" s="338"/>
      <c r="W47" s="418"/>
      <c r="X47" s="430"/>
      <c r="Y47" s="339"/>
      <c r="Z47" s="418"/>
      <c r="AA47" s="430"/>
      <c r="AB47" s="355"/>
      <c r="AC47" s="81"/>
      <c r="AD47" s="9"/>
      <c r="AE47" s="11"/>
      <c r="AF47" s="418"/>
      <c r="AG47" s="411"/>
      <c r="AH47" s="12"/>
      <c r="AI47" s="418"/>
      <c r="AJ47" s="439"/>
      <c r="AK47" s="13"/>
      <c r="AL47" s="424"/>
      <c r="AM47" s="425"/>
      <c r="AN47" s="360"/>
      <c r="AO47" s="370"/>
      <c r="AP47" s="378"/>
      <c r="AQ47" s="379"/>
      <c r="AR47" s="418"/>
      <c r="AS47" s="411"/>
      <c r="AT47" s="383"/>
      <c r="AU47" s="418"/>
      <c r="AV47" s="439"/>
      <c r="AW47" s="385"/>
      <c r="AX47" s="418"/>
      <c r="AY47" s="425"/>
      <c r="AZ47" s="360"/>
      <c r="BA47" s="17" t="str">
        <f t="shared" ref="BA47:BA78" si="2">IF(OR(BB47=$H$6,BB47=0),"",BB47/B47)</f>
        <v/>
      </c>
      <c r="BB47" s="14"/>
      <c r="BC47" s="125"/>
      <c r="BD47" s="10"/>
      <c r="BE47" s="15"/>
      <c r="BF47" s="125"/>
      <c r="BG47" s="23"/>
      <c r="BH47" s="16"/>
      <c r="BI47" s="125"/>
      <c r="BJ47" s="126"/>
      <c r="BK47" s="49"/>
      <c r="BL47" s="17"/>
      <c r="BM47" s="14"/>
      <c r="BN47" s="125"/>
      <c r="BO47" s="10"/>
      <c r="BP47" s="15"/>
      <c r="BQ47" s="125"/>
      <c r="BR47" s="23"/>
      <c r="BS47" s="16"/>
      <c r="BT47" s="125"/>
      <c r="BU47" s="126"/>
      <c r="BV47" s="49"/>
      <c r="BW47" s="17"/>
      <c r="BX47" s="14"/>
      <c r="BY47" s="125"/>
      <c r="BZ47" s="10"/>
      <c r="CA47" s="15"/>
      <c r="CB47" s="125"/>
      <c r="CC47" s="23"/>
      <c r="CD47" s="16"/>
      <c r="CE47" s="125"/>
      <c r="CF47" s="126"/>
      <c r="CG47" s="49"/>
      <c r="CH47" s="17"/>
      <c r="CI47" s="14"/>
      <c r="CJ47" s="125"/>
      <c r="CK47" s="10"/>
      <c r="CL47" s="15"/>
      <c r="CM47" s="125"/>
      <c r="CN47" s="23"/>
      <c r="CO47" s="15"/>
      <c r="CP47" s="125"/>
      <c r="CQ47" s="23"/>
      <c r="CR47" s="360"/>
    </row>
    <row r="48" spans="1:96" x14ac:dyDescent="0.25">
      <c r="A48" s="347">
        <f t="shared" si="0"/>
        <v>35</v>
      </c>
      <c r="B48" s="364">
        <f>SUM(D47+0.01)</f>
        <v>1666.68</v>
      </c>
      <c r="C48" s="365" t="s">
        <v>10</v>
      </c>
      <c r="D48" s="366">
        <f>H11</f>
        <v>2150</v>
      </c>
      <c r="E48" s="326">
        <f>H25</f>
        <v>0.05</v>
      </c>
      <c r="F48" s="326" t="str">
        <f t="shared" si="1"/>
        <v/>
      </c>
      <c r="G48" s="327">
        <f>IF(AND(IF((((B48-1-$H$11)*E48))&gt;$H$21,$H$21,IF((((B48-1-$H$11)*E48))&lt;$H$6,$H$6,((B48-1-$H$11)*E48)))&lt;=$H$6,B48-1&lt;$H$11),$H$6,IF((((B48-1-$H$11)*E48))&gt;$H$21,$H$21,IF((((B48-1-$H$11)*E48))&lt;$H$6,$H$6,((B48-1-$H$11)*E48))))</f>
        <v>15</v>
      </c>
      <c r="H48" s="412"/>
      <c r="I48" s="411">
        <f t="shared" ref="I48:I120" si="3">SUM(G48*H48)</f>
        <v>0</v>
      </c>
      <c r="J48" s="329">
        <f t="shared" ref="J48:J79" si="4">IF(G48=0,0,IF((ROUND(G48*(1+$H$32),0))&gt;$H$22,$H$22,IF((ROUND(G48*(1+$H$32),0))&lt;$H$7,$H$7,ROUND(G48*(1+$H$32),0))))</f>
        <v>22</v>
      </c>
      <c r="K48" s="420"/>
      <c r="L48" s="419">
        <f t="shared" ref="L48:L111" si="5">SUM(J48*K48)</f>
        <v>0</v>
      </c>
      <c r="M48" s="333">
        <f t="shared" ref="M48:M79" si="6">IF(J48=0,0,IF((ROUND(J48*(1+$H$33),0))&gt;$H$23,$H$23,IF((ROUND(J48*(1+$H$33),0))&lt;$H$8,$H$8,ROUND(J48*(1+$H$33),0))))</f>
        <v>29</v>
      </c>
      <c r="N48" s="426"/>
      <c r="O48" s="427">
        <f t="shared" ref="O48:O106" si="7">SUM(M48*N48)</f>
        <v>0</v>
      </c>
      <c r="P48" s="351">
        <f>SUM(I48+L48+O48)</f>
        <v>0</v>
      </c>
      <c r="Q48" s="335">
        <f>H25</f>
        <v>0.05</v>
      </c>
      <c r="R48" s="335" t="str">
        <f t="shared" ref="R48:R79" si="8">IF(OR(S48=$H$6-1,S48=0),"",S48/B48)</f>
        <v/>
      </c>
      <c r="S48" s="336">
        <f>IF(AND(IF((((B48-1-$H$12)*Q48)/$H$34)&gt;$H$21,$H$21,IF((((B48-1-$H$12)*Q48)/$H$34)&lt;$H$6-1,$H$6-1,((B48-1-$H$12)*Q48)/$H$34))&lt;=$H$6-1,B48-1&lt;$H$12),$H$6-1,IF((((B48-1-$H$12)*Q48)/$H$34)&gt;$H$21,$H$21,IF((((B48-1-$H$12)*Q48)/$H$34)&lt;$H$6-1,$H$6-1,((B48-1-$H$12)*Q48)/$H$34)))</f>
        <v>14</v>
      </c>
      <c r="T48" s="421"/>
      <c r="U48" s="411">
        <f t="shared" ref="U48:U111" si="9">S48*T48</f>
        <v>0</v>
      </c>
      <c r="V48" s="338">
        <f t="shared" ref="V48:V79" si="10">IF(S48=0,0,IF((ROUND(S48*(1+$H$32),0))&gt;$H$22,$H$22,IF((ROUND(S48*(1+$H$32),0))&lt;$H$7-1,$H$7-1,ROUND(S48*(1+$H$32),0))))</f>
        <v>21</v>
      </c>
      <c r="W48" s="421"/>
      <c r="X48" s="430">
        <f t="shared" ref="X48:X111" si="11">V48*W48</f>
        <v>0</v>
      </c>
      <c r="Y48" s="339">
        <f t="shared" ref="Y48:Y79" si="12">IF(V48=0,0,IF((ROUND(V48*(1+$H$33),0))&gt;$H$23,$H$23,IF((ROUND(V48*(1+$H$33),0))&lt;$H$8-1,$H$8-1,ROUND(V48*(1+$H$33),0))))</f>
        <v>28</v>
      </c>
      <c r="Z48" s="421"/>
      <c r="AA48" s="430">
        <f t="shared" ref="AA48:AA79" si="13">Y48*Z48</f>
        <v>0</v>
      </c>
      <c r="AB48" s="355">
        <f t="shared" ref="AB48:AB111" si="14">U48+X48+AA48</f>
        <v>0</v>
      </c>
      <c r="AC48" s="9">
        <f>H25</f>
        <v>0.05</v>
      </c>
      <c r="AD48" s="9" t="str">
        <f t="shared" ref="AD48:AD79" si="15">IF(OR(AE48=$H$6-2,AE48=0),"",AE48/B48)</f>
        <v/>
      </c>
      <c r="AE48" s="11">
        <f t="shared" ref="AE48:AE79" si="16">IF(AND(IF((((B48-1-$H$13)*$H$25)/$H$35)&gt;$H$21,$H$21,IF((((B48-1-$H$13)*$H$25)/$H$35)&lt;$H$6-2,$H$6-2,((B48-1-$H$13)*$H$25)/$H$35))&lt;=$H$6-2,B48-1&lt;$H$13),$H$6-2,IF((((B48-1-$H$13)*$H$25)/$H$35)&gt;$H$21,$H$21,IF((((B48-1-$H$13)*$H$25)/$H$35)&lt;$H$6-2,$H$6-2,((B48-1-$H$13)*$H$25)/$H$35)))</f>
        <v>13</v>
      </c>
      <c r="AF48" s="421"/>
      <c r="AG48" s="411">
        <f t="shared" ref="AG48:AG111" si="17">AE48*AF48</f>
        <v>0</v>
      </c>
      <c r="AH48" s="12">
        <f t="shared" ref="AH48:AH79" si="18">IF(AE48=0,0,IF((ROUND(AE48*(1+$H$32),0))&gt;$H$22,$H$22,IF((ROUND(AE48*(1+$H$32),0))&lt;$H$7-2,$H$7-2,ROUND(AE48*(1+$H$32),0))))</f>
        <v>20</v>
      </c>
      <c r="AI48" s="421"/>
      <c r="AJ48" s="439">
        <f t="shared" ref="AJ48:AJ111" si="19">AH48*AI48</f>
        <v>0</v>
      </c>
      <c r="AK48" s="13">
        <f t="shared" ref="AK48:AK79" si="20">IF(AH48=0,0,IF((ROUND(AH48*(1+$H$33),0))&gt;$H$23,$H$23,IF((ROUND(AH48*(1+$H$33),0))&lt;$H$8-2,$H$8-2,ROUND(AH48*(1+$H$33),0))))</f>
        <v>27</v>
      </c>
      <c r="AL48" s="426"/>
      <c r="AM48" s="427">
        <f t="shared" ref="AM48:AM111" si="21">AK48*AL48</f>
        <v>0</v>
      </c>
      <c r="AN48" s="361">
        <f t="shared" ref="AN48:AN111" si="22">AG48+AJ48+AM48</f>
        <v>0</v>
      </c>
      <c r="AO48" s="378">
        <f>H25</f>
        <v>0.05</v>
      </c>
      <c r="AP48" s="378" t="str">
        <f t="shared" ref="AP48:AP79" si="23">IF(OR(AQ48=$H$6-3,AQ48=0),"",AQ48/B48)</f>
        <v/>
      </c>
      <c r="AQ48" s="379">
        <f t="shared" ref="AQ48:AQ79" si="24">IF(AND(IF((((B48-1-$H$14)*$H$25)/$H$36)&gt;$H$21,$H$21,IF((((B48-1-$H$14)*$H$25)/$H$36)&lt;$H$6-3,$H$6-3,((B48-1-$H$14)*$H$25)/$H$36))&lt;=$H$6-3,B48-1&lt;$H$14),$H$6-3,IF((((B48-1-$H$14)*$H$25)/$H$36)&gt;$H$21,$H$21,IF((((B48-1-$H$14)*$H$25)/$H$36)&lt;$H$6-3,$H$6-3,((B48-1-$H$14)*$H$25)/$H$36)))</f>
        <v>12</v>
      </c>
      <c r="AR48" s="421"/>
      <c r="AS48" s="411">
        <f t="shared" ref="AS48:AS111" si="25">AQ48*AR48</f>
        <v>0</v>
      </c>
      <c r="AT48" s="383">
        <f t="shared" ref="AT48:AT79" si="26">IF(AQ48=0,0,IF((ROUND(AQ48*(1+$H$32),0))&gt;$H$22,$H$22,IF((ROUND(AQ48*(1+$H$32),0))&lt;$H$7-3,$H$7-3,ROUND(AQ48*(1+$H$32),0))))</f>
        <v>19</v>
      </c>
      <c r="AU48" s="421"/>
      <c r="AV48" s="439">
        <f t="shared" ref="AV48:AV111" si="27">AT48*AU48</f>
        <v>0</v>
      </c>
      <c r="AW48" s="385">
        <f t="shared" ref="AW48:AW79" si="28">IF(AT48=0,0,IF((ROUND(AT48*(1+$H$33),0))&gt;$H$23,$H$23,IF((ROUND(AT48*(1+$H$33),0))&lt;$H$8-3,$H$8-3,ROUND(AT48*(1+$H$33),0))))</f>
        <v>26</v>
      </c>
      <c r="AX48" s="421"/>
      <c r="AY48" s="427">
        <f t="shared" ref="AY48:AY111" si="29">AW48*AX48</f>
        <v>0</v>
      </c>
      <c r="AZ48" s="361">
        <f t="shared" ref="AZ48:AZ79" si="30">AS48+AV48+AY48</f>
        <v>0</v>
      </c>
      <c r="BA48" s="17">
        <f t="shared" si="2"/>
        <v>6.5999472004223967E-3</v>
      </c>
      <c r="BB48" s="14">
        <f t="shared" ref="BB48:BB79" si="31">IF(AND(IF((((B48-1-$H$15)*$H$25)/$H$37)&gt;$H$21,$H$21,IF((((B48-1-$H$15)*$H$25)/$H$37)&lt;$H$6-4,$H$6-4,((B48-1-$H$15)*$H$25)/$H$37))&lt;=$H$6-4,B48-1&lt;$H$15),$H$6-4,IF((((B48-1-$H$15)*$H$25)/$H$37)&gt;$H$21,$H$21,IF((((B48-1-$H$15)*$H$25)/$H$37)&lt;$H$6-4,$H$6-4,((B48-1-$H$15)*$H$25)/$H$37)))</f>
        <v>11</v>
      </c>
      <c r="BC48" s="24"/>
      <c r="BD48" s="10">
        <f t="shared" ref="BD48:BD111" si="32">BB48*BC48</f>
        <v>0</v>
      </c>
      <c r="BE48" s="15">
        <f t="shared" ref="BE48:BE79" si="33">IF(BB48=0,0,IF((ROUND(BB48*(1+$H$32),0))&gt;$H$22,$H$22,IF((ROUND(BB48*(1+$H$32),0))&lt;$H$7-4,$H$7-4,ROUND(BB48*(1+$H$32),0))))</f>
        <v>18</v>
      </c>
      <c r="BF48" s="24"/>
      <c r="BG48" s="23">
        <f t="shared" ref="BG48:BG111" si="34">BE48*BF48</f>
        <v>0</v>
      </c>
      <c r="BH48" s="16">
        <f t="shared" ref="BH48:BH79" si="35">IF(BE48=0,0,IF((ROUND(BE48*(1+$H$32),0))&gt;$H$22,$H$22,IF((ROUND(BE48*(1+$H$32),0))&lt;$H$8-4,$H$8-4,ROUND(BE48*(1+$H$32),0))))</f>
        <v>25</v>
      </c>
      <c r="BI48" s="24"/>
      <c r="BJ48" s="25">
        <f t="shared" ref="BJ48:BJ111" si="36">BH48*BI48</f>
        <v>0</v>
      </c>
      <c r="BK48" s="26">
        <f t="shared" ref="BK48:BK111" si="37">BD48+BG48+BJ48</f>
        <v>0</v>
      </c>
      <c r="BL48" s="17">
        <f t="shared" ref="BL48:BL79" si="38">IF(OR(BM48=$H$6,BM48=0),"",BM48/B48)</f>
        <v>5.9999520003839969E-3</v>
      </c>
      <c r="BM48" s="14">
        <f t="shared" ref="BM48:BM79" si="39">IF(AND(IF((((B48-1-$H$16)*$H$25)/$H$38)&gt;$H$21,$H$21,IF((((B48-1-$H$16)*$H$25)/$H$38)&lt;$H$6-5,$H$6-5,((B48-1-$H$16)*$H$25)/$H$38))&lt;=$H$6-5,B48-1&lt;$H$16),$H$6-5,IF((((B48-1-$H$16)*$H$25)/$H$38)&gt;$H$21,$H$21,IF((((B48-1-$H$16)*$H$25)/$H$38)&lt;$H$6-5,$H$6-5,((B48-1-$H$16)*$H$25)/$H$38)))</f>
        <v>10</v>
      </c>
      <c r="BN48" s="24"/>
      <c r="BO48" s="10">
        <f t="shared" ref="BO48:BO111" si="40">BM48*BN48</f>
        <v>0</v>
      </c>
      <c r="BP48" s="15">
        <f t="shared" ref="BP48:BP79" si="41">IF(BM48=0,0,IF((ROUND(BM48*(1+$H$32),0))&gt;$H$22,$H$22,IF((ROUND(BM48*(1+$H$32),0))&lt;$H$7-5,$H$7-5,ROUND(BM48*(1+$H$32),0))))</f>
        <v>17</v>
      </c>
      <c r="BQ48" s="24"/>
      <c r="BR48" s="23">
        <f t="shared" ref="BR48:BR111" si="42">BP48*BQ48</f>
        <v>0</v>
      </c>
      <c r="BS48" s="16">
        <f t="shared" ref="BS48:BS79" si="43">IF(BP48=0,0,IF((ROUND(BP48*(1+$H$32),0))&gt;$H$22,$H$22,IF((ROUND(BP48*(1+$H$32),0))&lt;$H$8-5,$H$8-5,ROUND(BP48*(1+$H$32),0))))</f>
        <v>24</v>
      </c>
      <c r="BT48" s="24"/>
      <c r="BU48" s="25">
        <f t="shared" ref="BU48:BU111" si="44">BS48*BT48</f>
        <v>0</v>
      </c>
      <c r="BV48" s="26">
        <f t="shared" ref="BV48:BV111" si="45">BO48+BR48+BU48</f>
        <v>0</v>
      </c>
      <c r="BW48" s="17">
        <f t="shared" ref="BW48:BW79" si="46">IF(OR(BX48=$H$6,BX48=0),"",BX48/B48)</f>
        <v>5.3999568003455971E-3</v>
      </c>
      <c r="BX48" s="14">
        <f t="shared" ref="BX48:BX79" si="47">IF(AND(IF((((B48-1-$H$17)*$H$25)/$H$39)&gt;$H$21,$H$21,IF((((B48-1-$H$17)*$H$25)/$H$39)&lt;$H$6-6,$H$6-6,((B48-1-$H$17)*$H$25)/$H$39))&lt;=$H$6-6,B48-1&lt;$H$17),$H$6-6,IF((((B48-1-$H$17)*$H$25)/$H$39)&gt;$H$21,$H$21,IF((((B48-1-$H$17)*$H$25)/$H$39)&lt;$H$6-6,$H$6-6,((B48-1-$H$17)*$H$25)/$H$39)))</f>
        <v>9</v>
      </c>
      <c r="BY48" s="24"/>
      <c r="BZ48" s="10">
        <f t="shared" ref="BZ48:BZ111" si="48">BX48*BY48</f>
        <v>0</v>
      </c>
      <c r="CA48" s="15">
        <f t="shared" ref="CA48:CA79" si="49">IF(BX48=0,0,IF((ROUND(BX48*(1+$H$32),0))&gt;$H$22,$H$22,IF((ROUND(BX48*(1+$H$32),0))&lt;$H$7-6,$H$7-6,ROUND(BX48*(1+$H$32),0))))</f>
        <v>16</v>
      </c>
      <c r="CB48" s="24"/>
      <c r="CC48" s="23">
        <f t="shared" ref="CC48:CC111" si="50">CA48*CB48</f>
        <v>0</v>
      </c>
      <c r="CD48" s="16">
        <f t="shared" ref="CD48:CD79" si="51">IF(CA48=0,0,IF((ROUND(CA48*(1+$H$32),0))&gt;$H$22,$H$22,IF((ROUND(CA48*(1+$H$32),0))&lt;$H$8-6,$H$8-6,ROUND(CA48*(1+$H$32),0))))</f>
        <v>23</v>
      </c>
      <c r="CE48" s="24"/>
      <c r="CF48" s="25">
        <f t="shared" ref="CF48:CF111" si="52">CD48*CE48</f>
        <v>0</v>
      </c>
      <c r="CG48" s="26">
        <f t="shared" ref="CG48:CG111" si="53">BZ48+CC48+CF48</f>
        <v>0</v>
      </c>
      <c r="CH48" s="17">
        <f t="shared" ref="CH48:CH79" si="54">IF(OR(CI48=$H$6,CI48=0),"",CI48/B48)</f>
        <v>4.7999616003071973E-3</v>
      </c>
      <c r="CI48" s="14">
        <f t="shared" ref="CI48:CI79" si="55">IF(AND(IF((((B48-1-$H$18)*$H$25)/$H$40)&gt;$H$21,$H$21,IF((((B48-1-$H$18)*$H$25)/$H$40)&lt;$H$6-7,$H$6-7,((B48-1-$H$18)*$H$25)/$H$40))&lt;=$H$6-7,B48-1&lt;$H$18),$H$6-7,IF((((B48-1-$H$18)*$H$25)/$H$40)&gt;$H$21,$H$21,IF((((B48-1-$H$18)*$H$25)/$H$40)&lt;$H$6-7,$H$6-7,((B48-1-$H$18)*$H$25)/$H$40)))</f>
        <v>8</v>
      </c>
      <c r="CJ48" s="24"/>
      <c r="CK48" s="10">
        <f t="shared" ref="CK48:CK111" si="56">CI48*CJ48</f>
        <v>0</v>
      </c>
      <c r="CL48" s="15">
        <f t="shared" ref="CL48:CL79" si="57">IF(CI48=0,0,IF((ROUND(CI48*(1+$H$32),0))&gt;$H$22,$H$22,IF((ROUND(CI48*(1+$H$32),0))&lt;$H$7-7,$H$7-7,ROUND(CI48*(1+$H$32),0))))</f>
        <v>15</v>
      </c>
      <c r="CM48" s="24"/>
      <c r="CN48" s="23">
        <f t="shared" ref="CN48:CN111" si="58">CL48*CM48</f>
        <v>0</v>
      </c>
      <c r="CO48" s="15">
        <f t="shared" ref="CO48:CO79" si="59">IF(CL48=0,0,IF((ROUND(CL48*(1+$H$32),0))&gt;$H$22,$H$22,IF((ROUND(CL48*(1+$H$32),0))&lt;$H$8-7,$H$8-7,ROUND(CL48*(1+$H$32),0))))</f>
        <v>22</v>
      </c>
      <c r="CP48" s="24"/>
      <c r="CQ48" s="23">
        <f t="shared" ref="CQ48:CQ111" si="60">CO48*CP48</f>
        <v>0</v>
      </c>
      <c r="CR48" s="361">
        <f t="shared" ref="CR48:CR111" si="61">CK48+CN48+CQ48</f>
        <v>0</v>
      </c>
    </row>
    <row r="49" spans="1:96" x14ac:dyDescent="0.25">
      <c r="A49" s="347">
        <f t="shared" si="0"/>
        <v>36</v>
      </c>
      <c r="B49" s="367">
        <f t="shared" ref="B49:B112" si="62">SUM(D48+1)</f>
        <v>2151</v>
      </c>
      <c r="C49" s="365" t="s">
        <v>10</v>
      </c>
      <c r="D49" s="366">
        <f>D48+$H$19</f>
        <v>2250</v>
      </c>
      <c r="E49" s="326">
        <f>IF((((B49-1-$H$11)*$H$25))&lt;$H$6,$H$25,IF(G48=$H$21,E48,IF((E48+$H$27)&gt;$H$26,$H$26,E48+$H$27)))</f>
        <v>0.05</v>
      </c>
      <c r="F49" s="326" t="str">
        <f t="shared" si="1"/>
        <v/>
      </c>
      <c r="G49" s="327">
        <f t="shared" ref="G49:G112" si="63">IF(AND(IF((((B49-1-$H$11)*E49))&gt;$H$21,$H$21,IF((((B49-1-$H$11)*E49))&lt;$H$6,$H$6,((B49-1-$H$11)*E49)))&lt;=$H$6,B49-1&lt;$H$11),$H$6,IF((((B49-1-$H$11)*E49))&gt;$H$21,$H$21,IF((((B49-1-$H$11)*E49))&lt;$H$6,$H$6,((B49-1-$H$11)*E49))))</f>
        <v>15</v>
      </c>
      <c r="H49" s="413"/>
      <c r="I49" s="414">
        <f t="shared" si="3"/>
        <v>0</v>
      </c>
      <c r="J49" s="329">
        <f t="shared" si="4"/>
        <v>22</v>
      </c>
      <c r="K49" s="421"/>
      <c r="L49" s="414">
        <f t="shared" si="5"/>
        <v>0</v>
      </c>
      <c r="M49" s="333">
        <f t="shared" si="6"/>
        <v>29</v>
      </c>
      <c r="N49" s="428"/>
      <c r="O49" s="414">
        <f t="shared" si="7"/>
        <v>0</v>
      </c>
      <c r="P49" s="351">
        <f t="shared" ref="P49:P112" si="64">SUM(I49+L49+O49)</f>
        <v>0</v>
      </c>
      <c r="Q49" s="335">
        <f t="shared" ref="Q49:Q54" si="65">IF((((B49-1-$H$12)*$H$25/$H$34))&lt;=($H$6-1),$H$25,IF(S48=$H$21,Q48,IF((Q48+$H$27)&gt;$H$26,$H$26,Q48+$H$27)))</f>
        <v>0.05</v>
      </c>
      <c r="R49" s="335" t="str">
        <f t="shared" si="8"/>
        <v/>
      </c>
      <c r="S49" s="336">
        <f t="shared" ref="S49:S112" si="66">IF(AND(IF((((B49-1-$H$12)*Q49)/$H$34)&gt;$H$21,$H$21,IF((((B49-1-$H$12)*Q49)/$H$34)&lt;$H$6-1,$H$6-1,((B49-1-$H$12)*Q49)/$H$34))&lt;=$H$6-1,B49-1&lt;$H$12),$H$6-1,IF((((B49-1-$H$12)*Q49)/$H$34)&gt;$H$21,$H$21,IF((((B49-1-$H$12)*Q49)/$H$34)&lt;$H$6-1,$H$6-1,((B49-1-$H$12)*Q49)/$H$34)))</f>
        <v>14</v>
      </c>
      <c r="T49" s="421"/>
      <c r="U49" s="411">
        <f t="shared" si="9"/>
        <v>0</v>
      </c>
      <c r="V49" s="338">
        <f t="shared" si="10"/>
        <v>21</v>
      </c>
      <c r="W49" s="421"/>
      <c r="X49" s="419">
        <f t="shared" si="11"/>
        <v>0</v>
      </c>
      <c r="Y49" s="339">
        <f t="shared" si="12"/>
        <v>28</v>
      </c>
      <c r="Z49" s="421"/>
      <c r="AA49" s="427">
        <f t="shared" si="13"/>
        <v>0</v>
      </c>
      <c r="AB49" s="355">
        <f t="shared" si="14"/>
        <v>0</v>
      </c>
      <c r="AC49" s="9">
        <f>IF((((B49-1-$H$13)*$H$25/$H$35))&lt;=($H$6-2),$H$25,IF(AE48=$H$21,AC48,IF((AC48+$H$27)&gt;$H$26,$H$26,AC48+$H$27)))</f>
        <v>0.05</v>
      </c>
      <c r="AD49" s="9" t="str">
        <f t="shared" si="15"/>
        <v/>
      </c>
      <c r="AE49" s="11">
        <f t="shared" si="16"/>
        <v>13</v>
      </c>
      <c r="AF49" s="421"/>
      <c r="AG49" s="411">
        <f t="shared" si="17"/>
        <v>0</v>
      </c>
      <c r="AH49" s="12">
        <f t="shared" si="18"/>
        <v>20</v>
      </c>
      <c r="AI49" s="421"/>
      <c r="AJ49" s="439">
        <f t="shared" si="19"/>
        <v>0</v>
      </c>
      <c r="AK49" s="13">
        <f t="shared" si="20"/>
        <v>27</v>
      </c>
      <c r="AL49" s="426"/>
      <c r="AM49" s="427">
        <f t="shared" si="21"/>
        <v>0</v>
      </c>
      <c r="AN49" s="361">
        <f t="shared" si="22"/>
        <v>0</v>
      </c>
      <c r="AO49" s="378">
        <f>IF((((B49-1-$H$14)*$H$25/$H$36))&lt;=($H$6-3),$H$25,IF(AQ48=$H$21,AO48,IF((AO48+$H$27)&gt;$H$26,$H$26,AO48+$H$27)))</f>
        <v>0.05</v>
      </c>
      <c r="AP49" s="378" t="str">
        <f t="shared" si="23"/>
        <v/>
      </c>
      <c r="AQ49" s="379">
        <f t="shared" si="24"/>
        <v>12</v>
      </c>
      <c r="AR49" s="421"/>
      <c r="AS49" s="411">
        <f t="shared" si="25"/>
        <v>0</v>
      </c>
      <c r="AT49" s="383">
        <f t="shared" si="26"/>
        <v>19</v>
      </c>
      <c r="AU49" s="421"/>
      <c r="AV49" s="439">
        <f t="shared" si="27"/>
        <v>0</v>
      </c>
      <c r="AW49" s="385">
        <f t="shared" si="28"/>
        <v>26</v>
      </c>
      <c r="AX49" s="421"/>
      <c r="AY49" s="427">
        <f t="shared" si="29"/>
        <v>0</v>
      </c>
      <c r="AZ49" s="361">
        <f t="shared" si="30"/>
        <v>0</v>
      </c>
      <c r="BA49" s="17">
        <f t="shared" si="2"/>
        <v>5.1139005113900512E-3</v>
      </c>
      <c r="BB49" s="14">
        <f t="shared" si="31"/>
        <v>11</v>
      </c>
      <c r="BC49" s="24"/>
      <c r="BD49" s="10">
        <f t="shared" si="32"/>
        <v>0</v>
      </c>
      <c r="BE49" s="15">
        <f t="shared" si="33"/>
        <v>18</v>
      </c>
      <c r="BF49" s="24"/>
      <c r="BG49" s="23">
        <f t="shared" si="34"/>
        <v>0</v>
      </c>
      <c r="BH49" s="16">
        <f t="shared" si="35"/>
        <v>25</v>
      </c>
      <c r="BI49" s="24"/>
      <c r="BJ49" s="25">
        <f t="shared" si="36"/>
        <v>0</v>
      </c>
      <c r="BK49" s="26">
        <f t="shared" si="37"/>
        <v>0</v>
      </c>
      <c r="BL49" s="17">
        <f t="shared" si="38"/>
        <v>4.6490004649000468E-3</v>
      </c>
      <c r="BM49" s="14">
        <f t="shared" si="39"/>
        <v>10</v>
      </c>
      <c r="BN49" s="24"/>
      <c r="BO49" s="10">
        <f t="shared" si="40"/>
        <v>0</v>
      </c>
      <c r="BP49" s="15">
        <f t="shared" si="41"/>
        <v>17</v>
      </c>
      <c r="BQ49" s="24"/>
      <c r="BR49" s="23">
        <f t="shared" si="42"/>
        <v>0</v>
      </c>
      <c r="BS49" s="16">
        <f t="shared" si="43"/>
        <v>24</v>
      </c>
      <c r="BT49" s="24"/>
      <c r="BU49" s="25">
        <f t="shared" si="44"/>
        <v>0</v>
      </c>
      <c r="BV49" s="26">
        <f t="shared" si="45"/>
        <v>0</v>
      </c>
      <c r="BW49" s="17">
        <f t="shared" si="46"/>
        <v>4.1841004184100415E-3</v>
      </c>
      <c r="BX49" s="14">
        <f t="shared" si="47"/>
        <v>9</v>
      </c>
      <c r="BY49" s="24"/>
      <c r="BZ49" s="10">
        <f t="shared" si="48"/>
        <v>0</v>
      </c>
      <c r="CA49" s="15">
        <f t="shared" si="49"/>
        <v>16</v>
      </c>
      <c r="CB49" s="24"/>
      <c r="CC49" s="23">
        <f t="shared" si="50"/>
        <v>0</v>
      </c>
      <c r="CD49" s="16">
        <f t="shared" si="51"/>
        <v>23</v>
      </c>
      <c r="CE49" s="24"/>
      <c r="CF49" s="25">
        <f t="shared" si="52"/>
        <v>0</v>
      </c>
      <c r="CG49" s="26">
        <f t="shared" si="53"/>
        <v>0</v>
      </c>
      <c r="CH49" s="17">
        <f t="shared" si="54"/>
        <v>3.7192003719200371E-3</v>
      </c>
      <c r="CI49" s="14">
        <f t="shared" si="55"/>
        <v>8</v>
      </c>
      <c r="CJ49" s="24"/>
      <c r="CK49" s="10">
        <f t="shared" si="56"/>
        <v>0</v>
      </c>
      <c r="CL49" s="15">
        <f t="shared" si="57"/>
        <v>15</v>
      </c>
      <c r="CM49" s="24"/>
      <c r="CN49" s="23">
        <f t="shared" si="58"/>
        <v>0</v>
      </c>
      <c r="CO49" s="15">
        <f t="shared" si="59"/>
        <v>22</v>
      </c>
      <c r="CP49" s="24"/>
      <c r="CQ49" s="23">
        <f t="shared" si="60"/>
        <v>0</v>
      </c>
      <c r="CR49" s="361">
        <f t="shared" si="61"/>
        <v>0</v>
      </c>
    </row>
    <row r="50" spans="1:96" x14ac:dyDescent="0.25">
      <c r="A50" s="347">
        <f t="shared" si="0"/>
        <v>37</v>
      </c>
      <c r="B50" s="367">
        <f t="shared" si="62"/>
        <v>2251</v>
      </c>
      <c r="C50" s="365" t="s">
        <v>10</v>
      </c>
      <c r="D50" s="366">
        <f t="shared" ref="D50:D113" si="67">D49+$H$19</f>
        <v>2350</v>
      </c>
      <c r="E50" s="326">
        <f t="shared" ref="E50:E113" si="68">IF((((B50-1-$H$11)*$H$25))&lt;$H$6,$H$25,IF(G49=$H$21,E49,IF((E49+$H$27)&gt;$H$26,$H$26,E49+$H$27)))</f>
        <v>0.05</v>
      </c>
      <c r="F50" s="326" t="str">
        <f t="shared" si="1"/>
        <v/>
      </c>
      <c r="G50" s="327">
        <f t="shared" si="63"/>
        <v>15</v>
      </c>
      <c r="H50" s="413"/>
      <c r="I50" s="414">
        <f>SUM(G50*H50)</f>
        <v>0</v>
      </c>
      <c r="J50" s="329">
        <f t="shared" si="4"/>
        <v>22</v>
      </c>
      <c r="K50" s="421"/>
      <c r="L50" s="414">
        <f>SUM(J50*K50)</f>
        <v>0</v>
      </c>
      <c r="M50" s="333">
        <f t="shared" si="6"/>
        <v>29</v>
      </c>
      <c r="N50" s="428"/>
      <c r="O50" s="414">
        <f t="shared" si="7"/>
        <v>0</v>
      </c>
      <c r="P50" s="351">
        <f t="shared" si="64"/>
        <v>0</v>
      </c>
      <c r="Q50" s="335">
        <f t="shared" si="65"/>
        <v>0.05</v>
      </c>
      <c r="R50" s="335" t="str">
        <f t="shared" si="8"/>
        <v/>
      </c>
      <c r="S50" s="336">
        <f t="shared" si="66"/>
        <v>14</v>
      </c>
      <c r="T50" s="421"/>
      <c r="U50" s="411">
        <f t="shared" si="9"/>
        <v>0</v>
      </c>
      <c r="V50" s="338">
        <f t="shared" si="10"/>
        <v>21</v>
      </c>
      <c r="W50" s="421"/>
      <c r="X50" s="419">
        <f t="shared" si="11"/>
        <v>0</v>
      </c>
      <c r="Y50" s="339">
        <f t="shared" si="12"/>
        <v>28</v>
      </c>
      <c r="Z50" s="421"/>
      <c r="AA50" s="427">
        <f t="shared" si="13"/>
        <v>0</v>
      </c>
      <c r="AB50" s="355">
        <f t="shared" si="14"/>
        <v>0</v>
      </c>
      <c r="AC50" s="9">
        <f t="shared" ref="AC50:AC113" si="69">IF((((B50-1-$H$13)*$H$25/$H$35))&lt;=($H$6-2),$H$25,IF(AE49=$H$21,AC49,IF((AC49+$H$27)&gt;$H$26,$H$26,AC49+$H$27)))</f>
        <v>0.05</v>
      </c>
      <c r="AD50" s="9" t="str">
        <f t="shared" si="15"/>
        <v/>
      </c>
      <c r="AE50" s="11">
        <f t="shared" si="16"/>
        <v>13</v>
      </c>
      <c r="AF50" s="421"/>
      <c r="AG50" s="411">
        <f t="shared" si="17"/>
        <v>0</v>
      </c>
      <c r="AH50" s="12">
        <f t="shared" si="18"/>
        <v>20</v>
      </c>
      <c r="AI50" s="421"/>
      <c r="AJ50" s="439">
        <f t="shared" si="19"/>
        <v>0</v>
      </c>
      <c r="AK50" s="13">
        <f t="shared" si="20"/>
        <v>27</v>
      </c>
      <c r="AL50" s="426"/>
      <c r="AM50" s="427">
        <f t="shared" si="21"/>
        <v>0</v>
      </c>
      <c r="AN50" s="361">
        <f t="shared" si="22"/>
        <v>0</v>
      </c>
      <c r="AO50" s="378">
        <f t="shared" ref="AO50:AO113" si="70">IF((((B50-1-$H$14)*$H$25/$H$36))&lt;=($H$6-3),$H$25,IF(AQ49=$H$21,AO49,IF((AO49+$H$27)&gt;$H$26,$H$26,AO49+$H$27)))</f>
        <v>0.05</v>
      </c>
      <c r="AP50" s="378" t="str">
        <f t="shared" si="23"/>
        <v/>
      </c>
      <c r="AQ50" s="379">
        <f t="shared" si="24"/>
        <v>12</v>
      </c>
      <c r="AR50" s="421"/>
      <c r="AS50" s="411">
        <f t="shared" si="25"/>
        <v>0</v>
      </c>
      <c r="AT50" s="383">
        <f t="shared" si="26"/>
        <v>19</v>
      </c>
      <c r="AU50" s="421"/>
      <c r="AV50" s="439">
        <f t="shared" si="27"/>
        <v>0</v>
      </c>
      <c r="AW50" s="385">
        <f t="shared" si="28"/>
        <v>26</v>
      </c>
      <c r="AX50" s="421"/>
      <c r="AY50" s="427">
        <f t="shared" si="29"/>
        <v>0</v>
      </c>
      <c r="AZ50" s="361">
        <f t="shared" si="30"/>
        <v>0</v>
      </c>
      <c r="BA50" s="17">
        <f t="shared" si="2"/>
        <v>4.8867170146601512E-3</v>
      </c>
      <c r="BB50" s="14">
        <f t="shared" si="31"/>
        <v>11</v>
      </c>
      <c r="BC50" s="24"/>
      <c r="BD50" s="10">
        <f t="shared" si="32"/>
        <v>0</v>
      </c>
      <c r="BE50" s="15">
        <f t="shared" si="33"/>
        <v>18</v>
      </c>
      <c r="BF50" s="24"/>
      <c r="BG50" s="23">
        <f t="shared" si="34"/>
        <v>0</v>
      </c>
      <c r="BH50" s="16">
        <f t="shared" si="35"/>
        <v>25</v>
      </c>
      <c r="BI50" s="24"/>
      <c r="BJ50" s="25">
        <f t="shared" si="36"/>
        <v>0</v>
      </c>
      <c r="BK50" s="26">
        <f t="shared" si="37"/>
        <v>0</v>
      </c>
      <c r="BL50" s="17">
        <f t="shared" si="38"/>
        <v>4.4424700133274099E-3</v>
      </c>
      <c r="BM50" s="14">
        <f t="shared" si="39"/>
        <v>10</v>
      </c>
      <c r="BN50" s="24"/>
      <c r="BO50" s="10">
        <f t="shared" si="40"/>
        <v>0</v>
      </c>
      <c r="BP50" s="15">
        <f t="shared" si="41"/>
        <v>17</v>
      </c>
      <c r="BQ50" s="24"/>
      <c r="BR50" s="23">
        <f t="shared" si="42"/>
        <v>0</v>
      </c>
      <c r="BS50" s="16">
        <f t="shared" si="43"/>
        <v>24</v>
      </c>
      <c r="BT50" s="24"/>
      <c r="BU50" s="25">
        <f t="shared" si="44"/>
        <v>0</v>
      </c>
      <c r="BV50" s="26">
        <f t="shared" si="45"/>
        <v>0</v>
      </c>
      <c r="BW50" s="17">
        <f t="shared" si="46"/>
        <v>3.9982230119946687E-3</v>
      </c>
      <c r="BX50" s="14">
        <f t="shared" si="47"/>
        <v>9</v>
      </c>
      <c r="BY50" s="24"/>
      <c r="BZ50" s="10">
        <f t="shared" si="48"/>
        <v>0</v>
      </c>
      <c r="CA50" s="15">
        <f t="shared" si="49"/>
        <v>16</v>
      </c>
      <c r="CB50" s="24"/>
      <c r="CC50" s="23">
        <f t="shared" si="50"/>
        <v>0</v>
      </c>
      <c r="CD50" s="16">
        <f t="shared" si="51"/>
        <v>23</v>
      </c>
      <c r="CE50" s="24"/>
      <c r="CF50" s="25">
        <f t="shared" si="52"/>
        <v>0</v>
      </c>
      <c r="CG50" s="26">
        <f t="shared" si="53"/>
        <v>0</v>
      </c>
      <c r="CH50" s="17">
        <f t="shared" si="54"/>
        <v>3.5539760106619279E-3</v>
      </c>
      <c r="CI50" s="14">
        <f t="shared" si="55"/>
        <v>8</v>
      </c>
      <c r="CJ50" s="24"/>
      <c r="CK50" s="10">
        <f t="shared" si="56"/>
        <v>0</v>
      </c>
      <c r="CL50" s="15">
        <f t="shared" si="57"/>
        <v>15</v>
      </c>
      <c r="CM50" s="24"/>
      <c r="CN50" s="23">
        <f t="shared" si="58"/>
        <v>0</v>
      </c>
      <c r="CO50" s="15">
        <f t="shared" si="59"/>
        <v>22</v>
      </c>
      <c r="CP50" s="24"/>
      <c r="CQ50" s="23">
        <f t="shared" si="60"/>
        <v>0</v>
      </c>
      <c r="CR50" s="361">
        <f t="shared" si="61"/>
        <v>0</v>
      </c>
    </row>
    <row r="51" spans="1:96" x14ac:dyDescent="0.25">
      <c r="A51" s="347">
        <f t="shared" si="0"/>
        <v>38</v>
      </c>
      <c r="B51" s="367">
        <f t="shared" si="62"/>
        <v>2351</v>
      </c>
      <c r="C51" s="365" t="s">
        <v>10</v>
      </c>
      <c r="D51" s="366">
        <f t="shared" si="67"/>
        <v>2450</v>
      </c>
      <c r="E51" s="326">
        <f t="shared" si="68"/>
        <v>0.05</v>
      </c>
      <c r="F51" s="326" t="str">
        <f t="shared" si="1"/>
        <v/>
      </c>
      <c r="G51" s="327">
        <f t="shared" si="63"/>
        <v>15</v>
      </c>
      <c r="H51" s="413"/>
      <c r="I51" s="414">
        <f t="shared" si="3"/>
        <v>0</v>
      </c>
      <c r="J51" s="329">
        <f t="shared" si="4"/>
        <v>22</v>
      </c>
      <c r="K51" s="421"/>
      <c r="L51" s="414">
        <f t="shared" si="5"/>
        <v>0</v>
      </c>
      <c r="M51" s="333">
        <f t="shared" si="6"/>
        <v>29</v>
      </c>
      <c r="N51" s="428"/>
      <c r="O51" s="414">
        <f t="shared" si="7"/>
        <v>0</v>
      </c>
      <c r="P51" s="351">
        <f t="shared" si="64"/>
        <v>0</v>
      </c>
      <c r="Q51" s="335">
        <f t="shared" si="65"/>
        <v>0.05</v>
      </c>
      <c r="R51" s="335" t="str">
        <f t="shared" si="8"/>
        <v/>
      </c>
      <c r="S51" s="336">
        <f t="shared" si="66"/>
        <v>14</v>
      </c>
      <c r="T51" s="421"/>
      <c r="U51" s="411">
        <f t="shared" si="9"/>
        <v>0</v>
      </c>
      <c r="V51" s="338">
        <f t="shared" si="10"/>
        <v>21</v>
      </c>
      <c r="W51" s="421"/>
      <c r="X51" s="419">
        <f t="shared" si="11"/>
        <v>0</v>
      </c>
      <c r="Y51" s="339">
        <f t="shared" si="12"/>
        <v>28</v>
      </c>
      <c r="Z51" s="421"/>
      <c r="AA51" s="427">
        <f t="shared" si="13"/>
        <v>0</v>
      </c>
      <c r="AB51" s="355">
        <f t="shared" si="14"/>
        <v>0</v>
      </c>
      <c r="AC51" s="9">
        <f t="shared" si="69"/>
        <v>0.05</v>
      </c>
      <c r="AD51" s="9" t="str">
        <f t="shared" si="15"/>
        <v/>
      </c>
      <c r="AE51" s="11">
        <f t="shared" si="16"/>
        <v>13</v>
      </c>
      <c r="AF51" s="421"/>
      <c r="AG51" s="411">
        <f t="shared" si="17"/>
        <v>0</v>
      </c>
      <c r="AH51" s="12">
        <f t="shared" si="18"/>
        <v>20</v>
      </c>
      <c r="AI51" s="421"/>
      <c r="AJ51" s="439">
        <f t="shared" si="19"/>
        <v>0</v>
      </c>
      <c r="AK51" s="13">
        <f t="shared" si="20"/>
        <v>27</v>
      </c>
      <c r="AL51" s="426"/>
      <c r="AM51" s="427">
        <f t="shared" si="21"/>
        <v>0</v>
      </c>
      <c r="AN51" s="361">
        <f t="shared" si="22"/>
        <v>0</v>
      </c>
      <c r="AO51" s="378">
        <f t="shared" si="70"/>
        <v>0.05</v>
      </c>
      <c r="AP51" s="378" t="str">
        <f t="shared" si="23"/>
        <v/>
      </c>
      <c r="AQ51" s="379">
        <f t="shared" si="24"/>
        <v>12</v>
      </c>
      <c r="AR51" s="421"/>
      <c r="AS51" s="411">
        <f t="shared" si="25"/>
        <v>0</v>
      </c>
      <c r="AT51" s="383">
        <f t="shared" si="26"/>
        <v>19</v>
      </c>
      <c r="AU51" s="421"/>
      <c r="AV51" s="439">
        <f t="shared" si="27"/>
        <v>0</v>
      </c>
      <c r="AW51" s="385">
        <f t="shared" si="28"/>
        <v>26</v>
      </c>
      <c r="AX51" s="421"/>
      <c r="AY51" s="427">
        <f t="shared" si="29"/>
        <v>0</v>
      </c>
      <c r="AZ51" s="361">
        <f t="shared" si="30"/>
        <v>0</v>
      </c>
      <c r="BA51" s="17">
        <f t="shared" si="2"/>
        <v>4.6788600595491277E-3</v>
      </c>
      <c r="BB51" s="14">
        <f t="shared" si="31"/>
        <v>11</v>
      </c>
      <c r="BC51" s="24"/>
      <c r="BD51" s="10">
        <f t="shared" si="32"/>
        <v>0</v>
      </c>
      <c r="BE51" s="15">
        <f t="shared" si="33"/>
        <v>18</v>
      </c>
      <c r="BF51" s="24"/>
      <c r="BG51" s="23">
        <f t="shared" si="34"/>
        <v>0</v>
      </c>
      <c r="BH51" s="16">
        <f t="shared" si="35"/>
        <v>25</v>
      </c>
      <c r="BI51" s="24"/>
      <c r="BJ51" s="25">
        <f t="shared" si="36"/>
        <v>0</v>
      </c>
      <c r="BK51" s="26">
        <f t="shared" si="37"/>
        <v>0</v>
      </c>
      <c r="BL51" s="17">
        <f t="shared" si="38"/>
        <v>4.253509145044662E-3</v>
      </c>
      <c r="BM51" s="14">
        <f t="shared" si="39"/>
        <v>10</v>
      </c>
      <c r="BN51" s="24"/>
      <c r="BO51" s="10">
        <f t="shared" si="40"/>
        <v>0</v>
      </c>
      <c r="BP51" s="15">
        <f t="shared" si="41"/>
        <v>17</v>
      </c>
      <c r="BQ51" s="24"/>
      <c r="BR51" s="23">
        <f t="shared" si="42"/>
        <v>0</v>
      </c>
      <c r="BS51" s="16">
        <f t="shared" si="43"/>
        <v>24</v>
      </c>
      <c r="BT51" s="24"/>
      <c r="BU51" s="25">
        <f t="shared" si="44"/>
        <v>0</v>
      </c>
      <c r="BV51" s="26">
        <f t="shared" si="45"/>
        <v>0</v>
      </c>
      <c r="BW51" s="17">
        <f t="shared" si="46"/>
        <v>3.8281582305401958E-3</v>
      </c>
      <c r="BX51" s="14">
        <f t="shared" si="47"/>
        <v>9</v>
      </c>
      <c r="BY51" s="24"/>
      <c r="BZ51" s="10">
        <f t="shared" si="48"/>
        <v>0</v>
      </c>
      <c r="CA51" s="15">
        <f t="shared" si="49"/>
        <v>16</v>
      </c>
      <c r="CB51" s="24"/>
      <c r="CC51" s="23">
        <f t="shared" si="50"/>
        <v>0</v>
      </c>
      <c r="CD51" s="16">
        <f t="shared" si="51"/>
        <v>23</v>
      </c>
      <c r="CE51" s="24"/>
      <c r="CF51" s="25">
        <f t="shared" si="52"/>
        <v>0</v>
      </c>
      <c r="CG51" s="26">
        <f t="shared" si="53"/>
        <v>0</v>
      </c>
      <c r="CH51" s="17">
        <f t="shared" si="54"/>
        <v>3.4028073160357296E-3</v>
      </c>
      <c r="CI51" s="14">
        <f t="shared" si="55"/>
        <v>8</v>
      </c>
      <c r="CJ51" s="24"/>
      <c r="CK51" s="10">
        <f t="shared" si="56"/>
        <v>0</v>
      </c>
      <c r="CL51" s="15">
        <f t="shared" si="57"/>
        <v>15</v>
      </c>
      <c r="CM51" s="24"/>
      <c r="CN51" s="23">
        <f t="shared" si="58"/>
        <v>0</v>
      </c>
      <c r="CO51" s="15">
        <f t="shared" si="59"/>
        <v>22</v>
      </c>
      <c r="CP51" s="24"/>
      <c r="CQ51" s="23">
        <f t="shared" si="60"/>
        <v>0</v>
      </c>
      <c r="CR51" s="361">
        <f t="shared" si="61"/>
        <v>0</v>
      </c>
    </row>
    <row r="52" spans="1:96" x14ac:dyDescent="0.25">
      <c r="A52" s="347">
        <f t="shared" si="0"/>
        <v>39</v>
      </c>
      <c r="B52" s="367">
        <f t="shared" si="62"/>
        <v>2451</v>
      </c>
      <c r="C52" s="365" t="s">
        <v>10</v>
      </c>
      <c r="D52" s="366">
        <f t="shared" si="67"/>
        <v>2550</v>
      </c>
      <c r="E52" s="326">
        <f t="shared" si="68"/>
        <v>5.45E-2</v>
      </c>
      <c r="F52" s="326">
        <f t="shared" si="1"/>
        <v>6.6707466340269281E-3</v>
      </c>
      <c r="G52" s="327">
        <f t="shared" si="63"/>
        <v>16.350000000000001</v>
      </c>
      <c r="H52" s="413"/>
      <c r="I52" s="414">
        <f t="shared" si="3"/>
        <v>0</v>
      </c>
      <c r="J52" s="329">
        <f t="shared" si="4"/>
        <v>22</v>
      </c>
      <c r="K52" s="421"/>
      <c r="L52" s="414">
        <f t="shared" si="5"/>
        <v>0</v>
      </c>
      <c r="M52" s="333">
        <f t="shared" si="6"/>
        <v>29</v>
      </c>
      <c r="N52" s="428"/>
      <c r="O52" s="414">
        <f t="shared" si="7"/>
        <v>0</v>
      </c>
      <c r="P52" s="351">
        <f t="shared" si="64"/>
        <v>0</v>
      </c>
      <c r="Q52" s="335">
        <f t="shared" si="65"/>
        <v>0.05</v>
      </c>
      <c r="R52" s="335" t="str">
        <f t="shared" si="8"/>
        <v/>
      </c>
      <c r="S52" s="336">
        <f t="shared" si="66"/>
        <v>14</v>
      </c>
      <c r="T52" s="421"/>
      <c r="U52" s="411">
        <f t="shared" si="9"/>
        <v>0</v>
      </c>
      <c r="V52" s="338">
        <f t="shared" si="10"/>
        <v>21</v>
      </c>
      <c r="W52" s="421"/>
      <c r="X52" s="430">
        <f t="shared" si="11"/>
        <v>0</v>
      </c>
      <c r="Y52" s="339">
        <f t="shared" si="12"/>
        <v>28</v>
      </c>
      <c r="Z52" s="421"/>
      <c r="AA52" s="430">
        <f t="shared" si="13"/>
        <v>0</v>
      </c>
      <c r="AB52" s="355">
        <f t="shared" si="14"/>
        <v>0</v>
      </c>
      <c r="AC52" s="9">
        <f t="shared" si="69"/>
        <v>0.05</v>
      </c>
      <c r="AD52" s="9" t="str">
        <f t="shared" si="15"/>
        <v/>
      </c>
      <c r="AE52" s="11">
        <f t="shared" si="16"/>
        <v>13</v>
      </c>
      <c r="AF52" s="421"/>
      <c r="AG52" s="411">
        <f t="shared" si="17"/>
        <v>0</v>
      </c>
      <c r="AH52" s="12">
        <f t="shared" si="18"/>
        <v>20</v>
      </c>
      <c r="AI52" s="421"/>
      <c r="AJ52" s="439">
        <f t="shared" si="19"/>
        <v>0</v>
      </c>
      <c r="AK52" s="13">
        <f t="shared" si="20"/>
        <v>27</v>
      </c>
      <c r="AL52" s="426"/>
      <c r="AM52" s="427">
        <f t="shared" si="21"/>
        <v>0</v>
      </c>
      <c r="AN52" s="361">
        <f t="shared" si="22"/>
        <v>0</v>
      </c>
      <c r="AO52" s="378">
        <f t="shared" si="70"/>
        <v>0.05</v>
      </c>
      <c r="AP52" s="378" t="str">
        <f t="shared" si="23"/>
        <v/>
      </c>
      <c r="AQ52" s="379">
        <f t="shared" si="24"/>
        <v>12</v>
      </c>
      <c r="AR52" s="421"/>
      <c r="AS52" s="411">
        <f t="shared" si="25"/>
        <v>0</v>
      </c>
      <c r="AT52" s="383">
        <f t="shared" si="26"/>
        <v>19</v>
      </c>
      <c r="AU52" s="421"/>
      <c r="AV52" s="439">
        <f t="shared" si="27"/>
        <v>0</v>
      </c>
      <c r="AW52" s="385">
        <f t="shared" si="28"/>
        <v>26</v>
      </c>
      <c r="AX52" s="421"/>
      <c r="AY52" s="427">
        <f t="shared" si="29"/>
        <v>0</v>
      </c>
      <c r="AZ52" s="361">
        <f t="shared" si="30"/>
        <v>0</v>
      </c>
      <c r="BA52" s="17">
        <f t="shared" si="2"/>
        <v>4.4879640962872296E-3</v>
      </c>
      <c r="BB52" s="14">
        <f t="shared" si="31"/>
        <v>11</v>
      </c>
      <c r="BC52" s="24"/>
      <c r="BD52" s="10">
        <f t="shared" si="32"/>
        <v>0</v>
      </c>
      <c r="BE52" s="15">
        <f t="shared" si="33"/>
        <v>18</v>
      </c>
      <c r="BF52" s="24"/>
      <c r="BG52" s="23">
        <f t="shared" si="34"/>
        <v>0</v>
      </c>
      <c r="BH52" s="16">
        <f t="shared" si="35"/>
        <v>25</v>
      </c>
      <c r="BI52" s="24"/>
      <c r="BJ52" s="25">
        <f t="shared" si="36"/>
        <v>0</v>
      </c>
      <c r="BK52" s="26">
        <f t="shared" si="37"/>
        <v>0</v>
      </c>
      <c r="BL52" s="17">
        <f t="shared" si="38"/>
        <v>4.0799673602611181E-3</v>
      </c>
      <c r="BM52" s="14">
        <f t="shared" si="39"/>
        <v>10</v>
      </c>
      <c r="BN52" s="24"/>
      <c r="BO52" s="10">
        <f t="shared" si="40"/>
        <v>0</v>
      </c>
      <c r="BP52" s="15">
        <f t="shared" si="41"/>
        <v>17</v>
      </c>
      <c r="BQ52" s="24"/>
      <c r="BR52" s="23">
        <f t="shared" si="42"/>
        <v>0</v>
      </c>
      <c r="BS52" s="16">
        <f t="shared" si="43"/>
        <v>24</v>
      </c>
      <c r="BT52" s="24"/>
      <c r="BU52" s="25">
        <f t="shared" si="44"/>
        <v>0</v>
      </c>
      <c r="BV52" s="26">
        <f t="shared" si="45"/>
        <v>0</v>
      </c>
      <c r="BW52" s="17">
        <f t="shared" si="46"/>
        <v>3.6719706242350062E-3</v>
      </c>
      <c r="BX52" s="14">
        <f t="shared" si="47"/>
        <v>9</v>
      </c>
      <c r="BY52" s="24"/>
      <c r="BZ52" s="10">
        <f t="shared" si="48"/>
        <v>0</v>
      </c>
      <c r="CA52" s="15">
        <f t="shared" si="49"/>
        <v>16</v>
      </c>
      <c r="CB52" s="24"/>
      <c r="CC52" s="23">
        <f t="shared" si="50"/>
        <v>0</v>
      </c>
      <c r="CD52" s="16">
        <f t="shared" si="51"/>
        <v>23</v>
      </c>
      <c r="CE52" s="24"/>
      <c r="CF52" s="25">
        <f t="shared" si="52"/>
        <v>0</v>
      </c>
      <c r="CG52" s="26">
        <f t="shared" si="53"/>
        <v>0</v>
      </c>
      <c r="CH52" s="17">
        <f t="shared" si="54"/>
        <v>3.2639738882088943E-3</v>
      </c>
      <c r="CI52" s="14">
        <f t="shared" si="55"/>
        <v>8</v>
      </c>
      <c r="CJ52" s="24"/>
      <c r="CK52" s="10">
        <f t="shared" si="56"/>
        <v>0</v>
      </c>
      <c r="CL52" s="15">
        <f t="shared" si="57"/>
        <v>15</v>
      </c>
      <c r="CM52" s="24"/>
      <c r="CN52" s="23">
        <f t="shared" si="58"/>
        <v>0</v>
      </c>
      <c r="CO52" s="15">
        <f t="shared" si="59"/>
        <v>22</v>
      </c>
      <c r="CP52" s="24"/>
      <c r="CQ52" s="23">
        <f t="shared" si="60"/>
        <v>0</v>
      </c>
      <c r="CR52" s="361">
        <f t="shared" si="61"/>
        <v>0</v>
      </c>
    </row>
    <row r="53" spans="1:96" x14ac:dyDescent="0.25">
      <c r="A53" s="347">
        <f t="shared" si="0"/>
        <v>40</v>
      </c>
      <c r="B53" s="367">
        <f t="shared" si="62"/>
        <v>2551</v>
      </c>
      <c r="C53" s="365" t="s">
        <v>10</v>
      </c>
      <c r="D53" s="366">
        <f t="shared" si="67"/>
        <v>2650</v>
      </c>
      <c r="E53" s="326">
        <f t="shared" si="68"/>
        <v>5.8999999999999997E-2</v>
      </c>
      <c r="F53" s="326">
        <f t="shared" si="1"/>
        <v>9.2512740101920801E-3</v>
      </c>
      <c r="G53" s="327">
        <f t="shared" si="63"/>
        <v>23.599999999999998</v>
      </c>
      <c r="H53" s="413"/>
      <c r="I53" s="414">
        <f t="shared" si="3"/>
        <v>0</v>
      </c>
      <c r="J53" s="329">
        <f t="shared" si="4"/>
        <v>27</v>
      </c>
      <c r="K53" s="421"/>
      <c r="L53" s="414">
        <f t="shared" si="5"/>
        <v>0</v>
      </c>
      <c r="M53" s="333">
        <f t="shared" si="6"/>
        <v>31</v>
      </c>
      <c r="N53" s="428"/>
      <c r="O53" s="414">
        <f t="shared" si="7"/>
        <v>0</v>
      </c>
      <c r="P53" s="351">
        <f t="shared" si="64"/>
        <v>0</v>
      </c>
      <c r="Q53" s="335">
        <f t="shared" si="65"/>
        <v>0.05</v>
      </c>
      <c r="R53" s="335" t="str">
        <f t="shared" si="8"/>
        <v/>
      </c>
      <c r="S53" s="336">
        <f t="shared" si="66"/>
        <v>14</v>
      </c>
      <c r="T53" s="421"/>
      <c r="U53" s="411">
        <f t="shared" si="9"/>
        <v>0</v>
      </c>
      <c r="V53" s="338">
        <f t="shared" si="10"/>
        <v>21</v>
      </c>
      <c r="W53" s="421"/>
      <c r="X53" s="430">
        <f t="shared" si="11"/>
        <v>0</v>
      </c>
      <c r="Y53" s="339">
        <f t="shared" si="12"/>
        <v>28</v>
      </c>
      <c r="Z53" s="421"/>
      <c r="AA53" s="430">
        <f t="shared" si="13"/>
        <v>0</v>
      </c>
      <c r="AB53" s="355">
        <f t="shared" si="14"/>
        <v>0</v>
      </c>
      <c r="AC53" s="9">
        <f t="shared" si="69"/>
        <v>0.05</v>
      </c>
      <c r="AD53" s="9" t="str">
        <f t="shared" si="15"/>
        <v/>
      </c>
      <c r="AE53" s="11">
        <f t="shared" si="16"/>
        <v>13</v>
      </c>
      <c r="AF53" s="421"/>
      <c r="AG53" s="411">
        <f t="shared" si="17"/>
        <v>0</v>
      </c>
      <c r="AH53" s="12">
        <f t="shared" si="18"/>
        <v>20</v>
      </c>
      <c r="AI53" s="421"/>
      <c r="AJ53" s="439">
        <f t="shared" si="19"/>
        <v>0</v>
      </c>
      <c r="AK53" s="13">
        <f t="shared" si="20"/>
        <v>27</v>
      </c>
      <c r="AL53" s="426"/>
      <c r="AM53" s="427">
        <f t="shared" si="21"/>
        <v>0</v>
      </c>
      <c r="AN53" s="361">
        <f t="shared" si="22"/>
        <v>0</v>
      </c>
      <c r="AO53" s="378">
        <f t="shared" si="70"/>
        <v>0.05</v>
      </c>
      <c r="AP53" s="378" t="str">
        <f t="shared" si="23"/>
        <v/>
      </c>
      <c r="AQ53" s="379">
        <f t="shared" si="24"/>
        <v>12</v>
      </c>
      <c r="AR53" s="421"/>
      <c r="AS53" s="411">
        <f t="shared" si="25"/>
        <v>0</v>
      </c>
      <c r="AT53" s="383">
        <f t="shared" si="26"/>
        <v>19</v>
      </c>
      <c r="AU53" s="421"/>
      <c r="AV53" s="439">
        <f t="shared" si="27"/>
        <v>0</v>
      </c>
      <c r="AW53" s="385">
        <f t="shared" si="28"/>
        <v>26</v>
      </c>
      <c r="AX53" s="421"/>
      <c r="AY53" s="427">
        <f t="shared" si="29"/>
        <v>0</v>
      </c>
      <c r="AZ53" s="362">
        <f t="shared" si="30"/>
        <v>0</v>
      </c>
      <c r="BA53" s="17">
        <f t="shared" si="2"/>
        <v>4.3120344962759702E-3</v>
      </c>
      <c r="BB53" s="14">
        <f t="shared" si="31"/>
        <v>11</v>
      </c>
      <c r="BC53" s="24"/>
      <c r="BD53" s="10">
        <f t="shared" si="32"/>
        <v>0</v>
      </c>
      <c r="BE53" s="15">
        <f t="shared" si="33"/>
        <v>18</v>
      </c>
      <c r="BF53" s="24"/>
      <c r="BG53" s="23">
        <f t="shared" si="34"/>
        <v>0</v>
      </c>
      <c r="BH53" s="16">
        <f t="shared" si="35"/>
        <v>25</v>
      </c>
      <c r="BI53" s="24"/>
      <c r="BJ53" s="25">
        <f t="shared" si="36"/>
        <v>0</v>
      </c>
      <c r="BK53" s="26">
        <f t="shared" si="37"/>
        <v>0</v>
      </c>
      <c r="BL53" s="17">
        <f t="shared" si="38"/>
        <v>3.9200313602508821E-3</v>
      </c>
      <c r="BM53" s="14">
        <f t="shared" si="39"/>
        <v>10</v>
      </c>
      <c r="BN53" s="24"/>
      <c r="BO53" s="10">
        <f t="shared" si="40"/>
        <v>0</v>
      </c>
      <c r="BP53" s="15">
        <f t="shared" si="41"/>
        <v>17</v>
      </c>
      <c r="BQ53" s="24"/>
      <c r="BR53" s="23">
        <f t="shared" si="42"/>
        <v>0</v>
      </c>
      <c r="BS53" s="16">
        <f t="shared" si="43"/>
        <v>24</v>
      </c>
      <c r="BT53" s="24"/>
      <c r="BU53" s="25">
        <f t="shared" si="44"/>
        <v>0</v>
      </c>
      <c r="BV53" s="26">
        <f t="shared" si="45"/>
        <v>0</v>
      </c>
      <c r="BW53" s="17">
        <f t="shared" si="46"/>
        <v>3.5280282242257936E-3</v>
      </c>
      <c r="BX53" s="14">
        <f t="shared" si="47"/>
        <v>9</v>
      </c>
      <c r="BY53" s="24"/>
      <c r="BZ53" s="10">
        <f t="shared" si="48"/>
        <v>0</v>
      </c>
      <c r="CA53" s="15">
        <f t="shared" si="49"/>
        <v>16</v>
      </c>
      <c r="CB53" s="24"/>
      <c r="CC53" s="23">
        <f t="shared" si="50"/>
        <v>0</v>
      </c>
      <c r="CD53" s="16">
        <f t="shared" si="51"/>
        <v>23</v>
      </c>
      <c r="CE53" s="24"/>
      <c r="CF53" s="25">
        <f t="shared" si="52"/>
        <v>0</v>
      </c>
      <c r="CG53" s="26">
        <f t="shared" si="53"/>
        <v>0</v>
      </c>
      <c r="CH53" s="17">
        <f t="shared" si="54"/>
        <v>3.1360250882007056E-3</v>
      </c>
      <c r="CI53" s="14">
        <f t="shared" si="55"/>
        <v>8</v>
      </c>
      <c r="CJ53" s="24"/>
      <c r="CK53" s="10">
        <f t="shared" si="56"/>
        <v>0</v>
      </c>
      <c r="CL53" s="15">
        <f t="shared" si="57"/>
        <v>15</v>
      </c>
      <c r="CM53" s="24"/>
      <c r="CN53" s="23">
        <f t="shared" si="58"/>
        <v>0</v>
      </c>
      <c r="CO53" s="15">
        <f t="shared" si="59"/>
        <v>22</v>
      </c>
      <c r="CP53" s="24"/>
      <c r="CQ53" s="23">
        <f t="shared" si="60"/>
        <v>0</v>
      </c>
      <c r="CR53" s="361">
        <f t="shared" si="61"/>
        <v>0</v>
      </c>
    </row>
    <row r="54" spans="1:96" x14ac:dyDescent="0.25">
      <c r="A54" s="347">
        <f t="shared" si="0"/>
        <v>41</v>
      </c>
      <c r="B54" s="367">
        <f t="shared" si="62"/>
        <v>2651</v>
      </c>
      <c r="C54" s="365" t="s">
        <v>10</v>
      </c>
      <c r="D54" s="366">
        <f t="shared" si="67"/>
        <v>2750</v>
      </c>
      <c r="E54" s="326">
        <f t="shared" si="68"/>
        <v>6.3500000000000001E-2</v>
      </c>
      <c r="F54" s="326">
        <f t="shared" si="1"/>
        <v>1.1976612599019238E-2</v>
      </c>
      <c r="G54" s="327">
        <f t="shared" si="63"/>
        <v>31.75</v>
      </c>
      <c r="H54" s="413"/>
      <c r="I54" s="414">
        <f t="shared" si="3"/>
        <v>0</v>
      </c>
      <c r="J54" s="329">
        <f t="shared" si="4"/>
        <v>37</v>
      </c>
      <c r="K54" s="421"/>
      <c r="L54" s="414">
        <f t="shared" si="5"/>
        <v>0</v>
      </c>
      <c r="M54" s="333">
        <f t="shared" si="6"/>
        <v>43</v>
      </c>
      <c r="N54" s="428"/>
      <c r="O54" s="414">
        <f t="shared" si="7"/>
        <v>0</v>
      </c>
      <c r="P54" s="351">
        <f t="shared" si="64"/>
        <v>0</v>
      </c>
      <c r="Q54" s="335">
        <f t="shared" si="65"/>
        <v>0.05</v>
      </c>
      <c r="R54" s="335" t="str">
        <f t="shared" si="8"/>
        <v/>
      </c>
      <c r="S54" s="336">
        <f t="shared" si="66"/>
        <v>14</v>
      </c>
      <c r="T54" s="421"/>
      <c r="U54" s="411">
        <f t="shared" si="9"/>
        <v>0</v>
      </c>
      <c r="V54" s="338">
        <f t="shared" si="10"/>
        <v>21</v>
      </c>
      <c r="W54" s="421"/>
      <c r="X54" s="430">
        <f t="shared" si="11"/>
        <v>0</v>
      </c>
      <c r="Y54" s="339">
        <f t="shared" si="12"/>
        <v>28</v>
      </c>
      <c r="Z54" s="421"/>
      <c r="AA54" s="430">
        <f t="shared" si="13"/>
        <v>0</v>
      </c>
      <c r="AB54" s="355">
        <f t="shared" si="14"/>
        <v>0</v>
      </c>
      <c r="AC54" s="9">
        <f t="shared" si="69"/>
        <v>0.05</v>
      </c>
      <c r="AD54" s="9" t="str">
        <f t="shared" si="15"/>
        <v/>
      </c>
      <c r="AE54" s="11">
        <f t="shared" si="16"/>
        <v>13</v>
      </c>
      <c r="AF54" s="421"/>
      <c r="AG54" s="411">
        <f t="shared" si="17"/>
        <v>0</v>
      </c>
      <c r="AH54" s="12">
        <f t="shared" si="18"/>
        <v>20</v>
      </c>
      <c r="AI54" s="421"/>
      <c r="AJ54" s="439">
        <f t="shared" si="19"/>
        <v>0</v>
      </c>
      <c r="AK54" s="13">
        <f t="shared" si="20"/>
        <v>27</v>
      </c>
      <c r="AL54" s="426"/>
      <c r="AM54" s="427">
        <f t="shared" si="21"/>
        <v>0</v>
      </c>
      <c r="AN54" s="361">
        <f t="shared" si="22"/>
        <v>0</v>
      </c>
      <c r="AO54" s="378">
        <f t="shared" si="70"/>
        <v>0.05</v>
      </c>
      <c r="AP54" s="378" t="str">
        <f t="shared" si="23"/>
        <v/>
      </c>
      <c r="AQ54" s="379">
        <f t="shared" si="24"/>
        <v>12</v>
      </c>
      <c r="AR54" s="421"/>
      <c r="AS54" s="411">
        <f t="shared" si="25"/>
        <v>0</v>
      </c>
      <c r="AT54" s="383">
        <f t="shared" si="26"/>
        <v>19</v>
      </c>
      <c r="AU54" s="421"/>
      <c r="AV54" s="439">
        <f t="shared" si="27"/>
        <v>0</v>
      </c>
      <c r="AW54" s="385">
        <f t="shared" si="28"/>
        <v>26</v>
      </c>
      <c r="AX54" s="421"/>
      <c r="AY54" s="427">
        <f t="shared" si="29"/>
        <v>0</v>
      </c>
      <c r="AZ54" s="361">
        <f t="shared" si="30"/>
        <v>0</v>
      </c>
      <c r="BA54" s="17">
        <f t="shared" si="2"/>
        <v>4.1493775933609959E-3</v>
      </c>
      <c r="BB54" s="14">
        <f t="shared" si="31"/>
        <v>11</v>
      </c>
      <c r="BC54" s="24"/>
      <c r="BD54" s="10">
        <f t="shared" si="32"/>
        <v>0</v>
      </c>
      <c r="BE54" s="15">
        <f t="shared" si="33"/>
        <v>18</v>
      </c>
      <c r="BF54" s="24"/>
      <c r="BG54" s="23">
        <f t="shared" si="34"/>
        <v>0</v>
      </c>
      <c r="BH54" s="16">
        <f t="shared" si="35"/>
        <v>25</v>
      </c>
      <c r="BI54" s="24"/>
      <c r="BJ54" s="25">
        <f t="shared" si="36"/>
        <v>0</v>
      </c>
      <c r="BK54" s="26">
        <f t="shared" si="37"/>
        <v>0</v>
      </c>
      <c r="BL54" s="17">
        <f t="shared" si="38"/>
        <v>3.7721614485099961E-3</v>
      </c>
      <c r="BM54" s="14">
        <f t="shared" si="39"/>
        <v>10</v>
      </c>
      <c r="BN54" s="24"/>
      <c r="BO54" s="10">
        <f t="shared" si="40"/>
        <v>0</v>
      </c>
      <c r="BP54" s="15">
        <f t="shared" si="41"/>
        <v>17</v>
      </c>
      <c r="BQ54" s="24"/>
      <c r="BR54" s="23">
        <f t="shared" si="42"/>
        <v>0</v>
      </c>
      <c r="BS54" s="16">
        <f t="shared" si="43"/>
        <v>24</v>
      </c>
      <c r="BT54" s="24"/>
      <c r="BU54" s="25">
        <f t="shared" si="44"/>
        <v>0</v>
      </c>
      <c r="BV54" s="26">
        <f t="shared" si="45"/>
        <v>0</v>
      </c>
      <c r="BW54" s="17">
        <f t="shared" si="46"/>
        <v>3.3949453036589967E-3</v>
      </c>
      <c r="BX54" s="14">
        <f t="shared" si="47"/>
        <v>9</v>
      </c>
      <c r="BY54" s="24"/>
      <c r="BZ54" s="10">
        <f t="shared" si="48"/>
        <v>0</v>
      </c>
      <c r="CA54" s="15">
        <f t="shared" si="49"/>
        <v>16</v>
      </c>
      <c r="CB54" s="24"/>
      <c r="CC54" s="23">
        <f t="shared" si="50"/>
        <v>0</v>
      </c>
      <c r="CD54" s="16">
        <f t="shared" si="51"/>
        <v>23</v>
      </c>
      <c r="CE54" s="24"/>
      <c r="CF54" s="25">
        <f t="shared" si="52"/>
        <v>0</v>
      </c>
      <c r="CG54" s="26">
        <f t="shared" si="53"/>
        <v>0</v>
      </c>
      <c r="CH54" s="17">
        <f t="shared" si="54"/>
        <v>3.0177291588079969E-3</v>
      </c>
      <c r="CI54" s="14">
        <f t="shared" si="55"/>
        <v>8</v>
      </c>
      <c r="CJ54" s="24"/>
      <c r="CK54" s="10">
        <f t="shared" si="56"/>
        <v>0</v>
      </c>
      <c r="CL54" s="15">
        <f t="shared" si="57"/>
        <v>15</v>
      </c>
      <c r="CM54" s="24"/>
      <c r="CN54" s="23">
        <f t="shared" si="58"/>
        <v>0</v>
      </c>
      <c r="CO54" s="15">
        <f t="shared" si="59"/>
        <v>22</v>
      </c>
      <c r="CP54" s="24"/>
      <c r="CQ54" s="23">
        <f t="shared" si="60"/>
        <v>0</v>
      </c>
      <c r="CR54" s="361">
        <f t="shared" si="61"/>
        <v>0</v>
      </c>
    </row>
    <row r="55" spans="1:96" x14ac:dyDescent="0.25">
      <c r="A55" s="347">
        <f t="shared" si="0"/>
        <v>42</v>
      </c>
      <c r="B55" s="367">
        <f t="shared" si="62"/>
        <v>2751</v>
      </c>
      <c r="C55" s="365" t="s">
        <v>10</v>
      </c>
      <c r="D55" s="366">
        <f t="shared" si="67"/>
        <v>2850</v>
      </c>
      <c r="E55" s="326">
        <f t="shared" si="68"/>
        <v>6.8000000000000005E-2</v>
      </c>
      <c r="F55" s="326">
        <f t="shared" si="1"/>
        <v>1.4830970556161397E-2</v>
      </c>
      <c r="G55" s="327">
        <f t="shared" si="63"/>
        <v>40.800000000000004</v>
      </c>
      <c r="H55" s="413"/>
      <c r="I55" s="414">
        <f t="shared" si="3"/>
        <v>0</v>
      </c>
      <c r="J55" s="329">
        <f t="shared" si="4"/>
        <v>47</v>
      </c>
      <c r="K55" s="421"/>
      <c r="L55" s="414">
        <f t="shared" si="5"/>
        <v>0</v>
      </c>
      <c r="M55" s="333">
        <f t="shared" si="6"/>
        <v>54</v>
      </c>
      <c r="N55" s="428"/>
      <c r="O55" s="414">
        <f t="shared" si="7"/>
        <v>0</v>
      </c>
      <c r="P55" s="351">
        <f t="shared" si="64"/>
        <v>0</v>
      </c>
      <c r="Q55" s="335">
        <f>IF((((B55-1-$H$12)*$H$25/$H$34))&lt;=($H$6-1),$H$25,IF(S54=$H$21,Q54,IF((Q54+$H$27)&gt;$H$26,$H$26,Q54+$H$27)))</f>
        <v>0.05</v>
      </c>
      <c r="R55" s="335" t="str">
        <f t="shared" si="8"/>
        <v/>
      </c>
      <c r="S55" s="336">
        <f t="shared" si="66"/>
        <v>14</v>
      </c>
      <c r="T55" s="421"/>
      <c r="U55" s="411">
        <f t="shared" si="9"/>
        <v>0</v>
      </c>
      <c r="V55" s="338">
        <f t="shared" si="10"/>
        <v>21</v>
      </c>
      <c r="W55" s="421"/>
      <c r="X55" s="430">
        <f t="shared" si="11"/>
        <v>0</v>
      </c>
      <c r="Y55" s="339">
        <f t="shared" si="12"/>
        <v>28</v>
      </c>
      <c r="Z55" s="421"/>
      <c r="AA55" s="430">
        <f t="shared" si="13"/>
        <v>0</v>
      </c>
      <c r="AB55" s="355">
        <f t="shared" si="14"/>
        <v>0</v>
      </c>
      <c r="AC55" s="9">
        <f t="shared" si="69"/>
        <v>0.05</v>
      </c>
      <c r="AD55" s="9" t="str">
        <f t="shared" si="15"/>
        <v/>
      </c>
      <c r="AE55" s="11">
        <f t="shared" si="16"/>
        <v>13</v>
      </c>
      <c r="AF55" s="421"/>
      <c r="AG55" s="411">
        <f t="shared" si="17"/>
        <v>0</v>
      </c>
      <c r="AH55" s="12">
        <f t="shared" si="18"/>
        <v>20</v>
      </c>
      <c r="AI55" s="421"/>
      <c r="AJ55" s="439">
        <f t="shared" si="19"/>
        <v>0</v>
      </c>
      <c r="AK55" s="13">
        <f t="shared" si="20"/>
        <v>27</v>
      </c>
      <c r="AL55" s="426"/>
      <c r="AM55" s="427">
        <f t="shared" si="21"/>
        <v>0</v>
      </c>
      <c r="AN55" s="361">
        <f t="shared" si="22"/>
        <v>0</v>
      </c>
      <c r="AO55" s="378">
        <f t="shared" si="70"/>
        <v>0.05</v>
      </c>
      <c r="AP55" s="378" t="str">
        <f t="shared" si="23"/>
        <v/>
      </c>
      <c r="AQ55" s="379">
        <f t="shared" si="24"/>
        <v>12</v>
      </c>
      <c r="AR55" s="421"/>
      <c r="AS55" s="411">
        <f t="shared" si="25"/>
        <v>0</v>
      </c>
      <c r="AT55" s="383">
        <f t="shared" si="26"/>
        <v>19</v>
      </c>
      <c r="AU55" s="421"/>
      <c r="AV55" s="439">
        <f t="shared" si="27"/>
        <v>0</v>
      </c>
      <c r="AW55" s="385">
        <f t="shared" si="28"/>
        <v>26</v>
      </c>
      <c r="AX55" s="421"/>
      <c r="AY55" s="427">
        <f t="shared" si="29"/>
        <v>0</v>
      </c>
      <c r="AZ55" s="361">
        <f t="shared" si="30"/>
        <v>0</v>
      </c>
      <c r="BA55" s="17">
        <f t="shared" si="2"/>
        <v>3.9985459832788074E-3</v>
      </c>
      <c r="BB55" s="14">
        <f t="shared" si="31"/>
        <v>11</v>
      </c>
      <c r="BC55" s="24"/>
      <c r="BD55" s="10">
        <f t="shared" si="32"/>
        <v>0</v>
      </c>
      <c r="BE55" s="15">
        <f t="shared" si="33"/>
        <v>18</v>
      </c>
      <c r="BF55" s="24"/>
      <c r="BG55" s="23">
        <f t="shared" si="34"/>
        <v>0</v>
      </c>
      <c r="BH55" s="16">
        <f t="shared" si="35"/>
        <v>25</v>
      </c>
      <c r="BI55" s="24"/>
      <c r="BJ55" s="25">
        <f t="shared" si="36"/>
        <v>0</v>
      </c>
      <c r="BK55" s="26">
        <f t="shared" si="37"/>
        <v>0</v>
      </c>
      <c r="BL55" s="17">
        <f t="shared" si="38"/>
        <v>3.6350418029807343E-3</v>
      </c>
      <c r="BM55" s="14">
        <f t="shared" si="39"/>
        <v>10</v>
      </c>
      <c r="BN55" s="24"/>
      <c r="BO55" s="10">
        <f t="shared" si="40"/>
        <v>0</v>
      </c>
      <c r="BP55" s="15">
        <f t="shared" si="41"/>
        <v>17</v>
      </c>
      <c r="BQ55" s="24"/>
      <c r="BR55" s="23">
        <f t="shared" si="42"/>
        <v>0</v>
      </c>
      <c r="BS55" s="16">
        <f t="shared" si="43"/>
        <v>24</v>
      </c>
      <c r="BT55" s="24"/>
      <c r="BU55" s="25">
        <f t="shared" si="44"/>
        <v>0</v>
      </c>
      <c r="BV55" s="26">
        <f t="shared" si="45"/>
        <v>0</v>
      </c>
      <c r="BW55" s="17">
        <f t="shared" si="46"/>
        <v>3.2715376226826608E-3</v>
      </c>
      <c r="BX55" s="14">
        <f t="shared" si="47"/>
        <v>9</v>
      </c>
      <c r="BY55" s="24"/>
      <c r="BZ55" s="10">
        <f t="shared" si="48"/>
        <v>0</v>
      </c>
      <c r="CA55" s="15">
        <f t="shared" si="49"/>
        <v>16</v>
      </c>
      <c r="CB55" s="24"/>
      <c r="CC55" s="23">
        <f t="shared" si="50"/>
        <v>0</v>
      </c>
      <c r="CD55" s="16">
        <f t="shared" si="51"/>
        <v>23</v>
      </c>
      <c r="CE55" s="24"/>
      <c r="CF55" s="25">
        <f t="shared" si="52"/>
        <v>0</v>
      </c>
      <c r="CG55" s="26">
        <f t="shared" si="53"/>
        <v>0</v>
      </c>
      <c r="CH55" s="17">
        <f t="shared" si="54"/>
        <v>2.9080334423845873E-3</v>
      </c>
      <c r="CI55" s="14">
        <f t="shared" si="55"/>
        <v>8</v>
      </c>
      <c r="CJ55" s="24"/>
      <c r="CK55" s="10">
        <f t="shared" si="56"/>
        <v>0</v>
      </c>
      <c r="CL55" s="15">
        <f t="shared" si="57"/>
        <v>15</v>
      </c>
      <c r="CM55" s="24"/>
      <c r="CN55" s="23">
        <f t="shared" si="58"/>
        <v>0</v>
      </c>
      <c r="CO55" s="15">
        <f t="shared" si="59"/>
        <v>22</v>
      </c>
      <c r="CP55" s="24"/>
      <c r="CQ55" s="23">
        <f t="shared" si="60"/>
        <v>0</v>
      </c>
      <c r="CR55" s="361">
        <f t="shared" si="61"/>
        <v>0</v>
      </c>
    </row>
    <row r="56" spans="1:96" x14ac:dyDescent="0.25">
      <c r="A56" s="347">
        <f t="shared" si="0"/>
        <v>43</v>
      </c>
      <c r="B56" s="367">
        <f t="shared" si="62"/>
        <v>2851</v>
      </c>
      <c r="C56" s="365" t="s">
        <v>10</v>
      </c>
      <c r="D56" s="366">
        <f t="shared" si="67"/>
        <v>2950</v>
      </c>
      <c r="E56" s="326">
        <f t="shared" si="68"/>
        <v>7.2500000000000009E-2</v>
      </c>
      <c r="F56" s="326">
        <f t="shared" si="1"/>
        <v>1.7800771659066995E-2</v>
      </c>
      <c r="G56" s="327">
        <f t="shared" si="63"/>
        <v>50.750000000000007</v>
      </c>
      <c r="H56" s="413"/>
      <c r="I56" s="414">
        <f t="shared" si="3"/>
        <v>0</v>
      </c>
      <c r="J56" s="329">
        <f t="shared" si="4"/>
        <v>58</v>
      </c>
      <c r="K56" s="421"/>
      <c r="L56" s="414">
        <f t="shared" si="5"/>
        <v>0</v>
      </c>
      <c r="M56" s="333">
        <f t="shared" si="6"/>
        <v>67</v>
      </c>
      <c r="N56" s="428"/>
      <c r="O56" s="414">
        <f t="shared" si="7"/>
        <v>0</v>
      </c>
      <c r="P56" s="351">
        <f t="shared" si="64"/>
        <v>0</v>
      </c>
      <c r="Q56" s="335">
        <f t="shared" ref="Q56:Q119" si="71">IF((((B56-1-$H$12)*$H$25/$H$34))&lt;=($H$6-1),$H$25,IF(S55=$H$21,Q55,IF((Q55+$H$27)&gt;$H$26,$H$26,Q55+$H$27)))</f>
        <v>0.05</v>
      </c>
      <c r="R56" s="335" t="str">
        <f t="shared" si="8"/>
        <v/>
      </c>
      <c r="S56" s="336">
        <f t="shared" si="66"/>
        <v>14</v>
      </c>
      <c r="T56" s="421"/>
      <c r="U56" s="411">
        <f t="shared" si="9"/>
        <v>0</v>
      </c>
      <c r="V56" s="338">
        <f t="shared" si="10"/>
        <v>21</v>
      </c>
      <c r="W56" s="421"/>
      <c r="X56" s="430">
        <f t="shared" si="11"/>
        <v>0</v>
      </c>
      <c r="Y56" s="339">
        <f t="shared" si="12"/>
        <v>28</v>
      </c>
      <c r="Z56" s="421"/>
      <c r="AA56" s="430">
        <f t="shared" si="13"/>
        <v>0</v>
      </c>
      <c r="AB56" s="355">
        <f t="shared" si="14"/>
        <v>0</v>
      </c>
      <c r="AC56" s="9">
        <f t="shared" si="69"/>
        <v>0.05</v>
      </c>
      <c r="AD56" s="9" t="str">
        <f t="shared" si="15"/>
        <v/>
      </c>
      <c r="AE56" s="11">
        <f t="shared" si="16"/>
        <v>13</v>
      </c>
      <c r="AF56" s="421"/>
      <c r="AG56" s="411">
        <f t="shared" si="17"/>
        <v>0</v>
      </c>
      <c r="AH56" s="12">
        <f t="shared" si="18"/>
        <v>20</v>
      </c>
      <c r="AI56" s="421"/>
      <c r="AJ56" s="439">
        <f t="shared" si="19"/>
        <v>0</v>
      </c>
      <c r="AK56" s="13">
        <f t="shared" si="20"/>
        <v>27</v>
      </c>
      <c r="AL56" s="426"/>
      <c r="AM56" s="427">
        <f t="shared" si="21"/>
        <v>0</v>
      </c>
      <c r="AN56" s="361">
        <f t="shared" si="22"/>
        <v>0</v>
      </c>
      <c r="AO56" s="378">
        <f t="shared" si="70"/>
        <v>0.05</v>
      </c>
      <c r="AP56" s="378" t="str">
        <f t="shared" si="23"/>
        <v/>
      </c>
      <c r="AQ56" s="379">
        <f t="shared" si="24"/>
        <v>12</v>
      </c>
      <c r="AR56" s="421"/>
      <c r="AS56" s="411">
        <f t="shared" si="25"/>
        <v>0</v>
      </c>
      <c r="AT56" s="383">
        <f t="shared" si="26"/>
        <v>19</v>
      </c>
      <c r="AU56" s="421"/>
      <c r="AV56" s="439">
        <f t="shared" si="27"/>
        <v>0</v>
      </c>
      <c r="AW56" s="385">
        <f t="shared" si="28"/>
        <v>26</v>
      </c>
      <c r="AX56" s="421"/>
      <c r="AY56" s="427">
        <f t="shared" si="29"/>
        <v>0</v>
      </c>
      <c r="AZ56" s="361">
        <f t="shared" si="30"/>
        <v>0</v>
      </c>
      <c r="BA56" s="17">
        <f t="shared" si="2"/>
        <v>3.858295334970186E-3</v>
      </c>
      <c r="BB56" s="14">
        <f t="shared" si="31"/>
        <v>11</v>
      </c>
      <c r="BC56" s="24"/>
      <c r="BD56" s="10">
        <f t="shared" si="32"/>
        <v>0</v>
      </c>
      <c r="BE56" s="15">
        <f t="shared" si="33"/>
        <v>18</v>
      </c>
      <c r="BF56" s="24"/>
      <c r="BG56" s="23">
        <f t="shared" si="34"/>
        <v>0</v>
      </c>
      <c r="BH56" s="16">
        <f t="shared" si="35"/>
        <v>25</v>
      </c>
      <c r="BI56" s="24"/>
      <c r="BJ56" s="25">
        <f t="shared" si="36"/>
        <v>0</v>
      </c>
      <c r="BK56" s="26">
        <f t="shared" si="37"/>
        <v>0</v>
      </c>
      <c r="BL56" s="17">
        <f t="shared" si="38"/>
        <v>3.5075412136092599E-3</v>
      </c>
      <c r="BM56" s="14">
        <f t="shared" si="39"/>
        <v>10</v>
      </c>
      <c r="BN56" s="24"/>
      <c r="BO56" s="10">
        <f t="shared" si="40"/>
        <v>0</v>
      </c>
      <c r="BP56" s="15">
        <f t="shared" si="41"/>
        <v>17</v>
      </c>
      <c r="BQ56" s="24"/>
      <c r="BR56" s="23">
        <f t="shared" si="42"/>
        <v>0</v>
      </c>
      <c r="BS56" s="16">
        <f t="shared" si="43"/>
        <v>24</v>
      </c>
      <c r="BT56" s="24"/>
      <c r="BU56" s="25">
        <f t="shared" si="44"/>
        <v>0</v>
      </c>
      <c r="BV56" s="26">
        <f t="shared" si="45"/>
        <v>0</v>
      </c>
      <c r="BW56" s="17">
        <f t="shared" si="46"/>
        <v>3.1567870922483338E-3</v>
      </c>
      <c r="BX56" s="14">
        <f t="shared" si="47"/>
        <v>9</v>
      </c>
      <c r="BY56" s="24"/>
      <c r="BZ56" s="10">
        <f t="shared" si="48"/>
        <v>0</v>
      </c>
      <c r="CA56" s="15">
        <f t="shared" si="49"/>
        <v>16</v>
      </c>
      <c r="CB56" s="24"/>
      <c r="CC56" s="23">
        <f t="shared" si="50"/>
        <v>0</v>
      </c>
      <c r="CD56" s="16">
        <f t="shared" si="51"/>
        <v>23</v>
      </c>
      <c r="CE56" s="24"/>
      <c r="CF56" s="25">
        <f t="shared" si="52"/>
        <v>0</v>
      </c>
      <c r="CG56" s="26">
        <f t="shared" si="53"/>
        <v>0</v>
      </c>
      <c r="CH56" s="17">
        <f t="shared" si="54"/>
        <v>2.8060329708874078E-3</v>
      </c>
      <c r="CI56" s="14">
        <f t="shared" si="55"/>
        <v>8</v>
      </c>
      <c r="CJ56" s="24"/>
      <c r="CK56" s="10">
        <f t="shared" si="56"/>
        <v>0</v>
      </c>
      <c r="CL56" s="15">
        <f t="shared" si="57"/>
        <v>15</v>
      </c>
      <c r="CM56" s="24"/>
      <c r="CN56" s="23">
        <f t="shared" si="58"/>
        <v>0</v>
      </c>
      <c r="CO56" s="15">
        <f t="shared" si="59"/>
        <v>22</v>
      </c>
      <c r="CP56" s="24"/>
      <c r="CQ56" s="23">
        <f t="shared" si="60"/>
        <v>0</v>
      </c>
      <c r="CR56" s="361">
        <f t="shared" si="61"/>
        <v>0</v>
      </c>
    </row>
    <row r="57" spans="1:96" x14ac:dyDescent="0.25">
      <c r="A57" s="347">
        <f t="shared" si="0"/>
        <v>44</v>
      </c>
      <c r="B57" s="367">
        <f t="shared" si="62"/>
        <v>2951</v>
      </c>
      <c r="C57" s="365" t="s">
        <v>10</v>
      </c>
      <c r="D57" s="366">
        <f t="shared" si="67"/>
        <v>3050</v>
      </c>
      <c r="E57" s="326">
        <f t="shared" si="68"/>
        <v>7.7000000000000013E-2</v>
      </c>
      <c r="F57" s="326">
        <f t="shared" si="1"/>
        <v>2.0874279905116911E-2</v>
      </c>
      <c r="G57" s="327">
        <f t="shared" si="63"/>
        <v>61.600000000000009</v>
      </c>
      <c r="H57" s="415"/>
      <c r="I57" s="414">
        <f t="shared" si="3"/>
        <v>0</v>
      </c>
      <c r="J57" s="329">
        <f t="shared" si="4"/>
        <v>71</v>
      </c>
      <c r="K57" s="421"/>
      <c r="L57" s="414">
        <f t="shared" si="5"/>
        <v>0</v>
      </c>
      <c r="M57" s="333">
        <f t="shared" si="6"/>
        <v>82</v>
      </c>
      <c r="N57" s="428"/>
      <c r="O57" s="414">
        <f t="shared" si="7"/>
        <v>0</v>
      </c>
      <c r="P57" s="351">
        <f t="shared" si="64"/>
        <v>0</v>
      </c>
      <c r="Q57" s="335">
        <f t="shared" si="71"/>
        <v>5.45E-2</v>
      </c>
      <c r="R57" s="335">
        <f t="shared" si="8"/>
        <v>5.5404947475432061E-3</v>
      </c>
      <c r="S57" s="336">
        <f t="shared" si="66"/>
        <v>16.350000000000001</v>
      </c>
      <c r="T57" s="421"/>
      <c r="U57" s="411">
        <f t="shared" si="9"/>
        <v>0</v>
      </c>
      <c r="V57" s="338">
        <f t="shared" si="10"/>
        <v>21</v>
      </c>
      <c r="W57" s="421"/>
      <c r="X57" s="430">
        <f t="shared" si="11"/>
        <v>0</v>
      </c>
      <c r="Y57" s="339">
        <f t="shared" si="12"/>
        <v>28</v>
      </c>
      <c r="Z57" s="421"/>
      <c r="AA57" s="430">
        <f t="shared" si="13"/>
        <v>0</v>
      </c>
      <c r="AB57" s="355">
        <f t="shared" si="14"/>
        <v>0</v>
      </c>
      <c r="AC57" s="9">
        <f t="shared" si="69"/>
        <v>0.05</v>
      </c>
      <c r="AD57" s="9" t="str">
        <f t="shared" si="15"/>
        <v/>
      </c>
      <c r="AE57" s="11">
        <f t="shared" si="16"/>
        <v>13</v>
      </c>
      <c r="AF57" s="421"/>
      <c r="AG57" s="411">
        <f t="shared" si="17"/>
        <v>0</v>
      </c>
      <c r="AH57" s="12">
        <f t="shared" si="18"/>
        <v>20</v>
      </c>
      <c r="AI57" s="421"/>
      <c r="AJ57" s="439">
        <f t="shared" si="19"/>
        <v>0</v>
      </c>
      <c r="AK57" s="13">
        <f t="shared" si="20"/>
        <v>27</v>
      </c>
      <c r="AL57" s="426"/>
      <c r="AM57" s="427">
        <f t="shared" si="21"/>
        <v>0</v>
      </c>
      <c r="AN57" s="361">
        <f t="shared" si="22"/>
        <v>0</v>
      </c>
      <c r="AO57" s="378">
        <f t="shared" si="70"/>
        <v>0.05</v>
      </c>
      <c r="AP57" s="378" t="str">
        <f t="shared" si="23"/>
        <v/>
      </c>
      <c r="AQ57" s="379">
        <f t="shared" si="24"/>
        <v>12</v>
      </c>
      <c r="AR57" s="421"/>
      <c r="AS57" s="411">
        <f t="shared" si="25"/>
        <v>0</v>
      </c>
      <c r="AT57" s="383">
        <f t="shared" si="26"/>
        <v>19</v>
      </c>
      <c r="AU57" s="421"/>
      <c r="AV57" s="439">
        <f t="shared" si="27"/>
        <v>0</v>
      </c>
      <c r="AW57" s="385">
        <f t="shared" si="28"/>
        <v>26</v>
      </c>
      <c r="AX57" s="421"/>
      <c r="AY57" s="427">
        <f t="shared" si="29"/>
        <v>0</v>
      </c>
      <c r="AZ57" s="361">
        <f t="shared" si="30"/>
        <v>0</v>
      </c>
      <c r="BA57" s="17">
        <f t="shared" si="2"/>
        <v>3.7275499830565911E-3</v>
      </c>
      <c r="BB57" s="14">
        <f t="shared" si="31"/>
        <v>11</v>
      </c>
      <c r="BC57" s="24"/>
      <c r="BD57" s="10">
        <f t="shared" si="32"/>
        <v>0</v>
      </c>
      <c r="BE57" s="15">
        <f t="shared" si="33"/>
        <v>18</v>
      </c>
      <c r="BF57" s="24"/>
      <c r="BG57" s="23">
        <f t="shared" si="34"/>
        <v>0</v>
      </c>
      <c r="BH57" s="16">
        <f t="shared" si="35"/>
        <v>25</v>
      </c>
      <c r="BI57" s="24"/>
      <c r="BJ57" s="25">
        <f t="shared" si="36"/>
        <v>0</v>
      </c>
      <c r="BK57" s="26">
        <f t="shared" si="37"/>
        <v>0</v>
      </c>
      <c r="BL57" s="17">
        <f t="shared" si="38"/>
        <v>3.3886818027787191E-3</v>
      </c>
      <c r="BM57" s="14">
        <f t="shared" si="39"/>
        <v>10</v>
      </c>
      <c r="BN57" s="24"/>
      <c r="BO57" s="10">
        <f t="shared" si="40"/>
        <v>0</v>
      </c>
      <c r="BP57" s="15">
        <f t="shared" si="41"/>
        <v>17</v>
      </c>
      <c r="BQ57" s="24"/>
      <c r="BR57" s="23">
        <f t="shared" si="42"/>
        <v>0</v>
      </c>
      <c r="BS57" s="16">
        <f t="shared" si="43"/>
        <v>24</v>
      </c>
      <c r="BT57" s="24"/>
      <c r="BU57" s="25">
        <f t="shared" si="44"/>
        <v>0</v>
      </c>
      <c r="BV57" s="26">
        <f t="shared" si="45"/>
        <v>0</v>
      </c>
      <c r="BW57" s="17">
        <f t="shared" si="46"/>
        <v>3.0498136225008471E-3</v>
      </c>
      <c r="BX57" s="14">
        <f t="shared" si="47"/>
        <v>9</v>
      </c>
      <c r="BY57" s="24"/>
      <c r="BZ57" s="10">
        <f t="shared" si="48"/>
        <v>0</v>
      </c>
      <c r="CA57" s="15">
        <f t="shared" si="49"/>
        <v>16</v>
      </c>
      <c r="CB57" s="24"/>
      <c r="CC57" s="23">
        <f t="shared" si="50"/>
        <v>0</v>
      </c>
      <c r="CD57" s="16">
        <f t="shared" si="51"/>
        <v>23</v>
      </c>
      <c r="CE57" s="24"/>
      <c r="CF57" s="25">
        <f t="shared" si="52"/>
        <v>0</v>
      </c>
      <c r="CG57" s="26">
        <f t="shared" si="53"/>
        <v>0</v>
      </c>
      <c r="CH57" s="17">
        <f t="shared" si="54"/>
        <v>2.7109454422229754E-3</v>
      </c>
      <c r="CI57" s="14">
        <f t="shared" si="55"/>
        <v>8</v>
      </c>
      <c r="CJ57" s="24"/>
      <c r="CK57" s="10">
        <f t="shared" si="56"/>
        <v>0</v>
      </c>
      <c r="CL57" s="15">
        <f t="shared" si="57"/>
        <v>15</v>
      </c>
      <c r="CM57" s="24"/>
      <c r="CN57" s="23">
        <f t="shared" si="58"/>
        <v>0</v>
      </c>
      <c r="CO57" s="15">
        <f t="shared" si="59"/>
        <v>22</v>
      </c>
      <c r="CP57" s="24"/>
      <c r="CQ57" s="23">
        <f t="shared" si="60"/>
        <v>0</v>
      </c>
      <c r="CR57" s="361">
        <f t="shared" si="61"/>
        <v>0</v>
      </c>
    </row>
    <row r="58" spans="1:96" x14ac:dyDescent="0.25">
      <c r="A58" s="347">
        <f t="shared" si="0"/>
        <v>45</v>
      </c>
      <c r="B58" s="367">
        <f t="shared" si="62"/>
        <v>3051</v>
      </c>
      <c r="C58" s="365" t="s">
        <v>10</v>
      </c>
      <c r="D58" s="366">
        <f t="shared" si="67"/>
        <v>3150</v>
      </c>
      <c r="E58" s="326">
        <f t="shared" si="68"/>
        <v>8.1500000000000017E-2</v>
      </c>
      <c r="F58" s="326">
        <f t="shared" si="1"/>
        <v>2.4041297935103248E-2</v>
      </c>
      <c r="G58" s="327">
        <f t="shared" si="63"/>
        <v>73.350000000000009</v>
      </c>
      <c r="H58" s="415"/>
      <c r="I58" s="414">
        <f t="shared" si="3"/>
        <v>0</v>
      </c>
      <c r="J58" s="329">
        <f t="shared" si="4"/>
        <v>84</v>
      </c>
      <c r="K58" s="421"/>
      <c r="L58" s="414">
        <f t="shared" si="5"/>
        <v>0</v>
      </c>
      <c r="M58" s="333">
        <f t="shared" si="6"/>
        <v>97</v>
      </c>
      <c r="N58" s="428"/>
      <c r="O58" s="414">
        <f t="shared" si="7"/>
        <v>0</v>
      </c>
      <c r="P58" s="351">
        <f t="shared" si="64"/>
        <v>0</v>
      </c>
      <c r="Q58" s="335">
        <f t="shared" si="71"/>
        <v>5.8999999999999997E-2</v>
      </c>
      <c r="R58" s="335">
        <f t="shared" si="8"/>
        <v>6.768272697476237E-3</v>
      </c>
      <c r="S58" s="336">
        <f t="shared" si="66"/>
        <v>20.65</v>
      </c>
      <c r="T58" s="421"/>
      <c r="U58" s="411">
        <f t="shared" si="9"/>
        <v>0</v>
      </c>
      <c r="V58" s="338">
        <f t="shared" si="10"/>
        <v>24</v>
      </c>
      <c r="W58" s="421"/>
      <c r="X58" s="430">
        <f t="shared" si="11"/>
        <v>0</v>
      </c>
      <c r="Y58" s="339">
        <f t="shared" si="12"/>
        <v>28</v>
      </c>
      <c r="Z58" s="421"/>
      <c r="AA58" s="430">
        <f t="shared" si="13"/>
        <v>0</v>
      </c>
      <c r="AB58" s="355">
        <f t="shared" si="14"/>
        <v>0</v>
      </c>
      <c r="AC58" s="9">
        <f t="shared" si="69"/>
        <v>0.05</v>
      </c>
      <c r="AD58" s="9" t="str">
        <f t="shared" si="15"/>
        <v/>
      </c>
      <c r="AE58" s="11">
        <f t="shared" si="16"/>
        <v>13</v>
      </c>
      <c r="AF58" s="421"/>
      <c r="AG58" s="411">
        <f t="shared" si="17"/>
        <v>0</v>
      </c>
      <c r="AH58" s="12">
        <f t="shared" si="18"/>
        <v>20</v>
      </c>
      <c r="AI58" s="421"/>
      <c r="AJ58" s="439">
        <f t="shared" si="19"/>
        <v>0</v>
      </c>
      <c r="AK58" s="13">
        <f t="shared" si="20"/>
        <v>27</v>
      </c>
      <c r="AL58" s="426"/>
      <c r="AM58" s="427">
        <f t="shared" si="21"/>
        <v>0</v>
      </c>
      <c r="AN58" s="361">
        <f t="shared" si="22"/>
        <v>0</v>
      </c>
      <c r="AO58" s="378">
        <f t="shared" si="70"/>
        <v>0.05</v>
      </c>
      <c r="AP58" s="378" t="str">
        <f t="shared" si="23"/>
        <v/>
      </c>
      <c r="AQ58" s="379">
        <f t="shared" si="24"/>
        <v>12</v>
      </c>
      <c r="AR58" s="421"/>
      <c r="AS58" s="411">
        <f t="shared" si="25"/>
        <v>0</v>
      </c>
      <c r="AT58" s="383">
        <f t="shared" si="26"/>
        <v>19</v>
      </c>
      <c r="AU58" s="421"/>
      <c r="AV58" s="439">
        <f t="shared" si="27"/>
        <v>0</v>
      </c>
      <c r="AW58" s="385">
        <f t="shared" si="28"/>
        <v>26</v>
      </c>
      <c r="AX58" s="421"/>
      <c r="AY58" s="427">
        <f t="shared" si="29"/>
        <v>0</v>
      </c>
      <c r="AZ58" s="361">
        <f t="shared" si="30"/>
        <v>0</v>
      </c>
      <c r="BA58" s="17">
        <f t="shared" si="2"/>
        <v>3.6053752867912158E-3</v>
      </c>
      <c r="BB58" s="14">
        <f t="shared" si="31"/>
        <v>11</v>
      </c>
      <c r="BC58" s="24"/>
      <c r="BD58" s="10">
        <f t="shared" si="32"/>
        <v>0</v>
      </c>
      <c r="BE58" s="15">
        <f t="shared" si="33"/>
        <v>18</v>
      </c>
      <c r="BF58" s="24"/>
      <c r="BG58" s="23">
        <f t="shared" si="34"/>
        <v>0</v>
      </c>
      <c r="BH58" s="16">
        <f t="shared" si="35"/>
        <v>25</v>
      </c>
      <c r="BI58" s="24"/>
      <c r="BJ58" s="25">
        <f t="shared" si="36"/>
        <v>0</v>
      </c>
      <c r="BK58" s="26">
        <f t="shared" si="37"/>
        <v>0</v>
      </c>
      <c r="BL58" s="17">
        <f t="shared" si="38"/>
        <v>3.2776138970829235E-3</v>
      </c>
      <c r="BM58" s="14">
        <f t="shared" si="39"/>
        <v>10</v>
      </c>
      <c r="BN58" s="24"/>
      <c r="BO58" s="10">
        <f t="shared" si="40"/>
        <v>0</v>
      </c>
      <c r="BP58" s="15">
        <f t="shared" si="41"/>
        <v>17</v>
      </c>
      <c r="BQ58" s="24"/>
      <c r="BR58" s="23">
        <f t="shared" si="42"/>
        <v>0</v>
      </c>
      <c r="BS58" s="16">
        <f t="shared" si="43"/>
        <v>24</v>
      </c>
      <c r="BT58" s="24"/>
      <c r="BU58" s="25">
        <f t="shared" si="44"/>
        <v>0</v>
      </c>
      <c r="BV58" s="26">
        <f t="shared" si="45"/>
        <v>0</v>
      </c>
      <c r="BW58" s="17">
        <f t="shared" si="46"/>
        <v>2.9498525073746312E-3</v>
      </c>
      <c r="BX58" s="14">
        <f t="shared" si="47"/>
        <v>9</v>
      </c>
      <c r="BY58" s="24"/>
      <c r="BZ58" s="10">
        <f t="shared" si="48"/>
        <v>0</v>
      </c>
      <c r="CA58" s="15">
        <f t="shared" si="49"/>
        <v>16</v>
      </c>
      <c r="CB58" s="24"/>
      <c r="CC58" s="23">
        <f t="shared" si="50"/>
        <v>0</v>
      </c>
      <c r="CD58" s="16">
        <f t="shared" si="51"/>
        <v>23</v>
      </c>
      <c r="CE58" s="24"/>
      <c r="CF58" s="25">
        <f t="shared" si="52"/>
        <v>0</v>
      </c>
      <c r="CG58" s="26">
        <f t="shared" si="53"/>
        <v>0</v>
      </c>
      <c r="CH58" s="17">
        <f t="shared" si="54"/>
        <v>2.6220911176663389E-3</v>
      </c>
      <c r="CI58" s="14">
        <f t="shared" si="55"/>
        <v>8</v>
      </c>
      <c r="CJ58" s="24"/>
      <c r="CK58" s="10">
        <f t="shared" si="56"/>
        <v>0</v>
      </c>
      <c r="CL58" s="15">
        <f t="shared" si="57"/>
        <v>15</v>
      </c>
      <c r="CM58" s="24"/>
      <c r="CN58" s="23">
        <f t="shared" si="58"/>
        <v>0</v>
      </c>
      <c r="CO58" s="15">
        <f t="shared" si="59"/>
        <v>22</v>
      </c>
      <c r="CP58" s="24"/>
      <c r="CQ58" s="23">
        <f t="shared" si="60"/>
        <v>0</v>
      </c>
      <c r="CR58" s="361">
        <f t="shared" si="61"/>
        <v>0</v>
      </c>
    </row>
    <row r="59" spans="1:96" x14ac:dyDescent="0.25">
      <c r="A59" s="347">
        <f t="shared" si="0"/>
        <v>46</v>
      </c>
      <c r="B59" s="367">
        <f t="shared" si="62"/>
        <v>3151</v>
      </c>
      <c r="C59" s="365" t="s">
        <v>10</v>
      </c>
      <c r="D59" s="366">
        <f t="shared" si="67"/>
        <v>3250</v>
      </c>
      <c r="E59" s="326">
        <f t="shared" si="68"/>
        <v>8.6000000000000021E-2</v>
      </c>
      <c r="F59" s="326">
        <f t="shared" si="1"/>
        <v>2.7292922881624885E-2</v>
      </c>
      <c r="G59" s="327">
        <f t="shared" si="63"/>
        <v>86.000000000000014</v>
      </c>
      <c r="H59" s="415"/>
      <c r="I59" s="414">
        <f t="shared" si="3"/>
        <v>0</v>
      </c>
      <c r="J59" s="329">
        <f t="shared" si="4"/>
        <v>99</v>
      </c>
      <c r="K59" s="421"/>
      <c r="L59" s="414">
        <f t="shared" si="5"/>
        <v>0</v>
      </c>
      <c r="M59" s="333">
        <f t="shared" si="6"/>
        <v>114</v>
      </c>
      <c r="N59" s="428"/>
      <c r="O59" s="414">
        <f t="shared" si="7"/>
        <v>0</v>
      </c>
      <c r="P59" s="351">
        <f t="shared" si="64"/>
        <v>0</v>
      </c>
      <c r="Q59" s="335">
        <f t="shared" si="71"/>
        <v>6.3500000000000001E-2</v>
      </c>
      <c r="R59" s="335">
        <f t="shared" si="8"/>
        <v>8.0609330371310683E-3</v>
      </c>
      <c r="S59" s="336">
        <f t="shared" si="66"/>
        <v>25.4</v>
      </c>
      <c r="T59" s="421"/>
      <c r="U59" s="411">
        <f t="shared" si="9"/>
        <v>0</v>
      </c>
      <c r="V59" s="338">
        <f t="shared" si="10"/>
        <v>29</v>
      </c>
      <c r="W59" s="421"/>
      <c r="X59" s="430">
        <f t="shared" si="11"/>
        <v>0</v>
      </c>
      <c r="Y59" s="339">
        <f t="shared" si="12"/>
        <v>33</v>
      </c>
      <c r="Z59" s="421"/>
      <c r="AA59" s="430">
        <f t="shared" si="13"/>
        <v>0</v>
      </c>
      <c r="AB59" s="355">
        <f t="shared" si="14"/>
        <v>0</v>
      </c>
      <c r="AC59" s="9">
        <f t="shared" si="69"/>
        <v>0.05</v>
      </c>
      <c r="AD59" s="9" t="str">
        <f t="shared" si="15"/>
        <v/>
      </c>
      <c r="AE59" s="11">
        <f t="shared" si="16"/>
        <v>13</v>
      </c>
      <c r="AF59" s="421"/>
      <c r="AG59" s="411">
        <f t="shared" si="17"/>
        <v>0</v>
      </c>
      <c r="AH59" s="12">
        <f t="shared" si="18"/>
        <v>20</v>
      </c>
      <c r="AI59" s="421"/>
      <c r="AJ59" s="439">
        <f t="shared" si="19"/>
        <v>0</v>
      </c>
      <c r="AK59" s="13">
        <f t="shared" si="20"/>
        <v>27</v>
      </c>
      <c r="AL59" s="426"/>
      <c r="AM59" s="427">
        <f t="shared" si="21"/>
        <v>0</v>
      </c>
      <c r="AN59" s="361">
        <f t="shared" si="22"/>
        <v>0</v>
      </c>
      <c r="AO59" s="378">
        <f t="shared" si="70"/>
        <v>0.05</v>
      </c>
      <c r="AP59" s="378" t="str">
        <f t="shared" si="23"/>
        <v/>
      </c>
      <c r="AQ59" s="379">
        <f t="shared" si="24"/>
        <v>12</v>
      </c>
      <c r="AR59" s="421"/>
      <c r="AS59" s="411">
        <f t="shared" si="25"/>
        <v>0</v>
      </c>
      <c r="AT59" s="383">
        <f t="shared" si="26"/>
        <v>19</v>
      </c>
      <c r="AU59" s="421"/>
      <c r="AV59" s="439">
        <f t="shared" si="27"/>
        <v>0</v>
      </c>
      <c r="AW59" s="385">
        <f t="shared" si="28"/>
        <v>26</v>
      </c>
      <c r="AX59" s="421"/>
      <c r="AY59" s="427">
        <f t="shared" si="29"/>
        <v>0</v>
      </c>
      <c r="AZ59" s="361">
        <f t="shared" si="30"/>
        <v>0</v>
      </c>
      <c r="BA59" s="17">
        <f t="shared" si="2"/>
        <v>3.4909552523008569E-3</v>
      </c>
      <c r="BB59" s="14">
        <f t="shared" si="31"/>
        <v>11</v>
      </c>
      <c r="BC59" s="24"/>
      <c r="BD59" s="10">
        <f t="shared" si="32"/>
        <v>0</v>
      </c>
      <c r="BE59" s="15">
        <f t="shared" si="33"/>
        <v>18</v>
      </c>
      <c r="BF59" s="24"/>
      <c r="BG59" s="23">
        <f t="shared" si="34"/>
        <v>0</v>
      </c>
      <c r="BH59" s="16">
        <f t="shared" si="35"/>
        <v>25</v>
      </c>
      <c r="BI59" s="24"/>
      <c r="BJ59" s="25">
        <f t="shared" si="36"/>
        <v>0</v>
      </c>
      <c r="BK59" s="26">
        <f t="shared" si="37"/>
        <v>0</v>
      </c>
      <c r="BL59" s="17">
        <f t="shared" si="38"/>
        <v>3.1735956839098697E-3</v>
      </c>
      <c r="BM59" s="14">
        <f t="shared" si="39"/>
        <v>10</v>
      </c>
      <c r="BN59" s="24"/>
      <c r="BO59" s="10">
        <f t="shared" si="40"/>
        <v>0</v>
      </c>
      <c r="BP59" s="15">
        <f t="shared" si="41"/>
        <v>17</v>
      </c>
      <c r="BQ59" s="24"/>
      <c r="BR59" s="23">
        <f t="shared" si="42"/>
        <v>0</v>
      </c>
      <c r="BS59" s="16">
        <f t="shared" si="43"/>
        <v>24</v>
      </c>
      <c r="BT59" s="24"/>
      <c r="BU59" s="25">
        <f t="shared" si="44"/>
        <v>0</v>
      </c>
      <c r="BV59" s="26">
        <f t="shared" si="45"/>
        <v>0</v>
      </c>
      <c r="BW59" s="17">
        <f t="shared" si="46"/>
        <v>2.8562361155188829E-3</v>
      </c>
      <c r="BX59" s="14">
        <f t="shared" si="47"/>
        <v>9</v>
      </c>
      <c r="BY59" s="24"/>
      <c r="BZ59" s="10">
        <f t="shared" si="48"/>
        <v>0</v>
      </c>
      <c r="CA59" s="15">
        <f t="shared" si="49"/>
        <v>16</v>
      </c>
      <c r="CB59" s="24"/>
      <c r="CC59" s="23">
        <f t="shared" si="50"/>
        <v>0</v>
      </c>
      <c r="CD59" s="16">
        <f t="shared" si="51"/>
        <v>23</v>
      </c>
      <c r="CE59" s="24"/>
      <c r="CF59" s="25">
        <f t="shared" si="52"/>
        <v>0</v>
      </c>
      <c r="CG59" s="26">
        <f t="shared" si="53"/>
        <v>0</v>
      </c>
      <c r="CH59" s="17">
        <f t="shared" si="54"/>
        <v>2.5388765471278957E-3</v>
      </c>
      <c r="CI59" s="14">
        <f t="shared" si="55"/>
        <v>8</v>
      </c>
      <c r="CJ59" s="24"/>
      <c r="CK59" s="10">
        <f t="shared" si="56"/>
        <v>0</v>
      </c>
      <c r="CL59" s="15">
        <f t="shared" si="57"/>
        <v>15</v>
      </c>
      <c r="CM59" s="24"/>
      <c r="CN59" s="23">
        <f t="shared" si="58"/>
        <v>0</v>
      </c>
      <c r="CO59" s="15">
        <f t="shared" si="59"/>
        <v>22</v>
      </c>
      <c r="CP59" s="24"/>
      <c r="CQ59" s="23">
        <f t="shared" si="60"/>
        <v>0</v>
      </c>
      <c r="CR59" s="361">
        <f t="shared" si="61"/>
        <v>0</v>
      </c>
    </row>
    <row r="60" spans="1:96" x14ac:dyDescent="0.25">
      <c r="A60" s="347">
        <f t="shared" si="0"/>
        <v>47</v>
      </c>
      <c r="B60" s="367">
        <f t="shared" si="62"/>
        <v>3251</v>
      </c>
      <c r="C60" s="365" t="s">
        <v>10</v>
      </c>
      <c r="D60" s="366">
        <f t="shared" si="67"/>
        <v>3350</v>
      </c>
      <c r="E60" s="326">
        <f t="shared" si="68"/>
        <v>9.0500000000000025E-2</v>
      </c>
      <c r="F60" s="326">
        <f t="shared" si="1"/>
        <v>3.0621347277760697E-2</v>
      </c>
      <c r="G60" s="327">
        <f t="shared" si="63"/>
        <v>99.550000000000026</v>
      </c>
      <c r="H60" s="415"/>
      <c r="I60" s="414">
        <f t="shared" si="3"/>
        <v>0</v>
      </c>
      <c r="J60" s="329">
        <f t="shared" si="4"/>
        <v>114</v>
      </c>
      <c r="K60" s="421"/>
      <c r="L60" s="414">
        <f t="shared" si="5"/>
        <v>0</v>
      </c>
      <c r="M60" s="333">
        <f t="shared" si="6"/>
        <v>131</v>
      </c>
      <c r="N60" s="428"/>
      <c r="O60" s="414">
        <f t="shared" si="7"/>
        <v>0</v>
      </c>
      <c r="P60" s="351">
        <f t="shared" si="64"/>
        <v>0</v>
      </c>
      <c r="Q60" s="335">
        <f t="shared" si="71"/>
        <v>6.8000000000000005E-2</v>
      </c>
      <c r="R60" s="335">
        <f t="shared" si="8"/>
        <v>9.4124884650876664E-3</v>
      </c>
      <c r="S60" s="336">
        <f t="shared" si="66"/>
        <v>30.6</v>
      </c>
      <c r="T60" s="421"/>
      <c r="U60" s="411">
        <f t="shared" si="9"/>
        <v>0</v>
      </c>
      <c r="V60" s="338">
        <f t="shared" si="10"/>
        <v>35</v>
      </c>
      <c r="W60" s="421"/>
      <c r="X60" s="430">
        <f t="shared" si="11"/>
        <v>0</v>
      </c>
      <c r="Y60" s="339">
        <f t="shared" si="12"/>
        <v>40</v>
      </c>
      <c r="Z60" s="421"/>
      <c r="AA60" s="430">
        <f t="shared" si="13"/>
        <v>0</v>
      </c>
      <c r="AB60" s="355">
        <f t="shared" si="14"/>
        <v>0</v>
      </c>
      <c r="AC60" s="9">
        <f t="shared" si="69"/>
        <v>0.05</v>
      </c>
      <c r="AD60" s="9" t="str">
        <f t="shared" si="15"/>
        <v/>
      </c>
      <c r="AE60" s="11">
        <f t="shared" si="16"/>
        <v>13</v>
      </c>
      <c r="AF60" s="421"/>
      <c r="AG60" s="411">
        <f t="shared" si="17"/>
        <v>0</v>
      </c>
      <c r="AH60" s="12">
        <f t="shared" si="18"/>
        <v>20</v>
      </c>
      <c r="AI60" s="421"/>
      <c r="AJ60" s="439">
        <f t="shared" si="19"/>
        <v>0</v>
      </c>
      <c r="AK60" s="13">
        <f t="shared" si="20"/>
        <v>27</v>
      </c>
      <c r="AL60" s="426"/>
      <c r="AM60" s="427">
        <f t="shared" si="21"/>
        <v>0</v>
      </c>
      <c r="AN60" s="361">
        <f t="shared" si="22"/>
        <v>0</v>
      </c>
      <c r="AO60" s="378">
        <f t="shared" si="70"/>
        <v>0.05</v>
      </c>
      <c r="AP60" s="378" t="str">
        <f t="shared" si="23"/>
        <v/>
      </c>
      <c r="AQ60" s="379">
        <f t="shared" si="24"/>
        <v>12</v>
      </c>
      <c r="AR60" s="421"/>
      <c r="AS60" s="411">
        <f t="shared" si="25"/>
        <v>0</v>
      </c>
      <c r="AT60" s="383">
        <f t="shared" si="26"/>
        <v>19</v>
      </c>
      <c r="AU60" s="421"/>
      <c r="AV60" s="439">
        <f t="shared" si="27"/>
        <v>0</v>
      </c>
      <c r="AW60" s="385">
        <f t="shared" si="28"/>
        <v>26</v>
      </c>
      <c r="AX60" s="421"/>
      <c r="AY60" s="427">
        <f t="shared" si="29"/>
        <v>0</v>
      </c>
      <c r="AZ60" s="361">
        <f t="shared" si="30"/>
        <v>0</v>
      </c>
      <c r="BA60" s="17">
        <f t="shared" si="2"/>
        <v>3.3835742848354351E-3</v>
      </c>
      <c r="BB60" s="14">
        <f t="shared" si="31"/>
        <v>11</v>
      </c>
      <c r="BC60" s="24"/>
      <c r="BD60" s="10">
        <f t="shared" si="32"/>
        <v>0</v>
      </c>
      <c r="BE60" s="15">
        <f t="shared" si="33"/>
        <v>18</v>
      </c>
      <c r="BF60" s="24"/>
      <c r="BG60" s="23">
        <f t="shared" si="34"/>
        <v>0</v>
      </c>
      <c r="BH60" s="16">
        <f t="shared" si="35"/>
        <v>25</v>
      </c>
      <c r="BI60" s="24"/>
      <c r="BJ60" s="25">
        <f t="shared" si="36"/>
        <v>0</v>
      </c>
      <c r="BK60" s="26">
        <f t="shared" si="37"/>
        <v>0</v>
      </c>
      <c r="BL60" s="17">
        <f t="shared" si="38"/>
        <v>3.0759766225776685E-3</v>
      </c>
      <c r="BM60" s="14">
        <f t="shared" si="39"/>
        <v>10</v>
      </c>
      <c r="BN60" s="24"/>
      <c r="BO60" s="10">
        <f t="shared" si="40"/>
        <v>0</v>
      </c>
      <c r="BP60" s="15">
        <f t="shared" si="41"/>
        <v>17</v>
      </c>
      <c r="BQ60" s="24"/>
      <c r="BR60" s="23">
        <f t="shared" si="42"/>
        <v>0</v>
      </c>
      <c r="BS60" s="16">
        <f t="shared" si="43"/>
        <v>24</v>
      </c>
      <c r="BT60" s="24"/>
      <c r="BU60" s="25">
        <f t="shared" si="44"/>
        <v>0</v>
      </c>
      <c r="BV60" s="26">
        <f t="shared" si="45"/>
        <v>0</v>
      </c>
      <c r="BW60" s="17">
        <f t="shared" si="46"/>
        <v>2.7683789603199014E-3</v>
      </c>
      <c r="BX60" s="14">
        <f t="shared" si="47"/>
        <v>9</v>
      </c>
      <c r="BY60" s="24"/>
      <c r="BZ60" s="10">
        <f t="shared" si="48"/>
        <v>0</v>
      </c>
      <c r="CA60" s="15">
        <f t="shared" si="49"/>
        <v>16</v>
      </c>
      <c r="CB60" s="24"/>
      <c r="CC60" s="23">
        <f t="shared" si="50"/>
        <v>0</v>
      </c>
      <c r="CD60" s="16">
        <f t="shared" si="51"/>
        <v>23</v>
      </c>
      <c r="CE60" s="24"/>
      <c r="CF60" s="25">
        <f t="shared" si="52"/>
        <v>0</v>
      </c>
      <c r="CG60" s="26">
        <f t="shared" si="53"/>
        <v>0</v>
      </c>
      <c r="CH60" s="17">
        <f t="shared" si="54"/>
        <v>2.4607812980621349E-3</v>
      </c>
      <c r="CI60" s="14">
        <f t="shared" si="55"/>
        <v>8</v>
      </c>
      <c r="CJ60" s="24"/>
      <c r="CK60" s="10">
        <f t="shared" si="56"/>
        <v>0</v>
      </c>
      <c r="CL60" s="15">
        <f t="shared" si="57"/>
        <v>15</v>
      </c>
      <c r="CM60" s="24"/>
      <c r="CN60" s="23">
        <f t="shared" si="58"/>
        <v>0</v>
      </c>
      <c r="CO60" s="15">
        <f t="shared" si="59"/>
        <v>22</v>
      </c>
      <c r="CP60" s="24"/>
      <c r="CQ60" s="23">
        <f t="shared" si="60"/>
        <v>0</v>
      </c>
      <c r="CR60" s="361">
        <f t="shared" si="61"/>
        <v>0</v>
      </c>
    </row>
    <row r="61" spans="1:96" x14ac:dyDescent="0.25">
      <c r="A61" s="347">
        <f t="shared" si="0"/>
        <v>48</v>
      </c>
      <c r="B61" s="367">
        <f t="shared" si="62"/>
        <v>3351</v>
      </c>
      <c r="C61" s="365" t="s">
        <v>10</v>
      </c>
      <c r="D61" s="366">
        <f t="shared" si="67"/>
        <v>3450</v>
      </c>
      <c r="E61" s="326">
        <f t="shared" si="68"/>
        <v>9.5000000000000029E-2</v>
      </c>
      <c r="F61" s="326">
        <f t="shared" si="1"/>
        <v>3.4019695613249787E-2</v>
      </c>
      <c r="G61" s="327">
        <f t="shared" si="63"/>
        <v>114.00000000000003</v>
      </c>
      <c r="H61" s="415"/>
      <c r="I61" s="414">
        <f t="shared" si="3"/>
        <v>0</v>
      </c>
      <c r="J61" s="329">
        <f t="shared" si="4"/>
        <v>131</v>
      </c>
      <c r="K61" s="421"/>
      <c r="L61" s="414">
        <f t="shared" si="5"/>
        <v>0</v>
      </c>
      <c r="M61" s="333">
        <f t="shared" si="6"/>
        <v>151</v>
      </c>
      <c r="N61" s="428"/>
      <c r="O61" s="414">
        <f t="shared" si="7"/>
        <v>0</v>
      </c>
      <c r="P61" s="351">
        <f t="shared" si="64"/>
        <v>0</v>
      </c>
      <c r="Q61" s="335">
        <f t="shared" si="71"/>
        <v>7.2500000000000009E-2</v>
      </c>
      <c r="R61" s="335">
        <f t="shared" si="8"/>
        <v>1.0817666368248286E-2</v>
      </c>
      <c r="S61" s="336">
        <f t="shared" si="66"/>
        <v>36.250000000000007</v>
      </c>
      <c r="T61" s="421"/>
      <c r="U61" s="411">
        <f t="shared" si="9"/>
        <v>0</v>
      </c>
      <c r="V61" s="338">
        <f t="shared" si="10"/>
        <v>42</v>
      </c>
      <c r="W61" s="421"/>
      <c r="X61" s="430">
        <f t="shared" si="11"/>
        <v>0</v>
      </c>
      <c r="Y61" s="339">
        <f t="shared" si="12"/>
        <v>48</v>
      </c>
      <c r="Z61" s="421"/>
      <c r="AA61" s="430">
        <f t="shared" si="13"/>
        <v>0</v>
      </c>
      <c r="AB61" s="355">
        <f t="shared" si="14"/>
        <v>0</v>
      </c>
      <c r="AC61" s="9">
        <f t="shared" si="69"/>
        <v>0.05</v>
      </c>
      <c r="AD61" s="9" t="str">
        <f t="shared" si="15"/>
        <v/>
      </c>
      <c r="AE61" s="11">
        <f t="shared" si="16"/>
        <v>13</v>
      </c>
      <c r="AF61" s="421"/>
      <c r="AG61" s="411">
        <f t="shared" si="17"/>
        <v>0</v>
      </c>
      <c r="AH61" s="12">
        <f t="shared" si="18"/>
        <v>20</v>
      </c>
      <c r="AI61" s="421"/>
      <c r="AJ61" s="439">
        <f t="shared" si="19"/>
        <v>0</v>
      </c>
      <c r="AK61" s="13">
        <f t="shared" si="20"/>
        <v>27</v>
      </c>
      <c r="AL61" s="426"/>
      <c r="AM61" s="427">
        <f t="shared" si="21"/>
        <v>0</v>
      </c>
      <c r="AN61" s="361">
        <f t="shared" si="22"/>
        <v>0</v>
      </c>
      <c r="AO61" s="378">
        <f t="shared" si="70"/>
        <v>0.05</v>
      </c>
      <c r="AP61" s="378" t="str">
        <f t="shared" si="23"/>
        <v/>
      </c>
      <c r="AQ61" s="379">
        <f t="shared" si="24"/>
        <v>12</v>
      </c>
      <c r="AR61" s="421"/>
      <c r="AS61" s="411">
        <f t="shared" si="25"/>
        <v>0</v>
      </c>
      <c r="AT61" s="383">
        <f t="shared" si="26"/>
        <v>19</v>
      </c>
      <c r="AU61" s="421"/>
      <c r="AV61" s="439">
        <f t="shared" si="27"/>
        <v>0</v>
      </c>
      <c r="AW61" s="385">
        <f t="shared" si="28"/>
        <v>26</v>
      </c>
      <c r="AX61" s="421"/>
      <c r="AY61" s="427">
        <f t="shared" si="29"/>
        <v>0</v>
      </c>
      <c r="AZ61" s="361">
        <f t="shared" si="30"/>
        <v>0</v>
      </c>
      <c r="BA61" s="17">
        <f t="shared" si="2"/>
        <v>3.2826022082960309E-3</v>
      </c>
      <c r="BB61" s="14">
        <f t="shared" si="31"/>
        <v>11</v>
      </c>
      <c r="BC61" s="24"/>
      <c r="BD61" s="10">
        <f t="shared" si="32"/>
        <v>0</v>
      </c>
      <c r="BE61" s="15">
        <f t="shared" si="33"/>
        <v>18</v>
      </c>
      <c r="BF61" s="24"/>
      <c r="BG61" s="23">
        <f t="shared" si="34"/>
        <v>0</v>
      </c>
      <c r="BH61" s="16">
        <f t="shared" si="35"/>
        <v>25</v>
      </c>
      <c r="BI61" s="24"/>
      <c r="BJ61" s="25">
        <f t="shared" si="36"/>
        <v>0</v>
      </c>
      <c r="BK61" s="26">
        <f t="shared" si="37"/>
        <v>0</v>
      </c>
      <c r="BL61" s="17">
        <f t="shared" si="38"/>
        <v>2.9841838257236644E-3</v>
      </c>
      <c r="BM61" s="14">
        <f t="shared" si="39"/>
        <v>10</v>
      </c>
      <c r="BN61" s="24"/>
      <c r="BO61" s="10">
        <f t="shared" si="40"/>
        <v>0</v>
      </c>
      <c r="BP61" s="15">
        <f t="shared" si="41"/>
        <v>17</v>
      </c>
      <c r="BQ61" s="24"/>
      <c r="BR61" s="23">
        <f t="shared" si="42"/>
        <v>0</v>
      </c>
      <c r="BS61" s="16">
        <f t="shared" si="43"/>
        <v>24</v>
      </c>
      <c r="BT61" s="24"/>
      <c r="BU61" s="25">
        <f t="shared" si="44"/>
        <v>0</v>
      </c>
      <c r="BV61" s="26">
        <f t="shared" si="45"/>
        <v>0</v>
      </c>
      <c r="BW61" s="17">
        <f t="shared" si="46"/>
        <v>2.6857654431512983E-3</v>
      </c>
      <c r="BX61" s="14">
        <f t="shared" si="47"/>
        <v>9</v>
      </c>
      <c r="BY61" s="24"/>
      <c r="BZ61" s="10">
        <f t="shared" si="48"/>
        <v>0</v>
      </c>
      <c r="CA61" s="15">
        <f t="shared" si="49"/>
        <v>16</v>
      </c>
      <c r="CB61" s="24"/>
      <c r="CC61" s="23">
        <f t="shared" si="50"/>
        <v>0</v>
      </c>
      <c r="CD61" s="16">
        <f t="shared" si="51"/>
        <v>23</v>
      </c>
      <c r="CE61" s="24"/>
      <c r="CF61" s="25">
        <f t="shared" si="52"/>
        <v>0</v>
      </c>
      <c r="CG61" s="26">
        <f t="shared" si="53"/>
        <v>0</v>
      </c>
      <c r="CH61" s="17">
        <f t="shared" si="54"/>
        <v>2.3873470605789318E-3</v>
      </c>
      <c r="CI61" s="14">
        <f t="shared" si="55"/>
        <v>8</v>
      </c>
      <c r="CJ61" s="24"/>
      <c r="CK61" s="10">
        <f t="shared" si="56"/>
        <v>0</v>
      </c>
      <c r="CL61" s="15">
        <f t="shared" si="57"/>
        <v>15</v>
      </c>
      <c r="CM61" s="24"/>
      <c r="CN61" s="23">
        <f t="shared" si="58"/>
        <v>0</v>
      </c>
      <c r="CO61" s="15">
        <f t="shared" si="59"/>
        <v>22</v>
      </c>
      <c r="CP61" s="24"/>
      <c r="CQ61" s="23">
        <f t="shared" si="60"/>
        <v>0</v>
      </c>
      <c r="CR61" s="361">
        <f t="shared" si="61"/>
        <v>0</v>
      </c>
    </row>
    <row r="62" spans="1:96" x14ac:dyDescent="0.25">
      <c r="A62" s="347">
        <f t="shared" si="0"/>
        <v>49</v>
      </c>
      <c r="B62" s="367">
        <f t="shared" si="62"/>
        <v>3451</v>
      </c>
      <c r="C62" s="365" t="s">
        <v>10</v>
      </c>
      <c r="D62" s="366">
        <f t="shared" si="67"/>
        <v>3550</v>
      </c>
      <c r="E62" s="326">
        <f t="shared" si="68"/>
        <v>9.9500000000000033E-2</v>
      </c>
      <c r="F62" s="326">
        <f t="shared" si="1"/>
        <v>3.7481889307447135E-2</v>
      </c>
      <c r="G62" s="327">
        <f t="shared" si="63"/>
        <v>129.35000000000005</v>
      </c>
      <c r="H62" s="415"/>
      <c r="I62" s="414">
        <f t="shared" si="3"/>
        <v>0</v>
      </c>
      <c r="J62" s="329">
        <f t="shared" si="4"/>
        <v>149</v>
      </c>
      <c r="K62" s="421"/>
      <c r="L62" s="414">
        <f t="shared" si="5"/>
        <v>0</v>
      </c>
      <c r="M62" s="333">
        <f t="shared" si="6"/>
        <v>171</v>
      </c>
      <c r="N62" s="428"/>
      <c r="O62" s="414">
        <f t="shared" si="7"/>
        <v>0</v>
      </c>
      <c r="P62" s="351">
        <f t="shared" si="64"/>
        <v>0</v>
      </c>
      <c r="Q62" s="335">
        <f t="shared" si="71"/>
        <v>7.7000000000000013E-2</v>
      </c>
      <c r="R62" s="335">
        <f t="shared" si="8"/>
        <v>1.2271805273833675E-2</v>
      </c>
      <c r="S62" s="336">
        <f t="shared" si="66"/>
        <v>42.350000000000009</v>
      </c>
      <c r="T62" s="421"/>
      <c r="U62" s="411">
        <f t="shared" si="9"/>
        <v>0</v>
      </c>
      <c r="V62" s="338">
        <f t="shared" si="10"/>
        <v>49</v>
      </c>
      <c r="W62" s="421"/>
      <c r="X62" s="430">
        <f t="shared" si="11"/>
        <v>0</v>
      </c>
      <c r="Y62" s="339">
        <f t="shared" si="12"/>
        <v>56</v>
      </c>
      <c r="Z62" s="421"/>
      <c r="AA62" s="430">
        <f t="shared" si="13"/>
        <v>0</v>
      </c>
      <c r="AB62" s="355">
        <f t="shared" si="14"/>
        <v>0</v>
      </c>
      <c r="AC62" s="9">
        <f t="shared" si="69"/>
        <v>5.45E-2</v>
      </c>
      <c r="AD62" s="9">
        <f t="shared" si="15"/>
        <v>3.8636144112817543E-3</v>
      </c>
      <c r="AE62" s="11">
        <f t="shared" si="16"/>
        <v>13.333333333333334</v>
      </c>
      <c r="AF62" s="421"/>
      <c r="AG62" s="411">
        <f t="shared" si="17"/>
        <v>0</v>
      </c>
      <c r="AH62" s="12">
        <f t="shared" si="18"/>
        <v>20</v>
      </c>
      <c r="AI62" s="421"/>
      <c r="AJ62" s="439">
        <f t="shared" si="19"/>
        <v>0</v>
      </c>
      <c r="AK62" s="13">
        <f t="shared" si="20"/>
        <v>27</v>
      </c>
      <c r="AL62" s="426"/>
      <c r="AM62" s="427">
        <f t="shared" si="21"/>
        <v>0</v>
      </c>
      <c r="AN62" s="361">
        <f t="shared" si="22"/>
        <v>0</v>
      </c>
      <c r="AO62" s="378">
        <f t="shared" si="70"/>
        <v>0.05</v>
      </c>
      <c r="AP62" s="378" t="str">
        <f t="shared" si="23"/>
        <v/>
      </c>
      <c r="AQ62" s="379">
        <f t="shared" si="24"/>
        <v>12</v>
      </c>
      <c r="AR62" s="421"/>
      <c r="AS62" s="411">
        <f t="shared" si="25"/>
        <v>0</v>
      </c>
      <c r="AT62" s="383">
        <f t="shared" si="26"/>
        <v>19</v>
      </c>
      <c r="AU62" s="421"/>
      <c r="AV62" s="439">
        <f t="shared" si="27"/>
        <v>0</v>
      </c>
      <c r="AW62" s="385">
        <f t="shared" si="28"/>
        <v>26</v>
      </c>
      <c r="AX62" s="421"/>
      <c r="AY62" s="427">
        <f t="shared" si="29"/>
        <v>0</v>
      </c>
      <c r="AZ62" s="361">
        <f t="shared" si="30"/>
        <v>0</v>
      </c>
      <c r="BA62" s="17">
        <f t="shared" si="2"/>
        <v>3.1874818893074469E-3</v>
      </c>
      <c r="BB62" s="14">
        <f t="shared" si="31"/>
        <v>11</v>
      </c>
      <c r="BC62" s="24"/>
      <c r="BD62" s="10">
        <f t="shared" si="32"/>
        <v>0</v>
      </c>
      <c r="BE62" s="15">
        <f t="shared" si="33"/>
        <v>18</v>
      </c>
      <c r="BF62" s="24"/>
      <c r="BG62" s="23">
        <f t="shared" si="34"/>
        <v>0</v>
      </c>
      <c r="BH62" s="16">
        <f t="shared" si="35"/>
        <v>25</v>
      </c>
      <c r="BI62" s="24"/>
      <c r="BJ62" s="25">
        <f t="shared" si="36"/>
        <v>0</v>
      </c>
      <c r="BK62" s="26">
        <f t="shared" si="37"/>
        <v>0</v>
      </c>
      <c r="BL62" s="17">
        <f t="shared" si="38"/>
        <v>2.8977108084613156E-3</v>
      </c>
      <c r="BM62" s="14">
        <f t="shared" si="39"/>
        <v>10</v>
      </c>
      <c r="BN62" s="24"/>
      <c r="BO62" s="10">
        <f t="shared" si="40"/>
        <v>0</v>
      </c>
      <c r="BP62" s="15">
        <f t="shared" si="41"/>
        <v>17</v>
      </c>
      <c r="BQ62" s="24"/>
      <c r="BR62" s="23">
        <f t="shared" si="42"/>
        <v>0</v>
      </c>
      <c r="BS62" s="16">
        <f t="shared" si="43"/>
        <v>24</v>
      </c>
      <c r="BT62" s="24"/>
      <c r="BU62" s="25">
        <f t="shared" si="44"/>
        <v>0</v>
      </c>
      <c r="BV62" s="26">
        <f t="shared" si="45"/>
        <v>0</v>
      </c>
      <c r="BW62" s="17">
        <f t="shared" si="46"/>
        <v>2.6079397276151839E-3</v>
      </c>
      <c r="BX62" s="14">
        <f t="shared" si="47"/>
        <v>9</v>
      </c>
      <c r="BY62" s="24"/>
      <c r="BZ62" s="10">
        <f t="shared" si="48"/>
        <v>0</v>
      </c>
      <c r="CA62" s="15">
        <f t="shared" si="49"/>
        <v>16</v>
      </c>
      <c r="CB62" s="24"/>
      <c r="CC62" s="23">
        <f t="shared" si="50"/>
        <v>0</v>
      </c>
      <c r="CD62" s="16">
        <f t="shared" si="51"/>
        <v>23</v>
      </c>
      <c r="CE62" s="24"/>
      <c r="CF62" s="25">
        <f t="shared" si="52"/>
        <v>0</v>
      </c>
      <c r="CG62" s="26">
        <f t="shared" si="53"/>
        <v>0</v>
      </c>
      <c r="CH62" s="17">
        <f t="shared" si="54"/>
        <v>2.3181686467690526E-3</v>
      </c>
      <c r="CI62" s="14">
        <f t="shared" si="55"/>
        <v>8</v>
      </c>
      <c r="CJ62" s="24"/>
      <c r="CK62" s="10">
        <f t="shared" si="56"/>
        <v>0</v>
      </c>
      <c r="CL62" s="15">
        <f t="shared" si="57"/>
        <v>15</v>
      </c>
      <c r="CM62" s="24"/>
      <c r="CN62" s="23">
        <f t="shared" si="58"/>
        <v>0</v>
      </c>
      <c r="CO62" s="15">
        <f t="shared" si="59"/>
        <v>22</v>
      </c>
      <c r="CP62" s="24"/>
      <c r="CQ62" s="23">
        <f t="shared" si="60"/>
        <v>0</v>
      </c>
      <c r="CR62" s="361">
        <f t="shared" si="61"/>
        <v>0</v>
      </c>
    </row>
    <row r="63" spans="1:96" x14ac:dyDescent="0.25">
      <c r="A63" s="347">
        <f t="shared" si="0"/>
        <v>50</v>
      </c>
      <c r="B63" s="367">
        <f t="shared" si="62"/>
        <v>3551</v>
      </c>
      <c r="C63" s="365" t="s">
        <v>10</v>
      </c>
      <c r="D63" s="366">
        <f t="shared" si="67"/>
        <v>3650</v>
      </c>
      <c r="E63" s="326">
        <f t="shared" si="68"/>
        <v>0.10400000000000004</v>
      </c>
      <c r="F63" s="326">
        <f t="shared" si="1"/>
        <v>4.1002534497324709E-2</v>
      </c>
      <c r="G63" s="327">
        <f t="shared" si="63"/>
        <v>145.60000000000005</v>
      </c>
      <c r="H63" s="415"/>
      <c r="I63" s="414">
        <f t="shared" si="3"/>
        <v>0</v>
      </c>
      <c r="J63" s="329">
        <f t="shared" si="4"/>
        <v>167</v>
      </c>
      <c r="K63" s="421"/>
      <c r="L63" s="414">
        <f t="shared" si="5"/>
        <v>0</v>
      </c>
      <c r="M63" s="333">
        <f t="shared" si="6"/>
        <v>192</v>
      </c>
      <c r="N63" s="428"/>
      <c r="O63" s="414">
        <f t="shared" si="7"/>
        <v>0</v>
      </c>
      <c r="P63" s="351">
        <f t="shared" si="64"/>
        <v>0</v>
      </c>
      <c r="Q63" s="335">
        <f t="shared" si="71"/>
        <v>8.1500000000000017E-2</v>
      </c>
      <c r="R63" s="335">
        <f t="shared" si="8"/>
        <v>1.3770768797521829E-2</v>
      </c>
      <c r="S63" s="336">
        <f t="shared" si="66"/>
        <v>48.900000000000013</v>
      </c>
      <c r="T63" s="421"/>
      <c r="U63" s="411">
        <f t="shared" si="9"/>
        <v>0</v>
      </c>
      <c r="V63" s="338">
        <f t="shared" si="10"/>
        <v>56</v>
      </c>
      <c r="W63" s="421"/>
      <c r="X63" s="430">
        <f t="shared" si="11"/>
        <v>0</v>
      </c>
      <c r="Y63" s="339">
        <f t="shared" si="12"/>
        <v>64</v>
      </c>
      <c r="Z63" s="421"/>
      <c r="AA63" s="430">
        <f t="shared" si="13"/>
        <v>0</v>
      </c>
      <c r="AB63" s="355">
        <f t="shared" si="14"/>
        <v>0</v>
      </c>
      <c r="AC63" s="9">
        <f t="shared" si="69"/>
        <v>5.8999999999999997E-2</v>
      </c>
      <c r="AD63" s="9">
        <f t="shared" si="15"/>
        <v>4.2241622078287803E-3</v>
      </c>
      <c r="AE63" s="11">
        <f t="shared" si="16"/>
        <v>15</v>
      </c>
      <c r="AF63" s="421"/>
      <c r="AG63" s="411">
        <f t="shared" si="17"/>
        <v>0</v>
      </c>
      <c r="AH63" s="12">
        <f t="shared" si="18"/>
        <v>20</v>
      </c>
      <c r="AI63" s="421"/>
      <c r="AJ63" s="439">
        <f t="shared" si="19"/>
        <v>0</v>
      </c>
      <c r="AK63" s="13">
        <f t="shared" si="20"/>
        <v>27</v>
      </c>
      <c r="AL63" s="426"/>
      <c r="AM63" s="427">
        <f t="shared" si="21"/>
        <v>0</v>
      </c>
      <c r="AN63" s="361">
        <f t="shared" si="22"/>
        <v>0</v>
      </c>
      <c r="AO63" s="378">
        <f t="shared" si="70"/>
        <v>0.05</v>
      </c>
      <c r="AP63" s="378" t="str">
        <f t="shared" si="23"/>
        <v/>
      </c>
      <c r="AQ63" s="379">
        <f t="shared" si="24"/>
        <v>12</v>
      </c>
      <c r="AR63" s="421"/>
      <c r="AS63" s="411">
        <f t="shared" si="25"/>
        <v>0</v>
      </c>
      <c r="AT63" s="383">
        <f t="shared" si="26"/>
        <v>19</v>
      </c>
      <c r="AU63" s="421"/>
      <c r="AV63" s="439">
        <f t="shared" si="27"/>
        <v>0</v>
      </c>
      <c r="AW63" s="385">
        <f t="shared" si="28"/>
        <v>26</v>
      </c>
      <c r="AX63" s="421"/>
      <c r="AY63" s="427">
        <f t="shared" si="29"/>
        <v>0</v>
      </c>
      <c r="AZ63" s="361">
        <f t="shared" si="30"/>
        <v>0</v>
      </c>
      <c r="BA63" s="17">
        <f t="shared" si="2"/>
        <v>3.0977189524077726E-3</v>
      </c>
      <c r="BB63" s="14">
        <f t="shared" si="31"/>
        <v>11</v>
      </c>
      <c r="BC63" s="24"/>
      <c r="BD63" s="10">
        <f t="shared" si="32"/>
        <v>0</v>
      </c>
      <c r="BE63" s="15">
        <f t="shared" si="33"/>
        <v>18</v>
      </c>
      <c r="BF63" s="24"/>
      <c r="BG63" s="23">
        <f t="shared" si="34"/>
        <v>0</v>
      </c>
      <c r="BH63" s="16">
        <f t="shared" si="35"/>
        <v>25</v>
      </c>
      <c r="BI63" s="24"/>
      <c r="BJ63" s="25">
        <f t="shared" si="36"/>
        <v>0</v>
      </c>
      <c r="BK63" s="26">
        <f t="shared" si="37"/>
        <v>0</v>
      </c>
      <c r="BL63" s="17">
        <f t="shared" si="38"/>
        <v>2.8161081385525205E-3</v>
      </c>
      <c r="BM63" s="14">
        <f t="shared" si="39"/>
        <v>10</v>
      </c>
      <c r="BN63" s="24"/>
      <c r="BO63" s="10">
        <f t="shared" si="40"/>
        <v>0</v>
      </c>
      <c r="BP63" s="15">
        <f t="shared" si="41"/>
        <v>17</v>
      </c>
      <c r="BQ63" s="24"/>
      <c r="BR63" s="23">
        <f t="shared" si="42"/>
        <v>0</v>
      </c>
      <c r="BS63" s="16">
        <f t="shared" si="43"/>
        <v>24</v>
      </c>
      <c r="BT63" s="24"/>
      <c r="BU63" s="25">
        <f t="shared" si="44"/>
        <v>0</v>
      </c>
      <c r="BV63" s="26">
        <f t="shared" si="45"/>
        <v>0</v>
      </c>
      <c r="BW63" s="17">
        <f t="shared" si="46"/>
        <v>2.5344973246972683E-3</v>
      </c>
      <c r="BX63" s="14">
        <f t="shared" si="47"/>
        <v>9</v>
      </c>
      <c r="BY63" s="24"/>
      <c r="BZ63" s="10">
        <f t="shared" si="48"/>
        <v>0</v>
      </c>
      <c r="CA63" s="15">
        <f t="shared" si="49"/>
        <v>16</v>
      </c>
      <c r="CB63" s="24"/>
      <c r="CC63" s="23">
        <f t="shared" si="50"/>
        <v>0</v>
      </c>
      <c r="CD63" s="16">
        <f t="shared" si="51"/>
        <v>23</v>
      </c>
      <c r="CE63" s="24"/>
      <c r="CF63" s="25">
        <f t="shared" si="52"/>
        <v>0</v>
      </c>
      <c r="CG63" s="26">
        <f t="shared" si="53"/>
        <v>0</v>
      </c>
      <c r="CH63" s="17">
        <f t="shared" si="54"/>
        <v>2.2528865108420162E-3</v>
      </c>
      <c r="CI63" s="14">
        <f t="shared" si="55"/>
        <v>8</v>
      </c>
      <c r="CJ63" s="24"/>
      <c r="CK63" s="10">
        <f t="shared" si="56"/>
        <v>0</v>
      </c>
      <c r="CL63" s="15">
        <f t="shared" si="57"/>
        <v>15</v>
      </c>
      <c r="CM63" s="24"/>
      <c r="CN63" s="23">
        <f t="shared" si="58"/>
        <v>0</v>
      </c>
      <c r="CO63" s="15">
        <f t="shared" si="59"/>
        <v>22</v>
      </c>
      <c r="CP63" s="24"/>
      <c r="CQ63" s="23">
        <f t="shared" si="60"/>
        <v>0</v>
      </c>
      <c r="CR63" s="361">
        <f t="shared" si="61"/>
        <v>0</v>
      </c>
    </row>
    <row r="64" spans="1:96" x14ac:dyDescent="0.25">
      <c r="A64" s="347">
        <f t="shared" si="0"/>
        <v>51</v>
      </c>
      <c r="B64" s="367">
        <f t="shared" si="62"/>
        <v>3651</v>
      </c>
      <c r="C64" s="365" t="s">
        <v>10</v>
      </c>
      <c r="D64" s="366">
        <f t="shared" si="67"/>
        <v>3750</v>
      </c>
      <c r="E64" s="326">
        <f t="shared" si="68"/>
        <v>0.10850000000000004</v>
      </c>
      <c r="F64" s="326">
        <f t="shared" si="1"/>
        <v>4.4576828266228448E-2</v>
      </c>
      <c r="G64" s="327">
        <f t="shared" si="63"/>
        <v>162.75000000000006</v>
      </c>
      <c r="H64" s="415"/>
      <c r="I64" s="414">
        <f t="shared" si="3"/>
        <v>0</v>
      </c>
      <c r="J64" s="329">
        <f t="shared" si="4"/>
        <v>187</v>
      </c>
      <c r="K64" s="421"/>
      <c r="L64" s="414">
        <f t="shared" si="5"/>
        <v>0</v>
      </c>
      <c r="M64" s="333">
        <f t="shared" si="6"/>
        <v>215</v>
      </c>
      <c r="N64" s="428"/>
      <c r="O64" s="414">
        <f t="shared" si="7"/>
        <v>0</v>
      </c>
      <c r="P64" s="351">
        <f t="shared" si="64"/>
        <v>0</v>
      </c>
      <c r="Q64" s="335">
        <f t="shared" si="71"/>
        <v>8.6000000000000021E-2</v>
      </c>
      <c r="R64" s="335">
        <f t="shared" si="8"/>
        <v>1.5310873733223778E-2</v>
      </c>
      <c r="S64" s="336">
        <f t="shared" si="66"/>
        <v>55.900000000000013</v>
      </c>
      <c r="T64" s="421"/>
      <c r="U64" s="411">
        <f t="shared" si="9"/>
        <v>0</v>
      </c>
      <c r="V64" s="338">
        <f t="shared" si="10"/>
        <v>64</v>
      </c>
      <c r="W64" s="421"/>
      <c r="X64" s="430">
        <f t="shared" si="11"/>
        <v>0</v>
      </c>
      <c r="Y64" s="339">
        <f t="shared" si="12"/>
        <v>74</v>
      </c>
      <c r="Z64" s="421"/>
      <c r="AA64" s="430">
        <f t="shared" si="13"/>
        <v>0</v>
      </c>
      <c r="AB64" s="355">
        <f t="shared" si="14"/>
        <v>0</v>
      </c>
      <c r="AC64" s="9">
        <f t="shared" si="69"/>
        <v>6.3500000000000001E-2</v>
      </c>
      <c r="AD64" s="9">
        <f t="shared" si="15"/>
        <v>4.5649593718615905E-3</v>
      </c>
      <c r="AE64" s="11">
        <f t="shared" si="16"/>
        <v>16.666666666666668</v>
      </c>
      <c r="AF64" s="421"/>
      <c r="AG64" s="411">
        <f t="shared" si="17"/>
        <v>0</v>
      </c>
      <c r="AH64" s="12">
        <f t="shared" si="18"/>
        <v>20</v>
      </c>
      <c r="AI64" s="421"/>
      <c r="AJ64" s="439">
        <f t="shared" si="19"/>
        <v>0</v>
      </c>
      <c r="AK64" s="13">
        <f t="shared" si="20"/>
        <v>27</v>
      </c>
      <c r="AL64" s="426"/>
      <c r="AM64" s="427">
        <f t="shared" si="21"/>
        <v>0</v>
      </c>
      <c r="AN64" s="361">
        <f t="shared" si="22"/>
        <v>0</v>
      </c>
      <c r="AO64" s="378">
        <f t="shared" si="70"/>
        <v>0.05</v>
      </c>
      <c r="AP64" s="378" t="str">
        <f t="shared" si="23"/>
        <v/>
      </c>
      <c r="AQ64" s="379">
        <f t="shared" si="24"/>
        <v>12</v>
      </c>
      <c r="AR64" s="421"/>
      <c r="AS64" s="411">
        <f t="shared" si="25"/>
        <v>0</v>
      </c>
      <c r="AT64" s="383">
        <f t="shared" si="26"/>
        <v>19</v>
      </c>
      <c r="AU64" s="421"/>
      <c r="AV64" s="439">
        <f t="shared" si="27"/>
        <v>0</v>
      </c>
      <c r="AW64" s="385">
        <f t="shared" si="28"/>
        <v>26</v>
      </c>
      <c r="AX64" s="421"/>
      <c r="AY64" s="427">
        <f t="shared" si="29"/>
        <v>0</v>
      </c>
      <c r="AZ64" s="361">
        <f t="shared" si="30"/>
        <v>0</v>
      </c>
      <c r="BA64" s="17">
        <f t="shared" si="2"/>
        <v>3.0128731854286495E-3</v>
      </c>
      <c r="BB64" s="14">
        <f t="shared" si="31"/>
        <v>11</v>
      </c>
      <c r="BC64" s="24"/>
      <c r="BD64" s="10">
        <f t="shared" si="32"/>
        <v>0</v>
      </c>
      <c r="BE64" s="15">
        <f t="shared" si="33"/>
        <v>18</v>
      </c>
      <c r="BF64" s="24"/>
      <c r="BG64" s="23">
        <f t="shared" si="34"/>
        <v>0</v>
      </c>
      <c r="BH64" s="16">
        <f t="shared" si="35"/>
        <v>25</v>
      </c>
      <c r="BI64" s="24"/>
      <c r="BJ64" s="25">
        <f t="shared" si="36"/>
        <v>0</v>
      </c>
      <c r="BK64" s="26">
        <f t="shared" si="37"/>
        <v>0</v>
      </c>
      <c r="BL64" s="17">
        <f t="shared" si="38"/>
        <v>2.7389756231169541E-3</v>
      </c>
      <c r="BM64" s="14">
        <f t="shared" si="39"/>
        <v>10</v>
      </c>
      <c r="BN64" s="24"/>
      <c r="BO64" s="10">
        <f t="shared" si="40"/>
        <v>0</v>
      </c>
      <c r="BP64" s="15">
        <f t="shared" si="41"/>
        <v>17</v>
      </c>
      <c r="BQ64" s="24"/>
      <c r="BR64" s="23">
        <f t="shared" si="42"/>
        <v>0</v>
      </c>
      <c r="BS64" s="16">
        <f t="shared" si="43"/>
        <v>24</v>
      </c>
      <c r="BT64" s="24"/>
      <c r="BU64" s="25">
        <f t="shared" si="44"/>
        <v>0</v>
      </c>
      <c r="BV64" s="26">
        <f t="shared" si="45"/>
        <v>0</v>
      </c>
      <c r="BW64" s="17">
        <f t="shared" si="46"/>
        <v>2.4650780608052587E-3</v>
      </c>
      <c r="BX64" s="14">
        <f t="shared" si="47"/>
        <v>9</v>
      </c>
      <c r="BY64" s="24"/>
      <c r="BZ64" s="10">
        <f t="shared" si="48"/>
        <v>0</v>
      </c>
      <c r="CA64" s="15">
        <f t="shared" si="49"/>
        <v>16</v>
      </c>
      <c r="CB64" s="24"/>
      <c r="CC64" s="23">
        <f t="shared" si="50"/>
        <v>0</v>
      </c>
      <c r="CD64" s="16">
        <f t="shared" si="51"/>
        <v>23</v>
      </c>
      <c r="CE64" s="24"/>
      <c r="CF64" s="25">
        <f t="shared" si="52"/>
        <v>0</v>
      </c>
      <c r="CG64" s="26">
        <f t="shared" si="53"/>
        <v>0</v>
      </c>
      <c r="CH64" s="17">
        <f t="shared" si="54"/>
        <v>2.1911804984935633E-3</v>
      </c>
      <c r="CI64" s="14">
        <f t="shared" si="55"/>
        <v>8</v>
      </c>
      <c r="CJ64" s="24"/>
      <c r="CK64" s="10">
        <f t="shared" si="56"/>
        <v>0</v>
      </c>
      <c r="CL64" s="15">
        <f t="shared" si="57"/>
        <v>15</v>
      </c>
      <c r="CM64" s="24"/>
      <c r="CN64" s="23">
        <f t="shared" si="58"/>
        <v>0</v>
      </c>
      <c r="CO64" s="15">
        <f t="shared" si="59"/>
        <v>22</v>
      </c>
      <c r="CP64" s="24"/>
      <c r="CQ64" s="23">
        <f t="shared" si="60"/>
        <v>0</v>
      </c>
      <c r="CR64" s="361">
        <f t="shared" si="61"/>
        <v>0</v>
      </c>
    </row>
    <row r="65" spans="1:96" x14ac:dyDescent="0.25">
      <c r="A65" s="347">
        <f t="shared" si="0"/>
        <v>52</v>
      </c>
      <c r="B65" s="367">
        <f t="shared" si="62"/>
        <v>3751</v>
      </c>
      <c r="C65" s="365" t="s">
        <v>10</v>
      </c>
      <c r="D65" s="366">
        <f t="shared" si="67"/>
        <v>3850</v>
      </c>
      <c r="E65" s="326">
        <f t="shared" si="68"/>
        <v>0.11300000000000004</v>
      </c>
      <c r="F65" s="326">
        <f t="shared" si="1"/>
        <v>4.8200479872034144E-2</v>
      </c>
      <c r="G65" s="327">
        <f t="shared" si="63"/>
        <v>180.80000000000007</v>
      </c>
      <c r="H65" s="415"/>
      <c r="I65" s="414">
        <f t="shared" si="3"/>
        <v>0</v>
      </c>
      <c r="J65" s="329">
        <f t="shared" si="4"/>
        <v>208</v>
      </c>
      <c r="K65" s="421"/>
      <c r="L65" s="414">
        <f t="shared" si="5"/>
        <v>0</v>
      </c>
      <c r="M65" s="333">
        <f t="shared" si="6"/>
        <v>239</v>
      </c>
      <c r="N65" s="428"/>
      <c r="O65" s="414">
        <f t="shared" si="7"/>
        <v>0</v>
      </c>
      <c r="P65" s="351">
        <f t="shared" si="64"/>
        <v>0</v>
      </c>
      <c r="Q65" s="335">
        <f t="shared" si="71"/>
        <v>9.0500000000000025E-2</v>
      </c>
      <c r="R65" s="335">
        <f t="shared" si="8"/>
        <v>1.6888829645427889E-2</v>
      </c>
      <c r="S65" s="336">
        <f t="shared" si="66"/>
        <v>63.350000000000016</v>
      </c>
      <c r="T65" s="421"/>
      <c r="U65" s="411">
        <f t="shared" si="9"/>
        <v>0</v>
      </c>
      <c r="V65" s="338">
        <f t="shared" si="10"/>
        <v>73</v>
      </c>
      <c r="W65" s="421"/>
      <c r="X65" s="430">
        <f t="shared" si="11"/>
        <v>0</v>
      </c>
      <c r="Y65" s="339">
        <f t="shared" si="12"/>
        <v>84</v>
      </c>
      <c r="Z65" s="421"/>
      <c r="AA65" s="430">
        <f t="shared" si="13"/>
        <v>0</v>
      </c>
      <c r="AB65" s="355">
        <f t="shared" si="14"/>
        <v>0</v>
      </c>
      <c r="AC65" s="9">
        <f t="shared" si="69"/>
        <v>6.8000000000000005E-2</v>
      </c>
      <c r="AD65" s="9">
        <f t="shared" si="15"/>
        <v>4.8875855327468231E-3</v>
      </c>
      <c r="AE65" s="11">
        <f t="shared" si="16"/>
        <v>18.333333333333332</v>
      </c>
      <c r="AF65" s="421"/>
      <c r="AG65" s="411">
        <f t="shared" si="17"/>
        <v>0</v>
      </c>
      <c r="AH65" s="12">
        <f t="shared" si="18"/>
        <v>21</v>
      </c>
      <c r="AI65" s="421"/>
      <c r="AJ65" s="439">
        <f t="shared" si="19"/>
        <v>0</v>
      </c>
      <c r="AK65" s="13">
        <f t="shared" si="20"/>
        <v>27</v>
      </c>
      <c r="AL65" s="426"/>
      <c r="AM65" s="427">
        <f t="shared" si="21"/>
        <v>0</v>
      </c>
      <c r="AN65" s="361">
        <f t="shared" si="22"/>
        <v>0</v>
      </c>
      <c r="AO65" s="378">
        <f t="shared" si="70"/>
        <v>0.05</v>
      </c>
      <c r="AP65" s="378" t="str">
        <f t="shared" si="23"/>
        <v/>
      </c>
      <c r="AQ65" s="379">
        <f t="shared" si="24"/>
        <v>12</v>
      </c>
      <c r="AR65" s="421"/>
      <c r="AS65" s="411">
        <f t="shared" si="25"/>
        <v>0</v>
      </c>
      <c r="AT65" s="383">
        <f t="shared" si="26"/>
        <v>19</v>
      </c>
      <c r="AU65" s="421"/>
      <c r="AV65" s="439">
        <f t="shared" si="27"/>
        <v>0</v>
      </c>
      <c r="AW65" s="385">
        <f t="shared" si="28"/>
        <v>26</v>
      </c>
      <c r="AX65" s="421"/>
      <c r="AY65" s="427">
        <f t="shared" si="29"/>
        <v>0</v>
      </c>
      <c r="AZ65" s="361">
        <f t="shared" si="30"/>
        <v>0</v>
      </c>
      <c r="BA65" s="17">
        <f t="shared" si="2"/>
        <v>2.9325513196480938E-3</v>
      </c>
      <c r="BB65" s="14">
        <f t="shared" si="31"/>
        <v>11</v>
      </c>
      <c r="BC65" s="24"/>
      <c r="BD65" s="10">
        <f t="shared" si="32"/>
        <v>0</v>
      </c>
      <c r="BE65" s="15">
        <f t="shared" si="33"/>
        <v>18</v>
      </c>
      <c r="BF65" s="24"/>
      <c r="BG65" s="23">
        <f t="shared" si="34"/>
        <v>0</v>
      </c>
      <c r="BH65" s="16">
        <f t="shared" si="35"/>
        <v>25</v>
      </c>
      <c r="BI65" s="24"/>
      <c r="BJ65" s="25">
        <f t="shared" si="36"/>
        <v>0</v>
      </c>
      <c r="BK65" s="26">
        <f t="shared" si="37"/>
        <v>0</v>
      </c>
      <c r="BL65" s="17">
        <f t="shared" si="38"/>
        <v>2.6659557451346309E-3</v>
      </c>
      <c r="BM65" s="14">
        <f t="shared" si="39"/>
        <v>10</v>
      </c>
      <c r="BN65" s="24"/>
      <c r="BO65" s="10">
        <f t="shared" si="40"/>
        <v>0</v>
      </c>
      <c r="BP65" s="15">
        <f t="shared" si="41"/>
        <v>17</v>
      </c>
      <c r="BQ65" s="24"/>
      <c r="BR65" s="23">
        <f t="shared" si="42"/>
        <v>0</v>
      </c>
      <c r="BS65" s="16">
        <f t="shared" si="43"/>
        <v>24</v>
      </c>
      <c r="BT65" s="24"/>
      <c r="BU65" s="25">
        <f t="shared" si="44"/>
        <v>0</v>
      </c>
      <c r="BV65" s="26">
        <f t="shared" si="45"/>
        <v>0</v>
      </c>
      <c r="BW65" s="17">
        <f t="shared" si="46"/>
        <v>2.3993601706211675E-3</v>
      </c>
      <c r="BX65" s="14">
        <f t="shared" si="47"/>
        <v>9</v>
      </c>
      <c r="BY65" s="24"/>
      <c r="BZ65" s="10">
        <f t="shared" si="48"/>
        <v>0</v>
      </c>
      <c r="CA65" s="15">
        <f t="shared" si="49"/>
        <v>16</v>
      </c>
      <c r="CB65" s="24"/>
      <c r="CC65" s="23">
        <f t="shared" si="50"/>
        <v>0</v>
      </c>
      <c r="CD65" s="16">
        <f t="shared" si="51"/>
        <v>23</v>
      </c>
      <c r="CE65" s="24"/>
      <c r="CF65" s="25">
        <f t="shared" si="52"/>
        <v>0</v>
      </c>
      <c r="CG65" s="26">
        <f t="shared" si="53"/>
        <v>0</v>
      </c>
      <c r="CH65" s="17">
        <f t="shared" si="54"/>
        <v>2.1327645961077045E-3</v>
      </c>
      <c r="CI65" s="14">
        <f t="shared" si="55"/>
        <v>8</v>
      </c>
      <c r="CJ65" s="24"/>
      <c r="CK65" s="10">
        <f t="shared" si="56"/>
        <v>0</v>
      </c>
      <c r="CL65" s="15">
        <f t="shared" si="57"/>
        <v>15</v>
      </c>
      <c r="CM65" s="24"/>
      <c r="CN65" s="23">
        <f t="shared" si="58"/>
        <v>0</v>
      </c>
      <c r="CO65" s="15">
        <f t="shared" si="59"/>
        <v>22</v>
      </c>
      <c r="CP65" s="24"/>
      <c r="CQ65" s="23">
        <f t="shared" si="60"/>
        <v>0</v>
      </c>
      <c r="CR65" s="361">
        <f t="shared" si="61"/>
        <v>0</v>
      </c>
    </row>
    <row r="66" spans="1:96" x14ac:dyDescent="0.25">
      <c r="A66" s="347">
        <f t="shared" si="0"/>
        <v>53</v>
      </c>
      <c r="B66" s="367">
        <f t="shared" si="62"/>
        <v>3851</v>
      </c>
      <c r="C66" s="365" t="s">
        <v>10</v>
      </c>
      <c r="D66" s="366">
        <f t="shared" si="67"/>
        <v>3950</v>
      </c>
      <c r="E66" s="326">
        <f t="shared" si="68"/>
        <v>0.11750000000000005</v>
      </c>
      <c r="F66" s="326">
        <f t="shared" si="1"/>
        <v>5.1869644248247228E-2</v>
      </c>
      <c r="G66" s="327">
        <f t="shared" si="63"/>
        <v>199.75000000000009</v>
      </c>
      <c r="H66" s="415"/>
      <c r="I66" s="414">
        <f t="shared" si="3"/>
        <v>0</v>
      </c>
      <c r="J66" s="329">
        <f t="shared" si="4"/>
        <v>230</v>
      </c>
      <c r="K66" s="421"/>
      <c r="L66" s="414">
        <f t="shared" si="5"/>
        <v>0</v>
      </c>
      <c r="M66" s="333">
        <f t="shared" si="6"/>
        <v>265</v>
      </c>
      <c r="N66" s="428"/>
      <c r="O66" s="414">
        <f t="shared" si="7"/>
        <v>0</v>
      </c>
      <c r="P66" s="351">
        <f t="shared" si="64"/>
        <v>0</v>
      </c>
      <c r="Q66" s="335">
        <f t="shared" si="71"/>
        <v>9.5000000000000029E-2</v>
      </c>
      <c r="R66" s="335">
        <f t="shared" si="8"/>
        <v>1.8501687873279674E-2</v>
      </c>
      <c r="S66" s="336">
        <f t="shared" si="66"/>
        <v>71.250000000000028</v>
      </c>
      <c r="T66" s="421"/>
      <c r="U66" s="411">
        <f t="shared" si="9"/>
        <v>0</v>
      </c>
      <c r="V66" s="338">
        <f t="shared" si="10"/>
        <v>82</v>
      </c>
      <c r="W66" s="421"/>
      <c r="X66" s="430">
        <f t="shared" si="11"/>
        <v>0</v>
      </c>
      <c r="Y66" s="339">
        <f t="shared" si="12"/>
        <v>94</v>
      </c>
      <c r="Z66" s="421"/>
      <c r="AA66" s="430">
        <f t="shared" si="13"/>
        <v>0</v>
      </c>
      <c r="AB66" s="355">
        <f t="shared" si="14"/>
        <v>0</v>
      </c>
      <c r="AC66" s="9">
        <f t="shared" si="69"/>
        <v>7.2500000000000009E-2</v>
      </c>
      <c r="AD66" s="9">
        <f t="shared" si="15"/>
        <v>5.1934562451311349E-3</v>
      </c>
      <c r="AE66" s="11">
        <f t="shared" si="16"/>
        <v>20</v>
      </c>
      <c r="AF66" s="421"/>
      <c r="AG66" s="411">
        <f t="shared" si="17"/>
        <v>0</v>
      </c>
      <c r="AH66" s="12">
        <f t="shared" si="18"/>
        <v>23</v>
      </c>
      <c r="AI66" s="421"/>
      <c r="AJ66" s="439">
        <f t="shared" si="19"/>
        <v>0</v>
      </c>
      <c r="AK66" s="13">
        <f t="shared" si="20"/>
        <v>27</v>
      </c>
      <c r="AL66" s="426"/>
      <c r="AM66" s="427">
        <f t="shared" si="21"/>
        <v>0</v>
      </c>
      <c r="AN66" s="361">
        <f t="shared" si="22"/>
        <v>0</v>
      </c>
      <c r="AO66" s="378">
        <f t="shared" si="70"/>
        <v>5.45E-2</v>
      </c>
      <c r="AP66" s="378">
        <f t="shared" si="23"/>
        <v>3.2459101532069591E-3</v>
      </c>
      <c r="AQ66" s="379">
        <f t="shared" si="24"/>
        <v>12.5</v>
      </c>
      <c r="AR66" s="421"/>
      <c r="AS66" s="411">
        <f t="shared" si="25"/>
        <v>0</v>
      </c>
      <c r="AT66" s="383">
        <f t="shared" si="26"/>
        <v>19</v>
      </c>
      <c r="AU66" s="421"/>
      <c r="AV66" s="439">
        <f t="shared" si="27"/>
        <v>0</v>
      </c>
      <c r="AW66" s="385">
        <f t="shared" si="28"/>
        <v>26</v>
      </c>
      <c r="AX66" s="421"/>
      <c r="AY66" s="427">
        <f t="shared" si="29"/>
        <v>0</v>
      </c>
      <c r="AZ66" s="361">
        <f t="shared" si="30"/>
        <v>0</v>
      </c>
      <c r="BA66" s="17">
        <f t="shared" si="2"/>
        <v>2.856400934822124E-3</v>
      </c>
      <c r="BB66" s="14">
        <f t="shared" si="31"/>
        <v>11</v>
      </c>
      <c r="BC66" s="24"/>
      <c r="BD66" s="10">
        <f t="shared" si="32"/>
        <v>0</v>
      </c>
      <c r="BE66" s="15">
        <f t="shared" si="33"/>
        <v>18</v>
      </c>
      <c r="BF66" s="24"/>
      <c r="BG66" s="23">
        <f t="shared" si="34"/>
        <v>0</v>
      </c>
      <c r="BH66" s="16">
        <f t="shared" si="35"/>
        <v>25</v>
      </c>
      <c r="BI66" s="24"/>
      <c r="BJ66" s="25">
        <f t="shared" si="36"/>
        <v>0</v>
      </c>
      <c r="BK66" s="26">
        <f t="shared" si="37"/>
        <v>0</v>
      </c>
      <c r="BL66" s="17">
        <f t="shared" si="38"/>
        <v>2.5967281225655675E-3</v>
      </c>
      <c r="BM66" s="14">
        <f t="shared" si="39"/>
        <v>10</v>
      </c>
      <c r="BN66" s="24"/>
      <c r="BO66" s="10">
        <f t="shared" si="40"/>
        <v>0</v>
      </c>
      <c r="BP66" s="15">
        <f t="shared" si="41"/>
        <v>17</v>
      </c>
      <c r="BQ66" s="24"/>
      <c r="BR66" s="23">
        <f t="shared" si="42"/>
        <v>0</v>
      </c>
      <c r="BS66" s="16">
        <f t="shared" si="43"/>
        <v>24</v>
      </c>
      <c r="BT66" s="24"/>
      <c r="BU66" s="25">
        <f t="shared" si="44"/>
        <v>0</v>
      </c>
      <c r="BV66" s="26">
        <f t="shared" si="45"/>
        <v>0</v>
      </c>
      <c r="BW66" s="17">
        <f t="shared" si="46"/>
        <v>2.3370553103090105E-3</v>
      </c>
      <c r="BX66" s="14">
        <f t="shared" si="47"/>
        <v>9</v>
      </c>
      <c r="BY66" s="24"/>
      <c r="BZ66" s="10">
        <f t="shared" si="48"/>
        <v>0</v>
      </c>
      <c r="CA66" s="15">
        <f t="shared" si="49"/>
        <v>16</v>
      </c>
      <c r="CB66" s="24"/>
      <c r="CC66" s="23">
        <f t="shared" si="50"/>
        <v>0</v>
      </c>
      <c r="CD66" s="16">
        <f t="shared" si="51"/>
        <v>23</v>
      </c>
      <c r="CE66" s="24"/>
      <c r="CF66" s="25">
        <f t="shared" si="52"/>
        <v>0</v>
      </c>
      <c r="CG66" s="26">
        <f t="shared" si="53"/>
        <v>0</v>
      </c>
      <c r="CH66" s="17">
        <f t="shared" si="54"/>
        <v>2.0773824980524539E-3</v>
      </c>
      <c r="CI66" s="14">
        <f t="shared" si="55"/>
        <v>8</v>
      </c>
      <c r="CJ66" s="24"/>
      <c r="CK66" s="10">
        <f t="shared" si="56"/>
        <v>0</v>
      </c>
      <c r="CL66" s="15">
        <f t="shared" si="57"/>
        <v>15</v>
      </c>
      <c r="CM66" s="24"/>
      <c r="CN66" s="23">
        <f t="shared" si="58"/>
        <v>0</v>
      </c>
      <c r="CO66" s="15">
        <f t="shared" si="59"/>
        <v>22</v>
      </c>
      <c r="CP66" s="24"/>
      <c r="CQ66" s="23">
        <f t="shared" si="60"/>
        <v>0</v>
      </c>
      <c r="CR66" s="361">
        <f t="shared" si="61"/>
        <v>0</v>
      </c>
    </row>
    <row r="67" spans="1:96" x14ac:dyDescent="0.25">
      <c r="A67" s="347">
        <f t="shared" si="0"/>
        <v>54</v>
      </c>
      <c r="B67" s="367">
        <f t="shared" si="62"/>
        <v>3951</v>
      </c>
      <c r="C67" s="365" t="s">
        <v>10</v>
      </c>
      <c r="D67" s="366">
        <f t="shared" si="67"/>
        <v>4050</v>
      </c>
      <c r="E67" s="326">
        <f t="shared" si="68"/>
        <v>0.12200000000000005</v>
      </c>
      <c r="F67" s="326">
        <f t="shared" si="1"/>
        <v>5.5580865603644676E-2</v>
      </c>
      <c r="G67" s="327">
        <f t="shared" si="63"/>
        <v>219.60000000000011</v>
      </c>
      <c r="H67" s="415"/>
      <c r="I67" s="414">
        <f t="shared" si="3"/>
        <v>0</v>
      </c>
      <c r="J67" s="329">
        <f t="shared" si="4"/>
        <v>253</v>
      </c>
      <c r="K67" s="421"/>
      <c r="L67" s="414">
        <f t="shared" si="5"/>
        <v>0</v>
      </c>
      <c r="M67" s="333">
        <f t="shared" si="6"/>
        <v>291</v>
      </c>
      <c r="N67" s="428"/>
      <c r="O67" s="414">
        <f t="shared" si="7"/>
        <v>0</v>
      </c>
      <c r="P67" s="351">
        <f t="shared" si="64"/>
        <v>0</v>
      </c>
      <c r="Q67" s="335">
        <f t="shared" si="71"/>
        <v>9.9500000000000033E-2</v>
      </c>
      <c r="R67" s="335">
        <f t="shared" si="8"/>
        <v>2.0146798278916737E-2</v>
      </c>
      <c r="S67" s="336">
        <f t="shared" si="66"/>
        <v>79.600000000000023</v>
      </c>
      <c r="T67" s="421"/>
      <c r="U67" s="411">
        <f t="shared" si="9"/>
        <v>0</v>
      </c>
      <c r="V67" s="338">
        <f t="shared" si="10"/>
        <v>92</v>
      </c>
      <c r="W67" s="421"/>
      <c r="X67" s="430">
        <f t="shared" si="11"/>
        <v>0</v>
      </c>
      <c r="Y67" s="339">
        <f t="shared" si="12"/>
        <v>106</v>
      </c>
      <c r="Z67" s="421"/>
      <c r="AA67" s="430">
        <f t="shared" si="13"/>
        <v>0</v>
      </c>
      <c r="AB67" s="355">
        <f t="shared" si="14"/>
        <v>0</v>
      </c>
      <c r="AC67" s="9">
        <f t="shared" si="69"/>
        <v>7.7000000000000013E-2</v>
      </c>
      <c r="AD67" s="9">
        <f t="shared" si="15"/>
        <v>5.483843752636464E-3</v>
      </c>
      <c r="AE67" s="11">
        <f t="shared" si="16"/>
        <v>21.666666666666668</v>
      </c>
      <c r="AF67" s="421"/>
      <c r="AG67" s="411">
        <f t="shared" si="17"/>
        <v>0</v>
      </c>
      <c r="AH67" s="12">
        <f t="shared" si="18"/>
        <v>25</v>
      </c>
      <c r="AI67" s="421"/>
      <c r="AJ67" s="439">
        <f t="shared" si="19"/>
        <v>0</v>
      </c>
      <c r="AK67" s="13">
        <f t="shared" si="20"/>
        <v>29</v>
      </c>
      <c r="AL67" s="426"/>
      <c r="AM67" s="427">
        <f t="shared" si="21"/>
        <v>0</v>
      </c>
      <c r="AN67" s="361">
        <f t="shared" si="22"/>
        <v>0</v>
      </c>
      <c r="AO67" s="378">
        <f t="shared" si="70"/>
        <v>5.8999999999999997E-2</v>
      </c>
      <c r="AP67" s="378">
        <f t="shared" si="23"/>
        <v>3.4801316122500632E-3</v>
      </c>
      <c r="AQ67" s="379">
        <f t="shared" si="24"/>
        <v>13.75</v>
      </c>
      <c r="AR67" s="421"/>
      <c r="AS67" s="411">
        <f t="shared" si="25"/>
        <v>0</v>
      </c>
      <c r="AT67" s="383">
        <f t="shared" si="26"/>
        <v>19</v>
      </c>
      <c r="AU67" s="421"/>
      <c r="AV67" s="439">
        <f t="shared" si="27"/>
        <v>0</v>
      </c>
      <c r="AW67" s="385">
        <f t="shared" si="28"/>
        <v>26</v>
      </c>
      <c r="AX67" s="421"/>
      <c r="AY67" s="427">
        <f t="shared" si="29"/>
        <v>0</v>
      </c>
      <c r="AZ67" s="361">
        <f t="shared" si="30"/>
        <v>0</v>
      </c>
      <c r="BA67" s="17">
        <f t="shared" si="2"/>
        <v>2.7841052898000505E-3</v>
      </c>
      <c r="BB67" s="14">
        <f t="shared" si="31"/>
        <v>11</v>
      </c>
      <c r="BC67" s="24"/>
      <c r="BD67" s="10">
        <f t="shared" si="32"/>
        <v>0</v>
      </c>
      <c r="BE67" s="15">
        <f t="shared" si="33"/>
        <v>18</v>
      </c>
      <c r="BF67" s="24"/>
      <c r="BG67" s="23">
        <f t="shared" si="34"/>
        <v>0</v>
      </c>
      <c r="BH67" s="16">
        <f t="shared" si="35"/>
        <v>25</v>
      </c>
      <c r="BI67" s="24"/>
      <c r="BJ67" s="25">
        <f t="shared" si="36"/>
        <v>0</v>
      </c>
      <c r="BK67" s="26">
        <f t="shared" si="37"/>
        <v>0</v>
      </c>
      <c r="BL67" s="17">
        <f t="shared" si="38"/>
        <v>2.531004808909137E-3</v>
      </c>
      <c r="BM67" s="14">
        <f t="shared" si="39"/>
        <v>10</v>
      </c>
      <c r="BN67" s="24"/>
      <c r="BO67" s="10">
        <f t="shared" si="40"/>
        <v>0</v>
      </c>
      <c r="BP67" s="15">
        <f t="shared" si="41"/>
        <v>17</v>
      </c>
      <c r="BQ67" s="24"/>
      <c r="BR67" s="23">
        <f t="shared" si="42"/>
        <v>0</v>
      </c>
      <c r="BS67" s="16">
        <f t="shared" si="43"/>
        <v>24</v>
      </c>
      <c r="BT67" s="24"/>
      <c r="BU67" s="25">
        <f t="shared" si="44"/>
        <v>0</v>
      </c>
      <c r="BV67" s="26">
        <f t="shared" si="45"/>
        <v>0</v>
      </c>
      <c r="BW67" s="17">
        <f t="shared" si="46"/>
        <v>2.2779043280182231E-3</v>
      </c>
      <c r="BX67" s="14">
        <f t="shared" si="47"/>
        <v>9</v>
      </c>
      <c r="BY67" s="24"/>
      <c r="BZ67" s="10">
        <f t="shared" si="48"/>
        <v>0</v>
      </c>
      <c r="CA67" s="15">
        <f t="shared" si="49"/>
        <v>16</v>
      </c>
      <c r="CB67" s="24"/>
      <c r="CC67" s="23">
        <f t="shared" si="50"/>
        <v>0</v>
      </c>
      <c r="CD67" s="16">
        <f t="shared" si="51"/>
        <v>23</v>
      </c>
      <c r="CE67" s="24"/>
      <c r="CF67" s="25">
        <f t="shared" si="52"/>
        <v>0</v>
      </c>
      <c r="CG67" s="26">
        <f t="shared" si="53"/>
        <v>0</v>
      </c>
      <c r="CH67" s="17">
        <f t="shared" si="54"/>
        <v>2.0248038471273096E-3</v>
      </c>
      <c r="CI67" s="14">
        <f t="shared" si="55"/>
        <v>8</v>
      </c>
      <c r="CJ67" s="24"/>
      <c r="CK67" s="10">
        <f t="shared" si="56"/>
        <v>0</v>
      </c>
      <c r="CL67" s="15">
        <f t="shared" si="57"/>
        <v>15</v>
      </c>
      <c r="CM67" s="24"/>
      <c r="CN67" s="23">
        <f t="shared" si="58"/>
        <v>0</v>
      </c>
      <c r="CO67" s="15">
        <f t="shared" si="59"/>
        <v>22</v>
      </c>
      <c r="CP67" s="24"/>
      <c r="CQ67" s="23">
        <f t="shared" si="60"/>
        <v>0</v>
      </c>
      <c r="CR67" s="361">
        <f t="shared" si="61"/>
        <v>0</v>
      </c>
    </row>
    <row r="68" spans="1:96" x14ac:dyDescent="0.25">
      <c r="A68" s="347">
        <f t="shared" si="0"/>
        <v>55</v>
      </c>
      <c r="B68" s="367">
        <f t="shared" si="62"/>
        <v>4051</v>
      </c>
      <c r="C68" s="365" t="s">
        <v>10</v>
      </c>
      <c r="D68" s="366">
        <f t="shared" si="67"/>
        <v>4150</v>
      </c>
      <c r="E68" s="326">
        <f t="shared" si="68"/>
        <v>0.12650000000000006</v>
      </c>
      <c r="F68" s="326">
        <f t="shared" si="1"/>
        <v>5.9331029375462876E-2</v>
      </c>
      <c r="G68" s="327">
        <f t="shared" si="63"/>
        <v>240.35000000000011</v>
      </c>
      <c r="H68" s="415"/>
      <c r="I68" s="414">
        <f t="shared" si="3"/>
        <v>0</v>
      </c>
      <c r="J68" s="329">
        <f t="shared" si="4"/>
        <v>276</v>
      </c>
      <c r="K68" s="421"/>
      <c r="L68" s="414">
        <f t="shared" si="5"/>
        <v>0</v>
      </c>
      <c r="M68" s="333">
        <f t="shared" si="6"/>
        <v>317</v>
      </c>
      <c r="N68" s="428"/>
      <c r="O68" s="414">
        <f t="shared" si="7"/>
        <v>0</v>
      </c>
      <c r="P68" s="351">
        <f t="shared" si="64"/>
        <v>0</v>
      </c>
      <c r="Q68" s="335">
        <f t="shared" si="71"/>
        <v>0.10400000000000004</v>
      </c>
      <c r="R68" s="335">
        <f t="shared" si="8"/>
        <v>2.1821772401876088E-2</v>
      </c>
      <c r="S68" s="336">
        <f t="shared" si="66"/>
        <v>88.400000000000034</v>
      </c>
      <c r="T68" s="421"/>
      <c r="U68" s="411">
        <f t="shared" si="9"/>
        <v>0</v>
      </c>
      <c r="V68" s="338">
        <f t="shared" si="10"/>
        <v>102</v>
      </c>
      <c r="W68" s="421"/>
      <c r="X68" s="430">
        <f t="shared" si="11"/>
        <v>0</v>
      </c>
      <c r="Y68" s="339">
        <f t="shared" si="12"/>
        <v>117</v>
      </c>
      <c r="Z68" s="421"/>
      <c r="AA68" s="430">
        <f t="shared" si="13"/>
        <v>0</v>
      </c>
      <c r="AB68" s="355">
        <f t="shared" si="14"/>
        <v>0</v>
      </c>
      <c r="AC68" s="9">
        <f t="shared" si="69"/>
        <v>8.1500000000000017E-2</v>
      </c>
      <c r="AD68" s="9">
        <f t="shared" si="15"/>
        <v>5.7598946762116351E-3</v>
      </c>
      <c r="AE68" s="11">
        <f t="shared" si="16"/>
        <v>23.333333333333332</v>
      </c>
      <c r="AF68" s="421"/>
      <c r="AG68" s="411">
        <f t="shared" si="17"/>
        <v>0</v>
      </c>
      <c r="AH68" s="12">
        <f t="shared" si="18"/>
        <v>27</v>
      </c>
      <c r="AI68" s="421"/>
      <c r="AJ68" s="439">
        <f t="shared" si="19"/>
        <v>0</v>
      </c>
      <c r="AK68" s="13">
        <f t="shared" si="20"/>
        <v>31</v>
      </c>
      <c r="AL68" s="426"/>
      <c r="AM68" s="427">
        <f t="shared" si="21"/>
        <v>0</v>
      </c>
      <c r="AN68" s="361">
        <f t="shared" si="22"/>
        <v>0</v>
      </c>
      <c r="AO68" s="378">
        <f t="shared" si="70"/>
        <v>6.3500000000000001E-2</v>
      </c>
      <c r="AP68" s="378">
        <f t="shared" si="23"/>
        <v>3.7027894347074798E-3</v>
      </c>
      <c r="AQ68" s="379">
        <f t="shared" si="24"/>
        <v>15</v>
      </c>
      <c r="AR68" s="421"/>
      <c r="AS68" s="411">
        <f t="shared" si="25"/>
        <v>0</v>
      </c>
      <c r="AT68" s="383">
        <f t="shared" si="26"/>
        <v>19</v>
      </c>
      <c r="AU68" s="421"/>
      <c r="AV68" s="439">
        <f t="shared" si="27"/>
        <v>0</v>
      </c>
      <c r="AW68" s="385">
        <f t="shared" si="28"/>
        <v>26</v>
      </c>
      <c r="AX68" s="421"/>
      <c r="AY68" s="427">
        <f t="shared" si="29"/>
        <v>0</v>
      </c>
      <c r="AZ68" s="361">
        <f t="shared" si="30"/>
        <v>0</v>
      </c>
      <c r="BA68" s="17">
        <f t="shared" si="2"/>
        <v>2.7153789187854853E-3</v>
      </c>
      <c r="BB68" s="14">
        <f t="shared" si="31"/>
        <v>11</v>
      </c>
      <c r="BC68" s="24"/>
      <c r="BD68" s="10">
        <f t="shared" si="32"/>
        <v>0</v>
      </c>
      <c r="BE68" s="15">
        <f t="shared" si="33"/>
        <v>18</v>
      </c>
      <c r="BF68" s="24"/>
      <c r="BG68" s="23">
        <f t="shared" si="34"/>
        <v>0</v>
      </c>
      <c r="BH68" s="16">
        <f t="shared" si="35"/>
        <v>25</v>
      </c>
      <c r="BI68" s="24"/>
      <c r="BJ68" s="25">
        <f t="shared" si="36"/>
        <v>0</v>
      </c>
      <c r="BK68" s="26">
        <f t="shared" si="37"/>
        <v>0</v>
      </c>
      <c r="BL68" s="17">
        <f t="shared" si="38"/>
        <v>2.4685262898049864E-3</v>
      </c>
      <c r="BM68" s="14">
        <f t="shared" si="39"/>
        <v>10</v>
      </c>
      <c r="BN68" s="24"/>
      <c r="BO68" s="10">
        <f t="shared" si="40"/>
        <v>0</v>
      </c>
      <c r="BP68" s="15">
        <f t="shared" si="41"/>
        <v>17</v>
      </c>
      <c r="BQ68" s="24"/>
      <c r="BR68" s="23">
        <f t="shared" si="42"/>
        <v>0</v>
      </c>
      <c r="BS68" s="16">
        <f t="shared" si="43"/>
        <v>24</v>
      </c>
      <c r="BT68" s="24"/>
      <c r="BU68" s="25">
        <f t="shared" si="44"/>
        <v>0</v>
      </c>
      <c r="BV68" s="26">
        <f t="shared" si="45"/>
        <v>0</v>
      </c>
      <c r="BW68" s="17">
        <f t="shared" si="46"/>
        <v>2.221673660824488E-3</v>
      </c>
      <c r="BX68" s="14">
        <f t="shared" si="47"/>
        <v>9</v>
      </c>
      <c r="BY68" s="24"/>
      <c r="BZ68" s="10">
        <f t="shared" si="48"/>
        <v>0</v>
      </c>
      <c r="CA68" s="15">
        <f t="shared" si="49"/>
        <v>16</v>
      </c>
      <c r="CB68" s="24"/>
      <c r="CC68" s="23">
        <f t="shared" si="50"/>
        <v>0</v>
      </c>
      <c r="CD68" s="16">
        <f t="shared" si="51"/>
        <v>23</v>
      </c>
      <c r="CE68" s="24"/>
      <c r="CF68" s="25">
        <f t="shared" si="52"/>
        <v>0</v>
      </c>
      <c r="CG68" s="26">
        <f t="shared" si="53"/>
        <v>0</v>
      </c>
      <c r="CH68" s="17">
        <f t="shared" si="54"/>
        <v>1.9748210318439891E-3</v>
      </c>
      <c r="CI68" s="14">
        <f t="shared" si="55"/>
        <v>8</v>
      </c>
      <c r="CJ68" s="24"/>
      <c r="CK68" s="10">
        <f t="shared" si="56"/>
        <v>0</v>
      </c>
      <c r="CL68" s="15">
        <f t="shared" si="57"/>
        <v>15</v>
      </c>
      <c r="CM68" s="24"/>
      <c r="CN68" s="23">
        <f t="shared" si="58"/>
        <v>0</v>
      </c>
      <c r="CO68" s="15">
        <f t="shared" si="59"/>
        <v>22</v>
      </c>
      <c r="CP68" s="24"/>
      <c r="CQ68" s="23">
        <f t="shared" si="60"/>
        <v>0</v>
      </c>
      <c r="CR68" s="361">
        <f t="shared" si="61"/>
        <v>0</v>
      </c>
    </row>
    <row r="69" spans="1:96" x14ac:dyDescent="0.25">
      <c r="A69" s="347">
        <f t="shared" si="0"/>
        <v>56</v>
      </c>
      <c r="B69" s="367">
        <f t="shared" si="62"/>
        <v>4151</v>
      </c>
      <c r="C69" s="365" t="s">
        <v>10</v>
      </c>
      <c r="D69" s="366">
        <f t="shared" si="67"/>
        <v>4250</v>
      </c>
      <c r="E69" s="326">
        <f t="shared" si="68"/>
        <v>0.13100000000000006</v>
      </c>
      <c r="F69" s="326">
        <f t="shared" si="1"/>
        <v>6.3117321127439202E-2</v>
      </c>
      <c r="G69" s="327">
        <f t="shared" si="63"/>
        <v>262.00000000000011</v>
      </c>
      <c r="H69" s="415"/>
      <c r="I69" s="414">
        <f t="shared" si="3"/>
        <v>0</v>
      </c>
      <c r="J69" s="329">
        <f t="shared" si="4"/>
        <v>301</v>
      </c>
      <c r="K69" s="421"/>
      <c r="L69" s="414">
        <f t="shared" si="5"/>
        <v>0</v>
      </c>
      <c r="M69" s="333">
        <f t="shared" si="6"/>
        <v>346</v>
      </c>
      <c r="N69" s="428"/>
      <c r="O69" s="414">
        <f t="shared" si="7"/>
        <v>0</v>
      </c>
      <c r="P69" s="351">
        <f t="shared" si="64"/>
        <v>0</v>
      </c>
      <c r="Q69" s="335">
        <f t="shared" si="71"/>
        <v>0.10850000000000004</v>
      </c>
      <c r="R69" s="335">
        <f t="shared" si="8"/>
        <v>2.3524451939291747E-2</v>
      </c>
      <c r="S69" s="336">
        <f t="shared" si="66"/>
        <v>97.650000000000034</v>
      </c>
      <c r="T69" s="421"/>
      <c r="U69" s="411">
        <f t="shared" si="9"/>
        <v>0</v>
      </c>
      <c r="V69" s="338">
        <f t="shared" si="10"/>
        <v>112</v>
      </c>
      <c r="W69" s="421"/>
      <c r="X69" s="430">
        <f t="shared" si="11"/>
        <v>0</v>
      </c>
      <c r="Y69" s="339">
        <f t="shared" si="12"/>
        <v>129</v>
      </c>
      <c r="Z69" s="421"/>
      <c r="AA69" s="430">
        <f t="shared" si="13"/>
        <v>0</v>
      </c>
      <c r="AB69" s="355">
        <f t="shared" si="14"/>
        <v>0</v>
      </c>
      <c r="AC69" s="9">
        <f t="shared" si="69"/>
        <v>8.6000000000000021E-2</v>
      </c>
      <c r="AD69" s="9">
        <f t="shared" si="15"/>
        <v>6.0226451457480127E-3</v>
      </c>
      <c r="AE69" s="11">
        <f t="shared" si="16"/>
        <v>25</v>
      </c>
      <c r="AF69" s="421"/>
      <c r="AG69" s="411">
        <f t="shared" si="17"/>
        <v>0</v>
      </c>
      <c r="AH69" s="12">
        <f t="shared" si="18"/>
        <v>29</v>
      </c>
      <c r="AI69" s="421"/>
      <c r="AJ69" s="439">
        <f t="shared" si="19"/>
        <v>0</v>
      </c>
      <c r="AK69" s="13">
        <f t="shared" si="20"/>
        <v>33</v>
      </c>
      <c r="AL69" s="426"/>
      <c r="AM69" s="427">
        <f t="shared" si="21"/>
        <v>0</v>
      </c>
      <c r="AN69" s="361">
        <f t="shared" si="22"/>
        <v>0</v>
      </c>
      <c r="AO69" s="378">
        <f t="shared" si="70"/>
        <v>6.8000000000000005E-2</v>
      </c>
      <c r="AP69" s="378">
        <f t="shared" si="23"/>
        <v>3.914719344736208E-3</v>
      </c>
      <c r="AQ69" s="379">
        <f t="shared" si="24"/>
        <v>16.25</v>
      </c>
      <c r="AR69" s="421"/>
      <c r="AS69" s="411">
        <f t="shared" si="25"/>
        <v>0</v>
      </c>
      <c r="AT69" s="383">
        <f t="shared" si="26"/>
        <v>19</v>
      </c>
      <c r="AU69" s="421"/>
      <c r="AV69" s="439">
        <f t="shared" si="27"/>
        <v>0</v>
      </c>
      <c r="AW69" s="385">
        <f t="shared" si="28"/>
        <v>26</v>
      </c>
      <c r="AX69" s="421"/>
      <c r="AY69" s="427">
        <f t="shared" si="29"/>
        <v>0</v>
      </c>
      <c r="AZ69" s="361">
        <f t="shared" si="30"/>
        <v>0</v>
      </c>
      <c r="BA69" s="17">
        <f t="shared" si="2"/>
        <v>2.6499638641291254E-3</v>
      </c>
      <c r="BB69" s="14">
        <f t="shared" si="31"/>
        <v>11</v>
      </c>
      <c r="BC69" s="24"/>
      <c r="BD69" s="10">
        <f t="shared" si="32"/>
        <v>0</v>
      </c>
      <c r="BE69" s="15">
        <f t="shared" si="33"/>
        <v>18</v>
      </c>
      <c r="BF69" s="24"/>
      <c r="BG69" s="23">
        <f t="shared" si="34"/>
        <v>0</v>
      </c>
      <c r="BH69" s="16">
        <f t="shared" si="35"/>
        <v>25</v>
      </c>
      <c r="BI69" s="24"/>
      <c r="BJ69" s="25">
        <f t="shared" si="36"/>
        <v>0</v>
      </c>
      <c r="BK69" s="26">
        <f t="shared" si="37"/>
        <v>0</v>
      </c>
      <c r="BL69" s="17">
        <f t="shared" si="38"/>
        <v>2.4090580582992048E-3</v>
      </c>
      <c r="BM69" s="14">
        <f t="shared" si="39"/>
        <v>10</v>
      </c>
      <c r="BN69" s="24"/>
      <c r="BO69" s="10">
        <f t="shared" si="40"/>
        <v>0</v>
      </c>
      <c r="BP69" s="15">
        <f t="shared" si="41"/>
        <v>17</v>
      </c>
      <c r="BQ69" s="24"/>
      <c r="BR69" s="23">
        <f t="shared" si="42"/>
        <v>0</v>
      </c>
      <c r="BS69" s="16">
        <f t="shared" si="43"/>
        <v>24</v>
      </c>
      <c r="BT69" s="24"/>
      <c r="BU69" s="25">
        <f t="shared" si="44"/>
        <v>0</v>
      </c>
      <c r="BV69" s="26">
        <f t="shared" si="45"/>
        <v>0</v>
      </c>
      <c r="BW69" s="17">
        <f t="shared" si="46"/>
        <v>2.1681522524692846E-3</v>
      </c>
      <c r="BX69" s="14">
        <f t="shared" si="47"/>
        <v>9</v>
      </c>
      <c r="BY69" s="24"/>
      <c r="BZ69" s="10">
        <f t="shared" si="48"/>
        <v>0</v>
      </c>
      <c r="CA69" s="15">
        <f t="shared" si="49"/>
        <v>16</v>
      </c>
      <c r="CB69" s="24"/>
      <c r="CC69" s="23">
        <f t="shared" si="50"/>
        <v>0</v>
      </c>
      <c r="CD69" s="16">
        <f t="shared" si="51"/>
        <v>23</v>
      </c>
      <c r="CE69" s="24"/>
      <c r="CF69" s="25">
        <f t="shared" si="52"/>
        <v>0</v>
      </c>
      <c r="CG69" s="26">
        <f t="shared" si="53"/>
        <v>0</v>
      </c>
      <c r="CH69" s="17">
        <f t="shared" si="54"/>
        <v>1.927246446639364E-3</v>
      </c>
      <c r="CI69" s="14">
        <f t="shared" si="55"/>
        <v>8</v>
      </c>
      <c r="CJ69" s="24"/>
      <c r="CK69" s="10">
        <f t="shared" si="56"/>
        <v>0</v>
      </c>
      <c r="CL69" s="15">
        <f t="shared" si="57"/>
        <v>15</v>
      </c>
      <c r="CM69" s="24"/>
      <c r="CN69" s="23">
        <f t="shared" si="58"/>
        <v>0</v>
      </c>
      <c r="CO69" s="15">
        <f t="shared" si="59"/>
        <v>22</v>
      </c>
      <c r="CP69" s="24"/>
      <c r="CQ69" s="23">
        <f t="shared" si="60"/>
        <v>0</v>
      </c>
      <c r="CR69" s="361">
        <f t="shared" si="61"/>
        <v>0</v>
      </c>
    </row>
    <row r="70" spans="1:96" x14ac:dyDescent="0.25">
      <c r="A70" s="347">
        <f t="shared" ref="A70:A127" si="72">A69+1</f>
        <v>57</v>
      </c>
      <c r="B70" s="367">
        <f t="shared" si="62"/>
        <v>4251</v>
      </c>
      <c r="C70" s="365" t="s">
        <v>10</v>
      </c>
      <c r="D70" s="366">
        <f t="shared" si="67"/>
        <v>4350</v>
      </c>
      <c r="E70" s="326">
        <f t="shared" si="68"/>
        <v>0.13550000000000006</v>
      </c>
      <c r="F70" s="326">
        <f t="shared" si="1"/>
        <v>6.6937191249117886E-2</v>
      </c>
      <c r="G70" s="327">
        <f t="shared" si="63"/>
        <v>284.55000000000013</v>
      </c>
      <c r="H70" s="415"/>
      <c r="I70" s="414">
        <f t="shared" si="3"/>
        <v>0</v>
      </c>
      <c r="J70" s="329">
        <f t="shared" si="4"/>
        <v>327</v>
      </c>
      <c r="K70" s="421"/>
      <c r="L70" s="414">
        <f t="shared" si="5"/>
        <v>0</v>
      </c>
      <c r="M70" s="333">
        <f t="shared" si="6"/>
        <v>370</v>
      </c>
      <c r="N70" s="428"/>
      <c r="O70" s="414">
        <f t="shared" si="7"/>
        <v>0</v>
      </c>
      <c r="P70" s="351">
        <f t="shared" si="64"/>
        <v>0</v>
      </c>
      <c r="Q70" s="335">
        <f t="shared" si="71"/>
        <v>0.11300000000000004</v>
      </c>
      <c r="R70" s="335">
        <f t="shared" si="8"/>
        <v>2.5252881674900033E-2</v>
      </c>
      <c r="S70" s="336">
        <f t="shared" si="66"/>
        <v>107.35000000000004</v>
      </c>
      <c r="T70" s="421"/>
      <c r="U70" s="411">
        <f t="shared" si="9"/>
        <v>0</v>
      </c>
      <c r="V70" s="338">
        <f t="shared" si="10"/>
        <v>123</v>
      </c>
      <c r="W70" s="421"/>
      <c r="X70" s="430">
        <f t="shared" si="11"/>
        <v>0</v>
      </c>
      <c r="Y70" s="339">
        <f t="shared" si="12"/>
        <v>141</v>
      </c>
      <c r="Z70" s="421"/>
      <c r="AA70" s="430">
        <f t="shared" si="13"/>
        <v>0</v>
      </c>
      <c r="AB70" s="355">
        <f t="shared" si="14"/>
        <v>0</v>
      </c>
      <c r="AC70" s="9">
        <f t="shared" si="69"/>
        <v>9.0500000000000025E-2</v>
      </c>
      <c r="AD70" s="9">
        <f t="shared" si="15"/>
        <v>6.2730337959695757E-3</v>
      </c>
      <c r="AE70" s="11">
        <f t="shared" si="16"/>
        <v>26.666666666666668</v>
      </c>
      <c r="AF70" s="421"/>
      <c r="AG70" s="411">
        <f t="shared" si="17"/>
        <v>0</v>
      </c>
      <c r="AH70" s="12">
        <f t="shared" si="18"/>
        <v>31</v>
      </c>
      <c r="AI70" s="421"/>
      <c r="AJ70" s="439">
        <f t="shared" si="19"/>
        <v>0</v>
      </c>
      <c r="AK70" s="13">
        <f t="shared" si="20"/>
        <v>36</v>
      </c>
      <c r="AL70" s="426"/>
      <c r="AM70" s="427">
        <f t="shared" si="21"/>
        <v>0</v>
      </c>
      <c r="AN70" s="361">
        <f t="shared" si="22"/>
        <v>0</v>
      </c>
      <c r="AO70" s="378">
        <f t="shared" si="70"/>
        <v>7.2500000000000009E-2</v>
      </c>
      <c r="AP70" s="378">
        <f t="shared" si="23"/>
        <v>4.1166784286050338E-3</v>
      </c>
      <c r="AQ70" s="379">
        <f t="shared" si="24"/>
        <v>17.5</v>
      </c>
      <c r="AR70" s="421"/>
      <c r="AS70" s="411">
        <f t="shared" si="25"/>
        <v>0</v>
      </c>
      <c r="AT70" s="383">
        <f t="shared" si="26"/>
        <v>20</v>
      </c>
      <c r="AU70" s="421"/>
      <c r="AV70" s="439">
        <f t="shared" si="27"/>
        <v>0</v>
      </c>
      <c r="AW70" s="385">
        <f t="shared" si="28"/>
        <v>26</v>
      </c>
      <c r="AX70" s="421"/>
      <c r="AY70" s="427">
        <f t="shared" si="29"/>
        <v>0</v>
      </c>
      <c r="AZ70" s="361">
        <f t="shared" si="30"/>
        <v>0</v>
      </c>
      <c r="BA70" s="17">
        <f t="shared" si="2"/>
        <v>2.8228652081863093E-3</v>
      </c>
      <c r="BB70" s="14">
        <f t="shared" si="31"/>
        <v>12</v>
      </c>
      <c r="BC70" s="24"/>
      <c r="BD70" s="10">
        <f t="shared" si="32"/>
        <v>0</v>
      </c>
      <c r="BE70" s="15">
        <f t="shared" si="33"/>
        <v>18</v>
      </c>
      <c r="BF70" s="24"/>
      <c r="BG70" s="23">
        <f t="shared" si="34"/>
        <v>0</v>
      </c>
      <c r="BH70" s="16">
        <f t="shared" si="35"/>
        <v>25</v>
      </c>
      <c r="BI70" s="24"/>
      <c r="BJ70" s="25">
        <f t="shared" si="36"/>
        <v>0</v>
      </c>
      <c r="BK70" s="26">
        <f t="shared" si="37"/>
        <v>0</v>
      </c>
      <c r="BL70" s="17">
        <f t="shared" si="38"/>
        <v>2.3523876734885909E-3</v>
      </c>
      <c r="BM70" s="14">
        <f t="shared" si="39"/>
        <v>10</v>
      </c>
      <c r="BN70" s="24"/>
      <c r="BO70" s="10">
        <f t="shared" si="40"/>
        <v>0</v>
      </c>
      <c r="BP70" s="15">
        <f t="shared" si="41"/>
        <v>17</v>
      </c>
      <c r="BQ70" s="24"/>
      <c r="BR70" s="23">
        <f t="shared" si="42"/>
        <v>0</v>
      </c>
      <c r="BS70" s="16">
        <f t="shared" si="43"/>
        <v>24</v>
      </c>
      <c r="BT70" s="24"/>
      <c r="BU70" s="25">
        <f t="shared" si="44"/>
        <v>0</v>
      </c>
      <c r="BV70" s="26">
        <f t="shared" si="45"/>
        <v>0</v>
      </c>
      <c r="BW70" s="17">
        <f t="shared" si="46"/>
        <v>2.1171489061397319E-3</v>
      </c>
      <c r="BX70" s="14">
        <f t="shared" si="47"/>
        <v>9</v>
      </c>
      <c r="BY70" s="24"/>
      <c r="BZ70" s="10">
        <f t="shared" si="48"/>
        <v>0</v>
      </c>
      <c r="CA70" s="15">
        <f t="shared" si="49"/>
        <v>16</v>
      </c>
      <c r="CB70" s="24"/>
      <c r="CC70" s="23">
        <f t="shared" si="50"/>
        <v>0</v>
      </c>
      <c r="CD70" s="16">
        <f t="shared" si="51"/>
        <v>23</v>
      </c>
      <c r="CE70" s="24"/>
      <c r="CF70" s="25">
        <f t="shared" si="52"/>
        <v>0</v>
      </c>
      <c r="CG70" s="26">
        <f t="shared" si="53"/>
        <v>0</v>
      </c>
      <c r="CH70" s="17">
        <f t="shared" si="54"/>
        <v>1.8819101387908728E-3</v>
      </c>
      <c r="CI70" s="14">
        <f t="shared" si="55"/>
        <v>8</v>
      </c>
      <c r="CJ70" s="24"/>
      <c r="CK70" s="10">
        <f t="shared" si="56"/>
        <v>0</v>
      </c>
      <c r="CL70" s="15">
        <f t="shared" si="57"/>
        <v>15</v>
      </c>
      <c r="CM70" s="24"/>
      <c r="CN70" s="23">
        <f t="shared" si="58"/>
        <v>0</v>
      </c>
      <c r="CO70" s="15">
        <f t="shared" si="59"/>
        <v>22</v>
      </c>
      <c r="CP70" s="24"/>
      <c r="CQ70" s="23">
        <f t="shared" si="60"/>
        <v>0</v>
      </c>
      <c r="CR70" s="361">
        <f t="shared" si="61"/>
        <v>0</v>
      </c>
    </row>
    <row r="71" spans="1:96" x14ac:dyDescent="0.25">
      <c r="A71" s="347">
        <f t="shared" si="72"/>
        <v>58</v>
      </c>
      <c r="B71" s="367">
        <f t="shared" si="62"/>
        <v>4351</v>
      </c>
      <c r="C71" s="365" t="s">
        <v>10</v>
      </c>
      <c r="D71" s="366">
        <f t="shared" si="67"/>
        <v>4450</v>
      </c>
      <c r="E71" s="326">
        <f t="shared" si="68"/>
        <v>0.14000000000000007</v>
      </c>
      <c r="F71" s="326">
        <f t="shared" si="1"/>
        <v>7.0788324523098176E-2</v>
      </c>
      <c r="G71" s="327">
        <f t="shared" si="63"/>
        <v>308.00000000000017</v>
      </c>
      <c r="H71" s="415"/>
      <c r="I71" s="414">
        <f t="shared" si="3"/>
        <v>0</v>
      </c>
      <c r="J71" s="329">
        <f t="shared" si="4"/>
        <v>350</v>
      </c>
      <c r="K71" s="421"/>
      <c r="L71" s="414">
        <f t="shared" si="5"/>
        <v>0</v>
      </c>
      <c r="M71" s="333">
        <f t="shared" si="6"/>
        <v>370</v>
      </c>
      <c r="N71" s="428"/>
      <c r="O71" s="414">
        <f t="shared" si="7"/>
        <v>0</v>
      </c>
      <c r="P71" s="351">
        <f t="shared" si="64"/>
        <v>0</v>
      </c>
      <c r="Q71" s="335">
        <f t="shared" si="71"/>
        <v>0.11750000000000005</v>
      </c>
      <c r="R71" s="335">
        <f t="shared" si="8"/>
        <v>2.7005286141116993E-2</v>
      </c>
      <c r="S71" s="336">
        <f t="shared" si="66"/>
        <v>117.50000000000004</v>
      </c>
      <c r="T71" s="421"/>
      <c r="U71" s="411">
        <f t="shared" si="9"/>
        <v>0</v>
      </c>
      <c r="V71" s="338">
        <f t="shared" si="10"/>
        <v>135</v>
      </c>
      <c r="W71" s="421"/>
      <c r="X71" s="430">
        <f t="shared" si="11"/>
        <v>0</v>
      </c>
      <c r="Y71" s="339">
        <f t="shared" si="12"/>
        <v>155</v>
      </c>
      <c r="Z71" s="421"/>
      <c r="AA71" s="430">
        <f t="shared" si="13"/>
        <v>0</v>
      </c>
      <c r="AB71" s="355">
        <f t="shared" si="14"/>
        <v>0</v>
      </c>
      <c r="AC71" s="9">
        <f t="shared" si="69"/>
        <v>9.5000000000000029E-2</v>
      </c>
      <c r="AD71" s="9">
        <f t="shared" si="15"/>
        <v>6.5119129701984215E-3</v>
      </c>
      <c r="AE71" s="11">
        <f t="shared" si="16"/>
        <v>28.333333333333332</v>
      </c>
      <c r="AF71" s="421"/>
      <c r="AG71" s="411">
        <f t="shared" si="17"/>
        <v>0</v>
      </c>
      <c r="AH71" s="12">
        <f t="shared" si="18"/>
        <v>33</v>
      </c>
      <c r="AI71" s="421"/>
      <c r="AJ71" s="439">
        <f t="shared" si="19"/>
        <v>0</v>
      </c>
      <c r="AK71" s="13">
        <f t="shared" si="20"/>
        <v>38</v>
      </c>
      <c r="AL71" s="426"/>
      <c r="AM71" s="427">
        <f t="shared" si="21"/>
        <v>0</v>
      </c>
      <c r="AN71" s="361">
        <f t="shared" si="22"/>
        <v>0</v>
      </c>
      <c r="AO71" s="378">
        <f t="shared" si="70"/>
        <v>7.7000000000000013E-2</v>
      </c>
      <c r="AP71" s="378">
        <f t="shared" si="23"/>
        <v>4.3093541714548378E-3</v>
      </c>
      <c r="AQ71" s="379">
        <f t="shared" si="24"/>
        <v>18.75</v>
      </c>
      <c r="AR71" s="421"/>
      <c r="AS71" s="411">
        <f t="shared" si="25"/>
        <v>0</v>
      </c>
      <c r="AT71" s="383">
        <f t="shared" si="26"/>
        <v>22</v>
      </c>
      <c r="AU71" s="421"/>
      <c r="AV71" s="439">
        <f t="shared" si="27"/>
        <v>0</v>
      </c>
      <c r="AW71" s="385">
        <f t="shared" si="28"/>
        <v>26</v>
      </c>
      <c r="AX71" s="421"/>
      <c r="AY71" s="427">
        <f t="shared" si="29"/>
        <v>0</v>
      </c>
      <c r="AZ71" s="361">
        <f t="shared" si="30"/>
        <v>0</v>
      </c>
      <c r="BA71" s="17">
        <f t="shared" si="2"/>
        <v>2.9878188922086877E-3</v>
      </c>
      <c r="BB71" s="14">
        <f t="shared" si="31"/>
        <v>13</v>
      </c>
      <c r="BC71" s="24"/>
      <c r="BD71" s="10">
        <f t="shared" si="32"/>
        <v>0</v>
      </c>
      <c r="BE71" s="15">
        <f t="shared" si="33"/>
        <v>18</v>
      </c>
      <c r="BF71" s="24"/>
      <c r="BG71" s="23">
        <f t="shared" si="34"/>
        <v>0</v>
      </c>
      <c r="BH71" s="16">
        <f t="shared" si="35"/>
        <v>25</v>
      </c>
      <c r="BI71" s="24"/>
      <c r="BJ71" s="25">
        <f t="shared" si="36"/>
        <v>0</v>
      </c>
      <c r="BK71" s="26">
        <f t="shared" si="37"/>
        <v>0</v>
      </c>
      <c r="BL71" s="17">
        <f t="shared" si="38"/>
        <v>2.2983222247759134E-3</v>
      </c>
      <c r="BM71" s="14">
        <f t="shared" si="39"/>
        <v>10</v>
      </c>
      <c r="BN71" s="24"/>
      <c r="BO71" s="10">
        <f t="shared" si="40"/>
        <v>0</v>
      </c>
      <c r="BP71" s="15">
        <f t="shared" si="41"/>
        <v>17</v>
      </c>
      <c r="BQ71" s="24"/>
      <c r="BR71" s="23">
        <f t="shared" si="42"/>
        <v>0</v>
      </c>
      <c r="BS71" s="16">
        <f t="shared" si="43"/>
        <v>24</v>
      </c>
      <c r="BT71" s="24"/>
      <c r="BU71" s="25">
        <f t="shared" si="44"/>
        <v>0</v>
      </c>
      <c r="BV71" s="26">
        <f t="shared" si="45"/>
        <v>0</v>
      </c>
      <c r="BW71" s="17">
        <f t="shared" si="46"/>
        <v>2.0684900022983222E-3</v>
      </c>
      <c r="BX71" s="14">
        <f t="shared" si="47"/>
        <v>9</v>
      </c>
      <c r="BY71" s="24"/>
      <c r="BZ71" s="10">
        <f t="shared" si="48"/>
        <v>0</v>
      </c>
      <c r="CA71" s="15">
        <f t="shared" si="49"/>
        <v>16</v>
      </c>
      <c r="CB71" s="24"/>
      <c r="CC71" s="23">
        <f t="shared" si="50"/>
        <v>0</v>
      </c>
      <c r="CD71" s="16">
        <f t="shared" si="51"/>
        <v>23</v>
      </c>
      <c r="CE71" s="24"/>
      <c r="CF71" s="25">
        <f t="shared" si="52"/>
        <v>0</v>
      </c>
      <c r="CG71" s="26">
        <f t="shared" si="53"/>
        <v>0</v>
      </c>
      <c r="CH71" s="17">
        <f t="shared" si="54"/>
        <v>1.8386577798207308E-3</v>
      </c>
      <c r="CI71" s="14">
        <f t="shared" si="55"/>
        <v>8</v>
      </c>
      <c r="CJ71" s="24"/>
      <c r="CK71" s="10">
        <f t="shared" si="56"/>
        <v>0</v>
      </c>
      <c r="CL71" s="15">
        <f t="shared" si="57"/>
        <v>15</v>
      </c>
      <c r="CM71" s="24"/>
      <c r="CN71" s="23">
        <f t="shared" si="58"/>
        <v>0</v>
      </c>
      <c r="CO71" s="15">
        <f t="shared" si="59"/>
        <v>22</v>
      </c>
      <c r="CP71" s="24"/>
      <c r="CQ71" s="23">
        <f t="shared" si="60"/>
        <v>0</v>
      </c>
      <c r="CR71" s="361">
        <f t="shared" si="61"/>
        <v>0</v>
      </c>
    </row>
    <row r="72" spans="1:96" x14ac:dyDescent="0.25">
      <c r="A72" s="347">
        <f t="shared" si="72"/>
        <v>59</v>
      </c>
      <c r="B72" s="367">
        <f t="shared" si="62"/>
        <v>4451</v>
      </c>
      <c r="C72" s="365" t="s">
        <v>10</v>
      </c>
      <c r="D72" s="366">
        <f t="shared" si="67"/>
        <v>4550</v>
      </c>
      <c r="E72" s="326">
        <f t="shared" si="68"/>
        <v>0.14450000000000007</v>
      </c>
      <c r="F72" s="326">
        <f t="shared" si="1"/>
        <v>7.4140642552235458E-2</v>
      </c>
      <c r="G72" s="327">
        <f t="shared" si="63"/>
        <v>330</v>
      </c>
      <c r="H72" s="415"/>
      <c r="I72" s="414">
        <f t="shared" si="3"/>
        <v>0</v>
      </c>
      <c r="J72" s="329">
        <f t="shared" si="4"/>
        <v>350</v>
      </c>
      <c r="K72" s="421"/>
      <c r="L72" s="414">
        <f t="shared" si="5"/>
        <v>0</v>
      </c>
      <c r="M72" s="333">
        <f t="shared" si="6"/>
        <v>370</v>
      </c>
      <c r="N72" s="428"/>
      <c r="O72" s="414">
        <f t="shared" si="7"/>
        <v>0</v>
      </c>
      <c r="P72" s="351">
        <f t="shared" si="64"/>
        <v>0</v>
      </c>
      <c r="Q72" s="335">
        <f t="shared" si="71"/>
        <v>0.12200000000000005</v>
      </c>
      <c r="R72" s="335">
        <f t="shared" si="8"/>
        <v>2.8780049427095045E-2</v>
      </c>
      <c r="S72" s="336">
        <f t="shared" si="66"/>
        <v>128.10000000000005</v>
      </c>
      <c r="T72" s="421"/>
      <c r="U72" s="411">
        <f t="shared" si="9"/>
        <v>0</v>
      </c>
      <c r="V72" s="338">
        <f t="shared" si="10"/>
        <v>147</v>
      </c>
      <c r="W72" s="421"/>
      <c r="X72" s="430">
        <f t="shared" si="11"/>
        <v>0</v>
      </c>
      <c r="Y72" s="339">
        <f t="shared" si="12"/>
        <v>169</v>
      </c>
      <c r="Z72" s="421"/>
      <c r="AA72" s="430">
        <f t="shared" si="13"/>
        <v>0</v>
      </c>
      <c r="AB72" s="355">
        <f t="shared" si="14"/>
        <v>0</v>
      </c>
      <c r="AC72" s="9">
        <f t="shared" si="69"/>
        <v>9.9500000000000033E-2</v>
      </c>
      <c r="AD72" s="9">
        <f t="shared" si="15"/>
        <v>6.7400584138395869E-3</v>
      </c>
      <c r="AE72" s="11">
        <f t="shared" si="16"/>
        <v>30</v>
      </c>
      <c r="AF72" s="421"/>
      <c r="AG72" s="411">
        <f t="shared" si="17"/>
        <v>0</v>
      </c>
      <c r="AH72" s="12">
        <f t="shared" si="18"/>
        <v>35</v>
      </c>
      <c r="AI72" s="421"/>
      <c r="AJ72" s="439">
        <f t="shared" si="19"/>
        <v>0</v>
      </c>
      <c r="AK72" s="13">
        <f t="shared" si="20"/>
        <v>40</v>
      </c>
      <c r="AL72" s="426"/>
      <c r="AM72" s="427">
        <f t="shared" si="21"/>
        <v>0</v>
      </c>
      <c r="AN72" s="361">
        <f t="shared" si="22"/>
        <v>0</v>
      </c>
      <c r="AO72" s="378">
        <f t="shared" si="70"/>
        <v>8.1500000000000017E-2</v>
      </c>
      <c r="AP72" s="378">
        <f t="shared" si="23"/>
        <v>4.4933722758930573E-3</v>
      </c>
      <c r="AQ72" s="379">
        <f t="shared" si="24"/>
        <v>20</v>
      </c>
      <c r="AR72" s="421"/>
      <c r="AS72" s="411">
        <f t="shared" si="25"/>
        <v>0</v>
      </c>
      <c r="AT72" s="383">
        <f t="shared" si="26"/>
        <v>23</v>
      </c>
      <c r="AU72" s="421"/>
      <c r="AV72" s="439">
        <f t="shared" si="27"/>
        <v>0</v>
      </c>
      <c r="AW72" s="385">
        <f t="shared" si="28"/>
        <v>26</v>
      </c>
      <c r="AX72" s="421"/>
      <c r="AY72" s="427">
        <f t="shared" si="29"/>
        <v>0</v>
      </c>
      <c r="AZ72" s="361">
        <f t="shared" si="30"/>
        <v>0</v>
      </c>
      <c r="BA72" s="17">
        <f t="shared" si="2"/>
        <v>3.1453605931251404E-3</v>
      </c>
      <c r="BB72" s="14">
        <f t="shared" si="31"/>
        <v>14</v>
      </c>
      <c r="BC72" s="24"/>
      <c r="BD72" s="10">
        <f t="shared" si="32"/>
        <v>0</v>
      </c>
      <c r="BE72" s="15">
        <f t="shared" si="33"/>
        <v>18</v>
      </c>
      <c r="BF72" s="24"/>
      <c r="BG72" s="23">
        <f t="shared" si="34"/>
        <v>0</v>
      </c>
      <c r="BH72" s="16">
        <f t="shared" si="35"/>
        <v>25</v>
      </c>
      <c r="BI72" s="24"/>
      <c r="BJ72" s="25">
        <f t="shared" si="36"/>
        <v>0</v>
      </c>
      <c r="BK72" s="26">
        <f t="shared" si="37"/>
        <v>0</v>
      </c>
      <c r="BL72" s="17">
        <f t="shared" si="38"/>
        <v>2.2466861379465287E-3</v>
      </c>
      <c r="BM72" s="14">
        <f t="shared" si="39"/>
        <v>10</v>
      </c>
      <c r="BN72" s="24"/>
      <c r="BO72" s="10">
        <f t="shared" si="40"/>
        <v>0</v>
      </c>
      <c r="BP72" s="15">
        <f t="shared" si="41"/>
        <v>17</v>
      </c>
      <c r="BQ72" s="24"/>
      <c r="BR72" s="23">
        <f t="shared" si="42"/>
        <v>0</v>
      </c>
      <c r="BS72" s="16">
        <f t="shared" si="43"/>
        <v>24</v>
      </c>
      <c r="BT72" s="24"/>
      <c r="BU72" s="25">
        <f t="shared" si="44"/>
        <v>0</v>
      </c>
      <c r="BV72" s="26">
        <f t="shared" si="45"/>
        <v>0</v>
      </c>
      <c r="BW72" s="17">
        <f t="shared" si="46"/>
        <v>2.0220175241518761E-3</v>
      </c>
      <c r="BX72" s="14">
        <f t="shared" si="47"/>
        <v>9</v>
      </c>
      <c r="BY72" s="24"/>
      <c r="BZ72" s="10">
        <f t="shared" si="48"/>
        <v>0</v>
      </c>
      <c r="CA72" s="15">
        <f t="shared" si="49"/>
        <v>16</v>
      </c>
      <c r="CB72" s="24"/>
      <c r="CC72" s="23">
        <f t="shared" si="50"/>
        <v>0</v>
      </c>
      <c r="CD72" s="16">
        <f t="shared" si="51"/>
        <v>23</v>
      </c>
      <c r="CE72" s="24"/>
      <c r="CF72" s="25">
        <f t="shared" si="52"/>
        <v>0</v>
      </c>
      <c r="CG72" s="26">
        <f t="shared" si="53"/>
        <v>0</v>
      </c>
      <c r="CH72" s="17">
        <f t="shared" si="54"/>
        <v>1.797348910357223E-3</v>
      </c>
      <c r="CI72" s="14">
        <f t="shared" si="55"/>
        <v>8</v>
      </c>
      <c r="CJ72" s="24"/>
      <c r="CK72" s="10">
        <f t="shared" si="56"/>
        <v>0</v>
      </c>
      <c r="CL72" s="15">
        <f t="shared" si="57"/>
        <v>15</v>
      </c>
      <c r="CM72" s="24"/>
      <c r="CN72" s="23">
        <f t="shared" si="58"/>
        <v>0</v>
      </c>
      <c r="CO72" s="15">
        <f t="shared" si="59"/>
        <v>22</v>
      </c>
      <c r="CP72" s="24"/>
      <c r="CQ72" s="23">
        <f t="shared" si="60"/>
        <v>0</v>
      </c>
      <c r="CR72" s="361">
        <f t="shared" si="61"/>
        <v>0</v>
      </c>
    </row>
    <row r="73" spans="1:96" x14ac:dyDescent="0.25">
      <c r="A73" s="347">
        <f t="shared" si="72"/>
        <v>60</v>
      </c>
      <c r="B73" s="367">
        <f t="shared" si="62"/>
        <v>4551</v>
      </c>
      <c r="C73" s="365" t="s">
        <v>10</v>
      </c>
      <c r="D73" s="366">
        <f t="shared" si="67"/>
        <v>4650</v>
      </c>
      <c r="E73" s="326">
        <f t="shared" si="68"/>
        <v>0.14450000000000007</v>
      </c>
      <c r="F73" s="326">
        <f t="shared" si="1"/>
        <v>7.2511535926170073E-2</v>
      </c>
      <c r="G73" s="327">
        <f t="shared" si="63"/>
        <v>330</v>
      </c>
      <c r="H73" s="415"/>
      <c r="I73" s="414">
        <f t="shared" si="3"/>
        <v>0</v>
      </c>
      <c r="J73" s="329">
        <f t="shared" si="4"/>
        <v>350</v>
      </c>
      <c r="K73" s="421"/>
      <c r="L73" s="414">
        <f t="shared" si="5"/>
        <v>0</v>
      </c>
      <c r="M73" s="333">
        <f t="shared" si="6"/>
        <v>370</v>
      </c>
      <c r="N73" s="428"/>
      <c r="O73" s="414">
        <f t="shared" si="7"/>
        <v>0</v>
      </c>
      <c r="P73" s="351">
        <f t="shared" si="64"/>
        <v>0</v>
      </c>
      <c r="Q73" s="335">
        <f t="shared" si="71"/>
        <v>0.12650000000000006</v>
      </c>
      <c r="R73" s="335">
        <f t="shared" si="8"/>
        <v>3.0575697648868395E-2</v>
      </c>
      <c r="S73" s="336">
        <f t="shared" si="66"/>
        <v>139.15000000000006</v>
      </c>
      <c r="T73" s="421"/>
      <c r="U73" s="411">
        <f t="shared" si="9"/>
        <v>0</v>
      </c>
      <c r="V73" s="338">
        <f t="shared" si="10"/>
        <v>160</v>
      </c>
      <c r="W73" s="421"/>
      <c r="X73" s="430">
        <f t="shared" si="11"/>
        <v>0</v>
      </c>
      <c r="Y73" s="339">
        <f t="shared" si="12"/>
        <v>184</v>
      </c>
      <c r="Z73" s="421"/>
      <c r="AA73" s="430">
        <f t="shared" si="13"/>
        <v>0</v>
      </c>
      <c r="AB73" s="355">
        <f t="shared" si="14"/>
        <v>0</v>
      </c>
      <c r="AC73" s="9">
        <f t="shared" si="69"/>
        <v>0.10400000000000004</v>
      </c>
      <c r="AD73" s="9">
        <f t="shared" si="15"/>
        <v>6.958177689885007E-3</v>
      </c>
      <c r="AE73" s="11">
        <f t="shared" si="16"/>
        <v>31.666666666666668</v>
      </c>
      <c r="AF73" s="421"/>
      <c r="AG73" s="411">
        <f t="shared" si="17"/>
        <v>0</v>
      </c>
      <c r="AH73" s="12">
        <f t="shared" si="18"/>
        <v>36</v>
      </c>
      <c r="AI73" s="421"/>
      <c r="AJ73" s="439">
        <f t="shared" si="19"/>
        <v>0</v>
      </c>
      <c r="AK73" s="13">
        <f t="shared" si="20"/>
        <v>41</v>
      </c>
      <c r="AL73" s="426"/>
      <c r="AM73" s="427">
        <f t="shared" si="21"/>
        <v>0</v>
      </c>
      <c r="AN73" s="361">
        <f t="shared" si="22"/>
        <v>0</v>
      </c>
      <c r="AO73" s="378">
        <f t="shared" si="70"/>
        <v>8.6000000000000021E-2</v>
      </c>
      <c r="AP73" s="378">
        <f t="shared" si="23"/>
        <v>4.6693034497912542E-3</v>
      </c>
      <c r="AQ73" s="379">
        <f t="shared" si="24"/>
        <v>21.25</v>
      </c>
      <c r="AR73" s="421"/>
      <c r="AS73" s="411">
        <f t="shared" si="25"/>
        <v>0</v>
      </c>
      <c r="AT73" s="383">
        <f t="shared" si="26"/>
        <v>24</v>
      </c>
      <c r="AU73" s="421"/>
      <c r="AV73" s="439">
        <f t="shared" si="27"/>
        <v>0</v>
      </c>
      <c r="AW73" s="385">
        <f t="shared" si="28"/>
        <v>28</v>
      </c>
      <c r="AX73" s="421"/>
      <c r="AY73" s="427">
        <f t="shared" si="29"/>
        <v>0</v>
      </c>
      <c r="AZ73" s="361">
        <f t="shared" si="30"/>
        <v>0</v>
      </c>
      <c r="BA73" s="17" t="str">
        <f t="shared" si="2"/>
        <v/>
      </c>
      <c r="BB73" s="14">
        <f t="shared" si="31"/>
        <v>15</v>
      </c>
      <c r="BC73" s="24"/>
      <c r="BD73" s="10">
        <f t="shared" si="32"/>
        <v>0</v>
      </c>
      <c r="BE73" s="15">
        <f t="shared" si="33"/>
        <v>18</v>
      </c>
      <c r="BF73" s="24"/>
      <c r="BG73" s="23">
        <f t="shared" si="34"/>
        <v>0</v>
      </c>
      <c r="BH73" s="16">
        <f t="shared" si="35"/>
        <v>25</v>
      </c>
      <c r="BI73" s="24"/>
      <c r="BJ73" s="25">
        <f t="shared" si="36"/>
        <v>0</v>
      </c>
      <c r="BK73" s="26">
        <f t="shared" si="37"/>
        <v>0</v>
      </c>
      <c r="BL73" s="17">
        <f t="shared" si="38"/>
        <v>2.3804292096975023E-3</v>
      </c>
      <c r="BM73" s="14">
        <f t="shared" si="39"/>
        <v>10.833333333333334</v>
      </c>
      <c r="BN73" s="24"/>
      <c r="BO73" s="10">
        <f t="shared" si="40"/>
        <v>0</v>
      </c>
      <c r="BP73" s="15">
        <f t="shared" si="41"/>
        <v>17</v>
      </c>
      <c r="BQ73" s="24"/>
      <c r="BR73" s="23">
        <f t="shared" si="42"/>
        <v>0</v>
      </c>
      <c r="BS73" s="16">
        <f t="shared" si="43"/>
        <v>24</v>
      </c>
      <c r="BT73" s="24"/>
      <c r="BU73" s="25">
        <f t="shared" si="44"/>
        <v>0</v>
      </c>
      <c r="BV73" s="26">
        <f t="shared" si="45"/>
        <v>0</v>
      </c>
      <c r="BW73" s="17">
        <f t="shared" si="46"/>
        <v>1.977587343441002E-3</v>
      </c>
      <c r="BX73" s="14">
        <f t="shared" si="47"/>
        <v>9</v>
      </c>
      <c r="BY73" s="24"/>
      <c r="BZ73" s="10">
        <f t="shared" si="48"/>
        <v>0</v>
      </c>
      <c r="CA73" s="15">
        <f t="shared" si="49"/>
        <v>16</v>
      </c>
      <c r="CB73" s="24"/>
      <c r="CC73" s="23">
        <f t="shared" si="50"/>
        <v>0</v>
      </c>
      <c r="CD73" s="16">
        <f t="shared" si="51"/>
        <v>23</v>
      </c>
      <c r="CE73" s="24"/>
      <c r="CF73" s="25">
        <f t="shared" si="52"/>
        <v>0</v>
      </c>
      <c r="CG73" s="26">
        <f t="shared" si="53"/>
        <v>0</v>
      </c>
      <c r="CH73" s="17">
        <f t="shared" si="54"/>
        <v>1.7578554163920018E-3</v>
      </c>
      <c r="CI73" s="14">
        <f t="shared" si="55"/>
        <v>8</v>
      </c>
      <c r="CJ73" s="24"/>
      <c r="CK73" s="10">
        <f t="shared" si="56"/>
        <v>0</v>
      </c>
      <c r="CL73" s="15">
        <f t="shared" si="57"/>
        <v>15</v>
      </c>
      <c r="CM73" s="24"/>
      <c r="CN73" s="23">
        <f t="shared" si="58"/>
        <v>0</v>
      </c>
      <c r="CO73" s="15">
        <f t="shared" si="59"/>
        <v>22</v>
      </c>
      <c r="CP73" s="24"/>
      <c r="CQ73" s="23">
        <f t="shared" si="60"/>
        <v>0</v>
      </c>
      <c r="CR73" s="361">
        <f t="shared" si="61"/>
        <v>0</v>
      </c>
    </row>
    <row r="74" spans="1:96" x14ac:dyDescent="0.25">
      <c r="A74" s="347">
        <f t="shared" si="72"/>
        <v>61</v>
      </c>
      <c r="B74" s="367">
        <f t="shared" si="62"/>
        <v>4651</v>
      </c>
      <c r="C74" s="365" t="s">
        <v>10</v>
      </c>
      <c r="D74" s="366">
        <f t="shared" si="67"/>
        <v>4750</v>
      </c>
      <c r="E74" s="326">
        <f t="shared" si="68"/>
        <v>0.14450000000000007</v>
      </c>
      <c r="F74" s="326">
        <f t="shared" si="1"/>
        <v>7.0952483336916797E-2</v>
      </c>
      <c r="G74" s="327">
        <f t="shared" si="63"/>
        <v>330</v>
      </c>
      <c r="H74" s="415"/>
      <c r="I74" s="414">
        <f t="shared" si="3"/>
        <v>0</v>
      </c>
      <c r="J74" s="329">
        <f t="shared" si="4"/>
        <v>350</v>
      </c>
      <c r="K74" s="421"/>
      <c r="L74" s="414">
        <f t="shared" si="5"/>
        <v>0</v>
      </c>
      <c r="M74" s="333">
        <f t="shared" si="6"/>
        <v>370</v>
      </c>
      <c r="N74" s="428"/>
      <c r="O74" s="414">
        <f t="shared" si="7"/>
        <v>0</v>
      </c>
      <c r="P74" s="351">
        <f t="shared" si="64"/>
        <v>0</v>
      </c>
      <c r="Q74" s="335">
        <f t="shared" si="71"/>
        <v>0.13100000000000006</v>
      </c>
      <c r="R74" s="335">
        <f t="shared" si="8"/>
        <v>3.2390883680928843E-2</v>
      </c>
      <c r="S74" s="336">
        <f t="shared" si="66"/>
        <v>150.65000000000006</v>
      </c>
      <c r="T74" s="421"/>
      <c r="U74" s="411">
        <f t="shared" si="9"/>
        <v>0</v>
      </c>
      <c r="V74" s="338">
        <f t="shared" si="10"/>
        <v>173</v>
      </c>
      <c r="W74" s="421"/>
      <c r="X74" s="430">
        <f t="shared" si="11"/>
        <v>0</v>
      </c>
      <c r="Y74" s="339">
        <f t="shared" si="12"/>
        <v>199</v>
      </c>
      <c r="Z74" s="421"/>
      <c r="AA74" s="430">
        <f t="shared" si="13"/>
        <v>0</v>
      </c>
      <c r="AB74" s="355">
        <f t="shared" si="14"/>
        <v>0</v>
      </c>
      <c r="AC74" s="9">
        <f t="shared" si="69"/>
        <v>0.10850000000000004</v>
      </c>
      <c r="AD74" s="9">
        <f t="shared" si="15"/>
        <v>7.1669175087794744E-3</v>
      </c>
      <c r="AE74" s="11">
        <f t="shared" si="16"/>
        <v>33.333333333333336</v>
      </c>
      <c r="AF74" s="421"/>
      <c r="AG74" s="411">
        <f t="shared" si="17"/>
        <v>0</v>
      </c>
      <c r="AH74" s="12">
        <f t="shared" si="18"/>
        <v>38</v>
      </c>
      <c r="AI74" s="421"/>
      <c r="AJ74" s="439">
        <f t="shared" si="19"/>
        <v>0</v>
      </c>
      <c r="AK74" s="13">
        <f t="shared" si="20"/>
        <v>44</v>
      </c>
      <c r="AL74" s="426"/>
      <c r="AM74" s="427">
        <f t="shared" si="21"/>
        <v>0</v>
      </c>
      <c r="AN74" s="361">
        <f t="shared" si="22"/>
        <v>0</v>
      </c>
      <c r="AO74" s="378">
        <f t="shared" si="70"/>
        <v>9.0500000000000025E-2</v>
      </c>
      <c r="AP74" s="378">
        <f t="shared" si="23"/>
        <v>4.837669318426145E-3</v>
      </c>
      <c r="AQ74" s="379">
        <f t="shared" si="24"/>
        <v>22.5</v>
      </c>
      <c r="AR74" s="421"/>
      <c r="AS74" s="411">
        <f t="shared" si="25"/>
        <v>0</v>
      </c>
      <c r="AT74" s="383">
        <f t="shared" si="26"/>
        <v>26</v>
      </c>
      <c r="AU74" s="421"/>
      <c r="AV74" s="439">
        <f t="shared" si="27"/>
        <v>0</v>
      </c>
      <c r="AW74" s="385">
        <f t="shared" si="28"/>
        <v>30</v>
      </c>
      <c r="AX74" s="421"/>
      <c r="AY74" s="427">
        <f t="shared" si="29"/>
        <v>0</v>
      </c>
      <c r="AZ74" s="361">
        <f t="shared" si="30"/>
        <v>0</v>
      </c>
      <c r="BA74" s="17">
        <f t="shared" si="2"/>
        <v>3.4401204042141475E-3</v>
      </c>
      <c r="BB74" s="14">
        <f t="shared" si="31"/>
        <v>16</v>
      </c>
      <c r="BC74" s="24"/>
      <c r="BD74" s="10">
        <f t="shared" si="32"/>
        <v>0</v>
      </c>
      <c r="BE74" s="15">
        <f t="shared" si="33"/>
        <v>18</v>
      </c>
      <c r="BF74" s="24"/>
      <c r="BG74" s="23">
        <f t="shared" si="34"/>
        <v>0</v>
      </c>
      <c r="BH74" s="16">
        <f t="shared" si="35"/>
        <v>25</v>
      </c>
      <c r="BI74" s="24"/>
      <c r="BJ74" s="25">
        <f t="shared" si="36"/>
        <v>0</v>
      </c>
      <c r="BK74" s="26">
        <f t="shared" si="37"/>
        <v>0</v>
      </c>
      <c r="BL74" s="17">
        <f t="shared" si="38"/>
        <v>2.5084211280728156E-3</v>
      </c>
      <c r="BM74" s="14">
        <f t="shared" si="39"/>
        <v>11.666666666666666</v>
      </c>
      <c r="BN74" s="24"/>
      <c r="BO74" s="10">
        <f t="shared" si="40"/>
        <v>0</v>
      </c>
      <c r="BP74" s="15">
        <f t="shared" si="41"/>
        <v>17</v>
      </c>
      <c r="BQ74" s="24"/>
      <c r="BR74" s="23">
        <f t="shared" si="42"/>
        <v>0</v>
      </c>
      <c r="BS74" s="16">
        <f t="shared" si="43"/>
        <v>24</v>
      </c>
      <c r="BT74" s="24"/>
      <c r="BU74" s="25">
        <f t="shared" si="44"/>
        <v>0</v>
      </c>
      <c r="BV74" s="26">
        <f t="shared" si="45"/>
        <v>0</v>
      </c>
      <c r="BW74" s="17">
        <f t="shared" si="46"/>
        <v>1.9964984488742821E-3</v>
      </c>
      <c r="BX74" s="14">
        <f t="shared" si="47"/>
        <v>9.2857142857142865</v>
      </c>
      <c r="BY74" s="24"/>
      <c r="BZ74" s="10">
        <f t="shared" si="48"/>
        <v>0</v>
      </c>
      <c r="CA74" s="15">
        <f t="shared" si="49"/>
        <v>16</v>
      </c>
      <c r="CB74" s="24"/>
      <c r="CC74" s="23">
        <f t="shared" si="50"/>
        <v>0</v>
      </c>
      <c r="CD74" s="16">
        <f t="shared" si="51"/>
        <v>23</v>
      </c>
      <c r="CE74" s="24"/>
      <c r="CF74" s="25">
        <f t="shared" si="52"/>
        <v>0</v>
      </c>
      <c r="CG74" s="26">
        <f t="shared" si="53"/>
        <v>0</v>
      </c>
      <c r="CH74" s="17">
        <f t="shared" si="54"/>
        <v>1.7200602021070737E-3</v>
      </c>
      <c r="CI74" s="14">
        <f t="shared" si="55"/>
        <v>8</v>
      </c>
      <c r="CJ74" s="24"/>
      <c r="CK74" s="10">
        <f t="shared" si="56"/>
        <v>0</v>
      </c>
      <c r="CL74" s="15">
        <f t="shared" si="57"/>
        <v>15</v>
      </c>
      <c r="CM74" s="24"/>
      <c r="CN74" s="23">
        <f t="shared" si="58"/>
        <v>0</v>
      </c>
      <c r="CO74" s="15">
        <f t="shared" si="59"/>
        <v>22</v>
      </c>
      <c r="CP74" s="24"/>
      <c r="CQ74" s="23">
        <f t="shared" si="60"/>
        <v>0</v>
      </c>
      <c r="CR74" s="361">
        <f t="shared" si="61"/>
        <v>0</v>
      </c>
    </row>
    <row r="75" spans="1:96" x14ac:dyDescent="0.25">
      <c r="A75" s="347">
        <f t="shared" si="72"/>
        <v>62</v>
      </c>
      <c r="B75" s="367">
        <f t="shared" si="62"/>
        <v>4751</v>
      </c>
      <c r="C75" s="365" t="s">
        <v>10</v>
      </c>
      <c r="D75" s="366">
        <f t="shared" si="67"/>
        <v>4850</v>
      </c>
      <c r="E75" s="326">
        <f t="shared" si="68"/>
        <v>0.14450000000000007</v>
      </c>
      <c r="F75" s="326">
        <f t="shared" si="1"/>
        <v>6.9459061250263104E-2</v>
      </c>
      <c r="G75" s="327">
        <f t="shared" si="63"/>
        <v>330</v>
      </c>
      <c r="H75" s="415"/>
      <c r="I75" s="414">
        <f t="shared" si="3"/>
        <v>0</v>
      </c>
      <c r="J75" s="329">
        <f t="shared" si="4"/>
        <v>350</v>
      </c>
      <c r="K75" s="421"/>
      <c r="L75" s="414">
        <f t="shared" si="5"/>
        <v>0</v>
      </c>
      <c r="M75" s="333">
        <f t="shared" si="6"/>
        <v>370</v>
      </c>
      <c r="N75" s="428"/>
      <c r="O75" s="414">
        <f t="shared" si="7"/>
        <v>0</v>
      </c>
      <c r="P75" s="351">
        <f t="shared" si="64"/>
        <v>0</v>
      </c>
      <c r="Q75" s="335">
        <f t="shared" si="71"/>
        <v>0.13550000000000006</v>
      </c>
      <c r="R75" s="335">
        <f t="shared" si="8"/>
        <v>3.4224373816038746E-2</v>
      </c>
      <c r="S75" s="336">
        <f t="shared" si="66"/>
        <v>162.60000000000008</v>
      </c>
      <c r="T75" s="421"/>
      <c r="U75" s="411">
        <f t="shared" si="9"/>
        <v>0</v>
      </c>
      <c r="V75" s="338">
        <f t="shared" si="10"/>
        <v>187</v>
      </c>
      <c r="W75" s="421"/>
      <c r="X75" s="430">
        <f t="shared" si="11"/>
        <v>0</v>
      </c>
      <c r="Y75" s="339">
        <f t="shared" si="12"/>
        <v>215</v>
      </c>
      <c r="Z75" s="421"/>
      <c r="AA75" s="430">
        <f t="shared" si="13"/>
        <v>0</v>
      </c>
      <c r="AB75" s="355">
        <f t="shared" si="14"/>
        <v>0</v>
      </c>
      <c r="AC75" s="9">
        <f t="shared" si="69"/>
        <v>0.11300000000000004</v>
      </c>
      <c r="AD75" s="9">
        <f t="shared" si="15"/>
        <v>7.3668701326036626E-3</v>
      </c>
      <c r="AE75" s="11">
        <f t="shared" si="16"/>
        <v>35</v>
      </c>
      <c r="AF75" s="421"/>
      <c r="AG75" s="411">
        <f t="shared" si="17"/>
        <v>0</v>
      </c>
      <c r="AH75" s="12">
        <f t="shared" si="18"/>
        <v>40</v>
      </c>
      <c r="AI75" s="421"/>
      <c r="AJ75" s="439">
        <f t="shared" si="19"/>
        <v>0</v>
      </c>
      <c r="AK75" s="13">
        <f t="shared" si="20"/>
        <v>46</v>
      </c>
      <c r="AL75" s="426"/>
      <c r="AM75" s="427">
        <f t="shared" si="21"/>
        <v>0</v>
      </c>
      <c r="AN75" s="361">
        <f t="shared" si="22"/>
        <v>0</v>
      </c>
      <c r="AO75" s="378">
        <f t="shared" si="70"/>
        <v>9.5000000000000029E-2</v>
      </c>
      <c r="AP75" s="378">
        <f t="shared" si="23"/>
        <v>4.9989475899810563E-3</v>
      </c>
      <c r="AQ75" s="379">
        <f t="shared" si="24"/>
        <v>23.75</v>
      </c>
      <c r="AR75" s="421"/>
      <c r="AS75" s="411">
        <f t="shared" si="25"/>
        <v>0</v>
      </c>
      <c r="AT75" s="383">
        <f t="shared" si="26"/>
        <v>27</v>
      </c>
      <c r="AU75" s="421"/>
      <c r="AV75" s="439">
        <f t="shared" si="27"/>
        <v>0</v>
      </c>
      <c r="AW75" s="385">
        <f t="shared" si="28"/>
        <v>31</v>
      </c>
      <c r="AX75" s="421"/>
      <c r="AY75" s="427">
        <f t="shared" si="29"/>
        <v>0</v>
      </c>
      <c r="AZ75" s="361">
        <f t="shared" si="30"/>
        <v>0</v>
      </c>
      <c r="BA75" s="17">
        <f t="shared" si="2"/>
        <v>3.578194064407493E-3</v>
      </c>
      <c r="BB75" s="14">
        <f t="shared" si="31"/>
        <v>17</v>
      </c>
      <c r="BC75" s="24"/>
      <c r="BD75" s="10">
        <f t="shared" si="32"/>
        <v>0</v>
      </c>
      <c r="BE75" s="15">
        <f t="shared" si="33"/>
        <v>20</v>
      </c>
      <c r="BF75" s="24"/>
      <c r="BG75" s="23">
        <f t="shared" si="34"/>
        <v>0</v>
      </c>
      <c r="BH75" s="16">
        <f t="shared" si="35"/>
        <v>25</v>
      </c>
      <c r="BI75" s="24"/>
      <c r="BJ75" s="25">
        <f t="shared" si="36"/>
        <v>0</v>
      </c>
      <c r="BK75" s="26">
        <f t="shared" si="37"/>
        <v>0</v>
      </c>
      <c r="BL75" s="17">
        <f t="shared" si="38"/>
        <v>2.6310250473584509E-3</v>
      </c>
      <c r="BM75" s="14">
        <f t="shared" si="39"/>
        <v>12.5</v>
      </c>
      <c r="BN75" s="24"/>
      <c r="BO75" s="10">
        <f t="shared" si="40"/>
        <v>0</v>
      </c>
      <c r="BP75" s="15">
        <f t="shared" si="41"/>
        <v>17</v>
      </c>
      <c r="BQ75" s="24"/>
      <c r="BR75" s="23">
        <f t="shared" si="42"/>
        <v>0</v>
      </c>
      <c r="BS75" s="16">
        <f t="shared" si="43"/>
        <v>24</v>
      </c>
      <c r="BT75" s="24"/>
      <c r="BU75" s="25">
        <f t="shared" si="44"/>
        <v>0</v>
      </c>
      <c r="BV75" s="26">
        <f t="shared" si="45"/>
        <v>0</v>
      </c>
      <c r="BW75" s="17">
        <f t="shared" si="46"/>
        <v>2.1048200378867609E-3</v>
      </c>
      <c r="BX75" s="14">
        <f t="shared" si="47"/>
        <v>10</v>
      </c>
      <c r="BY75" s="24"/>
      <c r="BZ75" s="10">
        <f t="shared" si="48"/>
        <v>0</v>
      </c>
      <c r="CA75" s="15">
        <f t="shared" si="49"/>
        <v>16</v>
      </c>
      <c r="CB75" s="24"/>
      <c r="CC75" s="23">
        <f t="shared" si="50"/>
        <v>0</v>
      </c>
      <c r="CD75" s="16">
        <f t="shared" si="51"/>
        <v>23</v>
      </c>
      <c r="CE75" s="24"/>
      <c r="CF75" s="25">
        <f t="shared" si="52"/>
        <v>0</v>
      </c>
      <c r="CG75" s="26">
        <f t="shared" si="53"/>
        <v>0</v>
      </c>
      <c r="CH75" s="17">
        <f t="shared" si="54"/>
        <v>1.6838560303094085E-3</v>
      </c>
      <c r="CI75" s="14">
        <f t="shared" si="55"/>
        <v>8</v>
      </c>
      <c r="CJ75" s="24"/>
      <c r="CK75" s="10">
        <f t="shared" si="56"/>
        <v>0</v>
      </c>
      <c r="CL75" s="15">
        <f t="shared" si="57"/>
        <v>15</v>
      </c>
      <c r="CM75" s="24"/>
      <c r="CN75" s="23">
        <f t="shared" si="58"/>
        <v>0</v>
      </c>
      <c r="CO75" s="15">
        <f t="shared" si="59"/>
        <v>22</v>
      </c>
      <c r="CP75" s="24"/>
      <c r="CQ75" s="23">
        <f t="shared" si="60"/>
        <v>0</v>
      </c>
      <c r="CR75" s="361">
        <f t="shared" si="61"/>
        <v>0</v>
      </c>
    </row>
    <row r="76" spans="1:96" x14ac:dyDescent="0.25">
      <c r="A76" s="347">
        <f t="shared" si="72"/>
        <v>63</v>
      </c>
      <c r="B76" s="367">
        <f t="shared" si="62"/>
        <v>4851</v>
      </c>
      <c r="C76" s="365" t="s">
        <v>10</v>
      </c>
      <c r="D76" s="366">
        <f t="shared" si="67"/>
        <v>4950</v>
      </c>
      <c r="E76" s="326">
        <f t="shared" si="68"/>
        <v>0.14450000000000007</v>
      </c>
      <c r="F76" s="326">
        <f t="shared" si="1"/>
        <v>6.8027210884353748E-2</v>
      </c>
      <c r="G76" s="327">
        <f t="shared" si="63"/>
        <v>330</v>
      </c>
      <c r="H76" s="415"/>
      <c r="I76" s="414">
        <f t="shared" si="3"/>
        <v>0</v>
      </c>
      <c r="J76" s="329">
        <f t="shared" si="4"/>
        <v>350</v>
      </c>
      <c r="K76" s="421"/>
      <c r="L76" s="414">
        <f t="shared" si="5"/>
        <v>0</v>
      </c>
      <c r="M76" s="333">
        <f t="shared" si="6"/>
        <v>370</v>
      </c>
      <c r="N76" s="428"/>
      <c r="O76" s="414">
        <f t="shared" si="7"/>
        <v>0</v>
      </c>
      <c r="P76" s="351">
        <f t="shared" si="64"/>
        <v>0</v>
      </c>
      <c r="Q76" s="335">
        <f t="shared" si="71"/>
        <v>0.14000000000000007</v>
      </c>
      <c r="R76" s="335">
        <f t="shared" si="8"/>
        <v>3.6075036075036093E-2</v>
      </c>
      <c r="S76" s="336">
        <f t="shared" si="66"/>
        <v>175.00000000000009</v>
      </c>
      <c r="T76" s="421"/>
      <c r="U76" s="411">
        <f t="shared" si="9"/>
        <v>0</v>
      </c>
      <c r="V76" s="338">
        <f t="shared" si="10"/>
        <v>201</v>
      </c>
      <c r="W76" s="421"/>
      <c r="X76" s="430">
        <f t="shared" si="11"/>
        <v>0</v>
      </c>
      <c r="Y76" s="339">
        <f t="shared" si="12"/>
        <v>231</v>
      </c>
      <c r="Z76" s="421"/>
      <c r="AA76" s="430">
        <f t="shared" si="13"/>
        <v>0</v>
      </c>
      <c r="AB76" s="355">
        <f t="shared" si="14"/>
        <v>0</v>
      </c>
      <c r="AC76" s="9">
        <f t="shared" si="69"/>
        <v>0.11750000000000005</v>
      </c>
      <c r="AD76" s="9">
        <f t="shared" si="15"/>
        <v>7.5585789871504151E-3</v>
      </c>
      <c r="AE76" s="11">
        <f t="shared" si="16"/>
        <v>36.666666666666664</v>
      </c>
      <c r="AF76" s="421"/>
      <c r="AG76" s="411">
        <f t="shared" si="17"/>
        <v>0</v>
      </c>
      <c r="AH76" s="12">
        <f t="shared" si="18"/>
        <v>42</v>
      </c>
      <c r="AI76" s="421"/>
      <c r="AJ76" s="439">
        <f t="shared" si="19"/>
        <v>0</v>
      </c>
      <c r="AK76" s="13">
        <f t="shared" si="20"/>
        <v>48</v>
      </c>
      <c r="AL76" s="426"/>
      <c r="AM76" s="427">
        <f t="shared" si="21"/>
        <v>0</v>
      </c>
      <c r="AN76" s="361">
        <f t="shared" si="22"/>
        <v>0</v>
      </c>
      <c r="AO76" s="378">
        <f t="shared" si="70"/>
        <v>9.9500000000000033E-2</v>
      </c>
      <c r="AP76" s="378">
        <f t="shared" si="23"/>
        <v>5.1535765821480103E-3</v>
      </c>
      <c r="AQ76" s="379">
        <f t="shared" si="24"/>
        <v>25</v>
      </c>
      <c r="AR76" s="421"/>
      <c r="AS76" s="411">
        <f t="shared" si="25"/>
        <v>0</v>
      </c>
      <c r="AT76" s="383">
        <f t="shared" si="26"/>
        <v>29</v>
      </c>
      <c r="AU76" s="421"/>
      <c r="AV76" s="439">
        <f t="shared" si="27"/>
        <v>0</v>
      </c>
      <c r="AW76" s="385">
        <f t="shared" si="28"/>
        <v>33</v>
      </c>
      <c r="AX76" s="421"/>
      <c r="AY76" s="427">
        <f t="shared" si="29"/>
        <v>0</v>
      </c>
      <c r="AZ76" s="361">
        <f t="shared" si="30"/>
        <v>0</v>
      </c>
      <c r="BA76" s="17">
        <f t="shared" si="2"/>
        <v>3.7105751391465678E-3</v>
      </c>
      <c r="BB76" s="14">
        <f t="shared" si="31"/>
        <v>18</v>
      </c>
      <c r="BC76" s="24"/>
      <c r="BD76" s="10">
        <f t="shared" si="32"/>
        <v>0</v>
      </c>
      <c r="BE76" s="15">
        <f t="shared" si="33"/>
        <v>21</v>
      </c>
      <c r="BF76" s="24"/>
      <c r="BG76" s="23">
        <f t="shared" si="34"/>
        <v>0</v>
      </c>
      <c r="BH76" s="16">
        <f t="shared" si="35"/>
        <v>25</v>
      </c>
      <c r="BI76" s="24"/>
      <c r="BJ76" s="25">
        <f t="shared" si="36"/>
        <v>0</v>
      </c>
      <c r="BK76" s="26">
        <f t="shared" si="37"/>
        <v>0</v>
      </c>
      <c r="BL76" s="17">
        <f t="shared" si="38"/>
        <v>2.7485741771456056E-3</v>
      </c>
      <c r="BM76" s="14">
        <f t="shared" si="39"/>
        <v>13.333333333333334</v>
      </c>
      <c r="BN76" s="24"/>
      <c r="BO76" s="10">
        <f t="shared" si="40"/>
        <v>0</v>
      </c>
      <c r="BP76" s="15">
        <f t="shared" si="41"/>
        <v>17</v>
      </c>
      <c r="BQ76" s="24"/>
      <c r="BR76" s="23">
        <f t="shared" si="42"/>
        <v>0</v>
      </c>
      <c r="BS76" s="16">
        <f t="shared" si="43"/>
        <v>24</v>
      </c>
      <c r="BT76" s="24"/>
      <c r="BU76" s="25">
        <f t="shared" si="44"/>
        <v>0</v>
      </c>
      <c r="BV76" s="26">
        <f t="shared" si="45"/>
        <v>0</v>
      </c>
      <c r="BW76" s="17">
        <f t="shared" si="46"/>
        <v>2.2086756780634329E-3</v>
      </c>
      <c r="BX76" s="14">
        <f t="shared" si="47"/>
        <v>10.714285714285714</v>
      </c>
      <c r="BY76" s="24"/>
      <c r="BZ76" s="10">
        <f t="shared" si="48"/>
        <v>0</v>
      </c>
      <c r="CA76" s="15">
        <f t="shared" si="49"/>
        <v>16</v>
      </c>
      <c r="CB76" s="24"/>
      <c r="CC76" s="23">
        <f t="shared" si="50"/>
        <v>0</v>
      </c>
      <c r="CD76" s="16">
        <f t="shared" si="51"/>
        <v>23</v>
      </c>
      <c r="CE76" s="24"/>
      <c r="CF76" s="25">
        <f t="shared" si="52"/>
        <v>0</v>
      </c>
      <c r="CG76" s="26">
        <f t="shared" si="53"/>
        <v>0</v>
      </c>
      <c r="CH76" s="17">
        <f t="shared" si="54"/>
        <v>1.6749123891981034E-3</v>
      </c>
      <c r="CI76" s="14">
        <f t="shared" si="55"/>
        <v>8.125</v>
      </c>
      <c r="CJ76" s="24"/>
      <c r="CK76" s="10">
        <f t="shared" si="56"/>
        <v>0</v>
      </c>
      <c r="CL76" s="15">
        <f t="shared" si="57"/>
        <v>15</v>
      </c>
      <c r="CM76" s="24"/>
      <c r="CN76" s="23">
        <f t="shared" si="58"/>
        <v>0</v>
      </c>
      <c r="CO76" s="15">
        <f t="shared" si="59"/>
        <v>22</v>
      </c>
      <c r="CP76" s="24"/>
      <c r="CQ76" s="23">
        <f t="shared" si="60"/>
        <v>0</v>
      </c>
      <c r="CR76" s="361">
        <f t="shared" si="61"/>
        <v>0</v>
      </c>
    </row>
    <row r="77" spans="1:96" x14ac:dyDescent="0.25">
      <c r="A77" s="347">
        <f t="shared" si="72"/>
        <v>64</v>
      </c>
      <c r="B77" s="367">
        <f t="shared" si="62"/>
        <v>4951</v>
      </c>
      <c r="C77" s="365" t="s">
        <v>10</v>
      </c>
      <c r="D77" s="366">
        <f t="shared" si="67"/>
        <v>5050</v>
      </c>
      <c r="E77" s="326">
        <f t="shared" si="68"/>
        <v>0.14450000000000007</v>
      </c>
      <c r="F77" s="326">
        <f t="shared" si="1"/>
        <v>6.6653201373459911E-2</v>
      </c>
      <c r="G77" s="327">
        <f t="shared" si="63"/>
        <v>330</v>
      </c>
      <c r="H77" s="415"/>
      <c r="I77" s="414">
        <f t="shared" si="3"/>
        <v>0</v>
      </c>
      <c r="J77" s="329">
        <f t="shared" si="4"/>
        <v>350</v>
      </c>
      <c r="K77" s="421"/>
      <c r="L77" s="414">
        <f t="shared" si="5"/>
        <v>0</v>
      </c>
      <c r="M77" s="333">
        <f t="shared" si="6"/>
        <v>370</v>
      </c>
      <c r="N77" s="428"/>
      <c r="O77" s="414">
        <f t="shared" si="7"/>
        <v>0</v>
      </c>
      <c r="P77" s="351">
        <f t="shared" si="64"/>
        <v>0</v>
      </c>
      <c r="Q77" s="335">
        <f t="shared" si="71"/>
        <v>0.14450000000000007</v>
      </c>
      <c r="R77" s="335">
        <f t="shared" si="8"/>
        <v>3.794182993334682E-2</v>
      </c>
      <c r="S77" s="336">
        <f t="shared" si="66"/>
        <v>187.85000000000011</v>
      </c>
      <c r="T77" s="421"/>
      <c r="U77" s="411">
        <f t="shared" si="9"/>
        <v>0</v>
      </c>
      <c r="V77" s="338">
        <f t="shared" si="10"/>
        <v>216</v>
      </c>
      <c r="W77" s="421"/>
      <c r="X77" s="430">
        <f t="shared" si="11"/>
        <v>0</v>
      </c>
      <c r="Y77" s="339">
        <f t="shared" si="12"/>
        <v>248</v>
      </c>
      <c r="Z77" s="421"/>
      <c r="AA77" s="430">
        <f t="shared" si="13"/>
        <v>0</v>
      </c>
      <c r="AB77" s="355">
        <f t="shared" si="14"/>
        <v>0</v>
      </c>
      <c r="AC77" s="9">
        <f t="shared" si="69"/>
        <v>0.12200000000000005</v>
      </c>
      <c r="AD77" s="9">
        <f t="shared" si="15"/>
        <v>7.7425435938867576E-3</v>
      </c>
      <c r="AE77" s="11">
        <f t="shared" si="16"/>
        <v>38.333333333333336</v>
      </c>
      <c r="AF77" s="421"/>
      <c r="AG77" s="411">
        <f t="shared" si="17"/>
        <v>0</v>
      </c>
      <c r="AH77" s="12">
        <f t="shared" si="18"/>
        <v>44</v>
      </c>
      <c r="AI77" s="421"/>
      <c r="AJ77" s="439">
        <f t="shared" si="19"/>
        <v>0</v>
      </c>
      <c r="AK77" s="13">
        <f t="shared" si="20"/>
        <v>51</v>
      </c>
      <c r="AL77" s="426"/>
      <c r="AM77" s="427">
        <f t="shared" si="21"/>
        <v>0</v>
      </c>
      <c r="AN77" s="361">
        <f t="shared" si="22"/>
        <v>0</v>
      </c>
      <c r="AO77" s="378">
        <f t="shared" si="70"/>
        <v>0.10400000000000004</v>
      </c>
      <c r="AP77" s="378">
        <f t="shared" si="23"/>
        <v>5.3019592001615837E-3</v>
      </c>
      <c r="AQ77" s="379">
        <f t="shared" si="24"/>
        <v>26.25</v>
      </c>
      <c r="AR77" s="421"/>
      <c r="AS77" s="411">
        <f t="shared" si="25"/>
        <v>0</v>
      </c>
      <c r="AT77" s="383">
        <f t="shared" si="26"/>
        <v>30</v>
      </c>
      <c r="AU77" s="421"/>
      <c r="AV77" s="439">
        <f t="shared" si="27"/>
        <v>0</v>
      </c>
      <c r="AW77" s="385">
        <f t="shared" si="28"/>
        <v>35</v>
      </c>
      <c r="AX77" s="421"/>
      <c r="AY77" s="427">
        <f t="shared" si="29"/>
        <v>0</v>
      </c>
      <c r="AZ77" s="361">
        <f t="shared" si="30"/>
        <v>0</v>
      </c>
      <c r="BA77" s="17">
        <f t="shared" si="2"/>
        <v>3.8376085639264795E-3</v>
      </c>
      <c r="BB77" s="14">
        <f t="shared" si="31"/>
        <v>19</v>
      </c>
      <c r="BC77" s="24"/>
      <c r="BD77" s="10">
        <f t="shared" si="32"/>
        <v>0</v>
      </c>
      <c r="BE77" s="15">
        <f t="shared" si="33"/>
        <v>22</v>
      </c>
      <c r="BF77" s="24"/>
      <c r="BG77" s="23">
        <f t="shared" si="34"/>
        <v>0</v>
      </c>
      <c r="BH77" s="16">
        <f t="shared" si="35"/>
        <v>25</v>
      </c>
      <c r="BI77" s="24"/>
      <c r="BJ77" s="25">
        <f t="shared" si="36"/>
        <v>0</v>
      </c>
      <c r="BK77" s="26">
        <f t="shared" si="37"/>
        <v>0</v>
      </c>
      <c r="BL77" s="17">
        <f t="shared" si="38"/>
        <v>2.8613748064364101E-3</v>
      </c>
      <c r="BM77" s="14">
        <f t="shared" si="39"/>
        <v>14.166666666666666</v>
      </c>
      <c r="BN77" s="24"/>
      <c r="BO77" s="10">
        <f t="shared" si="40"/>
        <v>0</v>
      </c>
      <c r="BP77" s="15">
        <f t="shared" si="41"/>
        <v>17</v>
      </c>
      <c r="BQ77" s="24"/>
      <c r="BR77" s="23">
        <f t="shared" si="42"/>
        <v>0</v>
      </c>
      <c r="BS77" s="16">
        <f t="shared" si="43"/>
        <v>24</v>
      </c>
      <c r="BT77" s="24"/>
      <c r="BU77" s="25">
        <f t="shared" si="44"/>
        <v>0</v>
      </c>
      <c r="BV77" s="26">
        <f t="shared" si="45"/>
        <v>0</v>
      </c>
      <c r="BW77" s="17">
        <f t="shared" si="46"/>
        <v>2.3083359783016419E-3</v>
      </c>
      <c r="BX77" s="14">
        <f t="shared" si="47"/>
        <v>11.428571428571429</v>
      </c>
      <c r="BY77" s="24"/>
      <c r="BZ77" s="10">
        <f t="shared" si="48"/>
        <v>0</v>
      </c>
      <c r="CA77" s="15">
        <f t="shared" si="49"/>
        <v>16</v>
      </c>
      <c r="CB77" s="24"/>
      <c r="CC77" s="23">
        <f t="shared" si="50"/>
        <v>0</v>
      </c>
      <c r="CD77" s="16">
        <f t="shared" si="51"/>
        <v>23</v>
      </c>
      <c r="CE77" s="24"/>
      <c r="CF77" s="25">
        <f t="shared" si="52"/>
        <v>0</v>
      </c>
      <c r="CG77" s="26">
        <f t="shared" si="53"/>
        <v>0</v>
      </c>
      <c r="CH77" s="17">
        <f t="shared" si="54"/>
        <v>1.7673197333871946E-3</v>
      </c>
      <c r="CI77" s="14">
        <f t="shared" si="55"/>
        <v>8.75</v>
      </c>
      <c r="CJ77" s="24"/>
      <c r="CK77" s="10">
        <f t="shared" si="56"/>
        <v>0</v>
      </c>
      <c r="CL77" s="15">
        <f t="shared" si="57"/>
        <v>15</v>
      </c>
      <c r="CM77" s="24"/>
      <c r="CN77" s="23">
        <f t="shared" si="58"/>
        <v>0</v>
      </c>
      <c r="CO77" s="15">
        <f t="shared" si="59"/>
        <v>22</v>
      </c>
      <c r="CP77" s="24"/>
      <c r="CQ77" s="23">
        <f t="shared" si="60"/>
        <v>0</v>
      </c>
      <c r="CR77" s="361">
        <f t="shared" si="61"/>
        <v>0</v>
      </c>
    </row>
    <row r="78" spans="1:96" x14ac:dyDescent="0.25">
      <c r="A78" s="347">
        <f t="shared" si="72"/>
        <v>65</v>
      </c>
      <c r="B78" s="367">
        <f t="shared" si="62"/>
        <v>5051</v>
      </c>
      <c r="C78" s="365" t="s">
        <v>10</v>
      </c>
      <c r="D78" s="366">
        <f t="shared" si="67"/>
        <v>5150</v>
      </c>
      <c r="E78" s="326">
        <f t="shared" si="68"/>
        <v>0.14450000000000007</v>
      </c>
      <c r="F78" s="326">
        <f t="shared" si="1"/>
        <v>6.5333597307463867E-2</v>
      </c>
      <c r="G78" s="327">
        <f t="shared" si="63"/>
        <v>330</v>
      </c>
      <c r="H78" s="415"/>
      <c r="I78" s="414">
        <f t="shared" si="3"/>
        <v>0</v>
      </c>
      <c r="J78" s="329">
        <f t="shared" si="4"/>
        <v>350</v>
      </c>
      <c r="K78" s="421"/>
      <c r="L78" s="414">
        <f t="shared" si="5"/>
        <v>0</v>
      </c>
      <c r="M78" s="333">
        <f t="shared" si="6"/>
        <v>370</v>
      </c>
      <c r="N78" s="428"/>
      <c r="O78" s="414">
        <f t="shared" si="7"/>
        <v>0</v>
      </c>
      <c r="P78" s="351">
        <f t="shared" si="64"/>
        <v>0</v>
      </c>
      <c r="Q78" s="335">
        <f t="shared" si="71"/>
        <v>0.14900000000000008</v>
      </c>
      <c r="R78" s="335">
        <f t="shared" si="8"/>
        <v>3.9823797267867764E-2</v>
      </c>
      <c r="S78" s="336">
        <f t="shared" si="66"/>
        <v>201.15000000000009</v>
      </c>
      <c r="T78" s="421"/>
      <c r="U78" s="411">
        <f t="shared" si="9"/>
        <v>0</v>
      </c>
      <c r="V78" s="338">
        <f t="shared" si="10"/>
        <v>231</v>
      </c>
      <c r="W78" s="421"/>
      <c r="X78" s="430">
        <f t="shared" si="11"/>
        <v>0</v>
      </c>
      <c r="Y78" s="339">
        <f t="shared" si="12"/>
        <v>266</v>
      </c>
      <c r="Z78" s="421"/>
      <c r="AA78" s="430">
        <f t="shared" si="13"/>
        <v>0</v>
      </c>
      <c r="AB78" s="355">
        <f t="shared" si="14"/>
        <v>0</v>
      </c>
      <c r="AC78" s="9">
        <f t="shared" si="69"/>
        <v>0.12650000000000006</v>
      </c>
      <c r="AD78" s="9">
        <f t="shared" si="15"/>
        <v>7.9192239160562269E-3</v>
      </c>
      <c r="AE78" s="11">
        <f t="shared" si="16"/>
        <v>40</v>
      </c>
      <c r="AF78" s="421"/>
      <c r="AG78" s="411">
        <f t="shared" si="17"/>
        <v>0</v>
      </c>
      <c r="AH78" s="12">
        <f t="shared" si="18"/>
        <v>46</v>
      </c>
      <c r="AI78" s="421"/>
      <c r="AJ78" s="439">
        <f t="shared" si="19"/>
        <v>0</v>
      </c>
      <c r="AK78" s="13">
        <f t="shared" si="20"/>
        <v>53</v>
      </c>
      <c r="AL78" s="426"/>
      <c r="AM78" s="427">
        <f t="shared" si="21"/>
        <v>0</v>
      </c>
      <c r="AN78" s="361">
        <f t="shared" si="22"/>
        <v>0</v>
      </c>
      <c r="AO78" s="378">
        <f t="shared" si="70"/>
        <v>0.10850000000000004</v>
      </c>
      <c r="AP78" s="378">
        <f t="shared" si="23"/>
        <v>5.4444664422886556E-3</v>
      </c>
      <c r="AQ78" s="379">
        <f t="shared" si="24"/>
        <v>27.5</v>
      </c>
      <c r="AR78" s="421"/>
      <c r="AS78" s="411">
        <f t="shared" si="25"/>
        <v>0</v>
      </c>
      <c r="AT78" s="383">
        <f t="shared" si="26"/>
        <v>32</v>
      </c>
      <c r="AU78" s="421"/>
      <c r="AV78" s="439">
        <f t="shared" si="27"/>
        <v>0</v>
      </c>
      <c r="AW78" s="385">
        <f t="shared" si="28"/>
        <v>37</v>
      </c>
      <c r="AX78" s="421"/>
      <c r="AY78" s="427">
        <f t="shared" si="29"/>
        <v>0</v>
      </c>
      <c r="AZ78" s="361">
        <f t="shared" si="30"/>
        <v>0</v>
      </c>
      <c r="BA78" s="17">
        <f t="shared" si="2"/>
        <v>3.9596119580281135E-3</v>
      </c>
      <c r="BB78" s="14">
        <f t="shared" si="31"/>
        <v>20</v>
      </c>
      <c r="BC78" s="24"/>
      <c r="BD78" s="10">
        <f t="shared" si="32"/>
        <v>0</v>
      </c>
      <c r="BE78" s="15">
        <f t="shared" si="33"/>
        <v>23</v>
      </c>
      <c r="BF78" s="24"/>
      <c r="BG78" s="23">
        <f t="shared" si="34"/>
        <v>0</v>
      </c>
      <c r="BH78" s="16">
        <f t="shared" si="35"/>
        <v>26</v>
      </c>
      <c r="BI78" s="24"/>
      <c r="BJ78" s="25">
        <f t="shared" si="36"/>
        <v>0</v>
      </c>
      <c r="BK78" s="26">
        <f t="shared" si="37"/>
        <v>0</v>
      </c>
      <c r="BL78" s="17" t="str">
        <f t="shared" si="38"/>
        <v/>
      </c>
      <c r="BM78" s="14">
        <f t="shared" si="39"/>
        <v>15</v>
      </c>
      <c r="BN78" s="24"/>
      <c r="BO78" s="10">
        <f t="shared" si="40"/>
        <v>0</v>
      </c>
      <c r="BP78" s="15">
        <f t="shared" si="41"/>
        <v>17</v>
      </c>
      <c r="BQ78" s="24"/>
      <c r="BR78" s="23">
        <f t="shared" si="42"/>
        <v>0</v>
      </c>
      <c r="BS78" s="16">
        <f t="shared" si="43"/>
        <v>24</v>
      </c>
      <c r="BT78" s="24"/>
      <c r="BU78" s="25">
        <f t="shared" si="44"/>
        <v>0</v>
      </c>
      <c r="BV78" s="26">
        <f t="shared" si="45"/>
        <v>0</v>
      </c>
      <c r="BW78" s="17">
        <f t="shared" si="46"/>
        <v>2.4040501173742115E-3</v>
      </c>
      <c r="BX78" s="14">
        <f t="shared" si="47"/>
        <v>12.142857142857142</v>
      </c>
      <c r="BY78" s="24"/>
      <c r="BZ78" s="10">
        <f t="shared" si="48"/>
        <v>0</v>
      </c>
      <c r="CA78" s="15">
        <f t="shared" si="49"/>
        <v>16</v>
      </c>
      <c r="CB78" s="24"/>
      <c r="CC78" s="23">
        <f t="shared" si="50"/>
        <v>0</v>
      </c>
      <c r="CD78" s="16">
        <f t="shared" si="51"/>
        <v>23</v>
      </c>
      <c r="CE78" s="24"/>
      <c r="CF78" s="25">
        <f t="shared" si="52"/>
        <v>0</v>
      </c>
      <c r="CG78" s="26">
        <f t="shared" si="53"/>
        <v>0</v>
      </c>
      <c r="CH78" s="17">
        <f t="shared" si="54"/>
        <v>1.8560681053256781E-3</v>
      </c>
      <c r="CI78" s="14">
        <f t="shared" si="55"/>
        <v>9.375</v>
      </c>
      <c r="CJ78" s="24"/>
      <c r="CK78" s="10">
        <f t="shared" si="56"/>
        <v>0</v>
      </c>
      <c r="CL78" s="15">
        <f t="shared" si="57"/>
        <v>15</v>
      </c>
      <c r="CM78" s="24"/>
      <c r="CN78" s="23">
        <f t="shared" si="58"/>
        <v>0</v>
      </c>
      <c r="CO78" s="15">
        <f t="shared" si="59"/>
        <v>22</v>
      </c>
      <c r="CP78" s="24"/>
      <c r="CQ78" s="23">
        <f t="shared" si="60"/>
        <v>0</v>
      </c>
      <c r="CR78" s="361">
        <f t="shared" si="61"/>
        <v>0</v>
      </c>
    </row>
    <row r="79" spans="1:96" x14ac:dyDescent="0.25">
      <c r="A79" s="347">
        <f t="shared" si="72"/>
        <v>66</v>
      </c>
      <c r="B79" s="367">
        <f t="shared" si="62"/>
        <v>5151</v>
      </c>
      <c r="C79" s="365" t="s">
        <v>10</v>
      </c>
      <c r="D79" s="366">
        <f t="shared" si="67"/>
        <v>5250</v>
      </c>
      <c r="E79" s="326">
        <f t="shared" si="68"/>
        <v>0.14450000000000007</v>
      </c>
      <c r="F79" s="326">
        <f t="shared" ref="F79:F110" si="73">IF(OR(G79=$H$6,G79=0),"",G79/B79)</f>
        <v>6.4065230052417002E-2</v>
      </c>
      <c r="G79" s="327">
        <f t="shared" si="63"/>
        <v>330</v>
      </c>
      <c r="H79" s="415"/>
      <c r="I79" s="414">
        <f t="shared" si="3"/>
        <v>0</v>
      </c>
      <c r="J79" s="329">
        <f t="shared" si="4"/>
        <v>350</v>
      </c>
      <c r="K79" s="421"/>
      <c r="L79" s="414">
        <f t="shared" si="5"/>
        <v>0</v>
      </c>
      <c r="M79" s="333">
        <f t="shared" si="6"/>
        <v>370</v>
      </c>
      <c r="N79" s="428"/>
      <c r="O79" s="414">
        <f t="shared" si="7"/>
        <v>0</v>
      </c>
      <c r="P79" s="351">
        <f t="shared" si="64"/>
        <v>0</v>
      </c>
      <c r="Q79" s="335">
        <f t="shared" si="71"/>
        <v>0.15</v>
      </c>
      <c r="R79" s="335">
        <f t="shared" si="8"/>
        <v>4.0768782760629001E-2</v>
      </c>
      <c r="S79" s="336">
        <f t="shared" si="66"/>
        <v>210</v>
      </c>
      <c r="T79" s="421"/>
      <c r="U79" s="411">
        <f t="shared" si="9"/>
        <v>0</v>
      </c>
      <c r="V79" s="338">
        <f t="shared" si="10"/>
        <v>242</v>
      </c>
      <c r="W79" s="421"/>
      <c r="X79" s="430">
        <f t="shared" si="11"/>
        <v>0</v>
      </c>
      <c r="Y79" s="339">
        <f t="shared" si="12"/>
        <v>278</v>
      </c>
      <c r="Z79" s="421"/>
      <c r="AA79" s="430">
        <f t="shared" si="13"/>
        <v>0</v>
      </c>
      <c r="AB79" s="355">
        <f t="shared" si="14"/>
        <v>0</v>
      </c>
      <c r="AC79" s="9">
        <f t="shared" si="69"/>
        <v>0.13100000000000006</v>
      </c>
      <c r="AD79" s="9">
        <f t="shared" si="15"/>
        <v>8.0890441985375008E-3</v>
      </c>
      <c r="AE79" s="11">
        <f t="shared" si="16"/>
        <v>41.666666666666664</v>
      </c>
      <c r="AF79" s="421"/>
      <c r="AG79" s="411">
        <f t="shared" si="17"/>
        <v>0</v>
      </c>
      <c r="AH79" s="12">
        <f t="shared" si="18"/>
        <v>48</v>
      </c>
      <c r="AI79" s="421"/>
      <c r="AJ79" s="439">
        <f t="shared" si="19"/>
        <v>0</v>
      </c>
      <c r="AK79" s="13">
        <f t="shared" si="20"/>
        <v>55</v>
      </c>
      <c r="AL79" s="426"/>
      <c r="AM79" s="427">
        <f t="shared" si="21"/>
        <v>0</v>
      </c>
      <c r="AN79" s="361">
        <f t="shared" si="22"/>
        <v>0</v>
      </c>
      <c r="AO79" s="378">
        <f t="shared" si="70"/>
        <v>0.11300000000000004</v>
      </c>
      <c r="AP79" s="378">
        <f t="shared" si="23"/>
        <v>5.5814404969908755E-3</v>
      </c>
      <c r="AQ79" s="379">
        <f t="shared" si="24"/>
        <v>28.75</v>
      </c>
      <c r="AR79" s="421"/>
      <c r="AS79" s="411">
        <f t="shared" si="25"/>
        <v>0</v>
      </c>
      <c r="AT79" s="383">
        <f t="shared" si="26"/>
        <v>33</v>
      </c>
      <c r="AU79" s="421"/>
      <c r="AV79" s="439">
        <f t="shared" si="27"/>
        <v>0</v>
      </c>
      <c r="AW79" s="385">
        <f t="shared" si="28"/>
        <v>38</v>
      </c>
      <c r="AX79" s="421"/>
      <c r="AY79" s="427">
        <f t="shared" si="29"/>
        <v>0</v>
      </c>
      <c r="AZ79" s="361">
        <f t="shared" si="30"/>
        <v>0</v>
      </c>
      <c r="BA79" s="17">
        <f t="shared" ref="BA79:BA110" si="74">IF(OR(BB79=$H$6,BB79=0),"",BB79/B79)</f>
        <v>4.0768782760629008E-3</v>
      </c>
      <c r="BB79" s="14">
        <f t="shared" si="31"/>
        <v>21</v>
      </c>
      <c r="BC79" s="24"/>
      <c r="BD79" s="10">
        <f t="shared" si="32"/>
        <v>0</v>
      </c>
      <c r="BE79" s="15">
        <f t="shared" si="33"/>
        <v>24</v>
      </c>
      <c r="BF79" s="24"/>
      <c r="BG79" s="23">
        <f t="shared" si="34"/>
        <v>0</v>
      </c>
      <c r="BH79" s="16">
        <f t="shared" si="35"/>
        <v>28</v>
      </c>
      <c r="BI79" s="24"/>
      <c r="BJ79" s="25">
        <f t="shared" si="36"/>
        <v>0</v>
      </c>
      <c r="BK79" s="26">
        <f t="shared" si="37"/>
        <v>0</v>
      </c>
      <c r="BL79" s="17">
        <f t="shared" si="38"/>
        <v>3.0738367954442503E-3</v>
      </c>
      <c r="BM79" s="14">
        <f t="shared" si="39"/>
        <v>15.833333333333334</v>
      </c>
      <c r="BN79" s="24"/>
      <c r="BO79" s="10">
        <f t="shared" si="40"/>
        <v>0</v>
      </c>
      <c r="BP79" s="15">
        <f t="shared" si="41"/>
        <v>18</v>
      </c>
      <c r="BQ79" s="24"/>
      <c r="BR79" s="23">
        <f t="shared" si="42"/>
        <v>0</v>
      </c>
      <c r="BS79" s="16">
        <f t="shared" si="43"/>
        <v>24</v>
      </c>
      <c r="BT79" s="24"/>
      <c r="BU79" s="25">
        <f t="shared" si="44"/>
        <v>0</v>
      </c>
      <c r="BV79" s="26">
        <f t="shared" si="45"/>
        <v>0</v>
      </c>
      <c r="BW79" s="17">
        <f t="shared" si="46"/>
        <v>2.4960479241201432E-3</v>
      </c>
      <c r="BX79" s="14">
        <f t="shared" si="47"/>
        <v>12.857142857142858</v>
      </c>
      <c r="BY79" s="24"/>
      <c r="BZ79" s="10">
        <f t="shared" si="48"/>
        <v>0</v>
      </c>
      <c r="CA79" s="15">
        <f t="shared" si="49"/>
        <v>16</v>
      </c>
      <c r="CB79" s="24"/>
      <c r="CC79" s="23">
        <f t="shared" si="50"/>
        <v>0</v>
      </c>
      <c r="CD79" s="16">
        <f t="shared" si="51"/>
        <v>23</v>
      </c>
      <c r="CE79" s="24"/>
      <c r="CF79" s="25">
        <f t="shared" si="52"/>
        <v>0</v>
      </c>
      <c r="CG79" s="26">
        <f t="shared" si="53"/>
        <v>0</v>
      </c>
      <c r="CH79" s="17">
        <f t="shared" si="54"/>
        <v>1.9413706076490001E-3</v>
      </c>
      <c r="CI79" s="14">
        <f t="shared" si="55"/>
        <v>10</v>
      </c>
      <c r="CJ79" s="24"/>
      <c r="CK79" s="10">
        <f t="shared" si="56"/>
        <v>0</v>
      </c>
      <c r="CL79" s="15">
        <f t="shared" si="57"/>
        <v>15</v>
      </c>
      <c r="CM79" s="24"/>
      <c r="CN79" s="23">
        <f t="shared" si="58"/>
        <v>0</v>
      </c>
      <c r="CO79" s="15">
        <f t="shared" si="59"/>
        <v>22</v>
      </c>
      <c r="CP79" s="24"/>
      <c r="CQ79" s="23">
        <f t="shared" si="60"/>
        <v>0</v>
      </c>
      <c r="CR79" s="361">
        <f t="shared" si="61"/>
        <v>0</v>
      </c>
    </row>
    <row r="80" spans="1:96" x14ac:dyDescent="0.25">
      <c r="A80" s="347">
        <f t="shared" si="72"/>
        <v>67</v>
      </c>
      <c r="B80" s="367">
        <f>SUM(D79+1)</f>
        <v>5251</v>
      </c>
      <c r="C80" s="365" t="s">
        <v>10</v>
      </c>
      <c r="D80" s="366">
        <f t="shared" si="67"/>
        <v>5350</v>
      </c>
      <c r="E80" s="326">
        <f t="shared" si="68"/>
        <v>0.14450000000000007</v>
      </c>
      <c r="F80" s="326">
        <f t="shared" si="73"/>
        <v>6.2845172348124173E-2</v>
      </c>
      <c r="G80" s="327">
        <f t="shared" si="63"/>
        <v>330</v>
      </c>
      <c r="H80" s="415"/>
      <c r="I80" s="414">
        <f t="shared" si="3"/>
        <v>0</v>
      </c>
      <c r="J80" s="329">
        <f t="shared" ref="J80:J111" si="75">IF(G80=0,0,IF((ROUND(G80*(1+$H$32),0))&gt;$H$22,$H$22,IF((ROUND(G80*(1+$H$32),0))&lt;$H$7,$H$7,ROUND(G80*(1+$H$32),0))))</f>
        <v>350</v>
      </c>
      <c r="K80" s="421"/>
      <c r="L80" s="414">
        <f t="shared" si="5"/>
        <v>0</v>
      </c>
      <c r="M80" s="333">
        <f t="shared" ref="M80:M111" si="76">IF(J80=0,0,IF((ROUND(J80*(1+$H$33),0))&gt;$H$23,$H$23,IF((ROUND(J80*(1+$H$33),0))&lt;$H$8,$H$8,ROUND(J80*(1+$H$33),0))))</f>
        <v>370</v>
      </c>
      <c r="N80" s="428"/>
      <c r="O80" s="414">
        <f t="shared" si="7"/>
        <v>0</v>
      </c>
      <c r="P80" s="351">
        <f t="shared" si="64"/>
        <v>0</v>
      </c>
      <c r="Q80" s="335">
        <f t="shared" si="71"/>
        <v>0.15</v>
      </c>
      <c r="R80" s="335">
        <f t="shared" ref="R80:R111" si="77">IF(OR(S80=$H$6-1,S80=0),"",S80/B80)</f>
        <v>4.142068177490002E-2</v>
      </c>
      <c r="S80" s="336">
        <f t="shared" si="66"/>
        <v>217.5</v>
      </c>
      <c r="T80" s="421"/>
      <c r="U80" s="411">
        <f t="shared" si="9"/>
        <v>0</v>
      </c>
      <c r="V80" s="338">
        <f t="shared" ref="V80:V111" si="78">IF(S80=0,0,IF((ROUND(S80*(1+$H$32),0))&gt;$H$22,$H$22,IF((ROUND(S80*(1+$H$32),0))&lt;$H$7-1,$H$7-1,ROUND(S80*(1+$H$32),0))))</f>
        <v>250</v>
      </c>
      <c r="W80" s="421"/>
      <c r="X80" s="430">
        <f t="shared" si="11"/>
        <v>0</v>
      </c>
      <c r="Y80" s="339">
        <f t="shared" ref="Y80:Y111" si="79">IF(V80=0,0,IF((ROUND(V80*(1+$H$33),0))&gt;$H$23,$H$23,IF((ROUND(V80*(1+$H$33),0))&lt;$H$8-1,$H$8-1,ROUND(V80*(1+$H$33),0))))</f>
        <v>288</v>
      </c>
      <c r="Z80" s="421"/>
      <c r="AA80" s="430">
        <f t="shared" ref="AA80:AA111" si="80">Y80*Z80</f>
        <v>0</v>
      </c>
      <c r="AB80" s="355">
        <f t="shared" si="14"/>
        <v>0</v>
      </c>
      <c r="AC80" s="9">
        <f t="shared" si="69"/>
        <v>0.13550000000000006</v>
      </c>
      <c r="AD80" s="9">
        <f t="shared" ref="AD80:AD111" si="81">IF(OR(AE80=$H$6-2,AE80=0),"",AE80/B80)</f>
        <v>8.2523963689455984E-3</v>
      </c>
      <c r="AE80" s="11">
        <f t="shared" ref="AE80:AE111" si="82">IF(AND(IF((((B80-1-$H$13)*$H$25)/$H$35)&gt;$H$21,$H$21,IF((((B80-1-$H$13)*$H$25)/$H$35)&lt;$H$6-2,$H$6-2,((B80-1-$H$13)*$H$25)/$H$35))&lt;=$H$6-2,B80-1&lt;$H$13),$H$6-2,IF((((B80-1-$H$13)*$H$25)/$H$35)&gt;$H$21,$H$21,IF((((B80-1-$H$13)*$H$25)/$H$35)&lt;$H$6-2,$H$6-2,((B80-1-$H$13)*$H$25)/$H$35)))</f>
        <v>43.333333333333336</v>
      </c>
      <c r="AF80" s="421"/>
      <c r="AG80" s="411">
        <f t="shared" si="17"/>
        <v>0</v>
      </c>
      <c r="AH80" s="12">
        <f t="shared" ref="AH80:AH111" si="83">IF(AE80=0,0,IF((ROUND(AE80*(1+$H$32),0))&gt;$H$22,$H$22,IF((ROUND(AE80*(1+$H$32),0))&lt;$H$7-2,$H$7-2,ROUND(AE80*(1+$H$32),0))))</f>
        <v>50</v>
      </c>
      <c r="AI80" s="421"/>
      <c r="AJ80" s="439">
        <f t="shared" si="19"/>
        <v>0</v>
      </c>
      <c r="AK80" s="13">
        <f t="shared" ref="AK80:AK111" si="84">IF(AH80=0,0,IF((ROUND(AH80*(1+$H$33),0))&gt;$H$23,$H$23,IF((ROUND(AH80*(1+$H$33),0))&lt;$H$8-2,$H$8-2,ROUND(AH80*(1+$H$33),0))))</f>
        <v>58</v>
      </c>
      <c r="AL80" s="426"/>
      <c r="AM80" s="427">
        <f t="shared" si="21"/>
        <v>0</v>
      </c>
      <c r="AN80" s="361">
        <f t="shared" si="22"/>
        <v>0</v>
      </c>
      <c r="AO80" s="378">
        <f t="shared" si="70"/>
        <v>0.11750000000000005</v>
      </c>
      <c r="AP80" s="378">
        <f t="shared" ref="AP80:AP111" si="85">IF(OR(AQ80=$H$6-3,AQ80=0),"",AQ80/B80)</f>
        <v>5.7131974861931063E-3</v>
      </c>
      <c r="AQ80" s="379">
        <f t="shared" ref="AQ80:AQ111" si="86">IF(AND(IF((((B80-1-$H$14)*$H$25)/$H$36)&gt;$H$21,$H$21,IF((((B80-1-$H$14)*$H$25)/$H$36)&lt;$H$6-3,$H$6-3,((B80-1-$H$14)*$H$25)/$H$36))&lt;=$H$6-3,B80-1&lt;$H$14),$H$6-3,IF((((B80-1-$H$14)*$H$25)/$H$36)&gt;$H$21,$H$21,IF((((B80-1-$H$14)*$H$25)/$H$36)&lt;$H$6-3,$H$6-3,((B80-1-$H$14)*$H$25)/$H$36)))</f>
        <v>30</v>
      </c>
      <c r="AR80" s="421"/>
      <c r="AS80" s="411">
        <f t="shared" si="25"/>
        <v>0</v>
      </c>
      <c r="AT80" s="383">
        <f t="shared" ref="AT80:AT111" si="87">IF(AQ80=0,0,IF((ROUND(AQ80*(1+$H$32),0))&gt;$H$22,$H$22,IF((ROUND(AQ80*(1+$H$32),0))&lt;$H$7-3,$H$7-3,ROUND(AQ80*(1+$H$32),0))))</f>
        <v>35</v>
      </c>
      <c r="AU80" s="421"/>
      <c r="AV80" s="439">
        <f t="shared" si="27"/>
        <v>0</v>
      </c>
      <c r="AW80" s="385">
        <f t="shared" ref="AW80:AW111" si="88">IF(AT80=0,0,IF((ROUND(AT80*(1+$H$33),0))&gt;$H$23,$H$23,IF((ROUND(AT80*(1+$H$33),0))&lt;$H$8-3,$H$8-3,ROUND(AT80*(1+$H$33),0))))</f>
        <v>40</v>
      </c>
      <c r="AX80" s="421"/>
      <c r="AY80" s="427">
        <f t="shared" si="29"/>
        <v>0</v>
      </c>
      <c r="AZ80" s="361">
        <f t="shared" ref="AZ80:AZ111" si="89">AS80+AV80+AY80</f>
        <v>0</v>
      </c>
      <c r="BA80" s="17">
        <f t="shared" si="74"/>
        <v>4.1896781565416109E-3</v>
      </c>
      <c r="BB80" s="14">
        <f t="shared" ref="BB80:BB111" si="90">IF(AND(IF((((B80-1-$H$15)*$H$25)/$H$37)&gt;$H$21,$H$21,IF((((B80-1-$H$15)*$H$25)/$H$37)&lt;$H$6-4,$H$6-4,((B80-1-$H$15)*$H$25)/$H$37))&lt;=$H$6-4,B80-1&lt;$H$15),$H$6-4,IF((((B80-1-$H$15)*$H$25)/$H$37)&gt;$H$21,$H$21,IF((((B80-1-$H$15)*$H$25)/$H$37)&lt;$H$6-4,$H$6-4,((B80-1-$H$15)*$H$25)/$H$37)))</f>
        <v>22</v>
      </c>
      <c r="BC80" s="24"/>
      <c r="BD80" s="10">
        <f t="shared" si="32"/>
        <v>0</v>
      </c>
      <c r="BE80" s="15">
        <f t="shared" ref="BE80:BE111" si="91">IF(BB80=0,0,IF((ROUND(BB80*(1+$H$32),0))&gt;$H$22,$H$22,IF((ROUND(BB80*(1+$H$32),0))&lt;$H$7-4,$H$7-4,ROUND(BB80*(1+$H$32),0))))</f>
        <v>25</v>
      </c>
      <c r="BF80" s="24"/>
      <c r="BG80" s="23">
        <f t="shared" si="34"/>
        <v>0</v>
      </c>
      <c r="BH80" s="16">
        <f t="shared" ref="BH80:BH111" si="92">IF(BE80=0,0,IF((ROUND(BE80*(1+$H$32),0))&gt;$H$22,$H$22,IF((ROUND(BE80*(1+$H$32),0))&lt;$H$8-4,$H$8-4,ROUND(BE80*(1+$H$32),0))))</f>
        <v>29</v>
      </c>
      <c r="BI80" s="24"/>
      <c r="BJ80" s="25">
        <f t="shared" si="36"/>
        <v>0</v>
      </c>
      <c r="BK80" s="26">
        <f t="shared" si="37"/>
        <v>0</v>
      </c>
      <c r="BL80" s="17">
        <f t="shared" ref="BL80:BL111" si="93">IF(OR(BM80=$H$6,BM80=0),"",BM80/B80)</f>
        <v>3.1739986034406147E-3</v>
      </c>
      <c r="BM80" s="14">
        <f t="shared" ref="BM80:BM111" si="94">IF(AND(IF((((B80-1-$H$16)*$H$25)/$H$38)&gt;$H$21,$H$21,IF((((B80-1-$H$16)*$H$25)/$H$38)&lt;$H$6-5,$H$6-5,((B80-1-$H$16)*$H$25)/$H$38))&lt;=$H$6-5,B80-1&lt;$H$16),$H$6-5,IF((((B80-1-$H$16)*$H$25)/$H$38)&gt;$H$21,$H$21,IF((((B80-1-$H$16)*$H$25)/$H$38)&lt;$H$6-5,$H$6-5,((B80-1-$H$16)*$H$25)/$H$38)))</f>
        <v>16.666666666666668</v>
      </c>
      <c r="BN80" s="24"/>
      <c r="BO80" s="10">
        <f t="shared" si="40"/>
        <v>0</v>
      </c>
      <c r="BP80" s="15">
        <f t="shared" ref="BP80:BP111" si="95">IF(BM80=0,0,IF((ROUND(BM80*(1+$H$32),0))&gt;$H$22,$H$22,IF((ROUND(BM80*(1+$H$32),0))&lt;$H$7-5,$H$7-5,ROUND(BM80*(1+$H$32),0))))</f>
        <v>19</v>
      </c>
      <c r="BQ80" s="24"/>
      <c r="BR80" s="23">
        <f t="shared" si="42"/>
        <v>0</v>
      </c>
      <c r="BS80" s="16">
        <f t="shared" ref="BS80:BS111" si="96">IF(BP80=0,0,IF((ROUND(BP80*(1+$H$32),0))&gt;$H$22,$H$22,IF((ROUND(BP80*(1+$H$32),0))&lt;$H$8-5,$H$8-5,ROUND(BP80*(1+$H$32),0))))</f>
        <v>24</v>
      </c>
      <c r="BT80" s="24"/>
      <c r="BU80" s="25">
        <f t="shared" si="44"/>
        <v>0</v>
      </c>
      <c r="BV80" s="26">
        <f t="shared" si="45"/>
        <v>0</v>
      </c>
      <c r="BW80" s="17">
        <f t="shared" ref="BW80:BW111" si="97">IF(OR(BX80=$H$6,BX80=0),"",BX80/B80)</f>
        <v>2.5845417199445004E-3</v>
      </c>
      <c r="BX80" s="14">
        <f t="shared" ref="BX80:BX111" si="98">IF(AND(IF((((B80-1-$H$17)*$H$25)/$H$39)&gt;$H$21,$H$21,IF((((B80-1-$H$17)*$H$25)/$H$39)&lt;$H$6-6,$H$6-6,((B80-1-$H$17)*$H$25)/$H$39))&lt;=$H$6-6,B80-1&lt;$H$17),$H$6-6,IF((((B80-1-$H$17)*$H$25)/$H$39)&gt;$H$21,$H$21,IF((((B80-1-$H$17)*$H$25)/$H$39)&lt;$H$6-6,$H$6-6,((B80-1-$H$17)*$H$25)/$H$39)))</f>
        <v>13.571428571428571</v>
      </c>
      <c r="BY80" s="24"/>
      <c r="BZ80" s="10">
        <f t="shared" si="48"/>
        <v>0</v>
      </c>
      <c r="CA80" s="15">
        <f t="shared" ref="CA80:CA111" si="99">IF(BX80=0,0,IF((ROUND(BX80*(1+$H$32),0))&gt;$H$22,$H$22,IF((ROUND(BX80*(1+$H$32),0))&lt;$H$7-6,$H$7-6,ROUND(BX80*(1+$H$32),0))))</f>
        <v>16</v>
      </c>
      <c r="CB80" s="24"/>
      <c r="CC80" s="23">
        <f t="shared" si="50"/>
        <v>0</v>
      </c>
      <c r="CD80" s="16">
        <f t="shared" ref="CD80:CD111" si="100">IF(CA80=0,0,IF((ROUND(CA80*(1+$H$32),0))&gt;$H$22,$H$22,IF((ROUND(CA80*(1+$H$32),0))&lt;$H$8-6,$H$8-6,ROUND(CA80*(1+$H$32),0))))</f>
        <v>23</v>
      </c>
      <c r="CE80" s="24"/>
      <c r="CF80" s="25">
        <f t="shared" si="52"/>
        <v>0</v>
      </c>
      <c r="CG80" s="26">
        <f t="shared" si="53"/>
        <v>0</v>
      </c>
      <c r="CH80" s="17">
        <f t="shared" ref="CH80:CH111" si="101">IF(OR(CI80=$H$6,CI80=0),"",CI80/B80)</f>
        <v>2.0234241096933918E-3</v>
      </c>
      <c r="CI80" s="14">
        <f t="shared" ref="CI80:CI111" si="102">IF(AND(IF((((B80-1-$H$18)*$H$25)/$H$40)&gt;$H$21,$H$21,IF((((B80-1-$H$18)*$H$25)/$H$40)&lt;$H$6-7,$H$6-7,((B80-1-$H$18)*$H$25)/$H$40))&lt;=$H$6-7,B80-1&lt;$H$18),$H$6-7,IF((((B80-1-$H$18)*$H$25)/$H$40)&gt;$H$21,$H$21,IF((((B80-1-$H$18)*$H$25)/$H$40)&lt;$H$6-7,$H$6-7,((B80-1-$H$18)*$H$25)/$H$40)))</f>
        <v>10.625</v>
      </c>
      <c r="CJ80" s="24"/>
      <c r="CK80" s="10">
        <f t="shared" si="56"/>
        <v>0</v>
      </c>
      <c r="CL80" s="15">
        <f t="shared" ref="CL80:CL111" si="103">IF(CI80=0,0,IF((ROUND(CI80*(1+$H$32),0))&gt;$H$22,$H$22,IF((ROUND(CI80*(1+$H$32),0))&lt;$H$7-7,$H$7-7,ROUND(CI80*(1+$H$32),0))))</f>
        <v>15</v>
      </c>
      <c r="CM80" s="24"/>
      <c r="CN80" s="23">
        <f t="shared" si="58"/>
        <v>0</v>
      </c>
      <c r="CO80" s="15">
        <f t="shared" ref="CO80:CO111" si="104">IF(CL80=0,0,IF((ROUND(CL80*(1+$H$32),0))&gt;$H$22,$H$22,IF((ROUND(CL80*(1+$H$32),0))&lt;$H$8-7,$H$8-7,ROUND(CL80*(1+$H$32),0))))</f>
        <v>22</v>
      </c>
      <c r="CP80" s="24"/>
      <c r="CQ80" s="23">
        <f t="shared" si="60"/>
        <v>0</v>
      </c>
      <c r="CR80" s="361">
        <f t="shared" si="61"/>
        <v>0</v>
      </c>
    </row>
    <row r="81" spans="1:96" x14ac:dyDescent="0.25">
      <c r="A81" s="347">
        <f t="shared" si="72"/>
        <v>68</v>
      </c>
      <c r="B81" s="367">
        <f t="shared" si="62"/>
        <v>5351</v>
      </c>
      <c r="C81" s="365" t="s">
        <v>10</v>
      </c>
      <c r="D81" s="366">
        <f t="shared" si="67"/>
        <v>5450</v>
      </c>
      <c r="E81" s="326">
        <f t="shared" si="68"/>
        <v>0.14450000000000007</v>
      </c>
      <c r="F81" s="326">
        <f t="shared" si="73"/>
        <v>6.1670715754064659E-2</v>
      </c>
      <c r="G81" s="327">
        <f t="shared" si="63"/>
        <v>330</v>
      </c>
      <c r="H81" s="415"/>
      <c r="I81" s="414">
        <f t="shared" si="3"/>
        <v>0</v>
      </c>
      <c r="J81" s="329">
        <f t="shared" si="75"/>
        <v>350</v>
      </c>
      <c r="K81" s="421"/>
      <c r="L81" s="414">
        <f t="shared" si="5"/>
        <v>0</v>
      </c>
      <c r="M81" s="333">
        <f t="shared" si="76"/>
        <v>370</v>
      </c>
      <c r="N81" s="428"/>
      <c r="O81" s="414">
        <f t="shared" si="7"/>
        <v>0</v>
      </c>
      <c r="P81" s="351">
        <f t="shared" si="64"/>
        <v>0</v>
      </c>
      <c r="Q81" s="335">
        <f t="shared" si="71"/>
        <v>0.15</v>
      </c>
      <c r="R81" s="335">
        <f t="shared" si="77"/>
        <v>4.204821528686227E-2</v>
      </c>
      <c r="S81" s="336">
        <f t="shared" si="66"/>
        <v>225</v>
      </c>
      <c r="T81" s="421"/>
      <c r="U81" s="411">
        <f t="shared" si="9"/>
        <v>0</v>
      </c>
      <c r="V81" s="338">
        <f t="shared" si="78"/>
        <v>259</v>
      </c>
      <c r="W81" s="421"/>
      <c r="X81" s="430">
        <f t="shared" si="11"/>
        <v>0</v>
      </c>
      <c r="Y81" s="339">
        <f t="shared" si="79"/>
        <v>298</v>
      </c>
      <c r="Z81" s="421"/>
      <c r="AA81" s="430">
        <f t="shared" si="80"/>
        <v>0</v>
      </c>
      <c r="AB81" s="355">
        <f t="shared" si="14"/>
        <v>0</v>
      </c>
      <c r="AC81" s="9">
        <f t="shared" si="69"/>
        <v>0.14000000000000007</v>
      </c>
      <c r="AD81" s="9">
        <f t="shared" si="81"/>
        <v>8.4096430573724536E-3</v>
      </c>
      <c r="AE81" s="11">
        <f t="shared" si="82"/>
        <v>45</v>
      </c>
      <c r="AF81" s="421"/>
      <c r="AG81" s="411">
        <f t="shared" si="17"/>
        <v>0</v>
      </c>
      <c r="AH81" s="12">
        <f t="shared" si="83"/>
        <v>52</v>
      </c>
      <c r="AI81" s="421"/>
      <c r="AJ81" s="439">
        <f t="shared" si="19"/>
        <v>0</v>
      </c>
      <c r="AK81" s="13">
        <f t="shared" si="84"/>
        <v>60</v>
      </c>
      <c r="AL81" s="426"/>
      <c r="AM81" s="427">
        <f t="shared" si="21"/>
        <v>0</v>
      </c>
      <c r="AN81" s="361">
        <f t="shared" si="22"/>
        <v>0</v>
      </c>
      <c r="AO81" s="378">
        <f t="shared" si="70"/>
        <v>0.12200000000000005</v>
      </c>
      <c r="AP81" s="378">
        <f t="shared" si="85"/>
        <v>5.8400299009530926E-3</v>
      </c>
      <c r="AQ81" s="379">
        <f t="shared" si="86"/>
        <v>31.25</v>
      </c>
      <c r="AR81" s="421"/>
      <c r="AS81" s="411">
        <f t="shared" si="25"/>
        <v>0</v>
      </c>
      <c r="AT81" s="383">
        <f t="shared" si="87"/>
        <v>36</v>
      </c>
      <c r="AU81" s="421"/>
      <c r="AV81" s="439">
        <f t="shared" si="27"/>
        <v>0</v>
      </c>
      <c r="AW81" s="385">
        <f t="shared" si="88"/>
        <v>41</v>
      </c>
      <c r="AX81" s="421"/>
      <c r="AY81" s="427">
        <f t="shared" si="29"/>
        <v>0</v>
      </c>
      <c r="AZ81" s="361">
        <f t="shared" si="89"/>
        <v>0</v>
      </c>
      <c r="BA81" s="17">
        <f t="shared" si="74"/>
        <v>4.2982620071014763E-3</v>
      </c>
      <c r="BB81" s="14">
        <f t="shared" si="90"/>
        <v>23</v>
      </c>
      <c r="BC81" s="24"/>
      <c r="BD81" s="10">
        <f t="shared" si="32"/>
        <v>0</v>
      </c>
      <c r="BE81" s="15">
        <f t="shared" si="91"/>
        <v>26</v>
      </c>
      <c r="BF81" s="24"/>
      <c r="BG81" s="23">
        <f t="shared" si="34"/>
        <v>0</v>
      </c>
      <c r="BH81" s="16">
        <f t="shared" si="92"/>
        <v>30</v>
      </c>
      <c r="BI81" s="24"/>
      <c r="BJ81" s="25">
        <f t="shared" si="36"/>
        <v>0</v>
      </c>
      <c r="BK81" s="26">
        <f t="shared" si="37"/>
        <v>0</v>
      </c>
      <c r="BL81" s="17">
        <f t="shared" si="93"/>
        <v>3.2704167445337319E-3</v>
      </c>
      <c r="BM81" s="14">
        <f t="shared" si="94"/>
        <v>17.5</v>
      </c>
      <c r="BN81" s="24"/>
      <c r="BO81" s="10">
        <f t="shared" si="40"/>
        <v>0</v>
      </c>
      <c r="BP81" s="15">
        <f t="shared" si="95"/>
        <v>20</v>
      </c>
      <c r="BQ81" s="24"/>
      <c r="BR81" s="23">
        <f t="shared" si="42"/>
        <v>0</v>
      </c>
      <c r="BS81" s="16">
        <f t="shared" si="96"/>
        <v>24</v>
      </c>
      <c r="BT81" s="24"/>
      <c r="BU81" s="25">
        <f t="shared" si="44"/>
        <v>0</v>
      </c>
      <c r="BV81" s="26">
        <f t="shared" si="45"/>
        <v>0</v>
      </c>
      <c r="BW81" s="17">
        <f t="shared" si="97"/>
        <v>2.6697279547214141E-3</v>
      </c>
      <c r="BX81" s="14">
        <f t="shared" si="98"/>
        <v>14.285714285714286</v>
      </c>
      <c r="BY81" s="24"/>
      <c r="BZ81" s="10">
        <f t="shared" si="48"/>
        <v>0</v>
      </c>
      <c r="CA81" s="15">
        <f t="shared" si="99"/>
        <v>16</v>
      </c>
      <c r="CB81" s="24"/>
      <c r="CC81" s="23">
        <f t="shared" si="50"/>
        <v>0</v>
      </c>
      <c r="CD81" s="16">
        <f t="shared" si="100"/>
        <v>23</v>
      </c>
      <c r="CE81" s="24"/>
      <c r="CF81" s="25">
        <f t="shared" si="52"/>
        <v>0</v>
      </c>
      <c r="CG81" s="26">
        <f t="shared" si="53"/>
        <v>0</v>
      </c>
      <c r="CH81" s="17">
        <f t="shared" si="101"/>
        <v>2.1024107643431134E-3</v>
      </c>
      <c r="CI81" s="14">
        <f t="shared" si="102"/>
        <v>11.25</v>
      </c>
      <c r="CJ81" s="24"/>
      <c r="CK81" s="10">
        <f t="shared" si="56"/>
        <v>0</v>
      </c>
      <c r="CL81" s="15">
        <f t="shared" si="103"/>
        <v>15</v>
      </c>
      <c r="CM81" s="24"/>
      <c r="CN81" s="23">
        <f t="shared" si="58"/>
        <v>0</v>
      </c>
      <c r="CO81" s="15">
        <f t="shared" si="104"/>
        <v>22</v>
      </c>
      <c r="CP81" s="24"/>
      <c r="CQ81" s="23">
        <f t="shared" si="60"/>
        <v>0</v>
      </c>
      <c r="CR81" s="361">
        <f t="shared" si="61"/>
        <v>0</v>
      </c>
    </row>
    <row r="82" spans="1:96" x14ac:dyDescent="0.25">
      <c r="A82" s="347">
        <f t="shared" si="72"/>
        <v>69</v>
      </c>
      <c r="B82" s="367">
        <f t="shared" si="62"/>
        <v>5451</v>
      </c>
      <c r="C82" s="365" t="s">
        <v>10</v>
      </c>
      <c r="D82" s="366">
        <f t="shared" si="67"/>
        <v>5550</v>
      </c>
      <c r="E82" s="326">
        <f t="shared" si="68"/>
        <v>0.14450000000000007</v>
      </c>
      <c r="F82" s="326">
        <f t="shared" si="73"/>
        <v>6.0539350577875621E-2</v>
      </c>
      <c r="G82" s="327">
        <f t="shared" si="63"/>
        <v>330</v>
      </c>
      <c r="H82" s="415"/>
      <c r="I82" s="414">
        <f t="shared" si="3"/>
        <v>0</v>
      </c>
      <c r="J82" s="329">
        <f t="shared" si="75"/>
        <v>350</v>
      </c>
      <c r="K82" s="421"/>
      <c r="L82" s="414">
        <f t="shared" si="5"/>
        <v>0</v>
      </c>
      <c r="M82" s="333">
        <f t="shared" si="76"/>
        <v>370</v>
      </c>
      <c r="N82" s="428"/>
      <c r="O82" s="414">
        <f t="shared" si="7"/>
        <v>0</v>
      </c>
      <c r="P82" s="351">
        <f t="shared" si="64"/>
        <v>0</v>
      </c>
      <c r="Q82" s="335">
        <f t="shared" si="71"/>
        <v>0.15</v>
      </c>
      <c r="R82" s="335">
        <f t="shared" si="77"/>
        <v>4.2652724270776002E-2</v>
      </c>
      <c r="S82" s="336">
        <f t="shared" si="66"/>
        <v>232.5</v>
      </c>
      <c r="T82" s="421"/>
      <c r="U82" s="411">
        <f t="shared" si="9"/>
        <v>0</v>
      </c>
      <c r="V82" s="338">
        <f t="shared" si="78"/>
        <v>267</v>
      </c>
      <c r="W82" s="421"/>
      <c r="X82" s="430">
        <f t="shared" si="11"/>
        <v>0</v>
      </c>
      <c r="Y82" s="339">
        <f t="shared" si="79"/>
        <v>307</v>
      </c>
      <c r="Z82" s="421"/>
      <c r="AA82" s="430">
        <f t="shared" si="80"/>
        <v>0</v>
      </c>
      <c r="AB82" s="355">
        <f t="shared" si="14"/>
        <v>0</v>
      </c>
      <c r="AC82" s="9">
        <f t="shared" si="69"/>
        <v>0.14450000000000007</v>
      </c>
      <c r="AD82" s="9">
        <f t="shared" si="81"/>
        <v>8.5611202837399866E-3</v>
      </c>
      <c r="AE82" s="11">
        <f t="shared" si="82"/>
        <v>46.666666666666664</v>
      </c>
      <c r="AF82" s="421"/>
      <c r="AG82" s="411">
        <f t="shared" si="17"/>
        <v>0</v>
      </c>
      <c r="AH82" s="12">
        <f t="shared" si="83"/>
        <v>54</v>
      </c>
      <c r="AI82" s="421"/>
      <c r="AJ82" s="439">
        <f t="shared" si="19"/>
        <v>0</v>
      </c>
      <c r="AK82" s="13">
        <f t="shared" si="84"/>
        <v>62</v>
      </c>
      <c r="AL82" s="426"/>
      <c r="AM82" s="427">
        <f t="shared" si="21"/>
        <v>0</v>
      </c>
      <c r="AN82" s="361">
        <f t="shared" si="22"/>
        <v>0</v>
      </c>
      <c r="AO82" s="378">
        <f t="shared" si="70"/>
        <v>0.12650000000000006</v>
      </c>
      <c r="AP82" s="378">
        <f t="shared" si="85"/>
        <v>5.9622087690332053E-3</v>
      </c>
      <c r="AQ82" s="379">
        <f t="shared" si="86"/>
        <v>32.5</v>
      </c>
      <c r="AR82" s="421"/>
      <c r="AS82" s="411">
        <f t="shared" si="25"/>
        <v>0</v>
      </c>
      <c r="AT82" s="383">
        <f t="shared" si="87"/>
        <v>37</v>
      </c>
      <c r="AU82" s="421"/>
      <c r="AV82" s="439">
        <f t="shared" si="27"/>
        <v>0</v>
      </c>
      <c r="AW82" s="385">
        <f t="shared" si="88"/>
        <v>43</v>
      </c>
      <c r="AX82" s="421"/>
      <c r="AY82" s="427">
        <f t="shared" si="29"/>
        <v>0</v>
      </c>
      <c r="AZ82" s="361">
        <f t="shared" si="89"/>
        <v>0</v>
      </c>
      <c r="BA82" s="17">
        <f t="shared" si="74"/>
        <v>4.4028618602091358E-3</v>
      </c>
      <c r="BB82" s="14">
        <f t="shared" si="90"/>
        <v>24</v>
      </c>
      <c r="BC82" s="24"/>
      <c r="BD82" s="10">
        <f t="shared" si="32"/>
        <v>0</v>
      </c>
      <c r="BE82" s="15">
        <f t="shared" si="91"/>
        <v>28</v>
      </c>
      <c r="BF82" s="24"/>
      <c r="BG82" s="23">
        <f t="shared" si="34"/>
        <v>0</v>
      </c>
      <c r="BH82" s="16">
        <f t="shared" si="92"/>
        <v>32</v>
      </c>
      <c r="BI82" s="24"/>
      <c r="BJ82" s="25">
        <f t="shared" si="36"/>
        <v>0</v>
      </c>
      <c r="BK82" s="26">
        <f t="shared" si="37"/>
        <v>0</v>
      </c>
      <c r="BL82" s="17">
        <f t="shared" si="93"/>
        <v>3.3632972543264231E-3</v>
      </c>
      <c r="BM82" s="14">
        <f t="shared" si="94"/>
        <v>18.333333333333332</v>
      </c>
      <c r="BN82" s="24"/>
      <c r="BO82" s="10">
        <f t="shared" si="40"/>
        <v>0</v>
      </c>
      <c r="BP82" s="15">
        <f t="shared" si="95"/>
        <v>21</v>
      </c>
      <c r="BQ82" s="24"/>
      <c r="BR82" s="23">
        <f t="shared" si="42"/>
        <v>0</v>
      </c>
      <c r="BS82" s="16">
        <f t="shared" si="96"/>
        <v>24</v>
      </c>
      <c r="BT82" s="24"/>
      <c r="BU82" s="25">
        <f t="shared" si="44"/>
        <v>0</v>
      </c>
      <c r="BV82" s="26">
        <f t="shared" si="45"/>
        <v>0</v>
      </c>
      <c r="BW82" s="17" t="str">
        <f t="shared" si="97"/>
        <v/>
      </c>
      <c r="BX82" s="14">
        <f t="shared" si="98"/>
        <v>15</v>
      </c>
      <c r="BY82" s="24"/>
      <c r="BZ82" s="10">
        <f t="shared" si="48"/>
        <v>0</v>
      </c>
      <c r="CA82" s="15">
        <f t="shared" si="99"/>
        <v>17</v>
      </c>
      <c r="CB82" s="24"/>
      <c r="CC82" s="23">
        <f t="shared" si="50"/>
        <v>0</v>
      </c>
      <c r="CD82" s="16">
        <f t="shared" si="100"/>
        <v>23</v>
      </c>
      <c r="CE82" s="24"/>
      <c r="CF82" s="25">
        <f t="shared" si="52"/>
        <v>0</v>
      </c>
      <c r="CG82" s="26">
        <f t="shared" si="53"/>
        <v>0</v>
      </c>
      <c r="CH82" s="17">
        <f t="shared" si="101"/>
        <v>2.1784993579159785E-3</v>
      </c>
      <c r="CI82" s="14">
        <f t="shared" si="102"/>
        <v>11.875</v>
      </c>
      <c r="CJ82" s="24"/>
      <c r="CK82" s="10">
        <f t="shared" si="56"/>
        <v>0</v>
      </c>
      <c r="CL82" s="15">
        <f t="shared" si="103"/>
        <v>15</v>
      </c>
      <c r="CM82" s="24"/>
      <c r="CN82" s="23">
        <f t="shared" si="58"/>
        <v>0</v>
      </c>
      <c r="CO82" s="15">
        <f t="shared" si="104"/>
        <v>22</v>
      </c>
      <c r="CP82" s="24"/>
      <c r="CQ82" s="23">
        <f t="shared" si="60"/>
        <v>0</v>
      </c>
      <c r="CR82" s="361">
        <f t="shared" si="61"/>
        <v>0</v>
      </c>
    </row>
    <row r="83" spans="1:96" x14ac:dyDescent="0.25">
      <c r="A83" s="347">
        <f t="shared" si="72"/>
        <v>70</v>
      </c>
      <c r="B83" s="367">
        <f t="shared" si="62"/>
        <v>5551</v>
      </c>
      <c r="C83" s="365" t="s">
        <v>10</v>
      </c>
      <c r="D83" s="366">
        <f t="shared" si="67"/>
        <v>5650</v>
      </c>
      <c r="E83" s="326">
        <f t="shared" si="68"/>
        <v>0.14450000000000007</v>
      </c>
      <c r="F83" s="326">
        <f t="shared" si="73"/>
        <v>5.9448747973338135E-2</v>
      </c>
      <c r="G83" s="327">
        <f t="shared" si="63"/>
        <v>330</v>
      </c>
      <c r="H83" s="415"/>
      <c r="I83" s="414">
        <f t="shared" si="3"/>
        <v>0</v>
      </c>
      <c r="J83" s="329">
        <f t="shared" si="75"/>
        <v>350</v>
      </c>
      <c r="K83" s="421"/>
      <c r="L83" s="414">
        <f t="shared" si="5"/>
        <v>0</v>
      </c>
      <c r="M83" s="333">
        <f t="shared" si="76"/>
        <v>370</v>
      </c>
      <c r="N83" s="428"/>
      <c r="O83" s="414">
        <f t="shared" si="7"/>
        <v>0</v>
      </c>
      <c r="P83" s="351">
        <f t="shared" si="64"/>
        <v>0</v>
      </c>
      <c r="Q83" s="335">
        <f t="shared" si="71"/>
        <v>0.15</v>
      </c>
      <c r="R83" s="335">
        <f t="shared" si="77"/>
        <v>4.3235453071518645E-2</v>
      </c>
      <c r="S83" s="336">
        <f t="shared" si="66"/>
        <v>240</v>
      </c>
      <c r="T83" s="421"/>
      <c r="U83" s="411">
        <f t="shared" si="9"/>
        <v>0</v>
      </c>
      <c r="V83" s="338">
        <f t="shared" si="78"/>
        <v>276</v>
      </c>
      <c r="W83" s="421"/>
      <c r="X83" s="430">
        <f t="shared" si="11"/>
        <v>0</v>
      </c>
      <c r="Y83" s="339">
        <f t="shared" si="79"/>
        <v>317</v>
      </c>
      <c r="Z83" s="421"/>
      <c r="AA83" s="430">
        <f t="shared" si="80"/>
        <v>0</v>
      </c>
      <c r="AB83" s="355">
        <f t="shared" si="14"/>
        <v>0</v>
      </c>
      <c r="AC83" s="9">
        <f t="shared" si="69"/>
        <v>0.14900000000000008</v>
      </c>
      <c r="AD83" s="9">
        <f t="shared" si="81"/>
        <v>8.7071398546808391E-3</v>
      </c>
      <c r="AE83" s="11">
        <f t="shared" si="82"/>
        <v>48.333333333333336</v>
      </c>
      <c r="AF83" s="421"/>
      <c r="AG83" s="411">
        <f t="shared" si="17"/>
        <v>0</v>
      </c>
      <c r="AH83" s="12">
        <f t="shared" si="83"/>
        <v>56</v>
      </c>
      <c r="AI83" s="421"/>
      <c r="AJ83" s="439">
        <f t="shared" si="19"/>
        <v>0</v>
      </c>
      <c r="AK83" s="13">
        <f t="shared" si="84"/>
        <v>64</v>
      </c>
      <c r="AL83" s="426"/>
      <c r="AM83" s="427">
        <f t="shared" si="21"/>
        <v>0</v>
      </c>
      <c r="AN83" s="361">
        <f t="shared" si="22"/>
        <v>0</v>
      </c>
      <c r="AO83" s="378">
        <f t="shared" si="70"/>
        <v>0.13100000000000006</v>
      </c>
      <c r="AP83" s="378">
        <f t="shared" si="85"/>
        <v>6.0799855881823097E-3</v>
      </c>
      <c r="AQ83" s="379">
        <f t="shared" si="86"/>
        <v>33.75</v>
      </c>
      <c r="AR83" s="421"/>
      <c r="AS83" s="411">
        <f t="shared" si="25"/>
        <v>0</v>
      </c>
      <c r="AT83" s="383">
        <f t="shared" si="87"/>
        <v>39</v>
      </c>
      <c r="AU83" s="421"/>
      <c r="AV83" s="439">
        <f t="shared" si="27"/>
        <v>0</v>
      </c>
      <c r="AW83" s="385">
        <f t="shared" si="88"/>
        <v>45</v>
      </c>
      <c r="AX83" s="421"/>
      <c r="AY83" s="427">
        <f t="shared" si="29"/>
        <v>0</v>
      </c>
      <c r="AZ83" s="361">
        <f t="shared" si="89"/>
        <v>0</v>
      </c>
      <c r="BA83" s="17">
        <f t="shared" si="74"/>
        <v>4.5036930282831922E-3</v>
      </c>
      <c r="BB83" s="14">
        <f t="shared" si="90"/>
        <v>25</v>
      </c>
      <c r="BC83" s="24"/>
      <c r="BD83" s="10">
        <f t="shared" si="32"/>
        <v>0</v>
      </c>
      <c r="BE83" s="15">
        <f t="shared" si="91"/>
        <v>29</v>
      </c>
      <c r="BF83" s="24"/>
      <c r="BG83" s="23">
        <f t="shared" si="34"/>
        <v>0</v>
      </c>
      <c r="BH83" s="16">
        <f t="shared" si="92"/>
        <v>33</v>
      </c>
      <c r="BI83" s="24"/>
      <c r="BJ83" s="25">
        <f t="shared" si="36"/>
        <v>0</v>
      </c>
      <c r="BK83" s="26">
        <f t="shared" si="37"/>
        <v>0</v>
      </c>
      <c r="BL83" s="17">
        <f t="shared" si="93"/>
        <v>3.4528313216837807E-3</v>
      </c>
      <c r="BM83" s="14">
        <f t="shared" si="94"/>
        <v>19.166666666666668</v>
      </c>
      <c r="BN83" s="24"/>
      <c r="BO83" s="10">
        <f t="shared" si="40"/>
        <v>0</v>
      </c>
      <c r="BP83" s="15">
        <f t="shared" si="95"/>
        <v>22</v>
      </c>
      <c r="BQ83" s="24"/>
      <c r="BR83" s="23">
        <f t="shared" si="42"/>
        <v>0</v>
      </c>
      <c r="BS83" s="16">
        <f t="shared" si="96"/>
        <v>25</v>
      </c>
      <c r="BT83" s="24"/>
      <c r="BU83" s="25">
        <f t="shared" si="44"/>
        <v>0</v>
      </c>
      <c r="BV83" s="26">
        <f t="shared" si="45"/>
        <v>0</v>
      </c>
      <c r="BW83" s="17">
        <f t="shared" si="97"/>
        <v>2.8308927606351493E-3</v>
      </c>
      <c r="BX83" s="14">
        <f t="shared" si="98"/>
        <v>15.714285714285714</v>
      </c>
      <c r="BY83" s="24"/>
      <c r="BZ83" s="10">
        <f t="shared" si="48"/>
        <v>0</v>
      </c>
      <c r="CA83" s="15">
        <f t="shared" si="99"/>
        <v>18</v>
      </c>
      <c r="CB83" s="24"/>
      <c r="CC83" s="23">
        <f t="shared" si="50"/>
        <v>0</v>
      </c>
      <c r="CD83" s="16">
        <f t="shared" si="100"/>
        <v>23</v>
      </c>
      <c r="CE83" s="24"/>
      <c r="CF83" s="25">
        <f t="shared" si="52"/>
        <v>0</v>
      </c>
      <c r="CG83" s="26">
        <f t="shared" si="53"/>
        <v>0</v>
      </c>
      <c r="CH83" s="17">
        <f t="shared" si="101"/>
        <v>2.2518465141415961E-3</v>
      </c>
      <c r="CI83" s="14">
        <f t="shared" si="102"/>
        <v>12.5</v>
      </c>
      <c r="CJ83" s="24"/>
      <c r="CK83" s="10">
        <f t="shared" si="56"/>
        <v>0</v>
      </c>
      <c r="CL83" s="15">
        <f t="shared" si="103"/>
        <v>15</v>
      </c>
      <c r="CM83" s="24"/>
      <c r="CN83" s="23">
        <f t="shared" si="58"/>
        <v>0</v>
      </c>
      <c r="CO83" s="15">
        <f t="shared" si="104"/>
        <v>22</v>
      </c>
      <c r="CP83" s="24"/>
      <c r="CQ83" s="23">
        <f t="shared" si="60"/>
        <v>0</v>
      </c>
      <c r="CR83" s="361">
        <f t="shared" si="61"/>
        <v>0</v>
      </c>
    </row>
    <row r="84" spans="1:96" x14ac:dyDescent="0.25">
      <c r="A84" s="347">
        <f t="shared" si="72"/>
        <v>71</v>
      </c>
      <c r="B84" s="367">
        <f t="shared" si="62"/>
        <v>5651</v>
      </c>
      <c r="C84" s="365" t="s">
        <v>10</v>
      </c>
      <c r="D84" s="366">
        <f t="shared" si="67"/>
        <v>5750</v>
      </c>
      <c r="E84" s="326">
        <f t="shared" si="68"/>
        <v>0.14450000000000007</v>
      </c>
      <c r="F84" s="326">
        <f t="shared" si="73"/>
        <v>5.839674393912582E-2</v>
      </c>
      <c r="G84" s="327">
        <f t="shared" si="63"/>
        <v>330</v>
      </c>
      <c r="H84" s="415"/>
      <c r="I84" s="414">
        <f t="shared" si="3"/>
        <v>0</v>
      </c>
      <c r="J84" s="329">
        <f t="shared" si="75"/>
        <v>350</v>
      </c>
      <c r="K84" s="421"/>
      <c r="L84" s="414">
        <f t="shared" si="5"/>
        <v>0</v>
      </c>
      <c r="M84" s="333">
        <f t="shared" si="76"/>
        <v>370</v>
      </c>
      <c r="N84" s="428"/>
      <c r="O84" s="414">
        <f t="shared" si="7"/>
        <v>0</v>
      </c>
      <c r="P84" s="351">
        <f t="shared" si="64"/>
        <v>0</v>
      </c>
      <c r="Q84" s="335">
        <f t="shared" si="71"/>
        <v>0.15</v>
      </c>
      <c r="R84" s="335">
        <f t="shared" si="77"/>
        <v>4.3797557954344361E-2</v>
      </c>
      <c r="S84" s="336">
        <f t="shared" si="66"/>
        <v>247.5</v>
      </c>
      <c r="T84" s="421"/>
      <c r="U84" s="411">
        <f t="shared" si="9"/>
        <v>0</v>
      </c>
      <c r="V84" s="338">
        <f t="shared" si="78"/>
        <v>285</v>
      </c>
      <c r="W84" s="421"/>
      <c r="X84" s="430">
        <f t="shared" si="11"/>
        <v>0</v>
      </c>
      <c r="Y84" s="339">
        <f t="shared" si="79"/>
        <v>328</v>
      </c>
      <c r="Z84" s="421"/>
      <c r="AA84" s="430">
        <f t="shared" si="80"/>
        <v>0</v>
      </c>
      <c r="AB84" s="355">
        <f t="shared" si="14"/>
        <v>0</v>
      </c>
      <c r="AC84" s="9">
        <f t="shared" si="69"/>
        <v>0.15</v>
      </c>
      <c r="AD84" s="9">
        <f t="shared" si="81"/>
        <v>8.8479915059281548E-3</v>
      </c>
      <c r="AE84" s="11">
        <f t="shared" si="82"/>
        <v>50</v>
      </c>
      <c r="AF84" s="421"/>
      <c r="AG84" s="411">
        <f t="shared" si="17"/>
        <v>0</v>
      </c>
      <c r="AH84" s="12">
        <f t="shared" si="83"/>
        <v>58</v>
      </c>
      <c r="AI84" s="421"/>
      <c r="AJ84" s="439">
        <f t="shared" si="19"/>
        <v>0</v>
      </c>
      <c r="AK84" s="13">
        <f t="shared" si="84"/>
        <v>67</v>
      </c>
      <c r="AL84" s="426"/>
      <c r="AM84" s="427">
        <f t="shared" si="21"/>
        <v>0</v>
      </c>
      <c r="AN84" s="361">
        <f t="shared" si="22"/>
        <v>0</v>
      </c>
      <c r="AO84" s="378">
        <f t="shared" si="70"/>
        <v>0.13550000000000006</v>
      </c>
      <c r="AP84" s="378">
        <f t="shared" si="85"/>
        <v>6.1935940541497083E-3</v>
      </c>
      <c r="AQ84" s="379">
        <f t="shared" si="86"/>
        <v>35</v>
      </c>
      <c r="AR84" s="421"/>
      <c r="AS84" s="411">
        <f t="shared" si="25"/>
        <v>0</v>
      </c>
      <c r="AT84" s="383">
        <f t="shared" si="87"/>
        <v>40</v>
      </c>
      <c r="AU84" s="421"/>
      <c r="AV84" s="439">
        <f t="shared" si="27"/>
        <v>0</v>
      </c>
      <c r="AW84" s="385">
        <f t="shared" si="88"/>
        <v>46</v>
      </c>
      <c r="AX84" s="421"/>
      <c r="AY84" s="427">
        <f t="shared" si="29"/>
        <v>0</v>
      </c>
      <c r="AZ84" s="361">
        <f t="shared" si="89"/>
        <v>0</v>
      </c>
      <c r="BA84" s="17">
        <f t="shared" si="74"/>
        <v>4.6009555830826407E-3</v>
      </c>
      <c r="BB84" s="14">
        <f t="shared" si="90"/>
        <v>26</v>
      </c>
      <c r="BC84" s="24"/>
      <c r="BD84" s="10">
        <f t="shared" si="32"/>
        <v>0</v>
      </c>
      <c r="BE84" s="15">
        <f t="shared" si="91"/>
        <v>30</v>
      </c>
      <c r="BF84" s="24"/>
      <c r="BG84" s="23">
        <f t="shared" si="34"/>
        <v>0</v>
      </c>
      <c r="BH84" s="16">
        <f t="shared" si="92"/>
        <v>35</v>
      </c>
      <c r="BI84" s="24"/>
      <c r="BJ84" s="25">
        <f t="shared" si="36"/>
        <v>0</v>
      </c>
      <c r="BK84" s="26">
        <f t="shared" si="37"/>
        <v>0</v>
      </c>
      <c r="BL84" s="17">
        <f t="shared" si="93"/>
        <v>3.5391966023712619E-3</v>
      </c>
      <c r="BM84" s="14">
        <f t="shared" si="94"/>
        <v>20</v>
      </c>
      <c r="BN84" s="24"/>
      <c r="BO84" s="10">
        <f t="shared" si="40"/>
        <v>0</v>
      </c>
      <c r="BP84" s="15">
        <f t="shared" si="95"/>
        <v>23</v>
      </c>
      <c r="BQ84" s="24"/>
      <c r="BR84" s="23">
        <f t="shared" si="42"/>
        <v>0</v>
      </c>
      <c r="BS84" s="16">
        <f t="shared" si="96"/>
        <v>26</v>
      </c>
      <c r="BT84" s="24"/>
      <c r="BU84" s="25">
        <f t="shared" si="44"/>
        <v>0</v>
      </c>
      <c r="BV84" s="26">
        <f t="shared" si="45"/>
        <v>0</v>
      </c>
      <c r="BW84" s="17">
        <f t="shared" si="97"/>
        <v>2.9071972090906791E-3</v>
      </c>
      <c r="BX84" s="14">
        <f t="shared" si="98"/>
        <v>16.428571428571427</v>
      </c>
      <c r="BY84" s="24"/>
      <c r="BZ84" s="10">
        <f t="shared" si="48"/>
        <v>0</v>
      </c>
      <c r="CA84" s="15">
        <f t="shared" si="99"/>
        <v>19</v>
      </c>
      <c r="CB84" s="24"/>
      <c r="CC84" s="23">
        <f t="shared" si="50"/>
        <v>0</v>
      </c>
      <c r="CD84" s="16">
        <f t="shared" si="100"/>
        <v>23</v>
      </c>
      <c r="CE84" s="24"/>
      <c r="CF84" s="25">
        <f t="shared" si="52"/>
        <v>0</v>
      </c>
      <c r="CG84" s="26">
        <f t="shared" si="53"/>
        <v>0</v>
      </c>
      <c r="CH84" s="17">
        <f t="shared" si="101"/>
        <v>2.3225977703061405E-3</v>
      </c>
      <c r="CI84" s="14">
        <f t="shared" si="102"/>
        <v>13.125</v>
      </c>
      <c r="CJ84" s="24"/>
      <c r="CK84" s="10">
        <f t="shared" si="56"/>
        <v>0</v>
      </c>
      <c r="CL84" s="15">
        <f t="shared" si="103"/>
        <v>15</v>
      </c>
      <c r="CM84" s="24"/>
      <c r="CN84" s="23">
        <f t="shared" si="58"/>
        <v>0</v>
      </c>
      <c r="CO84" s="15">
        <f t="shared" si="104"/>
        <v>22</v>
      </c>
      <c r="CP84" s="24"/>
      <c r="CQ84" s="23">
        <f t="shared" si="60"/>
        <v>0</v>
      </c>
      <c r="CR84" s="361">
        <f t="shared" si="61"/>
        <v>0</v>
      </c>
    </row>
    <row r="85" spans="1:96" x14ac:dyDescent="0.25">
      <c r="A85" s="347">
        <f t="shared" si="72"/>
        <v>72</v>
      </c>
      <c r="B85" s="367">
        <f t="shared" si="62"/>
        <v>5751</v>
      </c>
      <c r="C85" s="365" t="s">
        <v>10</v>
      </c>
      <c r="D85" s="366">
        <f t="shared" si="67"/>
        <v>5850</v>
      </c>
      <c r="E85" s="326">
        <f t="shared" si="68"/>
        <v>0.14450000000000007</v>
      </c>
      <c r="F85" s="326">
        <f t="shared" si="73"/>
        <v>5.738132498695879E-2</v>
      </c>
      <c r="G85" s="327">
        <f t="shared" si="63"/>
        <v>330</v>
      </c>
      <c r="H85" s="415"/>
      <c r="I85" s="414">
        <f t="shared" si="3"/>
        <v>0</v>
      </c>
      <c r="J85" s="329">
        <f t="shared" si="75"/>
        <v>350</v>
      </c>
      <c r="K85" s="421"/>
      <c r="L85" s="414">
        <f t="shared" si="5"/>
        <v>0</v>
      </c>
      <c r="M85" s="333">
        <f t="shared" si="76"/>
        <v>370</v>
      </c>
      <c r="N85" s="428"/>
      <c r="O85" s="414">
        <f t="shared" si="7"/>
        <v>0</v>
      </c>
      <c r="P85" s="351">
        <f t="shared" si="64"/>
        <v>0</v>
      </c>
      <c r="Q85" s="335">
        <f t="shared" si="71"/>
        <v>0.15</v>
      </c>
      <c r="R85" s="335">
        <f t="shared" si="77"/>
        <v>4.4340114762649971E-2</v>
      </c>
      <c r="S85" s="336">
        <f t="shared" si="66"/>
        <v>255</v>
      </c>
      <c r="T85" s="421"/>
      <c r="U85" s="411">
        <f t="shared" si="9"/>
        <v>0</v>
      </c>
      <c r="V85" s="338">
        <f t="shared" si="78"/>
        <v>293</v>
      </c>
      <c r="W85" s="421"/>
      <c r="X85" s="430">
        <f t="shared" si="11"/>
        <v>0</v>
      </c>
      <c r="Y85" s="339">
        <f t="shared" si="79"/>
        <v>337</v>
      </c>
      <c r="Z85" s="421"/>
      <c r="AA85" s="430">
        <f t="shared" si="80"/>
        <v>0</v>
      </c>
      <c r="AB85" s="355">
        <f t="shared" si="14"/>
        <v>0</v>
      </c>
      <c r="AC85" s="9">
        <f t="shared" si="69"/>
        <v>0.15</v>
      </c>
      <c r="AD85" s="9">
        <f t="shared" si="81"/>
        <v>8.9839448211905173E-3</v>
      </c>
      <c r="AE85" s="11">
        <f t="shared" si="82"/>
        <v>51.666666666666664</v>
      </c>
      <c r="AF85" s="421"/>
      <c r="AG85" s="411">
        <f t="shared" si="17"/>
        <v>0</v>
      </c>
      <c r="AH85" s="12">
        <f t="shared" si="83"/>
        <v>59</v>
      </c>
      <c r="AI85" s="421"/>
      <c r="AJ85" s="439">
        <f t="shared" si="19"/>
        <v>0</v>
      </c>
      <c r="AK85" s="13">
        <f t="shared" si="84"/>
        <v>68</v>
      </c>
      <c r="AL85" s="426"/>
      <c r="AM85" s="427">
        <f t="shared" si="21"/>
        <v>0</v>
      </c>
      <c r="AN85" s="361">
        <f t="shared" si="22"/>
        <v>0</v>
      </c>
      <c r="AO85" s="378">
        <f t="shared" si="70"/>
        <v>0.14000000000000007</v>
      </c>
      <c r="AP85" s="378">
        <f t="shared" si="85"/>
        <v>6.303251608415928E-3</v>
      </c>
      <c r="AQ85" s="379">
        <f t="shared" si="86"/>
        <v>36.25</v>
      </c>
      <c r="AR85" s="421"/>
      <c r="AS85" s="411">
        <f t="shared" si="25"/>
        <v>0</v>
      </c>
      <c r="AT85" s="383">
        <f t="shared" si="87"/>
        <v>42</v>
      </c>
      <c r="AU85" s="421"/>
      <c r="AV85" s="439">
        <f t="shared" si="27"/>
        <v>0</v>
      </c>
      <c r="AW85" s="385">
        <f t="shared" si="88"/>
        <v>48</v>
      </c>
      <c r="AX85" s="421"/>
      <c r="AY85" s="427">
        <f t="shared" si="29"/>
        <v>0</v>
      </c>
      <c r="AZ85" s="361">
        <f t="shared" si="89"/>
        <v>0</v>
      </c>
      <c r="BA85" s="17">
        <f t="shared" si="74"/>
        <v>4.6948356807511738E-3</v>
      </c>
      <c r="BB85" s="14">
        <f t="shared" si="90"/>
        <v>27</v>
      </c>
      <c r="BC85" s="24"/>
      <c r="BD85" s="10">
        <f t="shared" si="32"/>
        <v>0</v>
      </c>
      <c r="BE85" s="15">
        <f t="shared" si="91"/>
        <v>31</v>
      </c>
      <c r="BF85" s="24"/>
      <c r="BG85" s="23">
        <f t="shared" si="34"/>
        <v>0</v>
      </c>
      <c r="BH85" s="16">
        <f t="shared" si="92"/>
        <v>36</v>
      </c>
      <c r="BI85" s="24"/>
      <c r="BJ85" s="25">
        <f t="shared" si="36"/>
        <v>0</v>
      </c>
      <c r="BK85" s="26">
        <f t="shared" si="37"/>
        <v>0</v>
      </c>
      <c r="BL85" s="17">
        <f t="shared" si="93"/>
        <v>3.6225583956413375E-3</v>
      </c>
      <c r="BM85" s="14">
        <f t="shared" si="94"/>
        <v>20.833333333333332</v>
      </c>
      <c r="BN85" s="24"/>
      <c r="BO85" s="10">
        <f t="shared" si="40"/>
        <v>0</v>
      </c>
      <c r="BP85" s="15">
        <f t="shared" si="95"/>
        <v>24</v>
      </c>
      <c r="BQ85" s="24"/>
      <c r="BR85" s="23">
        <f t="shared" si="42"/>
        <v>0</v>
      </c>
      <c r="BS85" s="16">
        <f t="shared" si="96"/>
        <v>28</v>
      </c>
      <c r="BT85" s="24"/>
      <c r="BU85" s="25">
        <f t="shared" si="44"/>
        <v>0</v>
      </c>
      <c r="BV85" s="26">
        <f t="shared" si="45"/>
        <v>0</v>
      </c>
      <c r="BW85" s="17">
        <f t="shared" si="97"/>
        <v>2.9808480512705862E-3</v>
      </c>
      <c r="BX85" s="14">
        <f t="shared" si="98"/>
        <v>17.142857142857142</v>
      </c>
      <c r="BY85" s="24"/>
      <c r="BZ85" s="10">
        <f t="shared" si="48"/>
        <v>0</v>
      </c>
      <c r="CA85" s="15">
        <f t="shared" si="99"/>
        <v>20</v>
      </c>
      <c r="CB85" s="24"/>
      <c r="CC85" s="23">
        <f t="shared" si="50"/>
        <v>0</v>
      </c>
      <c r="CD85" s="16">
        <f t="shared" si="100"/>
        <v>23</v>
      </c>
      <c r="CE85" s="24"/>
      <c r="CF85" s="25">
        <f t="shared" si="52"/>
        <v>0</v>
      </c>
      <c r="CG85" s="26">
        <f t="shared" si="53"/>
        <v>0</v>
      </c>
      <c r="CH85" s="17">
        <f t="shared" si="101"/>
        <v>2.3908885411232828E-3</v>
      </c>
      <c r="CI85" s="14">
        <f t="shared" si="102"/>
        <v>13.75</v>
      </c>
      <c r="CJ85" s="24"/>
      <c r="CK85" s="10">
        <f t="shared" si="56"/>
        <v>0</v>
      </c>
      <c r="CL85" s="15">
        <f t="shared" si="103"/>
        <v>16</v>
      </c>
      <c r="CM85" s="24"/>
      <c r="CN85" s="23">
        <f t="shared" si="58"/>
        <v>0</v>
      </c>
      <c r="CO85" s="15">
        <f t="shared" si="104"/>
        <v>22</v>
      </c>
      <c r="CP85" s="24"/>
      <c r="CQ85" s="23">
        <f t="shared" si="60"/>
        <v>0</v>
      </c>
      <c r="CR85" s="361">
        <f t="shared" si="61"/>
        <v>0</v>
      </c>
    </row>
    <row r="86" spans="1:96" x14ac:dyDescent="0.25">
      <c r="A86" s="347">
        <f t="shared" si="72"/>
        <v>73</v>
      </c>
      <c r="B86" s="367">
        <f t="shared" si="62"/>
        <v>5851</v>
      </c>
      <c r="C86" s="365" t="s">
        <v>10</v>
      </c>
      <c r="D86" s="366">
        <f t="shared" si="67"/>
        <v>5950</v>
      </c>
      <c r="E86" s="326">
        <f t="shared" si="68"/>
        <v>0.14450000000000007</v>
      </c>
      <c r="F86" s="326">
        <f t="shared" si="73"/>
        <v>5.640061527943941E-2</v>
      </c>
      <c r="G86" s="327">
        <f t="shared" si="63"/>
        <v>330</v>
      </c>
      <c r="H86" s="415"/>
      <c r="I86" s="414">
        <f t="shared" si="3"/>
        <v>0</v>
      </c>
      <c r="J86" s="329">
        <f t="shared" si="75"/>
        <v>350</v>
      </c>
      <c r="K86" s="421"/>
      <c r="L86" s="414">
        <f t="shared" si="5"/>
        <v>0</v>
      </c>
      <c r="M86" s="333">
        <f t="shared" si="76"/>
        <v>370</v>
      </c>
      <c r="N86" s="428"/>
      <c r="O86" s="414">
        <f t="shared" si="7"/>
        <v>0</v>
      </c>
      <c r="P86" s="351">
        <f t="shared" si="64"/>
        <v>0</v>
      </c>
      <c r="Q86" s="335">
        <f t="shared" si="71"/>
        <v>0.15</v>
      </c>
      <c r="R86" s="335">
        <f t="shared" si="77"/>
        <v>4.4864125790463172E-2</v>
      </c>
      <c r="S86" s="336">
        <f t="shared" si="66"/>
        <v>262.5</v>
      </c>
      <c r="T86" s="421"/>
      <c r="U86" s="411">
        <f t="shared" si="9"/>
        <v>0</v>
      </c>
      <c r="V86" s="338">
        <f t="shared" si="78"/>
        <v>302</v>
      </c>
      <c r="W86" s="421"/>
      <c r="X86" s="430">
        <f t="shared" si="11"/>
        <v>0</v>
      </c>
      <c r="Y86" s="339">
        <f t="shared" si="79"/>
        <v>347</v>
      </c>
      <c r="Z86" s="421"/>
      <c r="AA86" s="430">
        <f t="shared" si="80"/>
        <v>0</v>
      </c>
      <c r="AB86" s="355">
        <f t="shared" si="14"/>
        <v>0</v>
      </c>
      <c r="AC86" s="9">
        <f t="shared" si="69"/>
        <v>0.15</v>
      </c>
      <c r="AD86" s="9">
        <f t="shared" si="81"/>
        <v>9.1152509542528348E-3</v>
      </c>
      <c r="AE86" s="11">
        <f t="shared" si="82"/>
        <v>53.333333333333336</v>
      </c>
      <c r="AF86" s="421"/>
      <c r="AG86" s="411">
        <f t="shared" si="17"/>
        <v>0</v>
      </c>
      <c r="AH86" s="12">
        <f t="shared" si="83"/>
        <v>61</v>
      </c>
      <c r="AI86" s="421"/>
      <c r="AJ86" s="439">
        <f t="shared" si="19"/>
        <v>0</v>
      </c>
      <c r="AK86" s="13">
        <f t="shared" si="84"/>
        <v>70</v>
      </c>
      <c r="AL86" s="426"/>
      <c r="AM86" s="427">
        <f t="shared" si="21"/>
        <v>0</v>
      </c>
      <c r="AN86" s="361">
        <f t="shared" si="22"/>
        <v>0</v>
      </c>
      <c r="AO86" s="378">
        <f t="shared" si="70"/>
        <v>0.14450000000000007</v>
      </c>
      <c r="AP86" s="378">
        <f t="shared" si="85"/>
        <v>6.4091608272090241E-3</v>
      </c>
      <c r="AQ86" s="379">
        <f t="shared" si="86"/>
        <v>37.5</v>
      </c>
      <c r="AR86" s="421"/>
      <c r="AS86" s="411">
        <f t="shared" si="25"/>
        <v>0</v>
      </c>
      <c r="AT86" s="383">
        <f t="shared" si="87"/>
        <v>43</v>
      </c>
      <c r="AU86" s="421"/>
      <c r="AV86" s="439">
        <f t="shared" si="27"/>
        <v>0</v>
      </c>
      <c r="AW86" s="385">
        <f t="shared" si="88"/>
        <v>49</v>
      </c>
      <c r="AX86" s="421"/>
      <c r="AY86" s="427">
        <f t="shared" si="29"/>
        <v>0</v>
      </c>
      <c r="AZ86" s="361">
        <f t="shared" si="89"/>
        <v>0</v>
      </c>
      <c r="BA86" s="17">
        <f t="shared" si="74"/>
        <v>4.7855067509827379E-3</v>
      </c>
      <c r="BB86" s="14">
        <f t="shared" si="90"/>
        <v>28</v>
      </c>
      <c r="BC86" s="24"/>
      <c r="BD86" s="10">
        <f t="shared" si="32"/>
        <v>0</v>
      </c>
      <c r="BE86" s="15">
        <f t="shared" si="91"/>
        <v>32</v>
      </c>
      <c r="BF86" s="24"/>
      <c r="BG86" s="23">
        <f t="shared" si="34"/>
        <v>0</v>
      </c>
      <c r="BH86" s="16">
        <f t="shared" si="92"/>
        <v>37</v>
      </c>
      <c r="BI86" s="24"/>
      <c r="BJ86" s="25">
        <f t="shared" si="36"/>
        <v>0</v>
      </c>
      <c r="BK86" s="26">
        <f t="shared" si="37"/>
        <v>0</v>
      </c>
      <c r="BL86" s="17">
        <f t="shared" si="93"/>
        <v>3.7030707001652141E-3</v>
      </c>
      <c r="BM86" s="14">
        <f t="shared" si="94"/>
        <v>21.666666666666668</v>
      </c>
      <c r="BN86" s="24"/>
      <c r="BO86" s="10">
        <f t="shared" si="40"/>
        <v>0</v>
      </c>
      <c r="BP86" s="15">
        <f t="shared" si="95"/>
        <v>25</v>
      </c>
      <c r="BQ86" s="24"/>
      <c r="BR86" s="23">
        <f t="shared" si="42"/>
        <v>0</v>
      </c>
      <c r="BS86" s="16">
        <f t="shared" si="96"/>
        <v>29</v>
      </c>
      <c r="BT86" s="24"/>
      <c r="BU86" s="25">
        <f t="shared" si="44"/>
        <v>0</v>
      </c>
      <c r="BV86" s="26">
        <f t="shared" si="45"/>
        <v>0</v>
      </c>
      <c r="BW86" s="17">
        <f t="shared" si="97"/>
        <v>3.0519813462900115E-3</v>
      </c>
      <c r="BX86" s="14">
        <f t="shared" si="98"/>
        <v>17.857142857142858</v>
      </c>
      <c r="BY86" s="24"/>
      <c r="BZ86" s="10">
        <f t="shared" si="48"/>
        <v>0</v>
      </c>
      <c r="CA86" s="15">
        <f t="shared" si="99"/>
        <v>21</v>
      </c>
      <c r="CB86" s="24"/>
      <c r="CC86" s="23">
        <f t="shared" si="50"/>
        <v>0</v>
      </c>
      <c r="CD86" s="16">
        <f t="shared" si="100"/>
        <v>24</v>
      </c>
      <c r="CE86" s="24"/>
      <c r="CF86" s="25">
        <f t="shared" si="52"/>
        <v>0</v>
      </c>
      <c r="CG86" s="26">
        <f t="shared" si="53"/>
        <v>0</v>
      </c>
      <c r="CH86" s="17">
        <f t="shared" si="101"/>
        <v>2.4568449837634593E-3</v>
      </c>
      <c r="CI86" s="14">
        <f t="shared" si="102"/>
        <v>14.375</v>
      </c>
      <c r="CJ86" s="24"/>
      <c r="CK86" s="10">
        <f t="shared" si="56"/>
        <v>0</v>
      </c>
      <c r="CL86" s="15">
        <f t="shared" si="103"/>
        <v>17</v>
      </c>
      <c r="CM86" s="24"/>
      <c r="CN86" s="23">
        <f t="shared" si="58"/>
        <v>0</v>
      </c>
      <c r="CO86" s="15">
        <f t="shared" si="104"/>
        <v>22</v>
      </c>
      <c r="CP86" s="24"/>
      <c r="CQ86" s="23">
        <f t="shared" si="60"/>
        <v>0</v>
      </c>
      <c r="CR86" s="361">
        <f t="shared" si="61"/>
        <v>0</v>
      </c>
    </row>
    <row r="87" spans="1:96" x14ac:dyDescent="0.25">
      <c r="A87" s="347">
        <f t="shared" si="72"/>
        <v>74</v>
      </c>
      <c r="B87" s="367">
        <f t="shared" si="62"/>
        <v>5951</v>
      </c>
      <c r="C87" s="365" t="s">
        <v>10</v>
      </c>
      <c r="D87" s="366">
        <f t="shared" si="67"/>
        <v>6050</v>
      </c>
      <c r="E87" s="326">
        <f t="shared" si="68"/>
        <v>0.14450000000000007</v>
      </c>
      <c r="F87" s="326">
        <f t="shared" si="73"/>
        <v>5.545286506469501E-2</v>
      </c>
      <c r="G87" s="327">
        <f t="shared" si="63"/>
        <v>330</v>
      </c>
      <c r="H87" s="415"/>
      <c r="I87" s="414">
        <f t="shared" si="3"/>
        <v>0</v>
      </c>
      <c r="J87" s="329">
        <f t="shared" si="75"/>
        <v>350</v>
      </c>
      <c r="K87" s="421"/>
      <c r="L87" s="414">
        <f t="shared" si="5"/>
        <v>0</v>
      </c>
      <c r="M87" s="333">
        <f t="shared" si="76"/>
        <v>370</v>
      </c>
      <c r="N87" s="428"/>
      <c r="O87" s="414">
        <f t="shared" si="7"/>
        <v>0</v>
      </c>
      <c r="P87" s="351">
        <f t="shared" si="64"/>
        <v>0</v>
      </c>
      <c r="Q87" s="335">
        <f t="shared" si="71"/>
        <v>0.15</v>
      </c>
      <c r="R87" s="335">
        <f t="shared" si="77"/>
        <v>4.5370525962023192E-2</v>
      </c>
      <c r="S87" s="336">
        <f t="shared" si="66"/>
        <v>270</v>
      </c>
      <c r="T87" s="421"/>
      <c r="U87" s="411">
        <f t="shared" si="9"/>
        <v>0</v>
      </c>
      <c r="V87" s="338">
        <f t="shared" si="78"/>
        <v>311</v>
      </c>
      <c r="W87" s="421"/>
      <c r="X87" s="430">
        <f t="shared" si="11"/>
        <v>0</v>
      </c>
      <c r="Y87" s="339">
        <f t="shared" si="79"/>
        <v>358</v>
      </c>
      <c r="Z87" s="421"/>
      <c r="AA87" s="430">
        <f t="shared" si="80"/>
        <v>0</v>
      </c>
      <c r="AB87" s="355">
        <f t="shared" si="14"/>
        <v>0</v>
      </c>
      <c r="AC87" s="9">
        <f t="shared" si="69"/>
        <v>0.15</v>
      </c>
      <c r="AD87" s="9">
        <f t="shared" si="81"/>
        <v>9.242144177449169E-3</v>
      </c>
      <c r="AE87" s="11">
        <f t="shared" si="82"/>
        <v>55</v>
      </c>
      <c r="AF87" s="421"/>
      <c r="AG87" s="411">
        <f t="shared" si="17"/>
        <v>0</v>
      </c>
      <c r="AH87" s="12">
        <f t="shared" si="83"/>
        <v>63</v>
      </c>
      <c r="AI87" s="421"/>
      <c r="AJ87" s="439">
        <f t="shared" si="19"/>
        <v>0</v>
      </c>
      <c r="AK87" s="13">
        <f t="shared" si="84"/>
        <v>72</v>
      </c>
      <c r="AL87" s="426"/>
      <c r="AM87" s="427">
        <f t="shared" si="21"/>
        <v>0</v>
      </c>
      <c r="AN87" s="361">
        <f t="shared" si="22"/>
        <v>0</v>
      </c>
      <c r="AO87" s="378">
        <f t="shared" si="70"/>
        <v>0.14900000000000008</v>
      </c>
      <c r="AP87" s="378">
        <f t="shared" si="85"/>
        <v>6.5115106704755499E-3</v>
      </c>
      <c r="AQ87" s="379">
        <f t="shared" si="86"/>
        <v>38.75</v>
      </c>
      <c r="AR87" s="421"/>
      <c r="AS87" s="411">
        <f t="shared" si="25"/>
        <v>0</v>
      </c>
      <c r="AT87" s="383">
        <f t="shared" si="87"/>
        <v>45</v>
      </c>
      <c r="AU87" s="421"/>
      <c r="AV87" s="439">
        <f t="shared" si="27"/>
        <v>0</v>
      </c>
      <c r="AW87" s="385">
        <f t="shared" si="88"/>
        <v>52</v>
      </c>
      <c r="AX87" s="421"/>
      <c r="AY87" s="427">
        <f t="shared" si="29"/>
        <v>0</v>
      </c>
      <c r="AZ87" s="361">
        <f t="shared" si="89"/>
        <v>0</v>
      </c>
      <c r="BA87" s="17">
        <f t="shared" si="74"/>
        <v>4.8731305662913799E-3</v>
      </c>
      <c r="BB87" s="14">
        <f t="shared" si="90"/>
        <v>29</v>
      </c>
      <c r="BC87" s="24"/>
      <c r="BD87" s="10">
        <f t="shared" si="32"/>
        <v>0</v>
      </c>
      <c r="BE87" s="15">
        <f t="shared" si="91"/>
        <v>33</v>
      </c>
      <c r="BF87" s="24"/>
      <c r="BG87" s="23">
        <f t="shared" si="34"/>
        <v>0</v>
      </c>
      <c r="BH87" s="16">
        <f t="shared" si="92"/>
        <v>38</v>
      </c>
      <c r="BI87" s="24"/>
      <c r="BJ87" s="25">
        <f t="shared" si="36"/>
        <v>0</v>
      </c>
      <c r="BK87" s="26">
        <f t="shared" si="37"/>
        <v>0</v>
      </c>
      <c r="BL87" s="17">
        <f t="shared" si="93"/>
        <v>3.7808771635019322E-3</v>
      </c>
      <c r="BM87" s="14">
        <f t="shared" si="94"/>
        <v>22.5</v>
      </c>
      <c r="BN87" s="24"/>
      <c r="BO87" s="10">
        <f t="shared" si="40"/>
        <v>0</v>
      </c>
      <c r="BP87" s="15">
        <f t="shared" si="95"/>
        <v>26</v>
      </c>
      <c r="BQ87" s="24"/>
      <c r="BR87" s="23">
        <f t="shared" si="42"/>
        <v>0</v>
      </c>
      <c r="BS87" s="16">
        <f t="shared" si="96"/>
        <v>30</v>
      </c>
      <c r="BT87" s="24"/>
      <c r="BU87" s="25">
        <f t="shared" si="44"/>
        <v>0</v>
      </c>
      <c r="BV87" s="26">
        <f t="shared" si="45"/>
        <v>0</v>
      </c>
      <c r="BW87" s="17">
        <f t="shared" si="97"/>
        <v>3.1207240079698492E-3</v>
      </c>
      <c r="BX87" s="14">
        <f t="shared" si="98"/>
        <v>18.571428571428573</v>
      </c>
      <c r="BY87" s="24"/>
      <c r="BZ87" s="10">
        <f t="shared" si="48"/>
        <v>0</v>
      </c>
      <c r="CA87" s="15">
        <f t="shared" si="99"/>
        <v>21</v>
      </c>
      <c r="CB87" s="24"/>
      <c r="CC87" s="23">
        <f t="shared" si="50"/>
        <v>0</v>
      </c>
      <c r="CD87" s="16">
        <f t="shared" si="100"/>
        <v>24</v>
      </c>
      <c r="CE87" s="24"/>
      <c r="CF87" s="25">
        <f t="shared" si="52"/>
        <v>0</v>
      </c>
      <c r="CG87" s="26">
        <f t="shared" si="53"/>
        <v>0</v>
      </c>
      <c r="CH87" s="17" t="str">
        <f t="shared" si="101"/>
        <v/>
      </c>
      <c r="CI87" s="14">
        <f t="shared" si="102"/>
        <v>15</v>
      </c>
      <c r="CJ87" s="24"/>
      <c r="CK87" s="10">
        <f t="shared" si="56"/>
        <v>0</v>
      </c>
      <c r="CL87" s="15">
        <f t="shared" si="103"/>
        <v>17</v>
      </c>
      <c r="CM87" s="24"/>
      <c r="CN87" s="23">
        <f t="shared" si="58"/>
        <v>0</v>
      </c>
      <c r="CO87" s="15">
        <f t="shared" si="104"/>
        <v>22</v>
      </c>
      <c r="CP87" s="24"/>
      <c r="CQ87" s="23">
        <f t="shared" si="60"/>
        <v>0</v>
      </c>
      <c r="CR87" s="361">
        <f t="shared" si="61"/>
        <v>0</v>
      </c>
    </row>
    <row r="88" spans="1:96" x14ac:dyDescent="0.25">
      <c r="A88" s="347">
        <f t="shared" si="72"/>
        <v>75</v>
      </c>
      <c r="B88" s="367">
        <f t="shared" si="62"/>
        <v>6051</v>
      </c>
      <c r="C88" s="365" t="s">
        <v>10</v>
      </c>
      <c r="D88" s="366">
        <f t="shared" si="67"/>
        <v>6150</v>
      </c>
      <c r="E88" s="326">
        <f t="shared" si="68"/>
        <v>0.14450000000000007</v>
      </c>
      <c r="F88" s="326">
        <f t="shared" si="73"/>
        <v>5.4536440257808627E-2</v>
      </c>
      <c r="G88" s="327">
        <f t="shared" si="63"/>
        <v>330</v>
      </c>
      <c r="H88" s="415"/>
      <c r="I88" s="414">
        <f t="shared" si="3"/>
        <v>0</v>
      </c>
      <c r="J88" s="329">
        <f t="shared" si="75"/>
        <v>350</v>
      </c>
      <c r="K88" s="421"/>
      <c r="L88" s="414">
        <f t="shared" si="5"/>
        <v>0</v>
      </c>
      <c r="M88" s="333">
        <f t="shared" si="76"/>
        <v>370</v>
      </c>
      <c r="N88" s="428"/>
      <c r="O88" s="414">
        <f t="shared" si="7"/>
        <v>0</v>
      </c>
      <c r="P88" s="351">
        <f t="shared" si="64"/>
        <v>0</v>
      </c>
      <c r="Q88" s="335">
        <f t="shared" si="71"/>
        <v>0.15</v>
      </c>
      <c r="R88" s="335">
        <f t="shared" si="77"/>
        <v>4.5860188398611799E-2</v>
      </c>
      <c r="S88" s="336">
        <f t="shared" si="66"/>
        <v>277.5</v>
      </c>
      <c r="T88" s="421"/>
      <c r="U88" s="411">
        <f t="shared" si="9"/>
        <v>0</v>
      </c>
      <c r="V88" s="338">
        <f t="shared" si="78"/>
        <v>319</v>
      </c>
      <c r="W88" s="421"/>
      <c r="X88" s="430">
        <f t="shared" si="11"/>
        <v>0</v>
      </c>
      <c r="Y88" s="339">
        <f t="shared" si="79"/>
        <v>367</v>
      </c>
      <c r="Z88" s="421"/>
      <c r="AA88" s="430">
        <f t="shared" si="80"/>
        <v>0</v>
      </c>
      <c r="AB88" s="355">
        <f t="shared" si="14"/>
        <v>0</v>
      </c>
      <c r="AC88" s="9">
        <f t="shared" si="69"/>
        <v>0.15</v>
      </c>
      <c r="AD88" s="9">
        <f t="shared" si="81"/>
        <v>9.3648432765934004E-3</v>
      </c>
      <c r="AE88" s="11">
        <f t="shared" si="82"/>
        <v>56.666666666666664</v>
      </c>
      <c r="AF88" s="421"/>
      <c r="AG88" s="411">
        <f t="shared" si="17"/>
        <v>0</v>
      </c>
      <c r="AH88" s="12">
        <f t="shared" si="83"/>
        <v>65</v>
      </c>
      <c r="AI88" s="421"/>
      <c r="AJ88" s="439">
        <f t="shared" si="19"/>
        <v>0</v>
      </c>
      <c r="AK88" s="13">
        <f t="shared" si="84"/>
        <v>75</v>
      </c>
      <c r="AL88" s="426"/>
      <c r="AM88" s="427">
        <f t="shared" si="21"/>
        <v>0</v>
      </c>
      <c r="AN88" s="361">
        <f t="shared" si="22"/>
        <v>0</v>
      </c>
      <c r="AO88" s="378">
        <f t="shared" si="70"/>
        <v>0.15</v>
      </c>
      <c r="AP88" s="378">
        <f t="shared" si="85"/>
        <v>6.6104776070071061E-3</v>
      </c>
      <c r="AQ88" s="379">
        <f t="shared" si="86"/>
        <v>40</v>
      </c>
      <c r="AR88" s="421"/>
      <c r="AS88" s="411">
        <f t="shared" si="25"/>
        <v>0</v>
      </c>
      <c r="AT88" s="383">
        <f t="shared" si="87"/>
        <v>46</v>
      </c>
      <c r="AU88" s="421"/>
      <c r="AV88" s="439">
        <f t="shared" si="27"/>
        <v>0</v>
      </c>
      <c r="AW88" s="385">
        <f t="shared" si="88"/>
        <v>53</v>
      </c>
      <c r="AX88" s="421"/>
      <c r="AY88" s="427">
        <f t="shared" si="29"/>
        <v>0</v>
      </c>
      <c r="AZ88" s="361">
        <f t="shared" si="89"/>
        <v>0</v>
      </c>
      <c r="BA88" s="17">
        <f t="shared" si="74"/>
        <v>4.95785820525533E-3</v>
      </c>
      <c r="BB88" s="14">
        <f t="shared" si="90"/>
        <v>30</v>
      </c>
      <c r="BC88" s="24"/>
      <c r="BD88" s="10">
        <f t="shared" si="32"/>
        <v>0</v>
      </c>
      <c r="BE88" s="15">
        <f t="shared" si="91"/>
        <v>35</v>
      </c>
      <c r="BF88" s="24"/>
      <c r="BG88" s="23">
        <f t="shared" si="34"/>
        <v>0</v>
      </c>
      <c r="BH88" s="16">
        <f t="shared" si="92"/>
        <v>40</v>
      </c>
      <c r="BI88" s="24"/>
      <c r="BJ88" s="25">
        <f t="shared" si="36"/>
        <v>0</v>
      </c>
      <c r="BK88" s="26">
        <f t="shared" si="37"/>
        <v>0</v>
      </c>
      <c r="BL88" s="17">
        <f t="shared" si="93"/>
        <v>3.8561119374208117E-3</v>
      </c>
      <c r="BM88" s="14">
        <f t="shared" si="94"/>
        <v>23.333333333333332</v>
      </c>
      <c r="BN88" s="24"/>
      <c r="BO88" s="10">
        <f t="shared" si="40"/>
        <v>0</v>
      </c>
      <c r="BP88" s="15">
        <f t="shared" si="95"/>
        <v>27</v>
      </c>
      <c r="BQ88" s="24"/>
      <c r="BR88" s="23">
        <f t="shared" si="42"/>
        <v>0</v>
      </c>
      <c r="BS88" s="16">
        <f t="shared" si="96"/>
        <v>31</v>
      </c>
      <c r="BT88" s="24"/>
      <c r="BU88" s="25">
        <f t="shared" si="44"/>
        <v>0</v>
      </c>
      <c r="BV88" s="26">
        <f t="shared" si="45"/>
        <v>0</v>
      </c>
      <c r="BW88" s="17">
        <f t="shared" si="97"/>
        <v>3.187194560521283E-3</v>
      </c>
      <c r="BX88" s="14">
        <f t="shared" si="98"/>
        <v>19.285714285714285</v>
      </c>
      <c r="BY88" s="24"/>
      <c r="BZ88" s="10">
        <f t="shared" si="48"/>
        <v>0</v>
      </c>
      <c r="CA88" s="15">
        <f t="shared" si="99"/>
        <v>22</v>
      </c>
      <c r="CB88" s="24"/>
      <c r="CC88" s="23">
        <f t="shared" si="50"/>
        <v>0</v>
      </c>
      <c r="CD88" s="16">
        <f t="shared" si="100"/>
        <v>25</v>
      </c>
      <c r="CE88" s="24"/>
      <c r="CF88" s="25">
        <f t="shared" si="52"/>
        <v>0</v>
      </c>
      <c r="CG88" s="26">
        <f t="shared" si="53"/>
        <v>0</v>
      </c>
      <c r="CH88" s="17">
        <f t="shared" si="101"/>
        <v>2.5822178152371507E-3</v>
      </c>
      <c r="CI88" s="14">
        <f t="shared" si="102"/>
        <v>15.625</v>
      </c>
      <c r="CJ88" s="24"/>
      <c r="CK88" s="10">
        <f t="shared" si="56"/>
        <v>0</v>
      </c>
      <c r="CL88" s="15">
        <f t="shared" si="103"/>
        <v>18</v>
      </c>
      <c r="CM88" s="24"/>
      <c r="CN88" s="23">
        <f t="shared" si="58"/>
        <v>0</v>
      </c>
      <c r="CO88" s="15">
        <f t="shared" si="104"/>
        <v>22</v>
      </c>
      <c r="CP88" s="24"/>
      <c r="CQ88" s="23">
        <f t="shared" si="60"/>
        <v>0</v>
      </c>
      <c r="CR88" s="361">
        <f t="shared" si="61"/>
        <v>0</v>
      </c>
    </row>
    <row r="89" spans="1:96" x14ac:dyDescent="0.25">
      <c r="A89" s="347">
        <f t="shared" si="72"/>
        <v>76</v>
      </c>
      <c r="B89" s="367">
        <f t="shared" si="62"/>
        <v>6151</v>
      </c>
      <c r="C89" s="365" t="s">
        <v>10</v>
      </c>
      <c r="D89" s="366">
        <f t="shared" si="67"/>
        <v>6250</v>
      </c>
      <c r="E89" s="326">
        <f t="shared" si="68"/>
        <v>0.14450000000000007</v>
      </c>
      <c r="F89" s="326">
        <f t="shared" si="73"/>
        <v>5.3649813038530322E-2</v>
      </c>
      <c r="G89" s="327">
        <f t="shared" si="63"/>
        <v>330</v>
      </c>
      <c r="H89" s="415"/>
      <c r="I89" s="414">
        <f t="shared" si="3"/>
        <v>0</v>
      </c>
      <c r="J89" s="329">
        <f t="shared" si="75"/>
        <v>350</v>
      </c>
      <c r="K89" s="421"/>
      <c r="L89" s="414">
        <f t="shared" si="5"/>
        <v>0</v>
      </c>
      <c r="M89" s="333">
        <f t="shared" si="76"/>
        <v>370</v>
      </c>
      <c r="N89" s="428"/>
      <c r="O89" s="414">
        <f t="shared" si="7"/>
        <v>0</v>
      </c>
      <c r="P89" s="351">
        <f t="shared" si="64"/>
        <v>0</v>
      </c>
      <c r="Q89" s="335">
        <f t="shared" si="71"/>
        <v>0.15</v>
      </c>
      <c r="R89" s="335">
        <f t="shared" si="77"/>
        <v>4.6333929442367097E-2</v>
      </c>
      <c r="S89" s="336">
        <f t="shared" si="66"/>
        <v>285</v>
      </c>
      <c r="T89" s="421"/>
      <c r="U89" s="411">
        <f t="shared" si="9"/>
        <v>0</v>
      </c>
      <c r="V89" s="338">
        <f t="shared" si="78"/>
        <v>328</v>
      </c>
      <c r="W89" s="421"/>
      <c r="X89" s="430">
        <f t="shared" si="11"/>
        <v>0</v>
      </c>
      <c r="Y89" s="339">
        <f t="shared" si="79"/>
        <v>370</v>
      </c>
      <c r="Z89" s="421"/>
      <c r="AA89" s="430">
        <f t="shared" si="80"/>
        <v>0</v>
      </c>
      <c r="AB89" s="355">
        <f t="shared" si="14"/>
        <v>0</v>
      </c>
      <c r="AC89" s="9">
        <f t="shared" si="69"/>
        <v>0.15</v>
      </c>
      <c r="AD89" s="9">
        <f t="shared" si="81"/>
        <v>9.4835528098412194E-3</v>
      </c>
      <c r="AE89" s="11">
        <f t="shared" si="82"/>
        <v>58.333333333333336</v>
      </c>
      <c r="AF89" s="421"/>
      <c r="AG89" s="411">
        <f t="shared" si="17"/>
        <v>0</v>
      </c>
      <c r="AH89" s="12">
        <f t="shared" si="83"/>
        <v>67</v>
      </c>
      <c r="AI89" s="421"/>
      <c r="AJ89" s="439">
        <f t="shared" si="19"/>
        <v>0</v>
      </c>
      <c r="AK89" s="13">
        <f t="shared" si="84"/>
        <v>77</v>
      </c>
      <c r="AL89" s="426"/>
      <c r="AM89" s="427">
        <f t="shared" si="21"/>
        <v>0</v>
      </c>
      <c r="AN89" s="361">
        <f t="shared" si="22"/>
        <v>0</v>
      </c>
      <c r="AO89" s="378">
        <f t="shared" si="70"/>
        <v>0.15</v>
      </c>
      <c r="AP89" s="378">
        <f t="shared" si="85"/>
        <v>6.7062266298162903E-3</v>
      </c>
      <c r="AQ89" s="379">
        <f t="shared" si="86"/>
        <v>41.25</v>
      </c>
      <c r="AR89" s="421"/>
      <c r="AS89" s="411">
        <f t="shared" si="25"/>
        <v>0</v>
      </c>
      <c r="AT89" s="383">
        <f t="shared" si="87"/>
        <v>47</v>
      </c>
      <c r="AU89" s="421"/>
      <c r="AV89" s="439">
        <f t="shared" si="27"/>
        <v>0</v>
      </c>
      <c r="AW89" s="385">
        <f t="shared" si="88"/>
        <v>54</v>
      </c>
      <c r="AX89" s="421"/>
      <c r="AY89" s="427">
        <f t="shared" si="29"/>
        <v>0</v>
      </c>
      <c r="AZ89" s="361">
        <f t="shared" si="89"/>
        <v>0</v>
      </c>
      <c r="BA89" s="17">
        <f t="shared" si="74"/>
        <v>5.0398309218013335E-3</v>
      </c>
      <c r="BB89" s="14">
        <f t="shared" si="90"/>
        <v>31</v>
      </c>
      <c r="BC89" s="24"/>
      <c r="BD89" s="10">
        <f t="shared" si="32"/>
        <v>0</v>
      </c>
      <c r="BE89" s="15">
        <f t="shared" si="91"/>
        <v>36</v>
      </c>
      <c r="BF89" s="24"/>
      <c r="BG89" s="23">
        <f t="shared" si="34"/>
        <v>0</v>
      </c>
      <c r="BH89" s="16">
        <f t="shared" si="92"/>
        <v>41</v>
      </c>
      <c r="BI89" s="24"/>
      <c r="BJ89" s="25">
        <f t="shared" si="36"/>
        <v>0</v>
      </c>
      <c r="BK89" s="26">
        <f t="shared" si="37"/>
        <v>0</v>
      </c>
      <c r="BL89" s="17">
        <f t="shared" si="93"/>
        <v>3.9289004497913621E-3</v>
      </c>
      <c r="BM89" s="14">
        <f t="shared" si="94"/>
        <v>24.166666666666668</v>
      </c>
      <c r="BN89" s="24"/>
      <c r="BO89" s="10">
        <f t="shared" si="40"/>
        <v>0</v>
      </c>
      <c r="BP89" s="15">
        <f t="shared" si="95"/>
        <v>28</v>
      </c>
      <c r="BQ89" s="24"/>
      <c r="BR89" s="23">
        <f t="shared" si="42"/>
        <v>0</v>
      </c>
      <c r="BS89" s="16">
        <f t="shared" si="96"/>
        <v>32</v>
      </c>
      <c r="BT89" s="24"/>
      <c r="BU89" s="25">
        <f t="shared" si="44"/>
        <v>0</v>
      </c>
      <c r="BV89" s="26">
        <f t="shared" si="45"/>
        <v>0</v>
      </c>
      <c r="BW89" s="17">
        <f t="shared" si="97"/>
        <v>3.2515038205169892E-3</v>
      </c>
      <c r="BX89" s="14">
        <f t="shared" si="98"/>
        <v>20</v>
      </c>
      <c r="BY89" s="24"/>
      <c r="BZ89" s="10">
        <f t="shared" si="48"/>
        <v>0</v>
      </c>
      <c r="CA89" s="15">
        <f t="shared" si="99"/>
        <v>23</v>
      </c>
      <c r="CB89" s="24"/>
      <c r="CC89" s="23">
        <f t="shared" si="50"/>
        <v>0</v>
      </c>
      <c r="CD89" s="16">
        <f t="shared" si="100"/>
        <v>26</v>
      </c>
      <c r="CE89" s="24"/>
      <c r="CF89" s="25">
        <f t="shared" si="52"/>
        <v>0</v>
      </c>
      <c r="CG89" s="26">
        <f t="shared" si="53"/>
        <v>0</v>
      </c>
      <c r="CH89" s="17">
        <f t="shared" si="101"/>
        <v>2.6418468541700535E-3</v>
      </c>
      <c r="CI89" s="14">
        <f t="shared" si="102"/>
        <v>16.25</v>
      </c>
      <c r="CJ89" s="24"/>
      <c r="CK89" s="10">
        <f t="shared" si="56"/>
        <v>0</v>
      </c>
      <c r="CL89" s="15">
        <f t="shared" si="103"/>
        <v>19</v>
      </c>
      <c r="CM89" s="24"/>
      <c r="CN89" s="23">
        <f t="shared" si="58"/>
        <v>0</v>
      </c>
      <c r="CO89" s="15">
        <f t="shared" si="104"/>
        <v>22</v>
      </c>
      <c r="CP89" s="24"/>
      <c r="CQ89" s="23">
        <f t="shared" si="60"/>
        <v>0</v>
      </c>
      <c r="CR89" s="361">
        <f t="shared" si="61"/>
        <v>0</v>
      </c>
    </row>
    <row r="90" spans="1:96" x14ac:dyDescent="0.25">
      <c r="A90" s="347">
        <f t="shared" si="72"/>
        <v>77</v>
      </c>
      <c r="B90" s="367">
        <f t="shared" si="62"/>
        <v>6251</v>
      </c>
      <c r="C90" s="368" t="s">
        <v>10</v>
      </c>
      <c r="D90" s="366">
        <f t="shared" si="67"/>
        <v>6350</v>
      </c>
      <c r="E90" s="326">
        <f t="shared" si="68"/>
        <v>0.14450000000000007</v>
      </c>
      <c r="F90" s="326">
        <f t="shared" si="73"/>
        <v>5.2791553351463766E-2</v>
      </c>
      <c r="G90" s="327">
        <f t="shared" si="63"/>
        <v>330</v>
      </c>
      <c r="H90" s="415"/>
      <c r="I90" s="414">
        <f t="shared" si="3"/>
        <v>0</v>
      </c>
      <c r="J90" s="329">
        <f t="shared" si="75"/>
        <v>350</v>
      </c>
      <c r="K90" s="421"/>
      <c r="L90" s="414">
        <f t="shared" si="5"/>
        <v>0</v>
      </c>
      <c r="M90" s="333">
        <f t="shared" si="76"/>
        <v>370</v>
      </c>
      <c r="N90" s="428"/>
      <c r="O90" s="414">
        <f t="shared" si="7"/>
        <v>0</v>
      </c>
      <c r="P90" s="351">
        <f t="shared" si="64"/>
        <v>0</v>
      </c>
      <c r="Q90" s="335">
        <f t="shared" si="71"/>
        <v>0.15</v>
      </c>
      <c r="R90" s="335">
        <f t="shared" si="77"/>
        <v>4.6792513197888339E-2</v>
      </c>
      <c r="S90" s="336">
        <f t="shared" si="66"/>
        <v>292.5</v>
      </c>
      <c r="T90" s="421"/>
      <c r="U90" s="411">
        <f t="shared" si="9"/>
        <v>0</v>
      </c>
      <c r="V90" s="338">
        <f t="shared" si="78"/>
        <v>336</v>
      </c>
      <c r="W90" s="421"/>
      <c r="X90" s="430">
        <f t="shared" si="11"/>
        <v>0</v>
      </c>
      <c r="Y90" s="339">
        <f t="shared" si="79"/>
        <v>370</v>
      </c>
      <c r="Z90" s="421"/>
      <c r="AA90" s="430">
        <f t="shared" si="80"/>
        <v>0</v>
      </c>
      <c r="AB90" s="355">
        <f t="shared" si="14"/>
        <v>0</v>
      </c>
      <c r="AC90" s="9">
        <f t="shared" si="69"/>
        <v>0.15</v>
      </c>
      <c r="AD90" s="9">
        <f t="shared" si="81"/>
        <v>9.5984642457206844E-3</v>
      </c>
      <c r="AE90" s="11">
        <f t="shared" si="82"/>
        <v>60</v>
      </c>
      <c r="AF90" s="421"/>
      <c r="AG90" s="411">
        <f t="shared" si="17"/>
        <v>0</v>
      </c>
      <c r="AH90" s="12">
        <f t="shared" si="83"/>
        <v>69</v>
      </c>
      <c r="AI90" s="421"/>
      <c r="AJ90" s="439">
        <f t="shared" si="19"/>
        <v>0</v>
      </c>
      <c r="AK90" s="13">
        <f t="shared" si="84"/>
        <v>79</v>
      </c>
      <c r="AL90" s="426"/>
      <c r="AM90" s="427">
        <f t="shared" si="21"/>
        <v>0</v>
      </c>
      <c r="AN90" s="361">
        <f t="shared" si="22"/>
        <v>0</v>
      </c>
      <c r="AO90" s="378">
        <f t="shared" si="70"/>
        <v>0.15</v>
      </c>
      <c r="AP90" s="378">
        <f t="shared" si="85"/>
        <v>6.7989121740521519E-3</v>
      </c>
      <c r="AQ90" s="379">
        <f t="shared" si="86"/>
        <v>42.5</v>
      </c>
      <c r="AR90" s="421"/>
      <c r="AS90" s="411">
        <f t="shared" si="25"/>
        <v>0</v>
      </c>
      <c r="AT90" s="383">
        <f t="shared" si="87"/>
        <v>49</v>
      </c>
      <c r="AU90" s="421"/>
      <c r="AV90" s="439">
        <f t="shared" si="27"/>
        <v>0</v>
      </c>
      <c r="AW90" s="385">
        <f t="shared" si="88"/>
        <v>56</v>
      </c>
      <c r="AX90" s="421"/>
      <c r="AY90" s="427">
        <f t="shared" si="29"/>
        <v>0</v>
      </c>
      <c r="AZ90" s="361">
        <f t="shared" si="89"/>
        <v>0</v>
      </c>
      <c r="BA90" s="17">
        <f t="shared" si="74"/>
        <v>5.1191809310510315E-3</v>
      </c>
      <c r="BB90" s="14">
        <f t="shared" si="90"/>
        <v>32</v>
      </c>
      <c r="BC90" s="24"/>
      <c r="BD90" s="10">
        <f t="shared" si="32"/>
        <v>0</v>
      </c>
      <c r="BE90" s="15">
        <f t="shared" si="91"/>
        <v>37</v>
      </c>
      <c r="BF90" s="24"/>
      <c r="BG90" s="23">
        <f t="shared" si="34"/>
        <v>0</v>
      </c>
      <c r="BH90" s="16">
        <f t="shared" si="92"/>
        <v>43</v>
      </c>
      <c r="BI90" s="24"/>
      <c r="BJ90" s="25">
        <f t="shared" si="36"/>
        <v>0</v>
      </c>
      <c r="BK90" s="26">
        <f t="shared" si="37"/>
        <v>0</v>
      </c>
      <c r="BL90" s="17">
        <f t="shared" si="93"/>
        <v>3.9993601023836185E-3</v>
      </c>
      <c r="BM90" s="14">
        <f t="shared" si="94"/>
        <v>25</v>
      </c>
      <c r="BN90" s="24"/>
      <c r="BO90" s="10">
        <f t="shared" si="40"/>
        <v>0</v>
      </c>
      <c r="BP90" s="15">
        <f t="shared" si="95"/>
        <v>29</v>
      </c>
      <c r="BQ90" s="24"/>
      <c r="BR90" s="23">
        <f t="shared" si="42"/>
        <v>0</v>
      </c>
      <c r="BS90" s="16">
        <f t="shared" si="96"/>
        <v>33</v>
      </c>
      <c r="BT90" s="24"/>
      <c r="BU90" s="25">
        <f t="shared" si="44"/>
        <v>0</v>
      </c>
      <c r="BV90" s="26">
        <f t="shared" si="45"/>
        <v>0</v>
      </c>
      <c r="BW90" s="17">
        <f t="shared" si="97"/>
        <v>3.3137555134035699E-3</v>
      </c>
      <c r="BX90" s="14">
        <f t="shared" si="98"/>
        <v>20.714285714285715</v>
      </c>
      <c r="BY90" s="24"/>
      <c r="BZ90" s="10">
        <f t="shared" si="48"/>
        <v>0</v>
      </c>
      <c r="CA90" s="15">
        <f t="shared" si="99"/>
        <v>24</v>
      </c>
      <c r="CB90" s="24"/>
      <c r="CC90" s="23">
        <f t="shared" si="50"/>
        <v>0</v>
      </c>
      <c r="CD90" s="16">
        <f t="shared" si="100"/>
        <v>28</v>
      </c>
      <c r="CE90" s="24"/>
      <c r="CF90" s="25">
        <f t="shared" si="52"/>
        <v>0</v>
      </c>
      <c r="CG90" s="26">
        <f t="shared" si="53"/>
        <v>0</v>
      </c>
      <c r="CH90" s="17">
        <f t="shared" si="101"/>
        <v>2.6995680691089424E-3</v>
      </c>
      <c r="CI90" s="14">
        <f t="shared" si="102"/>
        <v>16.875</v>
      </c>
      <c r="CJ90" s="24"/>
      <c r="CK90" s="10">
        <f t="shared" si="56"/>
        <v>0</v>
      </c>
      <c r="CL90" s="15">
        <f t="shared" si="103"/>
        <v>19</v>
      </c>
      <c r="CM90" s="24"/>
      <c r="CN90" s="23">
        <f t="shared" si="58"/>
        <v>0</v>
      </c>
      <c r="CO90" s="15">
        <f t="shared" si="104"/>
        <v>22</v>
      </c>
      <c r="CP90" s="24"/>
      <c r="CQ90" s="23">
        <f t="shared" si="60"/>
        <v>0</v>
      </c>
      <c r="CR90" s="361">
        <f t="shared" si="61"/>
        <v>0</v>
      </c>
    </row>
    <row r="91" spans="1:96" x14ac:dyDescent="0.25">
      <c r="A91" s="347">
        <f t="shared" si="72"/>
        <v>78</v>
      </c>
      <c r="B91" s="367">
        <f t="shared" si="62"/>
        <v>6351</v>
      </c>
      <c r="C91" s="368" t="s">
        <v>10</v>
      </c>
      <c r="D91" s="366">
        <f t="shared" si="67"/>
        <v>6450</v>
      </c>
      <c r="E91" s="326">
        <f t="shared" si="68"/>
        <v>0.14450000000000007</v>
      </c>
      <c r="F91" s="326">
        <f t="shared" si="73"/>
        <v>5.1960321209258385E-2</v>
      </c>
      <c r="G91" s="327">
        <f t="shared" si="63"/>
        <v>330</v>
      </c>
      <c r="H91" s="415"/>
      <c r="I91" s="414">
        <f t="shared" si="3"/>
        <v>0</v>
      </c>
      <c r="J91" s="329">
        <f t="shared" si="75"/>
        <v>350</v>
      </c>
      <c r="K91" s="421"/>
      <c r="L91" s="414">
        <f t="shared" si="5"/>
        <v>0</v>
      </c>
      <c r="M91" s="333">
        <f t="shared" si="76"/>
        <v>370</v>
      </c>
      <c r="N91" s="428"/>
      <c r="O91" s="414">
        <f t="shared" si="7"/>
        <v>0</v>
      </c>
      <c r="P91" s="351">
        <f t="shared" si="64"/>
        <v>0</v>
      </c>
      <c r="Q91" s="335">
        <f t="shared" si="71"/>
        <v>0.15</v>
      </c>
      <c r="R91" s="335">
        <f t="shared" si="77"/>
        <v>4.723665564478035E-2</v>
      </c>
      <c r="S91" s="336">
        <f t="shared" si="66"/>
        <v>300</v>
      </c>
      <c r="T91" s="421"/>
      <c r="U91" s="411">
        <f t="shared" si="9"/>
        <v>0</v>
      </c>
      <c r="V91" s="338">
        <f t="shared" si="78"/>
        <v>345</v>
      </c>
      <c r="W91" s="421"/>
      <c r="X91" s="430">
        <f t="shared" si="11"/>
        <v>0</v>
      </c>
      <c r="Y91" s="339">
        <f t="shared" si="79"/>
        <v>370</v>
      </c>
      <c r="Z91" s="421"/>
      <c r="AA91" s="430">
        <f t="shared" si="80"/>
        <v>0</v>
      </c>
      <c r="AB91" s="355">
        <f t="shared" si="14"/>
        <v>0</v>
      </c>
      <c r="AC91" s="9">
        <f t="shared" si="69"/>
        <v>0.15</v>
      </c>
      <c r="AD91" s="9">
        <f t="shared" si="81"/>
        <v>9.709756993649293E-3</v>
      </c>
      <c r="AE91" s="11">
        <f t="shared" si="82"/>
        <v>61.666666666666664</v>
      </c>
      <c r="AF91" s="421"/>
      <c r="AG91" s="411">
        <f t="shared" si="17"/>
        <v>0</v>
      </c>
      <c r="AH91" s="12">
        <f t="shared" si="83"/>
        <v>71</v>
      </c>
      <c r="AI91" s="421"/>
      <c r="AJ91" s="439">
        <f t="shared" si="19"/>
        <v>0</v>
      </c>
      <c r="AK91" s="13">
        <f t="shared" si="84"/>
        <v>82</v>
      </c>
      <c r="AL91" s="426"/>
      <c r="AM91" s="427">
        <f t="shared" si="21"/>
        <v>0</v>
      </c>
      <c r="AN91" s="361">
        <f t="shared" si="22"/>
        <v>0</v>
      </c>
      <c r="AO91" s="378">
        <f t="shared" si="70"/>
        <v>0.15</v>
      </c>
      <c r="AP91" s="378">
        <f t="shared" si="85"/>
        <v>6.8886789481971342E-3</v>
      </c>
      <c r="AQ91" s="379">
        <f t="shared" si="86"/>
        <v>43.75</v>
      </c>
      <c r="AR91" s="421"/>
      <c r="AS91" s="411">
        <f t="shared" si="25"/>
        <v>0</v>
      </c>
      <c r="AT91" s="383">
        <f t="shared" si="87"/>
        <v>50</v>
      </c>
      <c r="AU91" s="421"/>
      <c r="AV91" s="439">
        <f t="shared" si="27"/>
        <v>0</v>
      </c>
      <c r="AW91" s="385">
        <f t="shared" si="88"/>
        <v>58</v>
      </c>
      <c r="AX91" s="421"/>
      <c r="AY91" s="427">
        <f t="shared" si="29"/>
        <v>0</v>
      </c>
      <c r="AZ91" s="361">
        <f t="shared" si="89"/>
        <v>0</v>
      </c>
      <c r="BA91" s="17">
        <f t="shared" si="74"/>
        <v>5.1960321209258385E-3</v>
      </c>
      <c r="BB91" s="14">
        <f t="shared" si="90"/>
        <v>33</v>
      </c>
      <c r="BC91" s="24"/>
      <c r="BD91" s="10">
        <f t="shared" si="32"/>
        <v>0</v>
      </c>
      <c r="BE91" s="15">
        <f t="shared" si="91"/>
        <v>38</v>
      </c>
      <c r="BF91" s="24"/>
      <c r="BG91" s="23">
        <f t="shared" si="34"/>
        <v>0</v>
      </c>
      <c r="BH91" s="16">
        <f t="shared" si="92"/>
        <v>44</v>
      </c>
      <c r="BI91" s="24"/>
      <c r="BJ91" s="25">
        <f t="shared" si="36"/>
        <v>0</v>
      </c>
      <c r="BK91" s="26">
        <f t="shared" si="37"/>
        <v>0</v>
      </c>
      <c r="BL91" s="17">
        <f t="shared" si="93"/>
        <v>4.0676009027449745E-3</v>
      </c>
      <c r="BM91" s="14">
        <f t="shared" si="94"/>
        <v>25.833333333333332</v>
      </c>
      <c r="BN91" s="24"/>
      <c r="BO91" s="10">
        <f t="shared" si="40"/>
        <v>0</v>
      </c>
      <c r="BP91" s="15">
        <f t="shared" si="95"/>
        <v>30</v>
      </c>
      <c r="BQ91" s="24"/>
      <c r="BR91" s="23">
        <f t="shared" si="42"/>
        <v>0</v>
      </c>
      <c r="BS91" s="16">
        <f t="shared" si="96"/>
        <v>35</v>
      </c>
      <c r="BT91" s="24"/>
      <c r="BU91" s="25">
        <f t="shared" si="44"/>
        <v>0</v>
      </c>
      <c r="BV91" s="26">
        <f t="shared" si="45"/>
        <v>0</v>
      </c>
      <c r="BW91" s="17">
        <f t="shared" si="97"/>
        <v>3.3740468317700247E-3</v>
      </c>
      <c r="BX91" s="14">
        <f t="shared" si="98"/>
        <v>21.428571428571427</v>
      </c>
      <c r="BY91" s="24"/>
      <c r="BZ91" s="10">
        <f t="shared" si="48"/>
        <v>0</v>
      </c>
      <c r="CA91" s="15">
        <f t="shared" si="99"/>
        <v>25</v>
      </c>
      <c r="CB91" s="24"/>
      <c r="CC91" s="23">
        <f t="shared" si="50"/>
        <v>0</v>
      </c>
      <c r="CD91" s="16">
        <f t="shared" si="100"/>
        <v>29</v>
      </c>
      <c r="CE91" s="24"/>
      <c r="CF91" s="25">
        <f t="shared" si="52"/>
        <v>0</v>
      </c>
      <c r="CG91" s="26">
        <f t="shared" si="53"/>
        <v>0</v>
      </c>
      <c r="CH91" s="17">
        <f t="shared" si="101"/>
        <v>2.7554715792788538E-3</v>
      </c>
      <c r="CI91" s="14">
        <f t="shared" si="102"/>
        <v>17.5</v>
      </c>
      <c r="CJ91" s="24"/>
      <c r="CK91" s="10">
        <f t="shared" si="56"/>
        <v>0</v>
      </c>
      <c r="CL91" s="15">
        <f t="shared" si="103"/>
        <v>20</v>
      </c>
      <c r="CM91" s="24"/>
      <c r="CN91" s="23">
        <f t="shared" si="58"/>
        <v>0</v>
      </c>
      <c r="CO91" s="15">
        <f t="shared" si="104"/>
        <v>23</v>
      </c>
      <c r="CP91" s="24"/>
      <c r="CQ91" s="23">
        <f t="shared" si="60"/>
        <v>0</v>
      </c>
      <c r="CR91" s="361">
        <f t="shared" si="61"/>
        <v>0</v>
      </c>
    </row>
    <row r="92" spans="1:96" x14ac:dyDescent="0.25">
      <c r="A92" s="347">
        <f t="shared" si="72"/>
        <v>79</v>
      </c>
      <c r="B92" s="367">
        <f t="shared" si="62"/>
        <v>6451</v>
      </c>
      <c r="C92" s="368" t="s">
        <v>10</v>
      </c>
      <c r="D92" s="366">
        <f t="shared" si="67"/>
        <v>6550</v>
      </c>
      <c r="E92" s="326">
        <f t="shared" si="68"/>
        <v>0.14450000000000007</v>
      </c>
      <c r="F92" s="326">
        <f t="shared" si="73"/>
        <v>5.1154859711672607E-2</v>
      </c>
      <c r="G92" s="327">
        <f t="shared" si="63"/>
        <v>330</v>
      </c>
      <c r="H92" s="415"/>
      <c r="I92" s="414">
        <f t="shared" si="3"/>
        <v>0</v>
      </c>
      <c r="J92" s="329">
        <f t="shared" si="75"/>
        <v>350</v>
      </c>
      <c r="K92" s="421"/>
      <c r="L92" s="414">
        <f t="shared" si="5"/>
        <v>0</v>
      </c>
      <c r="M92" s="333">
        <f t="shared" si="76"/>
        <v>370</v>
      </c>
      <c r="N92" s="428"/>
      <c r="O92" s="414">
        <f t="shared" si="7"/>
        <v>0</v>
      </c>
      <c r="P92" s="351">
        <f t="shared" si="64"/>
        <v>0</v>
      </c>
      <c r="Q92" s="335">
        <f t="shared" si="71"/>
        <v>0.15</v>
      </c>
      <c r="R92" s="335">
        <f t="shared" si="77"/>
        <v>4.766702836769493E-2</v>
      </c>
      <c r="S92" s="336">
        <f t="shared" si="66"/>
        <v>307.5</v>
      </c>
      <c r="T92" s="421"/>
      <c r="U92" s="411">
        <f t="shared" si="9"/>
        <v>0</v>
      </c>
      <c r="V92" s="338">
        <f t="shared" si="78"/>
        <v>350</v>
      </c>
      <c r="W92" s="421"/>
      <c r="X92" s="430">
        <f t="shared" si="11"/>
        <v>0</v>
      </c>
      <c r="Y92" s="339">
        <f t="shared" si="79"/>
        <v>370</v>
      </c>
      <c r="Z92" s="421"/>
      <c r="AA92" s="430">
        <f t="shared" si="80"/>
        <v>0</v>
      </c>
      <c r="AB92" s="355">
        <f t="shared" si="14"/>
        <v>0</v>
      </c>
      <c r="AC92" s="9">
        <f t="shared" si="69"/>
        <v>0.15</v>
      </c>
      <c r="AD92" s="9">
        <f t="shared" si="81"/>
        <v>9.817599338603834E-3</v>
      </c>
      <c r="AE92" s="11">
        <f t="shared" si="82"/>
        <v>63.333333333333336</v>
      </c>
      <c r="AF92" s="421"/>
      <c r="AG92" s="411">
        <f t="shared" si="17"/>
        <v>0</v>
      </c>
      <c r="AH92" s="12">
        <f t="shared" si="83"/>
        <v>73</v>
      </c>
      <c r="AI92" s="421"/>
      <c r="AJ92" s="439">
        <f t="shared" si="19"/>
        <v>0</v>
      </c>
      <c r="AK92" s="13">
        <f t="shared" si="84"/>
        <v>84</v>
      </c>
      <c r="AL92" s="426"/>
      <c r="AM92" s="427">
        <f t="shared" si="21"/>
        <v>0</v>
      </c>
      <c r="AN92" s="361">
        <f t="shared" si="22"/>
        <v>0</v>
      </c>
      <c r="AO92" s="378">
        <f t="shared" si="70"/>
        <v>0.15</v>
      </c>
      <c r="AP92" s="378">
        <f t="shared" si="85"/>
        <v>6.9756626879553555E-3</v>
      </c>
      <c r="AQ92" s="379">
        <f t="shared" si="86"/>
        <v>45</v>
      </c>
      <c r="AR92" s="421"/>
      <c r="AS92" s="411">
        <f t="shared" si="25"/>
        <v>0</v>
      </c>
      <c r="AT92" s="383">
        <f t="shared" si="87"/>
        <v>52</v>
      </c>
      <c r="AU92" s="421"/>
      <c r="AV92" s="439">
        <f t="shared" si="27"/>
        <v>0</v>
      </c>
      <c r="AW92" s="385">
        <f t="shared" si="88"/>
        <v>60</v>
      </c>
      <c r="AX92" s="421"/>
      <c r="AY92" s="427">
        <f t="shared" si="29"/>
        <v>0</v>
      </c>
      <c r="AZ92" s="361">
        <f t="shared" si="89"/>
        <v>0</v>
      </c>
      <c r="BA92" s="17">
        <f t="shared" si="74"/>
        <v>5.2705006975662686E-3</v>
      </c>
      <c r="BB92" s="14">
        <f t="shared" si="90"/>
        <v>34</v>
      </c>
      <c r="BC92" s="24"/>
      <c r="BD92" s="10">
        <f t="shared" si="32"/>
        <v>0</v>
      </c>
      <c r="BE92" s="15">
        <f t="shared" si="91"/>
        <v>39</v>
      </c>
      <c r="BF92" s="24"/>
      <c r="BG92" s="23">
        <f t="shared" si="34"/>
        <v>0</v>
      </c>
      <c r="BH92" s="16">
        <f t="shared" si="92"/>
        <v>45</v>
      </c>
      <c r="BI92" s="24"/>
      <c r="BJ92" s="25">
        <f t="shared" si="36"/>
        <v>0</v>
      </c>
      <c r="BK92" s="26">
        <f t="shared" si="37"/>
        <v>0</v>
      </c>
      <c r="BL92" s="17">
        <f t="shared" si="93"/>
        <v>4.133726037306878E-3</v>
      </c>
      <c r="BM92" s="14">
        <f t="shared" si="94"/>
        <v>26.666666666666668</v>
      </c>
      <c r="BN92" s="24"/>
      <c r="BO92" s="10">
        <f t="shared" si="40"/>
        <v>0</v>
      </c>
      <c r="BP92" s="15">
        <f t="shared" si="95"/>
        <v>31</v>
      </c>
      <c r="BQ92" s="24"/>
      <c r="BR92" s="23">
        <f t="shared" si="42"/>
        <v>0</v>
      </c>
      <c r="BS92" s="16">
        <f t="shared" si="96"/>
        <v>36</v>
      </c>
      <c r="BT92" s="24"/>
      <c r="BU92" s="25">
        <f t="shared" si="44"/>
        <v>0</v>
      </c>
      <c r="BV92" s="26">
        <f t="shared" si="45"/>
        <v>0</v>
      </c>
      <c r="BW92" s="17">
        <f t="shared" si="97"/>
        <v>3.432468941692318E-3</v>
      </c>
      <c r="BX92" s="14">
        <f t="shared" si="98"/>
        <v>22.142857142857142</v>
      </c>
      <c r="BY92" s="24"/>
      <c r="BZ92" s="10">
        <f t="shared" si="48"/>
        <v>0</v>
      </c>
      <c r="CA92" s="15">
        <f t="shared" si="99"/>
        <v>25</v>
      </c>
      <c r="CB92" s="24"/>
      <c r="CC92" s="23">
        <f t="shared" si="50"/>
        <v>0</v>
      </c>
      <c r="CD92" s="16">
        <f t="shared" si="100"/>
        <v>29</v>
      </c>
      <c r="CE92" s="24"/>
      <c r="CF92" s="25">
        <f t="shared" si="52"/>
        <v>0</v>
      </c>
      <c r="CG92" s="26">
        <f t="shared" si="53"/>
        <v>0</v>
      </c>
      <c r="CH92" s="17">
        <f t="shared" si="101"/>
        <v>2.8096419159820184E-3</v>
      </c>
      <c r="CI92" s="14">
        <f t="shared" si="102"/>
        <v>18.125</v>
      </c>
      <c r="CJ92" s="24"/>
      <c r="CK92" s="10">
        <f t="shared" si="56"/>
        <v>0</v>
      </c>
      <c r="CL92" s="15">
        <f t="shared" si="103"/>
        <v>21</v>
      </c>
      <c r="CM92" s="24"/>
      <c r="CN92" s="23">
        <f t="shared" si="58"/>
        <v>0</v>
      </c>
      <c r="CO92" s="15">
        <f t="shared" si="104"/>
        <v>24</v>
      </c>
      <c r="CP92" s="24"/>
      <c r="CQ92" s="23">
        <f t="shared" si="60"/>
        <v>0</v>
      </c>
      <c r="CR92" s="361">
        <f t="shared" si="61"/>
        <v>0</v>
      </c>
    </row>
    <row r="93" spans="1:96" x14ac:dyDescent="0.25">
      <c r="A93" s="347">
        <f t="shared" si="72"/>
        <v>80</v>
      </c>
      <c r="B93" s="367">
        <f t="shared" si="62"/>
        <v>6551</v>
      </c>
      <c r="C93" s="368" t="s">
        <v>10</v>
      </c>
      <c r="D93" s="366">
        <f t="shared" si="67"/>
        <v>6650</v>
      </c>
      <c r="E93" s="326">
        <f t="shared" si="68"/>
        <v>0.14450000000000007</v>
      </c>
      <c r="F93" s="326">
        <f t="shared" si="73"/>
        <v>5.0373988704014654E-2</v>
      </c>
      <c r="G93" s="327">
        <f t="shared" si="63"/>
        <v>330</v>
      </c>
      <c r="H93" s="415"/>
      <c r="I93" s="414">
        <f t="shared" si="3"/>
        <v>0</v>
      </c>
      <c r="J93" s="329">
        <f t="shared" si="75"/>
        <v>350</v>
      </c>
      <c r="K93" s="421"/>
      <c r="L93" s="414">
        <f t="shared" si="5"/>
        <v>0</v>
      </c>
      <c r="M93" s="333">
        <f t="shared" si="76"/>
        <v>370</v>
      </c>
      <c r="N93" s="428"/>
      <c r="O93" s="414">
        <f t="shared" si="7"/>
        <v>0</v>
      </c>
      <c r="P93" s="351">
        <f t="shared" si="64"/>
        <v>0</v>
      </c>
      <c r="Q93" s="335">
        <f t="shared" si="71"/>
        <v>0.15</v>
      </c>
      <c r="R93" s="335">
        <f t="shared" si="77"/>
        <v>4.8084261944741261E-2</v>
      </c>
      <c r="S93" s="336">
        <f t="shared" si="66"/>
        <v>315</v>
      </c>
      <c r="T93" s="421"/>
      <c r="U93" s="411">
        <f t="shared" si="9"/>
        <v>0</v>
      </c>
      <c r="V93" s="338">
        <f t="shared" si="78"/>
        <v>350</v>
      </c>
      <c r="W93" s="421"/>
      <c r="X93" s="430">
        <f t="shared" si="11"/>
        <v>0</v>
      </c>
      <c r="Y93" s="339">
        <f t="shared" si="79"/>
        <v>370</v>
      </c>
      <c r="Z93" s="421"/>
      <c r="AA93" s="430">
        <f t="shared" si="80"/>
        <v>0</v>
      </c>
      <c r="AB93" s="355">
        <f t="shared" si="14"/>
        <v>0</v>
      </c>
      <c r="AC93" s="9">
        <f t="shared" si="69"/>
        <v>0.15</v>
      </c>
      <c r="AD93" s="9">
        <f t="shared" si="81"/>
        <v>9.9221492901847043E-3</v>
      </c>
      <c r="AE93" s="11">
        <f t="shared" si="82"/>
        <v>65</v>
      </c>
      <c r="AF93" s="421"/>
      <c r="AG93" s="411">
        <f t="shared" si="17"/>
        <v>0</v>
      </c>
      <c r="AH93" s="12">
        <f t="shared" si="83"/>
        <v>75</v>
      </c>
      <c r="AI93" s="421"/>
      <c r="AJ93" s="439">
        <f t="shared" si="19"/>
        <v>0</v>
      </c>
      <c r="AK93" s="13">
        <f t="shared" si="84"/>
        <v>86</v>
      </c>
      <c r="AL93" s="426"/>
      <c r="AM93" s="427">
        <f t="shared" si="21"/>
        <v>0</v>
      </c>
      <c r="AN93" s="361">
        <f t="shared" si="22"/>
        <v>0</v>
      </c>
      <c r="AO93" s="378">
        <f t="shared" si="70"/>
        <v>0.15</v>
      </c>
      <c r="AP93" s="378">
        <f t="shared" si="85"/>
        <v>7.059990841092963E-3</v>
      </c>
      <c r="AQ93" s="379">
        <f t="shared" si="86"/>
        <v>46.25</v>
      </c>
      <c r="AR93" s="421"/>
      <c r="AS93" s="411">
        <f t="shared" si="25"/>
        <v>0</v>
      </c>
      <c r="AT93" s="383">
        <f t="shared" si="87"/>
        <v>53</v>
      </c>
      <c r="AU93" s="421"/>
      <c r="AV93" s="439">
        <f t="shared" si="27"/>
        <v>0</v>
      </c>
      <c r="AW93" s="385">
        <f t="shared" si="88"/>
        <v>61</v>
      </c>
      <c r="AX93" s="421"/>
      <c r="AY93" s="427">
        <f t="shared" si="29"/>
        <v>0</v>
      </c>
      <c r="AZ93" s="361">
        <f t="shared" si="89"/>
        <v>0</v>
      </c>
      <c r="BA93" s="17">
        <f t="shared" si="74"/>
        <v>5.3426957716379182E-3</v>
      </c>
      <c r="BB93" s="14">
        <f t="shared" si="90"/>
        <v>35</v>
      </c>
      <c r="BC93" s="24"/>
      <c r="BD93" s="10">
        <f t="shared" si="32"/>
        <v>0</v>
      </c>
      <c r="BE93" s="15">
        <f t="shared" si="91"/>
        <v>40</v>
      </c>
      <c r="BF93" s="24"/>
      <c r="BG93" s="23">
        <f t="shared" si="34"/>
        <v>0</v>
      </c>
      <c r="BH93" s="16">
        <f t="shared" si="92"/>
        <v>46</v>
      </c>
      <c r="BI93" s="24"/>
      <c r="BJ93" s="25">
        <f t="shared" si="36"/>
        <v>0</v>
      </c>
      <c r="BK93" s="26">
        <f t="shared" si="37"/>
        <v>0</v>
      </c>
      <c r="BL93" s="17">
        <f t="shared" si="93"/>
        <v>4.1978323920012208E-3</v>
      </c>
      <c r="BM93" s="14">
        <f t="shared" si="94"/>
        <v>27.5</v>
      </c>
      <c r="BN93" s="24"/>
      <c r="BO93" s="10">
        <f t="shared" si="40"/>
        <v>0</v>
      </c>
      <c r="BP93" s="15">
        <f t="shared" si="95"/>
        <v>32</v>
      </c>
      <c r="BQ93" s="24"/>
      <c r="BR93" s="23">
        <f t="shared" si="42"/>
        <v>0</v>
      </c>
      <c r="BS93" s="16">
        <f t="shared" si="96"/>
        <v>37</v>
      </c>
      <c r="BT93" s="24"/>
      <c r="BU93" s="25">
        <f t="shared" si="44"/>
        <v>0</v>
      </c>
      <c r="BV93" s="26">
        <f t="shared" si="45"/>
        <v>0</v>
      </c>
      <c r="BW93" s="17">
        <f t="shared" si="97"/>
        <v>3.4891074427023136E-3</v>
      </c>
      <c r="BX93" s="14">
        <f t="shared" si="98"/>
        <v>22.857142857142858</v>
      </c>
      <c r="BY93" s="24"/>
      <c r="BZ93" s="10">
        <f t="shared" si="48"/>
        <v>0</v>
      </c>
      <c r="CA93" s="15">
        <f t="shared" si="99"/>
        <v>26</v>
      </c>
      <c r="CB93" s="24"/>
      <c r="CC93" s="23">
        <f t="shared" si="50"/>
        <v>0</v>
      </c>
      <c r="CD93" s="16">
        <f t="shared" si="100"/>
        <v>30</v>
      </c>
      <c r="CE93" s="24"/>
      <c r="CF93" s="25">
        <f t="shared" si="52"/>
        <v>0</v>
      </c>
      <c r="CG93" s="26">
        <f t="shared" si="53"/>
        <v>0</v>
      </c>
      <c r="CH93" s="17">
        <f t="shared" si="101"/>
        <v>2.8621584490917417E-3</v>
      </c>
      <c r="CI93" s="14">
        <f t="shared" si="102"/>
        <v>18.75</v>
      </c>
      <c r="CJ93" s="24"/>
      <c r="CK93" s="10">
        <f t="shared" si="56"/>
        <v>0</v>
      </c>
      <c r="CL93" s="15">
        <f t="shared" si="103"/>
        <v>22</v>
      </c>
      <c r="CM93" s="24"/>
      <c r="CN93" s="23">
        <f t="shared" si="58"/>
        <v>0</v>
      </c>
      <c r="CO93" s="15">
        <f t="shared" si="104"/>
        <v>25</v>
      </c>
      <c r="CP93" s="24"/>
      <c r="CQ93" s="23">
        <f t="shared" si="60"/>
        <v>0</v>
      </c>
      <c r="CR93" s="361">
        <f t="shared" si="61"/>
        <v>0</v>
      </c>
    </row>
    <row r="94" spans="1:96" x14ac:dyDescent="0.25">
      <c r="A94" s="347">
        <f t="shared" si="72"/>
        <v>81</v>
      </c>
      <c r="B94" s="367">
        <f t="shared" si="62"/>
        <v>6651</v>
      </c>
      <c r="C94" s="368" t="s">
        <v>10</v>
      </c>
      <c r="D94" s="366">
        <f t="shared" si="67"/>
        <v>6750</v>
      </c>
      <c r="E94" s="326">
        <f t="shared" si="68"/>
        <v>0.14450000000000007</v>
      </c>
      <c r="F94" s="326">
        <f t="shared" si="73"/>
        <v>4.9616599007668023E-2</v>
      </c>
      <c r="G94" s="327">
        <f t="shared" si="63"/>
        <v>330</v>
      </c>
      <c r="H94" s="415"/>
      <c r="I94" s="414">
        <f t="shared" si="3"/>
        <v>0</v>
      </c>
      <c r="J94" s="329">
        <f t="shared" si="75"/>
        <v>350</v>
      </c>
      <c r="K94" s="421"/>
      <c r="L94" s="414">
        <f t="shared" si="5"/>
        <v>0</v>
      </c>
      <c r="M94" s="333">
        <f t="shared" si="76"/>
        <v>370</v>
      </c>
      <c r="N94" s="428"/>
      <c r="O94" s="414">
        <f t="shared" si="7"/>
        <v>0</v>
      </c>
      <c r="P94" s="351">
        <f t="shared" si="64"/>
        <v>0</v>
      </c>
      <c r="Q94" s="335">
        <f t="shared" si="71"/>
        <v>0.15</v>
      </c>
      <c r="R94" s="335">
        <f t="shared" si="77"/>
        <v>4.8488949030221017E-2</v>
      </c>
      <c r="S94" s="336">
        <f t="shared" si="66"/>
        <v>322.5</v>
      </c>
      <c r="T94" s="421"/>
      <c r="U94" s="411">
        <f t="shared" si="9"/>
        <v>0</v>
      </c>
      <c r="V94" s="338">
        <f t="shared" si="78"/>
        <v>350</v>
      </c>
      <c r="W94" s="421"/>
      <c r="X94" s="430">
        <f t="shared" si="11"/>
        <v>0</v>
      </c>
      <c r="Y94" s="339">
        <f t="shared" si="79"/>
        <v>370</v>
      </c>
      <c r="Z94" s="421"/>
      <c r="AA94" s="430">
        <f t="shared" si="80"/>
        <v>0</v>
      </c>
      <c r="AB94" s="355">
        <f t="shared" si="14"/>
        <v>0</v>
      </c>
      <c r="AC94" s="9">
        <f t="shared" si="69"/>
        <v>0.15</v>
      </c>
      <c r="AD94" s="9">
        <f t="shared" si="81"/>
        <v>1.002355535508445E-2</v>
      </c>
      <c r="AE94" s="11">
        <f t="shared" si="82"/>
        <v>66.666666666666671</v>
      </c>
      <c r="AF94" s="421"/>
      <c r="AG94" s="411">
        <f t="shared" si="17"/>
        <v>0</v>
      </c>
      <c r="AH94" s="12">
        <f t="shared" si="83"/>
        <v>77</v>
      </c>
      <c r="AI94" s="421"/>
      <c r="AJ94" s="439">
        <f t="shared" si="19"/>
        <v>0</v>
      </c>
      <c r="AK94" s="13">
        <f t="shared" si="84"/>
        <v>89</v>
      </c>
      <c r="AL94" s="426"/>
      <c r="AM94" s="427">
        <f t="shared" si="21"/>
        <v>0</v>
      </c>
      <c r="AN94" s="361">
        <f t="shared" si="22"/>
        <v>0</v>
      </c>
      <c r="AO94" s="378">
        <f t="shared" si="70"/>
        <v>0.15</v>
      </c>
      <c r="AP94" s="378">
        <f t="shared" si="85"/>
        <v>7.1417831904976694E-3</v>
      </c>
      <c r="AQ94" s="379">
        <f t="shared" si="86"/>
        <v>47.5</v>
      </c>
      <c r="AR94" s="421"/>
      <c r="AS94" s="411">
        <f t="shared" si="25"/>
        <v>0</v>
      </c>
      <c r="AT94" s="383">
        <f t="shared" si="87"/>
        <v>55</v>
      </c>
      <c r="AU94" s="421"/>
      <c r="AV94" s="439">
        <f t="shared" si="27"/>
        <v>0</v>
      </c>
      <c r="AW94" s="385">
        <f t="shared" si="88"/>
        <v>63</v>
      </c>
      <c r="AX94" s="421"/>
      <c r="AY94" s="427">
        <f t="shared" si="29"/>
        <v>0</v>
      </c>
      <c r="AZ94" s="361">
        <f t="shared" si="89"/>
        <v>0</v>
      </c>
      <c r="BA94" s="17">
        <f t="shared" si="74"/>
        <v>5.4127198917456026E-3</v>
      </c>
      <c r="BB94" s="14">
        <f t="shared" si="90"/>
        <v>36</v>
      </c>
      <c r="BC94" s="24"/>
      <c r="BD94" s="10">
        <f t="shared" si="32"/>
        <v>0</v>
      </c>
      <c r="BE94" s="15">
        <f t="shared" si="91"/>
        <v>41</v>
      </c>
      <c r="BF94" s="24"/>
      <c r="BG94" s="23">
        <f t="shared" si="34"/>
        <v>0</v>
      </c>
      <c r="BH94" s="16">
        <f t="shared" si="92"/>
        <v>47</v>
      </c>
      <c r="BI94" s="24"/>
      <c r="BJ94" s="25">
        <f t="shared" si="36"/>
        <v>0</v>
      </c>
      <c r="BK94" s="26">
        <f t="shared" si="37"/>
        <v>0</v>
      </c>
      <c r="BL94" s="17">
        <f t="shared" si="93"/>
        <v>4.2600110259108908E-3</v>
      </c>
      <c r="BM94" s="14">
        <f t="shared" si="94"/>
        <v>28.333333333333332</v>
      </c>
      <c r="BN94" s="24"/>
      <c r="BO94" s="10">
        <f t="shared" si="40"/>
        <v>0</v>
      </c>
      <c r="BP94" s="15">
        <f t="shared" si="95"/>
        <v>33</v>
      </c>
      <c r="BQ94" s="24"/>
      <c r="BR94" s="23">
        <f t="shared" si="42"/>
        <v>0</v>
      </c>
      <c r="BS94" s="16">
        <f t="shared" si="96"/>
        <v>38</v>
      </c>
      <c r="BT94" s="24"/>
      <c r="BU94" s="25">
        <f t="shared" si="44"/>
        <v>0</v>
      </c>
      <c r="BV94" s="26">
        <f t="shared" si="45"/>
        <v>0</v>
      </c>
      <c r="BW94" s="17">
        <f t="shared" si="97"/>
        <v>3.5440427862620015E-3</v>
      </c>
      <c r="BX94" s="14">
        <f t="shared" si="98"/>
        <v>23.571428571428573</v>
      </c>
      <c r="BY94" s="24"/>
      <c r="BZ94" s="10">
        <f t="shared" si="48"/>
        <v>0</v>
      </c>
      <c r="CA94" s="15">
        <f t="shared" si="99"/>
        <v>27</v>
      </c>
      <c r="CB94" s="24"/>
      <c r="CC94" s="23">
        <f t="shared" si="50"/>
        <v>0</v>
      </c>
      <c r="CD94" s="16">
        <f t="shared" si="100"/>
        <v>31</v>
      </c>
      <c r="CE94" s="24"/>
      <c r="CF94" s="25">
        <f t="shared" si="52"/>
        <v>0</v>
      </c>
      <c r="CG94" s="26">
        <f t="shared" si="53"/>
        <v>0</v>
      </c>
      <c r="CH94" s="17">
        <f t="shared" si="101"/>
        <v>2.9130957750714177E-3</v>
      </c>
      <c r="CI94" s="14">
        <f t="shared" si="102"/>
        <v>19.375</v>
      </c>
      <c r="CJ94" s="24"/>
      <c r="CK94" s="10">
        <f t="shared" si="56"/>
        <v>0</v>
      </c>
      <c r="CL94" s="15">
        <f t="shared" si="103"/>
        <v>22</v>
      </c>
      <c r="CM94" s="24"/>
      <c r="CN94" s="23">
        <f t="shared" si="58"/>
        <v>0</v>
      </c>
      <c r="CO94" s="15">
        <f t="shared" si="104"/>
        <v>25</v>
      </c>
      <c r="CP94" s="24"/>
      <c r="CQ94" s="23">
        <f t="shared" si="60"/>
        <v>0</v>
      </c>
      <c r="CR94" s="361">
        <f t="shared" si="61"/>
        <v>0</v>
      </c>
    </row>
    <row r="95" spans="1:96" x14ac:dyDescent="0.25">
      <c r="A95" s="347">
        <f t="shared" si="72"/>
        <v>82</v>
      </c>
      <c r="B95" s="367">
        <f t="shared" si="62"/>
        <v>6751</v>
      </c>
      <c r="C95" s="368" t="s">
        <v>10</v>
      </c>
      <c r="D95" s="366">
        <f t="shared" si="67"/>
        <v>6850</v>
      </c>
      <c r="E95" s="326">
        <f t="shared" si="68"/>
        <v>0.14450000000000007</v>
      </c>
      <c r="F95" s="326">
        <f t="shared" si="73"/>
        <v>4.8881647163383203E-2</v>
      </c>
      <c r="G95" s="327">
        <f t="shared" si="63"/>
        <v>330</v>
      </c>
      <c r="H95" s="415"/>
      <c r="I95" s="414">
        <f t="shared" si="3"/>
        <v>0</v>
      </c>
      <c r="J95" s="329">
        <f t="shared" si="75"/>
        <v>350</v>
      </c>
      <c r="K95" s="421"/>
      <c r="L95" s="414">
        <f t="shared" si="5"/>
        <v>0</v>
      </c>
      <c r="M95" s="333">
        <f t="shared" si="76"/>
        <v>370</v>
      </c>
      <c r="N95" s="428"/>
      <c r="O95" s="414">
        <f t="shared" si="7"/>
        <v>0</v>
      </c>
      <c r="P95" s="351">
        <f t="shared" si="64"/>
        <v>0</v>
      </c>
      <c r="Q95" s="335">
        <f t="shared" si="71"/>
        <v>0.15</v>
      </c>
      <c r="R95" s="335">
        <f t="shared" si="77"/>
        <v>4.8881647163383203E-2</v>
      </c>
      <c r="S95" s="336">
        <f t="shared" si="66"/>
        <v>330</v>
      </c>
      <c r="T95" s="421"/>
      <c r="U95" s="411">
        <f t="shared" si="9"/>
        <v>0</v>
      </c>
      <c r="V95" s="338">
        <f t="shared" si="78"/>
        <v>350</v>
      </c>
      <c r="W95" s="421"/>
      <c r="X95" s="430">
        <f t="shared" si="11"/>
        <v>0</v>
      </c>
      <c r="Y95" s="339">
        <f t="shared" si="79"/>
        <v>370</v>
      </c>
      <c r="Z95" s="421"/>
      <c r="AA95" s="430">
        <f t="shared" si="80"/>
        <v>0</v>
      </c>
      <c r="AB95" s="355">
        <f t="shared" si="14"/>
        <v>0</v>
      </c>
      <c r="AC95" s="9">
        <f t="shared" si="69"/>
        <v>0.15</v>
      </c>
      <c r="AD95" s="9">
        <f t="shared" si="81"/>
        <v>1.0121957240902582E-2</v>
      </c>
      <c r="AE95" s="11">
        <f t="shared" si="82"/>
        <v>68.333333333333329</v>
      </c>
      <c r="AF95" s="421"/>
      <c r="AG95" s="411">
        <f t="shared" si="17"/>
        <v>0</v>
      </c>
      <c r="AH95" s="12">
        <f t="shared" si="83"/>
        <v>79</v>
      </c>
      <c r="AI95" s="421"/>
      <c r="AJ95" s="439">
        <f t="shared" si="19"/>
        <v>0</v>
      </c>
      <c r="AK95" s="13">
        <f t="shared" si="84"/>
        <v>91</v>
      </c>
      <c r="AL95" s="426"/>
      <c r="AM95" s="427">
        <f t="shared" si="21"/>
        <v>0</v>
      </c>
      <c r="AN95" s="361">
        <f t="shared" si="22"/>
        <v>0</v>
      </c>
      <c r="AO95" s="378">
        <f t="shared" si="70"/>
        <v>0.15</v>
      </c>
      <c r="AP95" s="378">
        <f t="shared" si="85"/>
        <v>7.2211524218634277E-3</v>
      </c>
      <c r="AQ95" s="379">
        <f t="shared" si="86"/>
        <v>48.75</v>
      </c>
      <c r="AR95" s="421"/>
      <c r="AS95" s="411">
        <f t="shared" si="25"/>
        <v>0</v>
      </c>
      <c r="AT95" s="383">
        <f t="shared" si="87"/>
        <v>56</v>
      </c>
      <c r="AU95" s="421"/>
      <c r="AV95" s="439">
        <f t="shared" si="27"/>
        <v>0</v>
      </c>
      <c r="AW95" s="385">
        <f t="shared" si="88"/>
        <v>64</v>
      </c>
      <c r="AX95" s="421"/>
      <c r="AY95" s="427">
        <f t="shared" si="29"/>
        <v>0</v>
      </c>
      <c r="AZ95" s="361">
        <f t="shared" si="89"/>
        <v>0</v>
      </c>
      <c r="BA95" s="17">
        <f t="shared" si="74"/>
        <v>5.4806695304399347E-3</v>
      </c>
      <c r="BB95" s="14">
        <f t="shared" si="90"/>
        <v>37</v>
      </c>
      <c r="BC95" s="24"/>
      <c r="BD95" s="10">
        <f t="shared" si="32"/>
        <v>0</v>
      </c>
      <c r="BE95" s="15">
        <f t="shared" si="91"/>
        <v>43</v>
      </c>
      <c r="BF95" s="24"/>
      <c r="BG95" s="23">
        <f t="shared" si="34"/>
        <v>0</v>
      </c>
      <c r="BH95" s="16">
        <f t="shared" si="92"/>
        <v>49</v>
      </c>
      <c r="BI95" s="24"/>
      <c r="BJ95" s="25">
        <f t="shared" si="36"/>
        <v>0</v>
      </c>
      <c r="BK95" s="26">
        <f t="shared" si="37"/>
        <v>0</v>
      </c>
      <c r="BL95" s="17">
        <f t="shared" si="93"/>
        <v>4.3203476028242727E-3</v>
      </c>
      <c r="BM95" s="14">
        <f t="shared" si="94"/>
        <v>29.166666666666668</v>
      </c>
      <c r="BN95" s="24"/>
      <c r="BO95" s="10">
        <f t="shared" si="40"/>
        <v>0</v>
      </c>
      <c r="BP95" s="15">
        <f t="shared" si="95"/>
        <v>34</v>
      </c>
      <c r="BQ95" s="24"/>
      <c r="BR95" s="23">
        <f t="shared" si="42"/>
        <v>0</v>
      </c>
      <c r="BS95" s="16">
        <f t="shared" si="96"/>
        <v>39</v>
      </c>
      <c r="BT95" s="24"/>
      <c r="BU95" s="25">
        <f t="shared" si="44"/>
        <v>0</v>
      </c>
      <c r="BV95" s="26">
        <f t="shared" si="45"/>
        <v>0</v>
      </c>
      <c r="BW95" s="17">
        <f t="shared" si="97"/>
        <v>3.597350657045517E-3</v>
      </c>
      <c r="BX95" s="14">
        <f t="shared" si="98"/>
        <v>24.285714285714285</v>
      </c>
      <c r="BY95" s="24"/>
      <c r="BZ95" s="10">
        <f t="shared" si="48"/>
        <v>0</v>
      </c>
      <c r="CA95" s="15">
        <f t="shared" si="99"/>
        <v>28</v>
      </c>
      <c r="CB95" s="24"/>
      <c r="CC95" s="23">
        <f t="shared" si="50"/>
        <v>0</v>
      </c>
      <c r="CD95" s="16">
        <f t="shared" si="100"/>
        <v>32</v>
      </c>
      <c r="CE95" s="24"/>
      <c r="CF95" s="25">
        <f t="shared" si="52"/>
        <v>0</v>
      </c>
      <c r="CG95" s="26">
        <f t="shared" si="53"/>
        <v>0</v>
      </c>
      <c r="CH95" s="17">
        <f t="shared" si="101"/>
        <v>2.9625240705080727E-3</v>
      </c>
      <c r="CI95" s="14">
        <f t="shared" si="102"/>
        <v>20</v>
      </c>
      <c r="CJ95" s="24"/>
      <c r="CK95" s="10">
        <f t="shared" si="56"/>
        <v>0</v>
      </c>
      <c r="CL95" s="15">
        <f t="shared" si="103"/>
        <v>23</v>
      </c>
      <c r="CM95" s="24"/>
      <c r="CN95" s="23">
        <f t="shared" si="58"/>
        <v>0</v>
      </c>
      <c r="CO95" s="15">
        <f t="shared" si="104"/>
        <v>26</v>
      </c>
      <c r="CP95" s="24"/>
      <c r="CQ95" s="23">
        <f t="shared" si="60"/>
        <v>0</v>
      </c>
      <c r="CR95" s="361">
        <f t="shared" si="61"/>
        <v>0</v>
      </c>
    </row>
    <row r="96" spans="1:96" x14ac:dyDescent="0.25">
      <c r="A96" s="347">
        <f t="shared" si="72"/>
        <v>83</v>
      </c>
      <c r="B96" s="367">
        <f t="shared" si="62"/>
        <v>6851</v>
      </c>
      <c r="C96" s="368" t="s">
        <v>10</v>
      </c>
      <c r="D96" s="366">
        <f t="shared" si="67"/>
        <v>6950</v>
      </c>
      <c r="E96" s="326">
        <f t="shared" si="68"/>
        <v>0.14450000000000007</v>
      </c>
      <c r="F96" s="326">
        <f t="shared" si="73"/>
        <v>4.8168150634943806E-2</v>
      </c>
      <c r="G96" s="327">
        <f t="shared" si="63"/>
        <v>330</v>
      </c>
      <c r="H96" s="415"/>
      <c r="I96" s="414">
        <f t="shared" si="3"/>
        <v>0</v>
      </c>
      <c r="J96" s="329">
        <f t="shared" si="75"/>
        <v>350</v>
      </c>
      <c r="K96" s="421"/>
      <c r="L96" s="414">
        <f t="shared" si="5"/>
        <v>0</v>
      </c>
      <c r="M96" s="333">
        <f t="shared" si="76"/>
        <v>370</v>
      </c>
      <c r="N96" s="428"/>
      <c r="O96" s="414">
        <f t="shared" si="7"/>
        <v>0</v>
      </c>
      <c r="P96" s="351">
        <f t="shared" si="64"/>
        <v>0</v>
      </c>
      <c r="Q96" s="335">
        <f t="shared" si="71"/>
        <v>0.15</v>
      </c>
      <c r="R96" s="335">
        <f t="shared" si="77"/>
        <v>4.8168150634943806E-2</v>
      </c>
      <c r="S96" s="336">
        <f t="shared" si="66"/>
        <v>330</v>
      </c>
      <c r="T96" s="421"/>
      <c r="U96" s="411">
        <f t="shared" si="9"/>
        <v>0</v>
      </c>
      <c r="V96" s="338">
        <f t="shared" si="78"/>
        <v>350</v>
      </c>
      <c r="W96" s="421"/>
      <c r="X96" s="430">
        <f t="shared" si="11"/>
        <v>0</v>
      </c>
      <c r="Y96" s="339">
        <f t="shared" si="79"/>
        <v>370</v>
      </c>
      <c r="Z96" s="421"/>
      <c r="AA96" s="430">
        <f t="shared" si="80"/>
        <v>0</v>
      </c>
      <c r="AB96" s="355">
        <f t="shared" si="14"/>
        <v>0</v>
      </c>
      <c r="AC96" s="9">
        <f t="shared" si="69"/>
        <v>0.15</v>
      </c>
      <c r="AD96" s="9">
        <f t="shared" si="81"/>
        <v>1.0217486498321413E-2</v>
      </c>
      <c r="AE96" s="11">
        <f t="shared" si="82"/>
        <v>70</v>
      </c>
      <c r="AF96" s="421"/>
      <c r="AG96" s="411">
        <f t="shared" si="17"/>
        <v>0</v>
      </c>
      <c r="AH96" s="12">
        <f t="shared" si="83"/>
        <v>81</v>
      </c>
      <c r="AI96" s="421"/>
      <c r="AJ96" s="439">
        <f t="shared" si="19"/>
        <v>0</v>
      </c>
      <c r="AK96" s="13">
        <f t="shared" si="84"/>
        <v>93</v>
      </c>
      <c r="AL96" s="426"/>
      <c r="AM96" s="427">
        <f t="shared" si="21"/>
        <v>0</v>
      </c>
      <c r="AN96" s="361">
        <f t="shared" si="22"/>
        <v>0</v>
      </c>
      <c r="AO96" s="378">
        <f t="shared" si="70"/>
        <v>0.15</v>
      </c>
      <c r="AP96" s="378">
        <f t="shared" si="85"/>
        <v>7.2982046416581519E-3</v>
      </c>
      <c r="AQ96" s="379">
        <f t="shared" si="86"/>
        <v>50</v>
      </c>
      <c r="AR96" s="421"/>
      <c r="AS96" s="411">
        <f t="shared" si="25"/>
        <v>0</v>
      </c>
      <c r="AT96" s="383">
        <f t="shared" si="87"/>
        <v>58</v>
      </c>
      <c r="AU96" s="421"/>
      <c r="AV96" s="439">
        <f t="shared" si="27"/>
        <v>0</v>
      </c>
      <c r="AW96" s="385">
        <f t="shared" si="88"/>
        <v>67</v>
      </c>
      <c r="AX96" s="421"/>
      <c r="AY96" s="427">
        <f t="shared" si="29"/>
        <v>0</v>
      </c>
      <c r="AZ96" s="361">
        <f t="shared" si="89"/>
        <v>0</v>
      </c>
      <c r="BA96" s="17">
        <f t="shared" si="74"/>
        <v>5.5466355276601953E-3</v>
      </c>
      <c r="BB96" s="14">
        <f t="shared" si="90"/>
        <v>38</v>
      </c>
      <c r="BC96" s="24"/>
      <c r="BD96" s="10">
        <f t="shared" si="32"/>
        <v>0</v>
      </c>
      <c r="BE96" s="15">
        <f t="shared" si="91"/>
        <v>44</v>
      </c>
      <c r="BF96" s="24"/>
      <c r="BG96" s="23">
        <f t="shared" si="34"/>
        <v>0</v>
      </c>
      <c r="BH96" s="16">
        <f t="shared" si="92"/>
        <v>51</v>
      </c>
      <c r="BI96" s="24"/>
      <c r="BJ96" s="25">
        <f t="shared" si="36"/>
        <v>0</v>
      </c>
      <c r="BK96" s="26">
        <f t="shared" si="37"/>
        <v>0</v>
      </c>
      <c r="BL96" s="17">
        <f t="shared" si="93"/>
        <v>4.3789227849948915E-3</v>
      </c>
      <c r="BM96" s="14">
        <f t="shared" si="94"/>
        <v>30</v>
      </c>
      <c r="BN96" s="24"/>
      <c r="BO96" s="10">
        <f t="shared" si="40"/>
        <v>0</v>
      </c>
      <c r="BP96" s="15">
        <f t="shared" si="95"/>
        <v>35</v>
      </c>
      <c r="BQ96" s="24"/>
      <c r="BR96" s="23">
        <f t="shared" si="42"/>
        <v>0</v>
      </c>
      <c r="BS96" s="16">
        <f t="shared" si="96"/>
        <v>40</v>
      </c>
      <c r="BT96" s="24"/>
      <c r="BU96" s="25">
        <f t="shared" si="44"/>
        <v>0</v>
      </c>
      <c r="BV96" s="26">
        <f t="shared" si="45"/>
        <v>0</v>
      </c>
      <c r="BW96" s="17">
        <f t="shared" si="97"/>
        <v>3.649102320829076E-3</v>
      </c>
      <c r="BX96" s="14">
        <f t="shared" si="98"/>
        <v>25</v>
      </c>
      <c r="BY96" s="24"/>
      <c r="BZ96" s="10">
        <f t="shared" si="48"/>
        <v>0</v>
      </c>
      <c r="CA96" s="15">
        <f t="shared" si="99"/>
        <v>29</v>
      </c>
      <c r="CB96" s="24"/>
      <c r="CC96" s="23">
        <f t="shared" si="50"/>
        <v>0</v>
      </c>
      <c r="CD96" s="16">
        <f t="shared" si="100"/>
        <v>33</v>
      </c>
      <c r="CE96" s="24"/>
      <c r="CF96" s="25">
        <f t="shared" si="52"/>
        <v>0</v>
      </c>
      <c r="CG96" s="26">
        <f t="shared" si="53"/>
        <v>0</v>
      </c>
      <c r="CH96" s="17">
        <f t="shared" si="101"/>
        <v>3.0105094146839879E-3</v>
      </c>
      <c r="CI96" s="14">
        <f t="shared" si="102"/>
        <v>20.625</v>
      </c>
      <c r="CJ96" s="24"/>
      <c r="CK96" s="10">
        <f t="shared" si="56"/>
        <v>0</v>
      </c>
      <c r="CL96" s="15">
        <f t="shared" si="103"/>
        <v>24</v>
      </c>
      <c r="CM96" s="24"/>
      <c r="CN96" s="23">
        <f t="shared" si="58"/>
        <v>0</v>
      </c>
      <c r="CO96" s="15">
        <f t="shared" si="104"/>
        <v>28</v>
      </c>
      <c r="CP96" s="24"/>
      <c r="CQ96" s="23">
        <f t="shared" si="60"/>
        <v>0</v>
      </c>
      <c r="CR96" s="361">
        <f t="shared" si="61"/>
        <v>0</v>
      </c>
    </row>
    <row r="97" spans="1:96" x14ac:dyDescent="0.25">
      <c r="A97" s="347">
        <f t="shared" si="72"/>
        <v>84</v>
      </c>
      <c r="B97" s="367">
        <f t="shared" si="62"/>
        <v>6951</v>
      </c>
      <c r="C97" s="368" t="s">
        <v>10</v>
      </c>
      <c r="D97" s="366">
        <f t="shared" si="67"/>
        <v>7050</v>
      </c>
      <c r="E97" s="326">
        <f t="shared" si="68"/>
        <v>0.14450000000000007</v>
      </c>
      <c r="F97" s="326">
        <f t="shared" si="73"/>
        <v>4.7475183426845056E-2</v>
      </c>
      <c r="G97" s="327">
        <f t="shared" si="63"/>
        <v>330</v>
      </c>
      <c r="H97" s="415"/>
      <c r="I97" s="414">
        <f t="shared" si="3"/>
        <v>0</v>
      </c>
      <c r="J97" s="329">
        <f t="shared" si="75"/>
        <v>350</v>
      </c>
      <c r="K97" s="421"/>
      <c r="L97" s="414">
        <f t="shared" si="5"/>
        <v>0</v>
      </c>
      <c r="M97" s="333">
        <f t="shared" si="76"/>
        <v>370</v>
      </c>
      <c r="N97" s="428"/>
      <c r="O97" s="414">
        <f t="shared" si="7"/>
        <v>0</v>
      </c>
      <c r="P97" s="351">
        <f t="shared" si="64"/>
        <v>0</v>
      </c>
      <c r="Q97" s="335">
        <f t="shared" si="71"/>
        <v>0.15</v>
      </c>
      <c r="R97" s="335">
        <f t="shared" si="77"/>
        <v>4.7475183426845056E-2</v>
      </c>
      <c r="S97" s="336">
        <f t="shared" si="66"/>
        <v>330</v>
      </c>
      <c r="T97" s="421"/>
      <c r="U97" s="411">
        <f t="shared" si="9"/>
        <v>0</v>
      </c>
      <c r="V97" s="338">
        <f t="shared" si="78"/>
        <v>350</v>
      </c>
      <c r="W97" s="421"/>
      <c r="X97" s="430">
        <f t="shared" si="11"/>
        <v>0</v>
      </c>
      <c r="Y97" s="339">
        <f t="shared" si="79"/>
        <v>370</v>
      </c>
      <c r="Z97" s="421"/>
      <c r="AA97" s="430">
        <f t="shared" si="80"/>
        <v>0</v>
      </c>
      <c r="AB97" s="355">
        <f t="shared" si="14"/>
        <v>0</v>
      </c>
      <c r="AC97" s="9">
        <f t="shared" si="69"/>
        <v>0.15</v>
      </c>
      <c r="AD97" s="9">
        <f t="shared" si="81"/>
        <v>1.031026710785019E-2</v>
      </c>
      <c r="AE97" s="11">
        <f t="shared" si="82"/>
        <v>71.666666666666671</v>
      </c>
      <c r="AF97" s="421"/>
      <c r="AG97" s="411">
        <f t="shared" si="17"/>
        <v>0</v>
      </c>
      <c r="AH97" s="12">
        <f t="shared" si="83"/>
        <v>82</v>
      </c>
      <c r="AI97" s="421"/>
      <c r="AJ97" s="439">
        <f t="shared" si="19"/>
        <v>0</v>
      </c>
      <c r="AK97" s="13">
        <f t="shared" si="84"/>
        <v>94</v>
      </c>
      <c r="AL97" s="426"/>
      <c r="AM97" s="427">
        <f t="shared" si="21"/>
        <v>0</v>
      </c>
      <c r="AN97" s="361">
        <f t="shared" si="22"/>
        <v>0</v>
      </c>
      <c r="AO97" s="378">
        <f t="shared" si="70"/>
        <v>0.15</v>
      </c>
      <c r="AP97" s="378">
        <f t="shared" si="85"/>
        <v>7.3730398503812399E-3</v>
      </c>
      <c r="AQ97" s="379">
        <f t="shared" si="86"/>
        <v>51.25</v>
      </c>
      <c r="AR97" s="421"/>
      <c r="AS97" s="411">
        <f t="shared" si="25"/>
        <v>0</v>
      </c>
      <c r="AT97" s="383">
        <f t="shared" si="87"/>
        <v>59</v>
      </c>
      <c r="AU97" s="421"/>
      <c r="AV97" s="439">
        <f t="shared" si="27"/>
        <v>0</v>
      </c>
      <c r="AW97" s="385">
        <f t="shared" si="88"/>
        <v>68</v>
      </c>
      <c r="AX97" s="421"/>
      <c r="AY97" s="427">
        <f t="shared" si="29"/>
        <v>0</v>
      </c>
      <c r="AZ97" s="361">
        <f t="shared" si="89"/>
        <v>0</v>
      </c>
      <c r="BA97" s="17">
        <f t="shared" si="74"/>
        <v>5.6107034958998705E-3</v>
      </c>
      <c r="BB97" s="14">
        <f t="shared" si="90"/>
        <v>39</v>
      </c>
      <c r="BC97" s="24"/>
      <c r="BD97" s="10">
        <f t="shared" si="32"/>
        <v>0</v>
      </c>
      <c r="BE97" s="15">
        <f t="shared" si="91"/>
        <v>45</v>
      </c>
      <c r="BF97" s="24"/>
      <c r="BG97" s="23">
        <f t="shared" si="34"/>
        <v>0</v>
      </c>
      <c r="BH97" s="16">
        <f t="shared" si="92"/>
        <v>52</v>
      </c>
      <c r="BI97" s="24"/>
      <c r="BJ97" s="25">
        <f t="shared" si="36"/>
        <v>0</v>
      </c>
      <c r="BK97" s="26">
        <f t="shared" si="37"/>
        <v>0</v>
      </c>
      <c r="BL97" s="17">
        <f t="shared" si="93"/>
        <v>4.4358125929122904E-3</v>
      </c>
      <c r="BM97" s="14">
        <f t="shared" si="94"/>
        <v>30.833333333333332</v>
      </c>
      <c r="BN97" s="24"/>
      <c r="BO97" s="10">
        <f t="shared" si="40"/>
        <v>0</v>
      </c>
      <c r="BP97" s="15">
        <f t="shared" si="95"/>
        <v>35</v>
      </c>
      <c r="BQ97" s="24"/>
      <c r="BR97" s="23">
        <f t="shared" si="42"/>
        <v>0</v>
      </c>
      <c r="BS97" s="16">
        <f t="shared" si="96"/>
        <v>40</v>
      </c>
      <c r="BT97" s="24"/>
      <c r="BU97" s="25">
        <f t="shared" si="44"/>
        <v>0</v>
      </c>
      <c r="BV97" s="26">
        <f t="shared" si="45"/>
        <v>0</v>
      </c>
      <c r="BW97" s="17">
        <f t="shared" si="97"/>
        <v>3.6993649423515632E-3</v>
      </c>
      <c r="BX97" s="14">
        <f t="shared" si="98"/>
        <v>25.714285714285715</v>
      </c>
      <c r="BY97" s="24"/>
      <c r="BZ97" s="10">
        <f t="shared" si="48"/>
        <v>0</v>
      </c>
      <c r="CA97" s="15">
        <f t="shared" si="99"/>
        <v>30</v>
      </c>
      <c r="CB97" s="24"/>
      <c r="CC97" s="23">
        <f t="shared" si="50"/>
        <v>0</v>
      </c>
      <c r="CD97" s="16">
        <f t="shared" si="100"/>
        <v>35</v>
      </c>
      <c r="CE97" s="24"/>
      <c r="CF97" s="25">
        <f t="shared" si="52"/>
        <v>0</v>
      </c>
      <c r="CG97" s="26">
        <f t="shared" si="53"/>
        <v>0</v>
      </c>
      <c r="CH97" s="17">
        <f t="shared" si="101"/>
        <v>3.0571140843044168E-3</v>
      </c>
      <c r="CI97" s="14">
        <f t="shared" si="102"/>
        <v>21.25</v>
      </c>
      <c r="CJ97" s="24"/>
      <c r="CK97" s="10">
        <f t="shared" si="56"/>
        <v>0</v>
      </c>
      <c r="CL97" s="15">
        <f t="shared" si="103"/>
        <v>24</v>
      </c>
      <c r="CM97" s="24"/>
      <c r="CN97" s="23">
        <f t="shared" si="58"/>
        <v>0</v>
      </c>
      <c r="CO97" s="15">
        <f t="shared" si="104"/>
        <v>28</v>
      </c>
      <c r="CP97" s="24"/>
      <c r="CQ97" s="23">
        <f t="shared" si="60"/>
        <v>0</v>
      </c>
      <c r="CR97" s="361">
        <f t="shared" si="61"/>
        <v>0</v>
      </c>
    </row>
    <row r="98" spans="1:96" x14ac:dyDescent="0.25">
      <c r="A98" s="347">
        <f t="shared" si="72"/>
        <v>85</v>
      </c>
      <c r="B98" s="367">
        <f t="shared" si="62"/>
        <v>7051</v>
      </c>
      <c r="C98" s="368" t="s">
        <v>10</v>
      </c>
      <c r="D98" s="366">
        <f t="shared" si="67"/>
        <v>7150</v>
      </c>
      <c r="E98" s="326">
        <f t="shared" si="68"/>
        <v>0.14450000000000007</v>
      </c>
      <c r="F98" s="326">
        <f t="shared" si="73"/>
        <v>4.6801872074882997E-2</v>
      </c>
      <c r="G98" s="327">
        <f t="shared" si="63"/>
        <v>330</v>
      </c>
      <c r="H98" s="415"/>
      <c r="I98" s="414">
        <f t="shared" si="3"/>
        <v>0</v>
      </c>
      <c r="J98" s="329">
        <f t="shared" si="75"/>
        <v>350</v>
      </c>
      <c r="K98" s="421"/>
      <c r="L98" s="414">
        <f t="shared" si="5"/>
        <v>0</v>
      </c>
      <c r="M98" s="333">
        <f t="shared" si="76"/>
        <v>370</v>
      </c>
      <c r="N98" s="428"/>
      <c r="O98" s="414">
        <f t="shared" si="7"/>
        <v>0</v>
      </c>
      <c r="P98" s="351">
        <f t="shared" si="64"/>
        <v>0</v>
      </c>
      <c r="Q98" s="335">
        <f t="shared" si="71"/>
        <v>0.15</v>
      </c>
      <c r="R98" s="335">
        <f t="shared" si="77"/>
        <v>4.6801872074882997E-2</v>
      </c>
      <c r="S98" s="336">
        <f t="shared" si="66"/>
        <v>330</v>
      </c>
      <c r="T98" s="421"/>
      <c r="U98" s="411">
        <f t="shared" si="9"/>
        <v>0</v>
      </c>
      <c r="V98" s="338">
        <f t="shared" si="78"/>
        <v>350</v>
      </c>
      <c r="W98" s="421"/>
      <c r="X98" s="430">
        <f t="shared" si="11"/>
        <v>0</v>
      </c>
      <c r="Y98" s="339">
        <f t="shared" si="79"/>
        <v>370</v>
      </c>
      <c r="Z98" s="421"/>
      <c r="AA98" s="430">
        <f t="shared" si="80"/>
        <v>0</v>
      </c>
      <c r="AB98" s="355">
        <f t="shared" si="14"/>
        <v>0</v>
      </c>
      <c r="AC98" s="9">
        <f t="shared" si="69"/>
        <v>0.15</v>
      </c>
      <c r="AD98" s="9">
        <f t="shared" si="81"/>
        <v>1.0400416016640665E-2</v>
      </c>
      <c r="AE98" s="11">
        <f t="shared" si="82"/>
        <v>73.333333333333329</v>
      </c>
      <c r="AF98" s="421"/>
      <c r="AG98" s="411">
        <f t="shared" si="17"/>
        <v>0</v>
      </c>
      <c r="AH98" s="12">
        <f t="shared" si="83"/>
        <v>84</v>
      </c>
      <c r="AI98" s="421"/>
      <c r="AJ98" s="439">
        <f t="shared" si="19"/>
        <v>0</v>
      </c>
      <c r="AK98" s="13">
        <f t="shared" si="84"/>
        <v>97</v>
      </c>
      <c r="AL98" s="426"/>
      <c r="AM98" s="427">
        <f t="shared" si="21"/>
        <v>0</v>
      </c>
      <c r="AN98" s="361">
        <f t="shared" si="22"/>
        <v>0</v>
      </c>
      <c r="AO98" s="378">
        <f t="shared" si="70"/>
        <v>0.15</v>
      </c>
      <c r="AP98" s="378">
        <f t="shared" si="85"/>
        <v>7.4457523755495671E-3</v>
      </c>
      <c r="AQ98" s="379">
        <f t="shared" si="86"/>
        <v>52.5</v>
      </c>
      <c r="AR98" s="421"/>
      <c r="AS98" s="411">
        <f t="shared" si="25"/>
        <v>0</v>
      </c>
      <c r="AT98" s="383">
        <f t="shared" si="87"/>
        <v>60</v>
      </c>
      <c r="AU98" s="421"/>
      <c r="AV98" s="439">
        <f t="shared" si="27"/>
        <v>0</v>
      </c>
      <c r="AW98" s="385">
        <f t="shared" si="88"/>
        <v>69</v>
      </c>
      <c r="AX98" s="421"/>
      <c r="AY98" s="427">
        <f t="shared" si="29"/>
        <v>0</v>
      </c>
      <c r="AZ98" s="361">
        <f t="shared" si="89"/>
        <v>0</v>
      </c>
      <c r="BA98" s="17">
        <f t="shared" si="74"/>
        <v>5.6729541908949084E-3</v>
      </c>
      <c r="BB98" s="14">
        <f t="shared" si="90"/>
        <v>40</v>
      </c>
      <c r="BC98" s="24"/>
      <c r="BD98" s="10">
        <f t="shared" si="32"/>
        <v>0</v>
      </c>
      <c r="BE98" s="15">
        <f t="shared" si="91"/>
        <v>46</v>
      </c>
      <c r="BF98" s="24"/>
      <c r="BG98" s="23">
        <f t="shared" si="34"/>
        <v>0</v>
      </c>
      <c r="BH98" s="16">
        <f t="shared" si="92"/>
        <v>53</v>
      </c>
      <c r="BI98" s="24"/>
      <c r="BJ98" s="25">
        <f t="shared" si="36"/>
        <v>0</v>
      </c>
      <c r="BK98" s="26">
        <f t="shared" si="37"/>
        <v>0</v>
      </c>
      <c r="BL98" s="17">
        <f t="shared" si="93"/>
        <v>4.4910887344584696E-3</v>
      </c>
      <c r="BM98" s="14">
        <f t="shared" si="94"/>
        <v>31.666666666666668</v>
      </c>
      <c r="BN98" s="24"/>
      <c r="BO98" s="10">
        <f t="shared" si="40"/>
        <v>0</v>
      </c>
      <c r="BP98" s="15">
        <f t="shared" si="95"/>
        <v>36</v>
      </c>
      <c r="BQ98" s="24"/>
      <c r="BR98" s="23">
        <f t="shared" si="42"/>
        <v>0</v>
      </c>
      <c r="BS98" s="16">
        <f t="shared" si="96"/>
        <v>41</v>
      </c>
      <c r="BT98" s="24"/>
      <c r="BU98" s="25">
        <f t="shared" si="44"/>
        <v>0</v>
      </c>
      <c r="BV98" s="26">
        <f t="shared" si="45"/>
        <v>0</v>
      </c>
      <c r="BW98" s="17">
        <f t="shared" si="97"/>
        <v>3.7482018761269931E-3</v>
      </c>
      <c r="BX98" s="14">
        <f t="shared" si="98"/>
        <v>26.428571428571427</v>
      </c>
      <c r="BY98" s="24"/>
      <c r="BZ98" s="10">
        <f t="shared" si="48"/>
        <v>0</v>
      </c>
      <c r="CA98" s="15">
        <f t="shared" si="99"/>
        <v>30</v>
      </c>
      <c r="CB98" s="24"/>
      <c r="CC98" s="23">
        <f t="shared" si="50"/>
        <v>0</v>
      </c>
      <c r="CD98" s="16">
        <f t="shared" si="100"/>
        <v>35</v>
      </c>
      <c r="CE98" s="24"/>
      <c r="CF98" s="25">
        <f t="shared" si="52"/>
        <v>0</v>
      </c>
      <c r="CG98" s="26">
        <f t="shared" si="53"/>
        <v>0</v>
      </c>
      <c r="CH98" s="17">
        <f t="shared" si="101"/>
        <v>3.1023968231456531E-3</v>
      </c>
      <c r="CI98" s="14">
        <f t="shared" si="102"/>
        <v>21.875</v>
      </c>
      <c r="CJ98" s="24"/>
      <c r="CK98" s="10">
        <f t="shared" si="56"/>
        <v>0</v>
      </c>
      <c r="CL98" s="15">
        <f t="shared" si="103"/>
        <v>25</v>
      </c>
      <c r="CM98" s="24"/>
      <c r="CN98" s="23">
        <f t="shared" si="58"/>
        <v>0</v>
      </c>
      <c r="CO98" s="15">
        <f t="shared" si="104"/>
        <v>29</v>
      </c>
      <c r="CP98" s="24"/>
      <c r="CQ98" s="23">
        <f t="shared" si="60"/>
        <v>0</v>
      </c>
      <c r="CR98" s="361">
        <f t="shared" si="61"/>
        <v>0</v>
      </c>
    </row>
    <row r="99" spans="1:96" x14ac:dyDescent="0.25">
      <c r="A99" s="347">
        <f t="shared" si="72"/>
        <v>86</v>
      </c>
      <c r="B99" s="367">
        <f t="shared" si="62"/>
        <v>7151</v>
      </c>
      <c r="C99" s="368" t="s">
        <v>10</v>
      </c>
      <c r="D99" s="366">
        <f t="shared" si="67"/>
        <v>7250</v>
      </c>
      <c r="E99" s="326">
        <f t="shared" si="68"/>
        <v>0.14450000000000007</v>
      </c>
      <c r="F99" s="326">
        <f t="shared" si="73"/>
        <v>4.6147391973150612E-2</v>
      </c>
      <c r="G99" s="327">
        <f t="shared" si="63"/>
        <v>330</v>
      </c>
      <c r="H99" s="415"/>
      <c r="I99" s="414">
        <f t="shared" si="3"/>
        <v>0</v>
      </c>
      <c r="J99" s="329">
        <f t="shared" si="75"/>
        <v>350</v>
      </c>
      <c r="K99" s="421"/>
      <c r="L99" s="414">
        <f t="shared" si="5"/>
        <v>0</v>
      </c>
      <c r="M99" s="333">
        <f t="shared" si="76"/>
        <v>370</v>
      </c>
      <c r="N99" s="428"/>
      <c r="O99" s="414">
        <f t="shared" si="7"/>
        <v>0</v>
      </c>
      <c r="P99" s="351">
        <f t="shared" si="64"/>
        <v>0</v>
      </c>
      <c r="Q99" s="335">
        <f t="shared" si="71"/>
        <v>0.15</v>
      </c>
      <c r="R99" s="335">
        <f t="shared" si="77"/>
        <v>4.6147391973150612E-2</v>
      </c>
      <c r="S99" s="336">
        <f t="shared" si="66"/>
        <v>330</v>
      </c>
      <c r="T99" s="421"/>
      <c r="U99" s="411">
        <f t="shared" si="9"/>
        <v>0</v>
      </c>
      <c r="V99" s="338">
        <f t="shared" si="78"/>
        <v>350</v>
      </c>
      <c r="W99" s="421"/>
      <c r="X99" s="430">
        <f t="shared" si="11"/>
        <v>0</v>
      </c>
      <c r="Y99" s="339">
        <f t="shared" si="79"/>
        <v>370</v>
      </c>
      <c r="Z99" s="421"/>
      <c r="AA99" s="430">
        <f t="shared" si="80"/>
        <v>0</v>
      </c>
      <c r="AB99" s="355">
        <f t="shared" si="14"/>
        <v>0</v>
      </c>
      <c r="AC99" s="9">
        <f t="shared" si="69"/>
        <v>0.15</v>
      </c>
      <c r="AD99" s="9">
        <f t="shared" si="81"/>
        <v>1.0488043630261502E-2</v>
      </c>
      <c r="AE99" s="11">
        <f t="shared" si="82"/>
        <v>75</v>
      </c>
      <c r="AF99" s="421"/>
      <c r="AG99" s="411">
        <f t="shared" si="17"/>
        <v>0</v>
      </c>
      <c r="AH99" s="12">
        <f t="shared" si="83"/>
        <v>86</v>
      </c>
      <c r="AI99" s="421"/>
      <c r="AJ99" s="439">
        <f t="shared" si="19"/>
        <v>0</v>
      </c>
      <c r="AK99" s="13">
        <f t="shared" si="84"/>
        <v>99</v>
      </c>
      <c r="AL99" s="426"/>
      <c r="AM99" s="427">
        <f t="shared" si="21"/>
        <v>0</v>
      </c>
      <c r="AN99" s="361">
        <f t="shared" si="22"/>
        <v>0</v>
      </c>
      <c r="AO99" s="378">
        <f t="shared" si="70"/>
        <v>0.15</v>
      </c>
      <c r="AP99" s="378">
        <f t="shared" si="85"/>
        <v>7.5164312683540764E-3</v>
      </c>
      <c r="AQ99" s="379">
        <f t="shared" si="86"/>
        <v>53.75</v>
      </c>
      <c r="AR99" s="421"/>
      <c r="AS99" s="411">
        <f t="shared" si="25"/>
        <v>0</v>
      </c>
      <c r="AT99" s="383">
        <f t="shared" si="87"/>
        <v>62</v>
      </c>
      <c r="AU99" s="421"/>
      <c r="AV99" s="439">
        <f t="shared" si="27"/>
        <v>0</v>
      </c>
      <c r="AW99" s="385">
        <f t="shared" si="88"/>
        <v>71</v>
      </c>
      <c r="AX99" s="421"/>
      <c r="AY99" s="427">
        <f t="shared" si="29"/>
        <v>0</v>
      </c>
      <c r="AZ99" s="361">
        <f t="shared" si="89"/>
        <v>0</v>
      </c>
      <c r="BA99" s="17">
        <f t="shared" si="74"/>
        <v>5.7334638512096213E-3</v>
      </c>
      <c r="BB99" s="14">
        <f t="shared" si="90"/>
        <v>41</v>
      </c>
      <c r="BC99" s="24"/>
      <c r="BD99" s="10">
        <f t="shared" si="32"/>
        <v>0</v>
      </c>
      <c r="BE99" s="15">
        <f t="shared" si="91"/>
        <v>47</v>
      </c>
      <c r="BF99" s="24"/>
      <c r="BG99" s="23">
        <f t="shared" si="34"/>
        <v>0</v>
      </c>
      <c r="BH99" s="16">
        <f t="shared" si="92"/>
        <v>54</v>
      </c>
      <c r="BI99" s="24"/>
      <c r="BJ99" s="25">
        <f t="shared" si="36"/>
        <v>0</v>
      </c>
      <c r="BK99" s="26">
        <f t="shared" si="37"/>
        <v>0</v>
      </c>
      <c r="BL99" s="17">
        <f t="shared" si="93"/>
        <v>4.5448189064466512E-3</v>
      </c>
      <c r="BM99" s="14">
        <f t="shared" si="94"/>
        <v>32.5</v>
      </c>
      <c r="BN99" s="24"/>
      <c r="BO99" s="10">
        <f t="shared" si="40"/>
        <v>0</v>
      </c>
      <c r="BP99" s="15">
        <f t="shared" si="95"/>
        <v>37</v>
      </c>
      <c r="BQ99" s="24"/>
      <c r="BR99" s="23">
        <f t="shared" si="42"/>
        <v>0</v>
      </c>
      <c r="BS99" s="16">
        <f t="shared" si="96"/>
        <v>43</v>
      </c>
      <c r="BT99" s="24"/>
      <c r="BU99" s="25">
        <f t="shared" si="44"/>
        <v>0</v>
      </c>
      <c r="BV99" s="26">
        <f t="shared" si="45"/>
        <v>0</v>
      </c>
      <c r="BW99" s="17">
        <f t="shared" si="97"/>
        <v>3.7956729328565437E-3</v>
      </c>
      <c r="BX99" s="14">
        <f t="shared" si="98"/>
        <v>27.142857142857142</v>
      </c>
      <c r="BY99" s="24"/>
      <c r="BZ99" s="10">
        <f t="shared" si="48"/>
        <v>0</v>
      </c>
      <c r="CA99" s="15">
        <f t="shared" si="99"/>
        <v>31</v>
      </c>
      <c r="CB99" s="24"/>
      <c r="CC99" s="23">
        <f t="shared" si="50"/>
        <v>0</v>
      </c>
      <c r="CD99" s="16">
        <f t="shared" si="100"/>
        <v>36</v>
      </c>
      <c r="CE99" s="24"/>
      <c r="CF99" s="25">
        <f t="shared" si="52"/>
        <v>0</v>
      </c>
      <c r="CG99" s="26">
        <f t="shared" si="53"/>
        <v>0</v>
      </c>
      <c r="CH99" s="17">
        <f t="shared" si="101"/>
        <v>3.1464130890784506E-3</v>
      </c>
      <c r="CI99" s="14">
        <f t="shared" si="102"/>
        <v>22.5</v>
      </c>
      <c r="CJ99" s="24"/>
      <c r="CK99" s="10">
        <f t="shared" si="56"/>
        <v>0</v>
      </c>
      <c r="CL99" s="15">
        <f t="shared" si="103"/>
        <v>26</v>
      </c>
      <c r="CM99" s="24"/>
      <c r="CN99" s="23">
        <f t="shared" si="58"/>
        <v>0</v>
      </c>
      <c r="CO99" s="15">
        <f t="shared" si="104"/>
        <v>30</v>
      </c>
      <c r="CP99" s="24"/>
      <c r="CQ99" s="23">
        <f t="shared" si="60"/>
        <v>0</v>
      </c>
      <c r="CR99" s="361">
        <f t="shared" si="61"/>
        <v>0</v>
      </c>
    </row>
    <row r="100" spans="1:96" x14ac:dyDescent="0.25">
      <c r="A100" s="347">
        <f t="shared" si="72"/>
        <v>87</v>
      </c>
      <c r="B100" s="367">
        <f t="shared" si="62"/>
        <v>7251</v>
      </c>
      <c r="C100" s="368" t="s">
        <v>10</v>
      </c>
      <c r="D100" s="366">
        <f t="shared" si="67"/>
        <v>7350</v>
      </c>
      <c r="E100" s="326">
        <f t="shared" si="68"/>
        <v>0.14450000000000007</v>
      </c>
      <c r="F100" s="326">
        <f t="shared" si="73"/>
        <v>4.5510964004964835E-2</v>
      </c>
      <c r="G100" s="327">
        <f t="shared" si="63"/>
        <v>330</v>
      </c>
      <c r="H100" s="415"/>
      <c r="I100" s="414">
        <f t="shared" si="3"/>
        <v>0</v>
      </c>
      <c r="J100" s="329">
        <f t="shared" si="75"/>
        <v>350</v>
      </c>
      <c r="K100" s="421"/>
      <c r="L100" s="414">
        <f t="shared" si="5"/>
        <v>0</v>
      </c>
      <c r="M100" s="333">
        <f t="shared" si="76"/>
        <v>370</v>
      </c>
      <c r="N100" s="428"/>
      <c r="O100" s="414">
        <f t="shared" si="7"/>
        <v>0</v>
      </c>
      <c r="P100" s="351">
        <f t="shared" si="64"/>
        <v>0</v>
      </c>
      <c r="Q100" s="335">
        <f t="shared" si="71"/>
        <v>0.15</v>
      </c>
      <c r="R100" s="335">
        <f t="shared" si="77"/>
        <v>4.5510964004964835E-2</v>
      </c>
      <c r="S100" s="336">
        <f t="shared" si="66"/>
        <v>330</v>
      </c>
      <c r="T100" s="421"/>
      <c r="U100" s="411">
        <f t="shared" si="9"/>
        <v>0</v>
      </c>
      <c r="V100" s="338">
        <f t="shared" si="78"/>
        <v>350</v>
      </c>
      <c r="W100" s="421"/>
      <c r="X100" s="430">
        <f t="shared" si="11"/>
        <v>0</v>
      </c>
      <c r="Y100" s="339">
        <f t="shared" si="79"/>
        <v>370</v>
      </c>
      <c r="Z100" s="421"/>
      <c r="AA100" s="430">
        <f t="shared" si="80"/>
        <v>0</v>
      </c>
      <c r="AB100" s="355">
        <f t="shared" si="14"/>
        <v>0</v>
      </c>
      <c r="AC100" s="9">
        <f t="shared" si="69"/>
        <v>0.15</v>
      </c>
      <c r="AD100" s="9">
        <f t="shared" si="81"/>
        <v>1.0573254263779709E-2</v>
      </c>
      <c r="AE100" s="11">
        <f t="shared" si="82"/>
        <v>76.666666666666671</v>
      </c>
      <c r="AF100" s="421"/>
      <c r="AG100" s="411">
        <f t="shared" si="17"/>
        <v>0</v>
      </c>
      <c r="AH100" s="12">
        <f t="shared" si="83"/>
        <v>88</v>
      </c>
      <c r="AI100" s="421"/>
      <c r="AJ100" s="439">
        <f t="shared" si="19"/>
        <v>0</v>
      </c>
      <c r="AK100" s="13">
        <f t="shared" si="84"/>
        <v>101</v>
      </c>
      <c r="AL100" s="426"/>
      <c r="AM100" s="427">
        <f t="shared" si="21"/>
        <v>0</v>
      </c>
      <c r="AN100" s="361">
        <f t="shared" si="22"/>
        <v>0</v>
      </c>
      <c r="AO100" s="378">
        <f t="shared" si="70"/>
        <v>0.15</v>
      </c>
      <c r="AP100" s="378">
        <f t="shared" si="85"/>
        <v>7.5851606674941386E-3</v>
      </c>
      <c r="AQ100" s="379">
        <f t="shared" si="86"/>
        <v>55</v>
      </c>
      <c r="AR100" s="421"/>
      <c r="AS100" s="411">
        <f t="shared" si="25"/>
        <v>0</v>
      </c>
      <c r="AT100" s="383">
        <f t="shared" si="87"/>
        <v>63</v>
      </c>
      <c r="AU100" s="421"/>
      <c r="AV100" s="439">
        <f t="shared" si="27"/>
        <v>0</v>
      </c>
      <c r="AW100" s="385">
        <f t="shared" si="88"/>
        <v>72</v>
      </c>
      <c r="AX100" s="421"/>
      <c r="AY100" s="427">
        <f t="shared" si="29"/>
        <v>0</v>
      </c>
      <c r="AZ100" s="361">
        <f t="shared" si="89"/>
        <v>0</v>
      </c>
      <c r="BA100" s="17">
        <f t="shared" si="74"/>
        <v>5.7923045097227968E-3</v>
      </c>
      <c r="BB100" s="14">
        <f t="shared" si="90"/>
        <v>42</v>
      </c>
      <c r="BC100" s="24"/>
      <c r="BD100" s="10">
        <f t="shared" si="32"/>
        <v>0</v>
      </c>
      <c r="BE100" s="15">
        <f t="shared" si="91"/>
        <v>48</v>
      </c>
      <c r="BF100" s="24"/>
      <c r="BG100" s="23">
        <f t="shared" si="34"/>
        <v>0</v>
      </c>
      <c r="BH100" s="16">
        <f t="shared" si="92"/>
        <v>55</v>
      </c>
      <c r="BI100" s="24"/>
      <c r="BJ100" s="25">
        <f t="shared" si="36"/>
        <v>0</v>
      </c>
      <c r="BK100" s="26">
        <f t="shared" si="37"/>
        <v>0</v>
      </c>
      <c r="BL100" s="17">
        <f t="shared" si="93"/>
        <v>4.5970670712085692E-3</v>
      </c>
      <c r="BM100" s="14">
        <f t="shared" si="94"/>
        <v>33.333333333333336</v>
      </c>
      <c r="BN100" s="24"/>
      <c r="BO100" s="10">
        <f t="shared" si="40"/>
        <v>0</v>
      </c>
      <c r="BP100" s="15">
        <f t="shared" si="95"/>
        <v>38</v>
      </c>
      <c r="BQ100" s="24"/>
      <c r="BR100" s="23">
        <f t="shared" si="42"/>
        <v>0</v>
      </c>
      <c r="BS100" s="16">
        <f t="shared" si="96"/>
        <v>44</v>
      </c>
      <c r="BT100" s="24"/>
      <c r="BU100" s="25">
        <f t="shared" si="44"/>
        <v>0</v>
      </c>
      <c r="BV100" s="26">
        <f t="shared" si="45"/>
        <v>0</v>
      </c>
      <c r="BW100" s="17">
        <f t="shared" si="97"/>
        <v>3.8418346237957327E-3</v>
      </c>
      <c r="BX100" s="14">
        <f t="shared" si="98"/>
        <v>27.857142857142858</v>
      </c>
      <c r="BY100" s="24"/>
      <c r="BZ100" s="10">
        <f t="shared" si="48"/>
        <v>0</v>
      </c>
      <c r="CA100" s="15">
        <f t="shared" si="99"/>
        <v>32</v>
      </c>
      <c r="CB100" s="24"/>
      <c r="CC100" s="23">
        <f t="shared" si="50"/>
        <v>0</v>
      </c>
      <c r="CD100" s="16">
        <f t="shared" si="100"/>
        <v>37</v>
      </c>
      <c r="CE100" s="24"/>
      <c r="CF100" s="25">
        <f t="shared" si="52"/>
        <v>0</v>
      </c>
      <c r="CG100" s="26">
        <f t="shared" si="53"/>
        <v>0</v>
      </c>
      <c r="CH100" s="17">
        <f t="shared" si="101"/>
        <v>3.1892152806509448E-3</v>
      </c>
      <c r="CI100" s="14">
        <f t="shared" si="102"/>
        <v>23.125</v>
      </c>
      <c r="CJ100" s="24"/>
      <c r="CK100" s="10">
        <f t="shared" si="56"/>
        <v>0</v>
      </c>
      <c r="CL100" s="15">
        <f t="shared" si="103"/>
        <v>27</v>
      </c>
      <c r="CM100" s="24"/>
      <c r="CN100" s="23">
        <f t="shared" si="58"/>
        <v>0</v>
      </c>
      <c r="CO100" s="15">
        <f t="shared" si="104"/>
        <v>31</v>
      </c>
      <c r="CP100" s="24"/>
      <c r="CQ100" s="23">
        <f t="shared" si="60"/>
        <v>0</v>
      </c>
      <c r="CR100" s="361">
        <f t="shared" si="61"/>
        <v>0</v>
      </c>
    </row>
    <row r="101" spans="1:96" x14ac:dyDescent="0.25">
      <c r="A101" s="347">
        <f t="shared" si="72"/>
        <v>88</v>
      </c>
      <c r="B101" s="367">
        <f t="shared" si="62"/>
        <v>7351</v>
      </c>
      <c r="C101" s="368" t="s">
        <v>10</v>
      </c>
      <c r="D101" s="366">
        <f t="shared" si="67"/>
        <v>7450</v>
      </c>
      <c r="E101" s="326">
        <f t="shared" si="68"/>
        <v>0.14450000000000007</v>
      </c>
      <c r="F101" s="326">
        <f t="shared" si="73"/>
        <v>4.489185144878248E-2</v>
      </c>
      <c r="G101" s="327">
        <f t="shared" si="63"/>
        <v>330</v>
      </c>
      <c r="H101" s="415"/>
      <c r="I101" s="414">
        <f t="shared" si="3"/>
        <v>0</v>
      </c>
      <c r="J101" s="329">
        <f t="shared" si="75"/>
        <v>350</v>
      </c>
      <c r="K101" s="421"/>
      <c r="L101" s="414">
        <f t="shared" si="5"/>
        <v>0</v>
      </c>
      <c r="M101" s="333">
        <f t="shared" si="76"/>
        <v>370</v>
      </c>
      <c r="N101" s="428"/>
      <c r="O101" s="414">
        <f t="shared" si="7"/>
        <v>0</v>
      </c>
      <c r="P101" s="351">
        <f t="shared" si="64"/>
        <v>0</v>
      </c>
      <c r="Q101" s="335">
        <f t="shared" si="71"/>
        <v>0.15</v>
      </c>
      <c r="R101" s="335">
        <f t="shared" si="77"/>
        <v>4.489185144878248E-2</v>
      </c>
      <c r="S101" s="336">
        <f t="shared" si="66"/>
        <v>330</v>
      </c>
      <c r="T101" s="421"/>
      <c r="U101" s="411">
        <f t="shared" si="9"/>
        <v>0</v>
      </c>
      <c r="V101" s="338">
        <f t="shared" si="78"/>
        <v>350</v>
      </c>
      <c r="W101" s="421"/>
      <c r="X101" s="430">
        <f t="shared" si="11"/>
        <v>0</v>
      </c>
      <c r="Y101" s="339">
        <f t="shared" si="79"/>
        <v>370</v>
      </c>
      <c r="Z101" s="421"/>
      <c r="AA101" s="430">
        <f t="shared" si="80"/>
        <v>0</v>
      </c>
      <c r="AB101" s="355">
        <f t="shared" si="14"/>
        <v>0</v>
      </c>
      <c r="AC101" s="9">
        <f t="shared" si="69"/>
        <v>0.15</v>
      </c>
      <c r="AD101" s="9">
        <f t="shared" si="81"/>
        <v>1.0656146556024123E-2</v>
      </c>
      <c r="AE101" s="11">
        <f t="shared" si="82"/>
        <v>78.333333333333329</v>
      </c>
      <c r="AF101" s="421"/>
      <c r="AG101" s="411">
        <f t="shared" si="17"/>
        <v>0</v>
      </c>
      <c r="AH101" s="12">
        <f t="shared" si="83"/>
        <v>90</v>
      </c>
      <c r="AI101" s="421"/>
      <c r="AJ101" s="439">
        <f t="shared" si="19"/>
        <v>0</v>
      </c>
      <c r="AK101" s="13">
        <f t="shared" si="84"/>
        <v>104</v>
      </c>
      <c r="AL101" s="426"/>
      <c r="AM101" s="427">
        <f t="shared" si="21"/>
        <v>0</v>
      </c>
      <c r="AN101" s="361">
        <f t="shared" si="22"/>
        <v>0</v>
      </c>
      <c r="AO101" s="378">
        <f t="shared" si="70"/>
        <v>0.15</v>
      </c>
      <c r="AP101" s="378">
        <f t="shared" si="85"/>
        <v>7.6520201333151955E-3</v>
      </c>
      <c r="AQ101" s="379">
        <f t="shared" si="86"/>
        <v>56.25</v>
      </c>
      <c r="AR101" s="421"/>
      <c r="AS101" s="411">
        <f t="shared" si="25"/>
        <v>0</v>
      </c>
      <c r="AT101" s="383">
        <f t="shared" si="87"/>
        <v>65</v>
      </c>
      <c r="AU101" s="421"/>
      <c r="AV101" s="439">
        <f t="shared" si="27"/>
        <v>0</v>
      </c>
      <c r="AW101" s="385">
        <f t="shared" si="88"/>
        <v>75</v>
      </c>
      <c r="AX101" s="421"/>
      <c r="AY101" s="427">
        <f t="shared" si="29"/>
        <v>0</v>
      </c>
      <c r="AZ101" s="361">
        <f t="shared" si="89"/>
        <v>0</v>
      </c>
      <c r="BA101" s="17">
        <f t="shared" si="74"/>
        <v>5.8495442796898381E-3</v>
      </c>
      <c r="BB101" s="14">
        <f t="shared" si="90"/>
        <v>43</v>
      </c>
      <c r="BC101" s="24"/>
      <c r="BD101" s="10">
        <f t="shared" si="32"/>
        <v>0</v>
      </c>
      <c r="BE101" s="15">
        <f t="shared" si="91"/>
        <v>49</v>
      </c>
      <c r="BF101" s="24"/>
      <c r="BG101" s="23">
        <f t="shared" si="34"/>
        <v>0</v>
      </c>
      <c r="BH101" s="16">
        <f t="shared" si="92"/>
        <v>56</v>
      </c>
      <c r="BI101" s="24"/>
      <c r="BJ101" s="25">
        <f t="shared" si="36"/>
        <v>0</v>
      </c>
      <c r="BK101" s="26">
        <f t="shared" si="37"/>
        <v>0</v>
      </c>
      <c r="BL101" s="17">
        <f t="shared" si="93"/>
        <v>4.6478937106062667E-3</v>
      </c>
      <c r="BM101" s="14">
        <f t="shared" si="94"/>
        <v>34.166666666666664</v>
      </c>
      <c r="BN101" s="24"/>
      <c r="BO101" s="10">
        <f t="shared" si="40"/>
        <v>0</v>
      </c>
      <c r="BP101" s="15">
        <f t="shared" si="95"/>
        <v>39</v>
      </c>
      <c r="BQ101" s="24"/>
      <c r="BR101" s="23">
        <f t="shared" si="42"/>
        <v>0</v>
      </c>
      <c r="BS101" s="16">
        <f t="shared" si="96"/>
        <v>45</v>
      </c>
      <c r="BT101" s="24"/>
      <c r="BU101" s="25">
        <f t="shared" si="44"/>
        <v>0</v>
      </c>
      <c r="BV101" s="26">
        <f t="shared" si="45"/>
        <v>0</v>
      </c>
      <c r="BW101" s="17">
        <f t="shared" si="97"/>
        <v>3.8867403851759724E-3</v>
      </c>
      <c r="BX101" s="14">
        <f t="shared" si="98"/>
        <v>28.571428571428573</v>
      </c>
      <c r="BY101" s="24"/>
      <c r="BZ101" s="10">
        <f t="shared" si="48"/>
        <v>0</v>
      </c>
      <c r="CA101" s="15">
        <f t="shared" si="99"/>
        <v>33</v>
      </c>
      <c r="CB101" s="24"/>
      <c r="CC101" s="23">
        <f t="shared" si="50"/>
        <v>0</v>
      </c>
      <c r="CD101" s="16">
        <f t="shared" si="100"/>
        <v>38</v>
      </c>
      <c r="CE101" s="24"/>
      <c r="CF101" s="25">
        <f t="shared" si="52"/>
        <v>0</v>
      </c>
      <c r="CG101" s="26">
        <f t="shared" si="53"/>
        <v>0</v>
      </c>
      <c r="CH101" s="17">
        <f t="shared" si="101"/>
        <v>3.2308529451775267E-3</v>
      </c>
      <c r="CI101" s="14">
        <f t="shared" si="102"/>
        <v>23.75</v>
      </c>
      <c r="CJ101" s="24"/>
      <c r="CK101" s="10">
        <f t="shared" si="56"/>
        <v>0</v>
      </c>
      <c r="CL101" s="15">
        <f t="shared" si="103"/>
        <v>27</v>
      </c>
      <c r="CM101" s="24"/>
      <c r="CN101" s="23">
        <f t="shared" si="58"/>
        <v>0</v>
      </c>
      <c r="CO101" s="15">
        <f t="shared" si="104"/>
        <v>31</v>
      </c>
      <c r="CP101" s="24"/>
      <c r="CQ101" s="23">
        <f t="shared" si="60"/>
        <v>0</v>
      </c>
      <c r="CR101" s="361">
        <f t="shared" si="61"/>
        <v>0</v>
      </c>
    </row>
    <row r="102" spans="1:96" x14ac:dyDescent="0.25">
      <c r="A102" s="347">
        <f t="shared" si="72"/>
        <v>89</v>
      </c>
      <c r="B102" s="367">
        <f t="shared" si="62"/>
        <v>7451</v>
      </c>
      <c r="C102" s="368" t="s">
        <v>10</v>
      </c>
      <c r="D102" s="366">
        <f t="shared" si="67"/>
        <v>7550</v>
      </c>
      <c r="E102" s="326">
        <f t="shared" si="68"/>
        <v>0.14450000000000007</v>
      </c>
      <c r="F102" s="326">
        <f t="shared" si="73"/>
        <v>4.4289357133270701E-2</v>
      </c>
      <c r="G102" s="327">
        <f t="shared" si="63"/>
        <v>330</v>
      </c>
      <c r="H102" s="415"/>
      <c r="I102" s="414">
        <f t="shared" si="3"/>
        <v>0</v>
      </c>
      <c r="J102" s="329">
        <f t="shared" si="75"/>
        <v>350</v>
      </c>
      <c r="K102" s="421"/>
      <c r="L102" s="414">
        <f t="shared" si="5"/>
        <v>0</v>
      </c>
      <c r="M102" s="333">
        <f t="shared" si="76"/>
        <v>370</v>
      </c>
      <c r="N102" s="428"/>
      <c r="O102" s="414">
        <f t="shared" si="7"/>
        <v>0</v>
      </c>
      <c r="P102" s="351">
        <f t="shared" si="64"/>
        <v>0</v>
      </c>
      <c r="Q102" s="335">
        <f t="shared" si="71"/>
        <v>0.15</v>
      </c>
      <c r="R102" s="335">
        <f t="shared" si="77"/>
        <v>4.4289357133270701E-2</v>
      </c>
      <c r="S102" s="336">
        <f t="shared" si="66"/>
        <v>330</v>
      </c>
      <c r="T102" s="421"/>
      <c r="U102" s="411">
        <f t="shared" si="9"/>
        <v>0</v>
      </c>
      <c r="V102" s="338">
        <f t="shared" si="78"/>
        <v>350</v>
      </c>
      <c r="W102" s="421"/>
      <c r="X102" s="430">
        <f t="shared" si="11"/>
        <v>0</v>
      </c>
      <c r="Y102" s="339">
        <f t="shared" si="79"/>
        <v>370</v>
      </c>
      <c r="Z102" s="421"/>
      <c r="AA102" s="430">
        <f t="shared" si="80"/>
        <v>0</v>
      </c>
      <c r="AB102" s="355">
        <f t="shared" si="14"/>
        <v>0</v>
      </c>
      <c r="AC102" s="9">
        <f t="shared" si="69"/>
        <v>0.15</v>
      </c>
      <c r="AD102" s="9">
        <f t="shared" si="81"/>
        <v>1.0736813850489867E-2</v>
      </c>
      <c r="AE102" s="11">
        <f t="shared" si="82"/>
        <v>80</v>
      </c>
      <c r="AF102" s="421"/>
      <c r="AG102" s="411">
        <f t="shared" si="17"/>
        <v>0</v>
      </c>
      <c r="AH102" s="12">
        <f t="shared" si="83"/>
        <v>92</v>
      </c>
      <c r="AI102" s="421"/>
      <c r="AJ102" s="439">
        <f t="shared" si="19"/>
        <v>0</v>
      </c>
      <c r="AK102" s="13">
        <f t="shared" si="84"/>
        <v>106</v>
      </c>
      <c r="AL102" s="426"/>
      <c r="AM102" s="427">
        <f t="shared" si="21"/>
        <v>0</v>
      </c>
      <c r="AN102" s="361">
        <f t="shared" si="22"/>
        <v>0</v>
      </c>
      <c r="AO102" s="378">
        <f t="shared" si="70"/>
        <v>0.15</v>
      </c>
      <c r="AP102" s="378">
        <f t="shared" si="85"/>
        <v>7.7170849550395916E-3</v>
      </c>
      <c r="AQ102" s="379">
        <f t="shared" si="86"/>
        <v>57.5</v>
      </c>
      <c r="AR102" s="421"/>
      <c r="AS102" s="411">
        <f t="shared" si="25"/>
        <v>0</v>
      </c>
      <c r="AT102" s="383">
        <f t="shared" si="87"/>
        <v>66</v>
      </c>
      <c r="AU102" s="421"/>
      <c r="AV102" s="439">
        <f t="shared" si="27"/>
        <v>0</v>
      </c>
      <c r="AW102" s="385">
        <f t="shared" si="88"/>
        <v>76</v>
      </c>
      <c r="AX102" s="421"/>
      <c r="AY102" s="427">
        <f t="shared" si="29"/>
        <v>0</v>
      </c>
      <c r="AZ102" s="361">
        <f t="shared" si="89"/>
        <v>0</v>
      </c>
      <c r="BA102" s="17">
        <f t="shared" si="74"/>
        <v>5.9052476177694265E-3</v>
      </c>
      <c r="BB102" s="14">
        <f t="shared" si="90"/>
        <v>44</v>
      </c>
      <c r="BC102" s="24"/>
      <c r="BD102" s="10">
        <f t="shared" si="32"/>
        <v>0</v>
      </c>
      <c r="BE102" s="15">
        <f t="shared" si="91"/>
        <v>51</v>
      </c>
      <c r="BF102" s="24"/>
      <c r="BG102" s="23">
        <f t="shared" si="34"/>
        <v>0</v>
      </c>
      <c r="BH102" s="16">
        <f t="shared" si="92"/>
        <v>59</v>
      </c>
      <c r="BI102" s="24"/>
      <c r="BJ102" s="25">
        <f t="shared" si="36"/>
        <v>0</v>
      </c>
      <c r="BK102" s="26">
        <f t="shared" si="37"/>
        <v>0</v>
      </c>
      <c r="BL102" s="17">
        <f t="shared" si="93"/>
        <v>4.6973560595893167E-3</v>
      </c>
      <c r="BM102" s="14">
        <f t="shared" si="94"/>
        <v>35</v>
      </c>
      <c r="BN102" s="24"/>
      <c r="BO102" s="10">
        <f t="shared" si="40"/>
        <v>0</v>
      </c>
      <c r="BP102" s="15">
        <f t="shared" si="95"/>
        <v>40</v>
      </c>
      <c r="BQ102" s="24"/>
      <c r="BR102" s="23">
        <f t="shared" si="42"/>
        <v>0</v>
      </c>
      <c r="BS102" s="16">
        <f t="shared" si="96"/>
        <v>46</v>
      </c>
      <c r="BT102" s="24"/>
      <c r="BU102" s="25">
        <f t="shared" si="44"/>
        <v>0</v>
      </c>
      <c r="BV102" s="26">
        <f t="shared" si="45"/>
        <v>0</v>
      </c>
      <c r="BW102" s="17">
        <f t="shared" si="97"/>
        <v>3.9304407845543263E-3</v>
      </c>
      <c r="BX102" s="14">
        <f t="shared" si="98"/>
        <v>29.285714285714285</v>
      </c>
      <c r="BY102" s="24"/>
      <c r="BZ102" s="10">
        <f t="shared" si="48"/>
        <v>0</v>
      </c>
      <c r="CA102" s="15">
        <f t="shared" si="99"/>
        <v>34</v>
      </c>
      <c r="CB102" s="24"/>
      <c r="CC102" s="23">
        <f t="shared" si="50"/>
        <v>0</v>
      </c>
      <c r="CD102" s="16">
        <f t="shared" si="100"/>
        <v>39</v>
      </c>
      <c r="CE102" s="24"/>
      <c r="CF102" s="25">
        <f t="shared" si="52"/>
        <v>0</v>
      </c>
      <c r="CG102" s="26">
        <f t="shared" si="53"/>
        <v>0</v>
      </c>
      <c r="CH102" s="17">
        <f t="shared" si="101"/>
        <v>3.2713729700711313E-3</v>
      </c>
      <c r="CI102" s="14">
        <f t="shared" si="102"/>
        <v>24.375</v>
      </c>
      <c r="CJ102" s="24"/>
      <c r="CK102" s="10">
        <f t="shared" si="56"/>
        <v>0</v>
      </c>
      <c r="CL102" s="15">
        <f t="shared" si="103"/>
        <v>28</v>
      </c>
      <c r="CM102" s="24"/>
      <c r="CN102" s="23">
        <f t="shared" si="58"/>
        <v>0</v>
      </c>
      <c r="CO102" s="15">
        <f t="shared" si="104"/>
        <v>32</v>
      </c>
      <c r="CP102" s="24"/>
      <c r="CQ102" s="23">
        <f t="shared" si="60"/>
        <v>0</v>
      </c>
      <c r="CR102" s="361">
        <f t="shared" si="61"/>
        <v>0</v>
      </c>
    </row>
    <row r="103" spans="1:96" x14ac:dyDescent="0.25">
      <c r="A103" s="347">
        <f t="shared" si="72"/>
        <v>90</v>
      </c>
      <c r="B103" s="367">
        <f t="shared" si="62"/>
        <v>7551</v>
      </c>
      <c r="C103" s="368" t="s">
        <v>10</v>
      </c>
      <c r="D103" s="366">
        <f t="shared" si="67"/>
        <v>7650</v>
      </c>
      <c r="E103" s="326">
        <f t="shared" si="68"/>
        <v>0.14450000000000007</v>
      </c>
      <c r="F103" s="326">
        <f t="shared" si="73"/>
        <v>4.3702820818434643E-2</v>
      </c>
      <c r="G103" s="327">
        <f t="shared" si="63"/>
        <v>330</v>
      </c>
      <c r="H103" s="415"/>
      <c r="I103" s="414">
        <f t="shared" si="3"/>
        <v>0</v>
      </c>
      <c r="J103" s="329">
        <f t="shared" si="75"/>
        <v>350</v>
      </c>
      <c r="K103" s="421"/>
      <c r="L103" s="414">
        <f t="shared" si="5"/>
        <v>0</v>
      </c>
      <c r="M103" s="333">
        <f t="shared" si="76"/>
        <v>370</v>
      </c>
      <c r="N103" s="428"/>
      <c r="O103" s="414">
        <f t="shared" si="7"/>
        <v>0</v>
      </c>
      <c r="P103" s="351">
        <f t="shared" si="64"/>
        <v>0</v>
      </c>
      <c r="Q103" s="335">
        <f t="shared" si="71"/>
        <v>0.15</v>
      </c>
      <c r="R103" s="335">
        <f t="shared" si="77"/>
        <v>4.3702820818434643E-2</v>
      </c>
      <c r="S103" s="336">
        <f t="shared" si="66"/>
        <v>330</v>
      </c>
      <c r="T103" s="421"/>
      <c r="U103" s="411">
        <f t="shared" si="9"/>
        <v>0</v>
      </c>
      <c r="V103" s="338">
        <f t="shared" si="78"/>
        <v>350</v>
      </c>
      <c r="W103" s="421"/>
      <c r="X103" s="430">
        <f t="shared" si="11"/>
        <v>0</v>
      </c>
      <c r="Y103" s="339">
        <f t="shared" si="79"/>
        <v>370</v>
      </c>
      <c r="Z103" s="421"/>
      <c r="AA103" s="430">
        <f t="shared" si="80"/>
        <v>0</v>
      </c>
      <c r="AB103" s="355">
        <f t="shared" si="14"/>
        <v>0</v>
      </c>
      <c r="AC103" s="9">
        <f t="shared" si="69"/>
        <v>0.15</v>
      </c>
      <c r="AD103" s="9">
        <f t="shared" si="81"/>
        <v>1.0815344545976251E-2</v>
      </c>
      <c r="AE103" s="11">
        <f t="shared" si="82"/>
        <v>81.666666666666671</v>
      </c>
      <c r="AF103" s="421"/>
      <c r="AG103" s="411">
        <f t="shared" si="17"/>
        <v>0</v>
      </c>
      <c r="AH103" s="12">
        <f t="shared" si="83"/>
        <v>94</v>
      </c>
      <c r="AI103" s="421"/>
      <c r="AJ103" s="439">
        <f t="shared" si="19"/>
        <v>0</v>
      </c>
      <c r="AK103" s="13">
        <f t="shared" si="84"/>
        <v>108</v>
      </c>
      <c r="AL103" s="426"/>
      <c r="AM103" s="427">
        <f t="shared" si="21"/>
        <v>0</v>
      </c>
      <c r="AN103" s="361">
        <f t="shared" si="22"/>
        <v>0</v>
      </c>
      <c r="AO103" s="378">
        <f t="shared" si="70"/>
        <v>0.15</v>
      </c>
      <c r="AP103" s="378">
        <f t="shared" si="85"/>
        <v>7.7804264335849553E-3</v>
      </c>
      <c r="AQ103" s="379">
        <f t="shared" si="86"/>
        <v>58.75</v>
      </c>
      <c r="AR103" s="421"/>
      <c r="AS103" s="411">
        <f t="shared" si="25"/>
        <v>0</v>
      </c>
      <c r="AT103" s="383">
        <f t="shared" si="87"/>
        <v>68</v>
      </c>
      <c r="AU103" s="421"/>
      <c r="AV103" s="439">
        <f t="shared" si="27"/>
        <v>0</v>
      </c>
      <c r="AW103" s="385">
        <f t="shared" si="88"/>
        <v>78</v>
      </c>
      <c r="AX103" s="421"/>
      <c r="AY103" s="427">
        <f t="shared" si="29"/>
        <v>0</v>
      </c>
      <c r="AZ103" s="361">
        <f t="shared" si="89"/>
        <v>0</v>
      </c>
      <c r="BA103" s="17">
        <f t="shared" si="74"/>
        <v>5.9594755661501785E-3</v>
      </c>
      <c r="BB103" s="14">
        <f t="shared" si="90"/>
        <v>45</v>
      </c>
      <c r="BC103" s="24"/>
      <c r="BD103" s="10">
        <f t="shared" si="32"/>
        <v>0</v>
      </c>
      <c r="BE103" s="15">
        <f t="shared" si="91"/>
        <v>52</v>
      </c>
      <c r="BF103" s="24"/>
      <c r="BG103" s="23">
        <f t="shared" si="34"/>
        <v>0</v>
      </c>
      <c r="BH103" s="16">
        <f t="shared" si="92"/>
        <v>60</v>
      </c>
      <c r="BI103" s="24"/>
      <c r="BJ103" s="25">
        <f t="shared" si="36"/>
        <v>0</v>
      </c>
      <c r="BK103" s="26">
        <f t="shared" si="37"/>
        <v>0</v>
      </c>
      <c r="BL103" s="17">
        <f t="shared" si="93"/>
        <v>4.7455083211936609E-3</v>
      </c>
      <c r="BM103" s="14">
        <f t="shared" si="94"/>
        <v>35.833333333333336</v>
      </c>
      <c r="BN103" s="24"/>
      <c r="BO103" s="10">
        <f t="shared" si="40"/>
        <v>0</v>
      </c>
      <c r="BP103" s="15">
        <f t="shared" si="95"/>
        <v>41</v>
      </c>
      <c r="BQ103" s="24"/>
      <c r="BR103" s="23">
        <f t="shared" si="42"/>
        <v>0</v>
      </c>
      <c r="BS103" s="16">
        <f t="shared" si="96"/>
        <v>47</v>
      </c>
      <c r="BT103" s="24"/>
      <c r="BU103" s="25">
        <f t="shared" si="44"/>
        <v>0</v>
      </c>
      <c r="BV103" s="26">
        <f t="shared" si="45"/>
        <v>0</v>
      </c>
      <c r="BW103" s="17">
        <f t="shared" si="97"/>
        <v>3.9729837107667859E-3</v>
      </c>
      <c r="BX103" s="14">
        <f t="shared" si="98"/>
        <v>30</v>
      </c>
      <c r="BY103" s="24"/>
      <c r="BZ103" s="10">
        <f t="shared" si="48"/>
        <v>0</v>
      </c>
      <c r="CA103" s="15">
        <f t="shared" si="99"/>
        <v>35</v>
      </c>
      <c r="CB103" s="24"/>
      <c r="CC103" s="23">
        <f t="shared" si="50"/>
        <v>0</v>
      </c>
      <c r="CD103" s="16">
        <f t="shared" si="100"/>
        <v>40</v>
      </c>
      <c r="CE103" s="24"/>
      <c r="CF103" s="25">
        <f t="shared" si="52"/>
        <v>0</v>
      </c>
      <c r="CG103" s="26">
        <f t="shared" si="53"/>
        <v>0</v>
      </c>
      <c r="CH103" s="17">
        <f t="shared" si="101"/>
        <v>3.3108197589723216E-3</v>
      </c>
      <c r="CI103" s="14">
        <f t="shared" si="102"/>
        <v>25</v>
      </c>
      <c r="CJ103" s="24"/>
      <c r="CK103" s="10">
        <f t="shared" si="56"/>
        <v>0</v>
      </c>
      <c r="CL103" s="15">
        <f t="shared" si="103"/>
        <v>29</v>
      </c>
      <c r="CM103" s="24"/>
      <c r="CN103" s="23">
        <f t="shared" si="58"/>
        <v>0</v>
      </c>
      <c r="CO103" s="15">
        <f t="shared" si="104"/>
        <v>33</v>
      </c>
      <c r="CP103" s="24"/>
      <c r="CQ103" s="23">
        <f t="shared" si="60"/>
        <v>0</v>
      </c>
      <c r="CR103" s="361">
        <f t="shared" si="61"/>
        <v>0</v>
      </c>
    </row>
    <row r="104" spans="1:96" x14ac:dyDescent="0.25">
      <c r="A104" s="347">
        <f t="shared" si="72"/>
        <v>91</v>
      </c>
      <c r="B104" s="367">
        <f t="shared" si="62"/>
        <v>7651</v>
      </c>
      <c r="C104" s="368" t="s">
        <v>10</v>
      </c>
      <c r="D104" s="366">
        <f t="shared" si="67"/>
        <v>7750</v>
      </c>
      <c r="E104" s="326">
        <f t="shared" si="68"/>
        <v>0.14450000000000007</v>
      </c>
      <c r="F104" s="326">
        <f t="shared" si="73"/>
        <v>4.3131616782119984E-2</v>
      </c>
      <c r="G104" s="327">
        <f t="shared" si="63"/>
        <v>330</v>
      </c>
      <c r="H104" s="415"/>
      <c r="I104" s="414">
        <f t="shared" si="3"/>
        <v>0</v>
      </c>
      <c r="J104" s="329">
        <f t="shared" si="75"/>
        <v>350</v>
      </c>
      <c r="K104" s="421"/>
      <c r="L104" s="414">
        <f t="shared" si="5"/>
        <v>0</v>
      </c>
      <c r="M104" s="333">
        <f t="shared" si="76"/>
        <v>370</v>
      </c>
      <c r="N104" s="428"/>
      <c r="O104" s="414">
        <f t="shared" si="7"/>
        <v>0</v>
      </c>
      <c r="P104" s="351">
        <f t="shared" si="64"/>
        <v>0</v>
      </c>
      <c r="Q104" s="335">
        <f t="shared" si="71"/>
        <v>0.15</v>
      </c>
      <c r="R104" s="335">
        <f t="shared" si="77"/>
        <v>4.3131616782119984E-2</v>
      </c>
      <c r="S104" s="336">
        <f t="shared" si="66"/>
        <v>330</v>
      </c>
      <c r="T104" s="421"/>
      <c r="U104" s="411">
        <f t="shared" si="9"/>
        <v>0</v>
      </c>
      <c r="V104" s="338">
        <f t="shared" si="78"/>
        <v>350</v>
      </c>
      <c r="W104" s="421"/>
      <c r="X104" s="430">
        <f t="shared" si="11"/>
        <v>0</v>
      </c>
      <c r="Y104" s="339">
        <f t="shared" si="79"/>
        <v>370</v>
      </c>
      <c r="Z104" s="421"/>
      <c r="AA104" s="430">
        <f t="shared" si="80"/>
        <v>0</v>
      </c>
      <c r="AB104" s="355">
        <f t="shared" si="14"/>
        <v>0</v>
      </c>
      <c r="AC104" s="9">
        <f t="shared" si="69"/>
        <v>0.15</v>
      </c>
      <c r="AD104" s="9">
        <f t="shared" si="81"/>
        <v>1.0891822419727267E-2</v>
      </c>
      <c r="AE104" s="11">
        <f t="shared" si="82"/>
        <v>83.333333333333329</v>
      </c>
      <c r="AF104" s="421"/>
      <c r="AG104" s="411">
        <f t="shared" si="17"/>
        <v>0</v>
      </c>
      <c r="AH104" s="12">
        <f t="shared" si="83"/>
        <v>96</v>
      </c>
      <c r="AI104" s="421"/>
      <c r="AJ104" s="439">
        <f t="shared" si="19"/>
        <v>0</v>
      </c>
      <c r="AK104" s="13">
        <f t="shared" si="84"/>
        <v>110</v>
      </c>
      <c r="AL104" s="426"/>
      <c r="AM104" s="427">
        <f t="shared" si="21"/>
        <v>0</v>
      </c>
      <c r="AN104" s="361">
        <f t="shared" si="22"/>
        <v>0</v>
      </c>
      <c r="AO104" s="378">
        <f t="shared" si="70"/>
        <v>0.15</v>
      </c>
      <c r="AP104" s="378">
        <f t="shared" si="85"/>
        <v>7.8421121422036343E-3</v>
      </c>
      <c r="AQ104" s="379">
        <f t="shared" si="86"/>
        <v>60</v>
      </c>
      <c r="AR104" s="421"/>
      <c r="AS104" s="411">
        <f t="shared" si="25"/>
        <v>0</v>
      </c>
      <c r="AT104" s="383">
        <f t="shared" si="87"/>
        <v>69</v>
      </c>
      <c r="AU104" s="421"/>
      <c r="AV104" s="439">
        <f t="shared" si="27"/>
        <v>0</v>
      </c>
      <c r="AW104" s="385">
        <f t="shared" si="88"/>
        <v>79</v>
      </c>
      <c r="AX104" s="421"/>
      <c r="AY104" s="427">
        <f t="shared" si="29"/>
        <v>0</v>
      </c>
      <c r="AZ104" s="361">
        <f t="shared" si="89"/>
        <v>0</v>
      </c>
      <c r="BA104" s="17">
        <f t="shared" si="74"/>
        <v>6.012285975689452E-3</v>
      </c>
      <c r="BB104" s="14">
        <f t="shared" si="90"/>
        <v>46</v>
      </c>
      <c r="BC104" s="24"/>
      <c r="BD104" s="10">
        <f t="shared" si="32"/>
        <v>0</v>
      </c>
      <c r="BE104" s="15">
        <f t="shared" si="91"/>
        <v>53</v>
      </c>
      <c r="BF104" s="24"/>
      <c r="BG104" s="23">
        <f t="shared" si="34"/>
        <v>0</v>
      </c>
      <c r="BH104" s="16">
        <f t="shared" si="92"/>
        <v>61</v>
      </c>
      <c r="BI104" s="24"/>
      <c r="BJ104" s="25">
        <f t="shared" si="36"/>
        <v>0</v>
      </c>
      <c r="BK104" s="26">
        <f t="shared" si="37"/>
        <v>0</v>
      </c>
      <c r="BL104" s="17">
        <f t="shared" si="93"/>
        <v>4.7924018646799977E-3</v>
      </c>
      <c r="BM104" s="14">
        <f t="shared" si="94"/>
        <v>36.666666666666664</v>
      </c>
      <c r="BN104" s="24"/>
      <c r="BO104" s="10">
        <f t="shared" si="40"/>
        <v>0</v>
      </c>
      <c r="BP104" s="15">
        <f t="shared" si="95"/>
        <v>42</v>
      </c>
      <c r="BQ104" s="24"/>
      <c r="BR104" s="23">
        <f t="shared" si="42"/>
        <v>0</v>
      </c>
      <c r="BS104" s="16">
        <f t="shared" si="96"/>
        <v>48</v>
      </c>
      <c r="BT104" s="24"/>
      <c r="BU104" s="25">
        <f t="shared" si="44"/>
        <v>0</v>
      </c>
      <c r="BV104" s="26">
        <f t="shared" si="45"/>
        <v>0</v>
      </c>
      <c r="BW104" s="17">
        <f t="shared" si="97"/>
        <v>4.0144145489851932E-3</v>
      </c>
      <c r="BX104" s="14">
        <f t="shared" si="98"/>
        <v>30.714285714285715</v>
      </c>
      <c r="BY104" s="24"/>
      <c r="BZ104" s="10">
        <f t="shared" si="48"/>
        <v>0</v>
      </c>
      <c r="CA104" s="15">
        <f t="shared" si="99"/>
        <v>35</v>
      </c>
      <c r="CB104" s="24"/>
      <c r="CC104" s="23">
        <f t="shared" si="50"/>
        <v>0</v>
      </c>
      <c r="CD104" s="16">
        <f t="shared" si="100"/>
        <v>40</v>
      </c>
      <c r="CE104" s="24"/>
      <c r="CF104" s="25">
        <f t="shared" si="52"/>
        <v>0</v>
      </c>
      <c r="CG104" s="26">
        <f t="shared" si="53"/>
        <v>0</v>
      </c>
      <c r="CH104" s="17">
        <f t="shared" si="101"/>
        <v>3.3492353940661351E-3</v>
      </c>
      <c r="CI104" s="14">
        <f t="shared" si="102"/>
        <v>25.625</v>
      </c>
      <c r="CJ104" s="24"/>
      <c r="CK104" s="10">
        <f t="shared" si="56"/>
        <v>0</v>
      </c>
      <c r="CL104" s="15">
        <f t="shared" si="103"/>
        <v>29</v>
      </c>
      <c r="CM104" s="24"/>
      <c r="CN104" s="23">
        <f t="shared" si="58"/>
        <v>0</v>
      </c>
      <c r="CO104" s="15">
        <f t="shared" si="104"/>
        <v>33</v>
      </c>
      <c r="CP104" s="24"/>
      <c r="CQ104" s="23">
        <f t="shared" si="60"/>
        <v>0</v>
      </c>
      <c r="CR104" s="361">
        <f t="shared" si="61"/>
        <v>0</v>
      </c>
    </row>
    <row r="105" spans="1:96" x14ac:dyDescent="0.25">
      <c r="A105" s="347">
        <f t="shared" si="72"/>
        <v>92</v>
      </c>
      <c r="B105" s="367">
        <f t="shared" si="62"/>
        <v>7751</v>
      </c>
      <c r="C105" s="368" t="s">
        <v>10</v>
      </c>
      <c r="D105" s="366">
        <f t="shared" si="67"/>
        <v>7850</v>
      </c>
      <c r="E105" s="326">
        <f t="shared" si="68"/>
        <v>0.14450000000000007</v>
      </c>
      <c r="F105" s="326">
        <f t="shared" si="73"/>
        <v>4.2575151593342797E-2</v>
      </c>
      <c r="G105" s="327">
        <f t="shared" si="63"/>
        <v>330</v>
      </c>
      <c r="H105" s="415"/>
      <c r="I105" s="414">
        <f t="shared" si="3"/>
        <v>0</v>
      </c>
      <c r="J105" s="329">
        <f t="shared" si="75"/>
        <v>350</v>
      </c>
      <c r="K105" s="421"/>
      <c r="L105" s="414">
        <f t="shared" si="5"/>
        <v>0</v>
      </c>
      <c r="M105" s="333">
        <f t="shared" si="76"/>
        <v>370</v>
      </c>
      <c r="N105" s="428"/>
      <c r="O105" s="414">
        <f t="shared" si="7"/>
        <v>0</v>
      </c>
      <c r="P105" s="351">
        <f t="shared" si="64"/>
        <v>0</v>
      </c>
      <c r="Q105" s="335">
        <f t="shared" si="71"/>
        <v>0.15</v>
      </c>
      <c r="R105" s="335">
        <f t="shared" si="77"/>
        <v>4.2575151593342797E-2</v>
      </c>
      <c r="S105" s="336">
        <f t="shared" si="66"/>
        <v>330</v>
      </c>
      <c r="T105" s="421"/>
      <c r="U105" s="411">
        <f t="shared" si="9"/>
        <v>0</v>
      </c>
      <c r="V105" s="338">
        <f t="shared" si="78"/>
        <v>350</v>
      </c>
      <c r="W105" s="421"/>
      <c r="X105" s="430">
        <f t="shared" si="11"/>
        <v>0</v>
      </c>
      <c r="Y105" s="339">
        <f t="shared" si="79"/>
        <v>370</v>
      </c>
      <c r="Z105" s="421"/>
      <c r="AA105" s="430">
        <f t="shared" si="80"/>
        <v>0</v>
      </c>
      <c r="AB105" s="355">
        <f t="shared" si="14"/>
        <v>0</v>
      </c>
      <c r="AC105" s="9">
        <f t="shared" si="69"/>
        <v>0.15</v>
      </c>
      <c r="AD105" s="9">
        <f t="shared" si="81"/>
        <v>1.0966326925557993E-2</v>
      </c>
      <c r="AE105" s="11">
        <f t="shared" si="82"/>
        <v>85</v>
      </c>
      <c r="AF105" s="421"/>
      <c r="AG105" s="411">
        <f t="shared" si="17"/>
        <v>0</v>
      </c>
      <c r="AH105" s="12">
        <f t="shared" si="83"/>
        <v>98</v>
      </c>
      <c r="AI105" s="421"/>
      <c r="AJ105" s="439">
        <f t="shared" si="19"/>
        <v>0</v>
      </c>
      <c r="AK105" s="13">
        <f t="shared" si="84"/>
        <v>113</v>
      </c>
      <c r="AL105" s="426"/>
      <c r="AM105" s="427">
        <f t="shared" si="21"/>
        <v>0</v>
      </c>
      <c r="AN105" s="361">
        <f t="shared" si="22"/>
        <v>0</v>
      </c>
      <c r="AO105" s="378">
        <f t="shared" si="70"/>
        <v>0.15</v>
      </c>
      <c r="AP105" s="378">
        <f t="shared" si="85"/>
        <v>7.9022061669462001E-3</v>
      </c>
      <c r="AQ105" s="379">
        <f t="shared" si="86"/>
        <v>61.25</v>
      </c>
      <c r="AR105" s="421"/>
      <c r="AS105" s="411">
        <f t="shared" si="25"/>
        <v>0</v>
      </c>
      <c r="AT105" s="383">
        <f t="shared" si="87"/>
        <v>70</v>
      </c>
      <c r="AU105" s="421"/>
      <c r="AV105" s="439">
        <f t="shared" si="27"/>
        <v>0</v>
      </c>
      <c r="AW105" s="385">
        <f t="shared" si="88"/>
        <v>81</v>
      </c>
      <c r="AX105" s="421"/>
      <c r="AY105" s="427">
        <f t="shared" si="29"/>
        <v>0</v>
      </c>
      <c r="AZ105" s="361">
        <f t="shared" si="89"/>
        <v>0</v>
      </c>
      <c r="BA105" s="17">
        <f t="shared" si="74"/>
        <v>6.0637337117791252E-3</v>
      </c>
      <c r="BB105" s="14">
        <f t="shared" si="90"/>
        <v>47</v>
      </c>
      <c r="BC105" s="24"/>
      <c r="BD105" s="10">
        <f t="shared" si="32"/>
        <v>0</v>
      </c>
      <c r="BE105" s="15">
        <f t="shared" si="91"/>
        <v>54</v>
      </c>
      <c r="BF105" s="24"/>
      <c r="BG105" s="23">
        <f t="shared" si="34"/>
        <v>0</v>
      </c>
      <c r="BH105" s="16">
        <f t="shared" si="92"/>
        <v>62</v>
      </c>
      <c r="BI105" s="24"/>
      <c r="BJ105" s="25">
        <f t="shared" si="36"/>
        <v>0</v>
      </c>
      <c r="BK105" s="26">
        <f t="shared" si="37"/>
        <v>0</v>
      </c>
      <c r="BL105" s="17">
        <f t="shared" si="93"/>
        <v>4.8380854083344086E-3</v>
      </c>
      <c r="BM105" s="14">
        <f t="shared" si="94"/>
        <v>37.5</v>
      </c>
      <c r="BN105" s="24"/>
      <c r="BO105" s="10">
        <f t="shared" si="40"/>
        <v>0</v>
      </c>
      <c r="BP105" s="15">
        <f t="shared" si="95"/>
        <v>43</v>
      </c>
      <c r="BQ105" s="24"/>
      <c r="BR105" s="23">
        <f t="shared" si="42"/>
        <v>0</v>
      </c>
      <c r="BS105" s="16">
        <f t="shared" si="96"/>
        <v>49</v>
      </c>
      <c r="BT105" s="24"/>
      <c r="BU105" s="25">
        <f t="shared" si="44"/>
        <v>0</v>
      </c>
      <c r="BV105" s="26">
        <f t="shared" si="45"/>
        <v>0</v>
      </c>
      <c r="BW105" s="17">
        <f t="shared" si="97"/>
        <v>4.0547763422231235E-3</v>
      </c>
      <c r="BX105" s="14">
        <f t="shared" si="98"/>
        <v>31.428571428571427</v>
      </c>
      <c r="BY105" s="24"/>
      <c r="BZ105" s="10">
        <f t="shared" si="48"/>
        <v>0</v>
      </c>
      <c r="CA105" s="15">
        <f t="shared" si="99"/>
        <v>36</v>
      </c>
      <c r="CB105" s="24"/>
      <c r="CC105" s="23">
        <f t="shared" si="50"/>
        <v>0</v>
      </c>
      <c r="CD105" s="16">
        <f t="shared" si="100"/>
        <v>41</v>
      </c>
      <c r="CE105" s="24"/>
      <c r="CF105" s="25">
        <f t="shared" si="52"/>
        <v>0</v>
      </c>
      <c r="CG105" s="26">
        <f t="shared" si="53"/>
        <v>0</v>
      </c>
      <c r="CH105" s="17">
        <f t="shared" si="101"/>
        <v>3.3866597858340859E-3</v>
      </c>
      <c r="CI105" s="14">
        <f t="shared" si="102"/>
        <v>26.25</v>
      </c>
      <c r="CJ105" s="24"/>
      <c r="CK105" s="10">
        <f t="shared" si="56"/>
        <v>0</v>
      </c>
      <c r="CL105" s="15">
        <f t="shared" si="103"/>
        <v>30</v>
      </c>
      <c r="CM105" s="24"/>
      <c r="CN105" s="23">
        <f t="shared" si="58"/>
        <v>0</v>
      </c>
      <c r="CO105" s="15">
        <f t="shared" si="104"/>
        <v>35</v>
      </c>
      <c r="CP105" s="24"/>
      <c r="CQ105" s="23">
        <f t="shared" si="60"/>
        <v>0</v>
      </c>
      <c r="CR105" s="361">
        <f t="shared" si="61"/>
        <v>0</v>
      </c>
    </row>
    <row r="106" spans="1:96" x14ac:dyDescent="0.25">
      <c r="A106" s="347">
        <f t="shared" si="72"/>
        <v>93</v>
      </c>
      <c r="B106" s="367">
        <f t="shared" si="62"/>
        <v>7851</v>
      </c>
      <c r="C106" s="368" t="s">
        <v>10</v>
      </c>
      <c r="D106" s="366">
        <f t="shared" si="67"/>
        <v>7950</v>
      </c>
      <c r="E106" s="326">
        <f t="shared" si="68"/>
        <v>0.14450000000000007</v>
      </c>
      <c r="F106" s="326">
        <f t="shared" si="73"/>
        <v>4.2032862055789072E-2</v>
      </c>
      <c r="G106" s="327">
        <f t="shared" si="63"/>
        <v>330</v>
      </c>
      <c r="H106" s="415"/>
      <c r="I106" s="414">
        <f t="shared" si="3"/>
        <v>0</v>
      </c>
      <c r="J106" s="329">
        <f t="shared" si="75"/>
        <v>350</v>
      </c>
      <c r="K106" s="421"/>
      <c r="L106" s="414">
        <f t="shared" si="5"/>
        <v>0</v>
      </c>
      <c r="M106" s="333">
        <f t="shared" si="76"/>
        <v>370</v>
      </c>
      <c r="N106" s="428"/>
      <c r="O106" s="414">
        <f t="shared" si="7"/>
        <v>0</v>
      </c>
      <c r="P106" s="351">
        <f t="shared" si="64"/>
        <v>0</v>
      </c>
      <c r="Q106" s="335">
        <f t="shared" si="71"/>
        <v>0.15</v>
      </c>
      <c r="R106" s="335">
        <f t="shared" si="77"/>
        <v>4.2032862055789072E-2</v>
      </c>
      <c r="S106" s="336">
        <f t="shared" si="66"/>
        <v>330</v>
      </c>
      <c r="T106" s="421"/>
      <c r="U106" s="411">
        <f t="shared" si="9"/>
        <v>0</v>
      </c>
      <c r="V106" s="338">
        <f t="shared" si="78"/>
        <v>350</v>
      </c>
      <c r="W106" s="421"/>
      <c r="X106" s="430">
        <f t="shared" si="11"/>
        <v>0</v>
      </c>
      <c r="Y106" s="339">
        <f t="shared" si="79"/>
        <v>370</v>
      </c>
      <c r="Z106" s="421"/>
      <c r="AA106" s="430">
        <f t="shared" si="80"/>
        <v>0</v>
      </c>
      <c r="AB106" s="355">
        <f t="shared" si="14"/>
        <v>0</v>
      </c>
      <c r="AC106" s="9">
        <f t="shared" si="69"/>
        <v>0.15</v>
      </c>
      <c r="AD106" s="9">
        <f t="shared" si="81"/>
        <v>1.103893346919713E-2</v>
      </c>
      <c r="AE106" s="11">
        <f t="shared" si="82"/>
        <v>86.666666666666671</v>
      </c>
      <c r="AF106" s="421"/>
      <c r="AG106" s="411">
        <f t="shared" si="17"/>
        <v>0</v>
      </c>
      <c r="AH106" s="12">
        <f t="shared" si="83"/>
        <v>100</v>
      </c>
      <c r="AI106" s="421"/>
      <c r="AJ106" s="439">
        <f t="shared" si="19"/>
        <v>0</v>
      </c>
      <c r="AK106" s="13">
        <f t="shared" si="84"/>
        <v>115</v>
      </c>
      <c r="AL106" s="426"/>
      <c r="AM106" s="427">
        <f t="shared" si="21"/>
        <v>0</v>
      </c>
      <c r="AN106" s="361">
        <f t="shared" si="22"/>
        <v>0</v>
      </c>
      <c r="AO106" s="378">
        <f t="shared" si="70"/>
        <v>0.15</v>
      </c>
      <c r="AP106" s="378">
        <f t="shared" si="85"/>
        <v>7.9607693287479294E-3</v>
      </c>
      <c r="AQ106" s="379">
        <f t="shared" si="86"/>
        <v>62.5</v>
      </c>
      <c r="AR106" s="421"/>
      <c r="AS106" s="411">
        <f t="shared" si="25"/>
        <v>0</v>
      </c>
      <c r="AT106" s="383">
        <f t="shared" si="87"/>
        <v>72</v>
      </c>
      <c r="AU106" s="421"/>
      <c r="AV106" s="439">
        <f t="shared" si="27"/>
        <v>0</v>
      </c>
      <c r="AW106" s="385">
        <f t="shared" si="88"/>
        <v>83</v>
      </c>
      <c r="AX106" s="421"/>
      <c r="AY106" s="427">
        <f t="shared" si="29"/>
        <v>0</v>
      </c>
      <c r="AZ106" s="361">
        <f t="shared" si="89"/>
        <v>0</v>
      </c>
      <c r="BA106" s="17">
        <f t="shared" si="74"/>
        <v>6.1138708444784104E-3</v>
      </c>
      <c r="BB106" s="14">
        <f t="shared" si="90"/>
        <v>48</v>
      </c>
      <c r="BC106" s="24"/>
      <c r="BD106" s="10">
        <f t="shared" si="32"/>
        <v>0</v>
      </c>
      <c r="BE106" s="15">
        <f t="shared" si="91"/>
        <v>55</v>
      </c>
      <c r="BF106" s="24"/>
      <c r="BG106" s="23">
        <f t="shared" si="34"/>
        <v>0</v>
      </c>
      <c r="BH106" s="16">
        <f t="shared" si="92"/>
        <v>63</v>
      </c>
      <c r="BI106" s="24"/>
      <c r="BJ106" s="25">
        <f t="shared" si="36"/>
        <v>0</v>
      </c>
      <c r="BK106" s="26">
        <f t="shared" si="37"/>
        <v>0</v>
      </c>
      <c r="BL106" s="17">
        <f t="shared" si="93"/>
        <v>4.8826051882987307E-3</v>
      </c>
      <c r="BM106" s="14">
        <f t="shared" si="94"/>
        <v>38.333333333333336</v>
      </c>
      <c r="BN106" s="24"/>
      <c r="BO106" s="10">
        <f t="shared" si="40"/>
        <v>0</v>
      </c>
      <c r="BP106" s="15">
        <f t="shared" si="95"/>
        <v>44</v>
      </c>
      <c r="BQ106" s="24"/>
      <c r="BR106" s="23">
        <f t="shared" si="42"/>
        <v>0</v>
      </c>
      <c r="BS106" s="16">
        <f t="shared" si="96"/>
        <v>51</v>
      </c>
      <c r="BT106" s="24"/>
      <c r="BU106" s="25">
        <f t="shared" si="44"/>
        <v>0</v>
      </c>
      <c r="BV106" s="26">
        <f t="shared" si="45"/>
        <v>0</v>
      </c>
      <c r="BW106" s="17">
        <f t="shared" si="97"/>
        <v>4.094109940498936E-3</v>
      </c>
      <c r="BX106" s="14">
        <f t="shared" si="98"/>
        <v>32.142857142857146</v>
      </c>
      <c r="BY106" s="24"/>
      <c r="BZ106" s="10">
        <f t="shared" si="48"/>
        <v>0</v>
      </c>
      <c r="CA106" s="15">
        <f t="shared" si="99"/>
        <v>37</v>
      </c>
      <c r="CB106" s="24"/>
      <c r="CC106" s="23">
        <f t="shared" si="50"/>
        <v>0</v>
      </c>
      <c r="CD106" s="16">
        <f t="shared" si="100"/>
        <v>43</v>
      </c>
      <c r="CE106" s="24"/>
      <c r="CF106" s="25">
        <f t="shared" si="52"/>
        <v>0</v>
      </c>
      <c r="CG106" s="26">
        <f t="shared" si="53"/>
        <v>0</v>
      </c>
      <c r="CH106" s="17">
        <f t="shared" si="101"/>
        <v>3.4231308113616102E-3</v>
      </c>
      <c r="CI106" s="14">
        <f t="shared" si="102"/>
        <v>26.875</v>
      </c>
      <c r="CJ106" s="24"/>
      <c r="CK106" s="10">
        <f t="shared" si="56"/>
        <v>0</v>
      </c>
      <c r="CL106" s="15">
        <f t="shared" si="103"/>
        <v>31</v>
      </c>
      <c r="CM106" s="24"/>
      <c r="CN106" s="23">
        <f t="shared" si="58"/>
        <v>0</v>
      </c>
      <c r="CO106" s="15">
        <f t="shared" si="104"/>
        <v>36</v>
      </c>
      <c r="CP106" s="24"/>
      <c r="CQ106" s="23">
        <f t="shared" si="60"/>
        <v>0</v>
      </c>
      <c r="CR106" s="361">
        <f t="shared" si="61"/>
        <v>0</v>
      </c>
    </row>
    <row r="107" spans="1:96" x14ac:dyDescent="0.25">
      <c r="A107" s="347">
        <f t="shared" si="72"/>
        <v>94</v>
      </c>
      <c r="B107" s="367">
        <f t="shared" si="62"/>
        <v>7951</v>
      </c>
      <c r="C107" s="368" t="s">
        <v>10</v>
      </c>
      <c r="D107" s="366">
        <f t="shared" si="67"/>
        <v>8050</v>
      </c>
      <c r="E107" s="326">
        <f t="shared" si="68"/>
        <v>0.14450000000000007</v>
      </c>
      <c r="F107" s="326">
        <f t="shared" si="73"/>
        <v>4.1504213306502329E-2</v>
      </c>
      <c r="G107" s="327">
        <f t="shared" si="63"/>
        <v>330</v>
      </c>
      <c r="H107" s="415"/>
      <c r="I107" s="414">
        <f t="shared" si="3"/>
        <v>0</v>
      </c>
      <c r="J107" s="329">
        <f t="shared" si="75"/>
        <v>350</v>
      </c>
      <c r="K107" s="421"/>
      <c r="L107" s="414">
        <f t="shared" si="5"/>
        <v>0</v>
      </c>
      <c r="M107" s="333">
        <f t="shared" si="76"/>
        <v>370</v>
      </c>
      <c r="N107" s="428"/>
      <c r="O107" s="414">
        <f t="shared" ref="O107:O120" si="105">SUM(M107*N107)</f>
        <v>0</v>
      </c>
      <c r="P107" s="351">
        <f t="shared" si="64"/>
        <v>0</v>
      </c>
      <c r="Q107" s="335">
        <f t="shared" si="71"/>
        <v>0.15</v>
      </c>
      <c r="R107" s="335">
        <f t="shared" si="77"/>
        <v>4.1504213306502329E-2</v>
      </c>
      <c r="S107" s="336">
        <f t="shared" si="66"/>
        <v>330</v>
      </c>
      <c r="T107" s="421"/>
      <c r="U107" s="411">
        <f t="shared" si="9"/>
        <v>0</v>
      </c>
      <c r="V107" s="338">
        <f t="shared" si="78"/>
        <v>350</v>
      </c>
      <c r="W107" s="421"/>
      <c r="X107" s="430">
        <f t="shared" si="11"/>
        <v>0</v>
      </c>
      <c r="Y107" s="339">
        <f t="shared" si="79"/>
        <v>370</v>
      </c>
      <c r="Z107" s="421"/>
      <c r="AA107" s="430">
        <f t="shared" si="80"/>
        <v>0</v>
      </c>
      <c r="AB107" s="355">
        <f t="shared" si="14"/>
        <v>0</v>
      </c>
      <c r="AC107" s="9">
        <f t="shared" si="69"/>
        <v>0.15</v>
      </c>
      <c r="AD107" s="9">
        <f t="shared" si="81"/>
        <v>1.1109713662851633E-2</v>
      </c>
      <c r="AE107" s="11">
        <f t="shared" si="82"/>
        <v>88.333333333333329</v>
      </c>
      <c r="AF107" s="421"/>
      <c r="AG107" s="411">
        <f t="shared" si="17"/>
        <v>0</v>
      </c>
      <c r="AH107" s="12">
        <f t="shared" si="83"/>
        <v>102</v>
      </c>
      <c r="AI107" s="421"/>
      <c r="AJ107" s="439">
        <f t="shared" si="19"/>
        <v>0</v>
      </c>
      <c r="AK107" s="13">
        <f t="shared" si="84"/>
        <v>117</v>
      </c>
      <c r="AL107" s="426"/>
      <c r="AM107" s="427">
        <f t="shared" si="21"/>
        <v>0</v>
      </c>
      <c r="AN107" s="361">
        <f t="shared" si="22"/>
        <v>0</v>
      </c>
      <c r="AO107" s="378">
        <f t="shared" si="70"/>
        <v>0.15</v>
      </c>
      <c r="AP107" s="378">
        <f t="shared" si="85"/>
        <v>8.0178593887561319E-3</v>
      </c>
      <c r="AQ107" s="379">
        <f t="shared" si="86"/>
        <v>63.75</v>
      </c>
      <c r="AR107" s="421"/>
      <c r="AS107" s="411">
        <f t="shared" si="25"/>
        <v>0</v>
      </c>
      <c r="AT107" s="383">
        <f t="shared" si="87"/>
        <v>73</v>
      </c>
      <c r="AU107" s="421"/>
      <c r="AV107" s="439">
        <f t="shared" si="27"/>
        <v>0</v>
      </c>
      <c r="AW107" s="385">
        <f t="shared" si="88"/>
        <v>84</v>
      </c>
      <c r="AX107" s="421"/>
      <c r="AY107" s="427">
        <f t="shared" si="29"/>
        <v>0</v>
      </c>
      <c r="AZ107" s="361">
        <f t="shared" si="89"/>
        <v>0</v>
      </c>
      <c r="BA107" s="17">
        <f t="shared" si="74"/>
        <v>6.1627468242988299E-3</v>
      </c>
      <c r="BB107" s="14">
        <f t="shared" si="90"/>
        <v>49</v>
      </c>
      <c r="BC107" s="24"/>
      <c r="BD107" s="10">
        <f t="shared" si="32"/>
        <v>0</v>
      </c>
      <c r="BE107" s="15">
        <f t="shared" si="91"/>
        <v>56</v>
      </c>
      <c r="BF107" s="24"/>
      <c r="BG107" s="23">
        <f t="shared" si="34"/>
        <v>0</v>
      </c>
      <c r="BH107" s="16">
        <f t="shared" si="92"/>
        <v>64</v>
      </c>
      <c r="BI107" s="24"/>
      <c r="BJ107" s="25">
        <f t="shared" si="36"/>
        <v>0</v>
      </c>
      <c r="BK107" s="26">
        <f t="shared" si="37"/>
        <v>0</v>
      </c>
      <c r="BL107" s="17">
        <f t="shared" si="93"/>
        <v>4.9260051146606297E-3</v>
      </c>
      <c r="BM107" s="14">
        <f t="shared" si="94"/>
        <v>39.166666666666664</v>
      </c>
      <c r="BN107" s="24"/>
      <c r="BO107" s="10">
        <f t="shared" si="40"/>
        <v>0</v>
      </c>
      <c r="BP107" s="15">
        <f t="shared" si="95"/>
        <v>45</v>
      </c>
      <c r="BQ107" s="24"/>
      <c r="BR107" s="23">
        <f t="shared" si="42"/>
        <v>0</v>
      </c>
      <c r="BS107" s="16">
        <f t="shared" si="96"/>
        <v>52</v>
      </c>
      <c r="BT107" s="24"/>
      <c r="BU107" s="25">
        <f t="shared" si="44"/>
        <v>0</v>
      </c>
      <c r="BV107" s="26">
        <f t="shared" si="45"/>
        <v>0</v>
      </c>
      <c r="BW107" s="17">
        <f t="shared" si="97"/>
        <v>4.1324541387426552E-3</v>
      </c>
      <c r="BX107" s="14">
        <f t="shared" si="98"/>
        <v>32.857142857142854</v>
      </c>
      <c r="BY107" s="24"/>
      <c r="BZ107" s="10">
        <f t="shared" si="48"/>
        <v>0</v>
      </c>
      <c r="CA107" s="15">
        <f t="shared" si="99"/>
        <v>38</v>
      </c>
      <c r="CB107" s="24"/>
      <c r="CC107" s="23">
        <f t="shared" si="50"/>
        <v>0</v>
      </c>
      <c r="CD107" s="16">
        <f t="shared" si="100"/>
        <v>44</v>
      </c>
      <c r="CE107" s="24"/>
      <c r="CF107" s="25">
        <f t="shared" si="52"/>
        <v>0</v>
      </c>
      <c r="CG107" s="26">
        <f t="shared" si="53"/>
        <v>0</v>
      </c>
      <c r="CH107" s="17">
        <f t="shared" si="101"/>
        <v>3.4586844422085272E-3</v>
      </c>
      <c r="CI107" s="14">
        <f t="shared" si="102"/>
        <v>27.5</v>
      </c>
      <c r="CJ107" s="24"/>
      <c r="CK107" s="10">
        <f t="shared" si="56"/>
        <v>0</v>
      </c>
      <c r="CL107" s="15">
        <f t="shared" si="103"/>
        <v>32</v>
      </c>
      <c r="CM107" s="24"/>
      <c r="CN107" s="23">
        <f t="shared" si="58"/>
        <v>0</v>
      </c>
      <c r="CO107" s="15">
        <f t="shared" si="104"/>
        <v>37</v>
      </c>
      <c r="CP107" s="24"/>
      <c r="CQ107" s="23">
        <f t="shared" si="60"/>
        <v>0</v>
      </c>
      <c r="CR107" s="361">
        <f t="shared" si="61"/>
        <v>0</v>
      </c>
    </row>
    <row r="108" spans="1:96" x14ac:dyDescent="0.25">
      <c r="A108" s="347">
        <f t="shared" si="72"/>
        <v>95</v>
      </c>
      <c r="B108" s="367">
        <f t="shared" si="62"/>
        <v>8051</v>
      </c>
      <c r="C108" s="368" t="s">
        <v>10</v>
      </c>
      <c r="D108" s="366">
        <f t="shared" si="67"/>
        <v>8150</v>
      </c>
      <c r="E108" s="326">
        <f t="shared" si="68"/>
        <v>0.14450000000000007</v>
      </c>
      <c r="F108" s="326">
        <f t="shared" si="73"/>
        <v>4.0988697056266302E-2</v>
      </c>
      <c r="G108" s="327">
        <f t="shared" si="63"/>
        <v>330</v>
      </c>
      <c r="H108" s="415"/>
      <c r="I108" s="414">
        <f t="shared" si="3"/>
        <v>0</v>
      </c>
      <c r="J108" s="329">
        <f t="shared" si="75"/>
        <v>350</v>
      </c>
      <c r="K108" s="421"/>
      <c r="L108" s="414">
        <f t="shared" si="5"/>
        <v>0</v>
      </c>
      <c r="M108" s="333">
        <f t="shared" si="76"/>
        <v>370</v>
      </c>
      <c r="N108" s="428"/>
      <c r="O108" s="414">
        <f t="shared" si="105"/>
        <v>0</v>
      </c>
      <c r="P108" s="351">
        <f t="shared" si="64"/>
        <v>0</v>
      </c>
      <c r="Q108" s="335">
        <f t="shared" si="71"/>
        <v>0.15</v>
      </c>
      <c r="R108" s="335">
        <f t="shared" si="77"/>
        <v>4.0988697056266302E-2</v>
      </c>
      <c r="S108" s="336">
        <f t="shared" si="66"/>
        <v>330</v>
      </c>
      <c r="T108" s="421"/>
      <c r="U108" s="411">
        <f t="shared" si="9"/>
        <v>0</v>
      </c>
      <c r="V108" s="338">
        <f t="shared" si="78"/>
        <v>350</v>
      </c>
      <c r="W108" s="421"/>
      <c r="X108" s="430">
        <f t="shared" si="11"/>
        <v>0</v>
      </c>
      <c r="Y108" s="339">
        <f t="shared" si="79"/>
        <v>370</v>
      </c>
      <c r="Z108" s="421"/>
      <c r="AA108" s="430">
        <f t="shared" si="80"/>
        <v>0</v>
      </c>
      <c r="AB108" s="355">
        <f t="shared" si="14"/>
        <v>0</v>
      </c>
      <c r="AC108" s="9">
        <f t="shared" si="69"/>
        <v>0.15</v>
      </c>
      <c r="AD108" s="9">
        <f t="shared" si="81"/>
        <v>1.11787355607999E-2</v>
      </c>
      <c r="AE108" s="11">
        <f t="shared" si="82"/>
        <v>90</v>
      </c>
      <c r="AF108" s="421"/>
      <c r="AG108" s="411">
        <f t="shared" si="17"/>
        <v>0</v>
      </c>
      <c r="AH108" s="12">
        <f t="shared" si="83"/>
        <v>104</v>
      </c>
      <c r="AI108" s="421"/>
      <c r="AJ108" s="439">
        <f t="shared" si="19"/>
        <v>0</v>
      </c>
      <c r="AK108" s="13">
        <f t="shared" si="84"/>
        <v>120</v>
      </c>
      <c r="AL108" s="426"/>
      <c r="AM108" s="427">
        <f t="shared" si="21"/>
        <v>0</v>
      </c>
      <c r="AN108" s="361">
        <f t="shared" si="22"/>
        <v>0</v>
      </c>
      <c r="AO108" s="378">
        <f t="shared" si="70"/>
        <v>0.15</v>
      </c>
      <c r="AP108" s="378">
        <f t="shared" si="85"/>
        <v>8.073531238355483E-3</v>
      </c>
      <c r="AQ108" s="379">
        <f t="shared" si="86"/>
        <v>65</v>
      </c>
      <c r="AR108" s="421"/>
      <c r="AS108" s="411">
        <f t="shared" si="25"/>
        <v>0</v>
      </c>
      <c r="AT108" s="383">
        <f t="shared" si="87"/>
        <v>75</v>
      </c>
      <c r="AU108" s="421"/>
      <c r="AV108" s="439">
        <f t="shared" si="27"/>
        <v>0</v>
      </c>
      <c r="AW108" s="385">
        <f t="shared" si="88"/>
        <v>86</v>
      </c>
      <c r="AX108" s="421"/>
      <c r="AY108" s="427">
        <f t="shared" si="29"/>
        <v>0</v>
      </c>
      <c r="AZ108" s="361">
        <f t="shared" si="89"/>
        <v>0</v>
      </c>
      <c r="BA108" s="17">
        <f t="shared" si="74"/>
        <v>6.2104086448888339E-3</v>
      </c>
      <c r="BB108" s="14">
        <f t="shared" si="90"/>
        <v>50</v>
      </c>
      <c r="BC108" s="24"/>
      <c r="BD108" s="10">
        <f t="shared" si="32"/>
        <v>0</v>
      </c>
      <c r="BE108" s="15">
        <f t="shared" si="91"/>
        <v>58</v>
      </c>
      <c r="BF108" s="24"/>
      <c r="BG108" s="23">
        <f t="shared" si="34"/>
        <v>0</v>
      </c>
      <c r="BH108" s="16">
        <f t="shared" si="92"/>
        <v>67</v>
      </c>
      <c r="BI108" s="24"/>
      <c r="BJ108" s="25">
        <f t="shared" si="36"/>
        <v>0</v>
      </c>
      <c r="BK108" s="26">
        <f t="shared" si="37"/>
        <v>0</v>
      </c>
      <c r="BL108" s="17">
        <f t="shared" si="93"/>
        <v>4.9683269159110669E-3</v>
      </c>
      <c r="BM108" s="14">
        <f t="shared" si="94"/>
        <v>40</v>
      </c>
      <c r="BN108" s="24"/>
      <c r="BO108" s="10">
        <f t="shared" si="40"/>
        <v>0</v>
      </c>
      <c r="BP108" s="15">
        <f t="shared" si="95"/>
        <v>46</v>
      </c>
      <c r="BQ108" s="24"/>
      <c r="BR108" s="23">
        <f t="shared" si="42"/>
        <v>0</v>
      </c>
      <c r="BS108" s="16">
        <f t="shared" si="96"/>
        <v>53</v>
      </c>
      <c r="BT108" s="24"/>
      <c r="BU108" s="25">
        <f t="shared" si="44"/>
        <v>0</v>
      </c>
      <c r="BV108" s="26">
        <f t="shared" si="45"/>
        <v>0</v>
      </c>
      <c r="BW108" s="17">
        <f t="shared" si="97"/>
        <v>4.1698458044253598E-3</v>
      </c>
      <c r="BX108" s="14">
        <f t="shared" si="98"/>
        <v>33.571428571428569</v>
      </c>
      <c r="BY108" s="24"/>
      <c r="BZ108" s="10">
        <f t="shared" si="48"/>
        <v>0</v>
      </c>
      <c r="CA108" s="15">
        <f t="shared" si="99"/>
        <v>39</v>
      </c>
      <c r="CB108" s="24"/>
      <c r="CC108" s="23">
        <f t="shared" si="50"/>
        <v>0</v>
      </c>
      <c r="CD108" s="16">
        <f t="shared" si="100"/>
        <v>45</v>
      </c>
      <c r="CE108" s="24"/>
      <c r="CF108" s="25">
        <f t="shared" si="52"/>
        <v>0</v>
      </c>
      <c r="CG108" s="26">
        <f t="shared" si="53"/>
        <v>0</v>
      </c>
      <c r="CH108" s="17">
        <f t="shared" si="101"/>
        <v>3.4933548627499689E-3</v>
      </c>
      <c r="CI108" s="14">
        <f t="shared" si="102"/>
        <v>28.125</v>
      </c>
      <c r="CJ108" s="24"/>
      <c r="CK108" s="10">
        <f t="shared" si="56"/>
        <v>0</v>
      </c>
      <c r="CL108" s="15">
        <f t="shared" si="103"/>
        <v>32</v>
      </c>
      <c r="CM108" s="24"/>
      <c r="CN108" s="23">
        <f t="shared" si="58"/>
        <v>0</v>
      </c>
      <c r="CO108" s="15">
        <f t="shared" si="104"/>
        <v>37</v>
      </c>
      <c r="CP108" s="24"/>
      <c r="CQ108" s="23">
        <f t="shared" si="60"/>
        <v>0</v>
      </c>
      <c r="CR108" s="361">
        <f t="shared" si="61"/>
        <v>0</v>
      </c>
    </row>
    <row r="109" spans="1:96" hidden="1" x14ac:dyDescent="0.25">
      <c r="A109" s="347">
        <f t="shared" si="72"/>
        <v>96</v>
      </c>
      <c r="B109" s="367">
        <f t="shared" si="62"/>
        <v>8151</v>
      </c>
      <c r="C109" s="368" t="s">
        <v>10</v>
      </c>
      <c r="D109" s="366">
        <f t="shared" si="67"/>
        <v>8250</v>
      </c>
      <c r="E109" s="326">
        <f t="shared" si="68"/>
        <v>0.14450000000000007</v>
      </c>
      <c r="F109" s="326">
        <f t="shared" si="73"/>
        <v>4.048582995951417E-2</v>
      </c>
      <c r="G109" s="327">
        <f t="shared" si="63"/>
        <v>330</v>
      </c>
      <c r="H109" s="415"/>
      <c r="I109" s="414">
        <f t="shared" si="3"/>
        <v>0</v>
      </c>
      <c r="J109" s="329">
        <f t="shared" si="75"/>
        <v>350</v>
      </c>
      <c r="K109" s="421"/>
      <c r="L109" s="414">
        <f t="shared" si="5"/>
        <v>0</v>
      </c>
      <c r="M109" s="333">
        <f t="shared" si="76"/>
        <v>370</v>
      </c>
      <c r="N109" s="428"/>
      <c r="O109" s="414">
        <f t="shared" si="105"/>
        <v>0</v>
      </c>
      <c r="P109" s="351">
        <f t="shared" si="64"/>
        <v>0</v>
      </c>
      <c r="Q109" s="335">
        <f t="shared" si="71"/>
        <v>0.15</v>
      </c>
      <c r="R109" s="335">
        <f t="shared" si="77"/>
        <v>4.048582995951417E-2</v>
      </c>
      <c r="S109" s="336">
        <f t="shared" si="66"/>
        <v>330</v>
      </c>
      <c r="T109" s="421"/>
      <c r="U109" s="411">
        <f t="shared" si="9"/>
        <v>0</v>
      </c>
      <c r="V109" s="338">
        <f t="shared" si="78"/>
        <v>350</v>
      </c>
      <c r="W109" s="421"/>
      <c r="X109" s="430">
        <f t="shared" si="11"/>
        <v>0</v>
      </c>
      <c r="Y109" s="339">
        <f t="shared" si="79"/>
        <v>370</v>
      </c>
      <c r="Z109" s="421"/>
      <c r="AA109" s="430">
        <f t="shared" si="80"/>
        <v>0</v>
      </c>
      <c r="AB109" s="355">
        <f t="shared" si="14"/>
        <v>0</v>
      </c>
      <c r="AC109" s="9">
        <f t="shared" si="69"/>
        <v>0.15</v>
      </c>
      <c r="AD109" s="9">
        <f t="shared" si="81"/>
        <v>1.1246063877642825E-2</v>
      </c>
      <c r="AE109" s="11">
        <f t="shared" si="82"/>
        <v>91.666666666666671</v>
      </c>
      <c r="AF109" s="421"/>
      <c r="AG109" s="411">
        <f t="shared" si="17"/>
        <v>0</v>
      </c>
      <c r="AH109" s="12">
        <f t="shared" si="83"/>
        <v>105</v>
      </c>
      <c r="AI109" s="421"/>
      <c r="AJ109" s="439">
        <f t="shared" si="19"/>
        <v>0</v>
      </c>
      <c r="AK109" s="13">
        <f t="shared" si="84"/>
        <v>121</v>
      </c>
      <c r="AL109" s="426"/>
      <c r="AM109" s="427">
        <f t="shared" si="21"/>
        <v>0</v>
      </c>
      <c r="AN109" s="361">
        <f t="shared" si="22"/>
        <v>0</v>
      </c>
      <c r="AO109" s="378">
        <f t="shared" si="70"/>
        <v>0.15</v>
      </c>
      <c r="AP109" s="378">
        <f t="shared" si="85"/>
        <v>8.1278370752054969E-3</v>
      </c>
      <c r="AQ109" s="379">
        <f t="shared" si="86"/>
        <v>66.25</v>
      </c>
      <c r="AR109" s="421"/>
      <c r="AS109" s="411">
        <f t="shared" si="25"/>
        <v>0</v>
      </c>
      <c r="AT109" s="383">
        <f t="shared" si="87"/>
        <v>76</v>
      </c>
      <c r="AU109" s="421"/>
      <c r="AV109" s="439">
        <f t="shared" si="27"/>
        <v>0</v>
      </c>
      <c r="AW109" s="385">
        <f t="shared" si="88"/>
        <v>87</v>
      </c>
      <c r="AX109" s="421"/>
      <c r="AY109" s="427">
        <f t="shared" si="29"/>
        <v>0</v>
      </c>
      <c r="AZ109" s="361">
        <f t="shared" si="89"/>
        <v>0</v>
      </c>
      <c r="BA109" s="17">
        <f t="shared" si="74"/>
        <v>6.2569009937430992E-3</v>
      </c>
      <c r="BB109" s="14">
        <f t="shared" si="90"/>
        <v>51</v>
      </c>
      <c r="BC109" s="24"/>
      <c r="BD109" s="10">
        <f t="shared" si="32"/>
        <v>0</v>
      </c>
      <c r="BE109" s="15">
        <f t="shared" si="91"/>
        <v>59</v>
      </c>
      <c r="BF109" s="24"/>
      <c r="BG109" s="23">
        <f t="shared" si="34"/>
        <v>0</v>
      </c>
      <c r="BH109" s="16">
        <f t="shared" si="92"/>
        <v>68</v>
      </c>
      <c r="BI109" s="24"/>
      <c r="BJ109" s="25">
        <f t="shared" si="36"/>
        <v>0</v>
      </c>
      <c r="BK109" s="26">
        <f t="shared" si="37"/>
        <v>0</v>
      </c>
      <c r="BL109" s="17">
        <f t="shared" si="93"/>
        <v>5.0096102727681677E-3</v>
      </c>
      <c r="BM109" s="14">
        <f t="shared" si="94"/>
        <v>40.833333333333336</v>
      </c>
      <c r="BN109" s="24"/>
      <c r="BO109" s="10">
        <f t="shared" si="40"/>
        <v>0</v>
      </c>
      <c r="BP109" s="15">
        <f t="shared" si="95"/>
        <v>47</v>
      </c>
      <c r="BQ109" s="24"/>
      <c r="BR109" s="23">
        <f t="shared" si="42"/>
        <v>0</v>
      </c>
      <c r="BS109" s="16">
        <f t="shared" si="96"/>
        <v>54</v>
      </c>
      <c r="BT109" s="24"/>
      <c r="BU109" s="25">
        <f t="shared" si="44"/>
        <v>0</v>
      </c>
      <c r="BV109" s="26">
        <f t="shared" si="45"/>
        <v>0</v>
      </c>
      <c r="BW109" s="17">
        <f t="shared" si="97"/>
        <v>4.2063199957936802E-3</v>
      </c>
      <c r="BX109" s="14">
        <f t="shared" si="98"/>
        <v>34.285714285714285</v>
      </c>
      <c r="BY109" s="24"/>
      <c r="BZ109" s="10">
        <f t="shared" si="48"/>
        <v>0</v>
      </c>
      <c r="CA109" s="15">
        <f t="shared" si="99"/>
        <v>39</v>
      </c>
      <c r="CB109" s="24"/>
      <c r="CC109" s="23">
        <f t="shared" si="50"/>
        <v>0</v>
      </c>
      <c r="CD109" s="16">
        <f t="shared" si="100"/>
        <v>45</v>
      </c>
      <c r="CE109" s="24"/>
      <c r="CF109" s="25">
        <f t="shared" si="52"/>
        <v>0</v>
      </c>
      <c r="CG109" s="26">
        <f t="shared" si="53"/>
        <v>0</v>
      </c>
      <c r="CH109" s="17">
        <f t="shared" si="101"/>
        <v>3.5271745798061589E-3</v>
      </c>
      <c r="CI109" s="14">
        <f t="shared" si="102"/>
        <v>28.75</v>
      </c>
      <c r="CJ109" s="24"/>
      <c r="CK109" s="10">
        <f t="shared" si="56"/>
        <v>0</v>
      </c>
      <c r="CL109" s="15">
        <f t="shared" si="103"/>
        <v>33</v>
      </c>
      <c r="CM109" s="24"/>
      <c r="CN109" s="23">
        <f t="shared" si="58"/>
        <v>0</v>
      </c>
      <c r="CO109" s="15">
        <f t="shared" si="104"/>
        <v>38</v>
      </c>
      <c r="CP109" s="24"/>
      <c r="CQ109" s="23">
        <f t="shared" si="60"/>
        <v>0</v>
      </c>
      <c r="CR109" s="361">
        <f t="shared" si="61"/>
        <v>0</v>
      </c>
    </row>
    <row r="110" spans="1:96" ht="15" hidden="1" customHeight="1" x14ac:dyDescent="0.25">
      <c r="A110" s="347">
        <f t="shared" si="72"/>
        <v>97</v>
      </c>
      <c r="B110" s="367">
        <f t="shared" si="62"/>
        <v>8251</v>
      </c>
      <c r="C110" s="368" t="s">
        <v>10</v>
      </c>
      <c r="D110" s="366">
        <f t="shared" si="67"/>
        <v>8350</v>
      </c>
      <c r="E110" s="326">
        <f t="shared" si="68"/>
        <v>0.14450000000000007</v>
      </c>
      <c r="F110" s="326">
        <f t="shared" si="73"/>
        <v>3.9995152102775419E-2</v>
      </c>
      <c r="G110" s="327">
        <f t="shared" si="63"/>
        <v>330</v>
      </c>
      <c r="H110" s="415"/>
      <c r="I110" s="414">
        <f t="shared" si="3"/>
        <v>0</v>
      </c>
      <c r="J110" s="329">
        <f t="shared" si="75"/>
        <v>350</v>
      </c>
      <c r="K110" s="421"/>
      <c r="L110" s="414">
        <f t="shared" si="5"/>
        <v>0</v>
      </c>
      <c r="M110" s="333">
        <f t="shared" si="76"/>
        <v>370</v>
      </c>
      <c r="N110" s="428"/>
      <c r="O110" s="414">
        <f t="shared" si="105"/>
        <v>0</v>
      </c>
      <c r="P110" s="351">
        <f t="shared" si="64"/>
        <v>0</v>
      </c>
      <c r="Q110" s="335">
        <f t="shared" si="71"/>
        <v>0.15</v>
      </c>
      <c r="R110" s="335">
        <f t="shared" si="77"/>
        <v>3.9995152102775419E-2</v>
      </c>
      <c r="S110" s="336">
        <f t="shared" si="66"/>
        <v>330</v>
      </c>
      <c r="T110" s="421"/>
      <c r="U110" s="411">
        <f t="shared" si="9"/>
        <v>0</v>
      </c>
      <c r="V110" s="338">
        <f t="shared" si="78"/>
        <v>350</v>
      </c>
      <c r="W110" s="421"/>
      <c r="X110" s="430">
        <f t="shared" si="11"/>
        <v>0</v>
      </c>
      <c r="Y110" s="339">
        <f t="shared" si="79"/>
        <v>370</v>
      </c>
      <c r="Z110" s="421"/>
      <c r="AA110" s="430">
        <f t="shared" si="80"/>
        <v>0</v>
      </c>
      <c r="AB110" s="355">
        <f t="shared" si="14"/>
        <v>0</v>
      </c>
      <c r="AC110" s="9">
        <f t="shared" si="69"/>
        <v>0.15</v>
      </c>
      <c r="AD110" s="9">
        <f t="shared" si="81"/>
        <v>1.1311760190683957E-2</v>
      </c>
      <c r="AE110" s="11">
        <f t="shared" si="82"/>
        <v>93.333333333333329</v>
      </c>
      <c r="AF110" s="421"/>
      <c r="AG110" s="411">
        <f t="shared" si="17"/>
        <v>0</v>
      </c>
      <c r="AH110" s="12">
        <f t="shared" si="83"/>
        <v>107</v>
      </c>
      <c r="AI110" s="421"/>
      <c r="AJ110" s="439">
        <f t="shared" si="19"/>
        <v>0</v>
      </c>
      <c r="AK110" s="13">
        <f t="shared" si="84"/>
        <v>123</v>
      </c>
      <c r="AL110" s="426"/>
      <c r="AM110" s="427">
        <f t="shared" si="21"/>
        <v>0</v>
      </c>
      <c r="AN110" s="361">
        <f t="shared" si="22"/>
        <v>0</v>
      </c>
      <c r="AO110" s="378">
        <f t="shared" si="70"/>
        <v>0.15</v>
      </c>
      <c r="AP110" s="378">
        <f t="shared" si="85"/>
        <v>8.1808265664767912E-3</v>
      </c>
      <c r="AQ110" s="379">
        <f t="shared" si="86"/>
        <v>67.5</v>
      </c>
      <c r="AR110" s="421"/>
      <c r="AS110" s="411">
        <f t="shared" si="25"/>
        <v>0</v>
      </c>
      <c r="AT110" s="383">
        <f t="shared" si="87"/>
        <v>78</v>
      </c>
      <c r="AU110" s="421"/>
      <c r="AV110" s="439">
        <f t="shared" si="27"/>
        <v>0</v>
      </c>
      <c r="AW110" s="385">
        <f t="shared" si="88"/>
        <v>90</v>
      </c>
      <c r="AX110" s="421"/>
      <c r="AY110" s="427">
        <f t="shared" si="29"/>
        <v>0</v>
      </c>
      <c r="AZ110" s="361">
        <f t="shared" si="89"/>
        <v>0</v>
      </c>
      <c r="BA110" s="17">
        <f t="shared" si="74"/>
        <v>6.3022663919524904E-3</v>
      </c>
      <c r="BB110" s="14">
        <f t="shared" si="90"/>
        <v>52</v>
      </c>
      <c r="BC110" s="24"/>
      <c r="BD110" s="10">
        <f t="shared" si="32"/>
        <v>0</v>
      </c>
      <c r="BE110" s="15">
        <f t="shared" si="91"/>
        <v>60</v>
      </c>
      <c r="BF110" s="24"/>
      <c r="BG110" s="23">
        <f t="shared" si="34"/>
        <v>0</v>
      </c>
      <c r="BH110" s="16">
        <f t="shared" si="92"/>
        <v>69</v>
      </c>
      <c r="BI110" s="24"/>
      <c r="BJ110" s="25">
        <f t="shared" si="36"/>
        <v>0</v>
      </c>
      <c r="BK110" s="26">
        <f t="shared" si="37"/>
        <v>0</v>
      </c>
      <c r="BL110" s="17">
        <f t="shared" si="93"/>
        <v>5.0498929422696237E-3</v>
      </c>
      <c r="BM110" s="14">
        <f t="shared" si="94"/>
        <v>41.666666666666664</v>
      </c>
      <c r="BN110" s="24"/>
      <c r="BO110" s="10">
        <f t="shared" si="40"/>
        <v>0</v>
      </c>
      <c r="BP110" s="15">
        <f t="shared" si="95"/>
        <v>48</v>
      </c>
      <c r="BQ110" s="24"/>
      <c r="BR110" s="23">
        <f t="shared" si="42"/>
        <v>0</v>
      </c>
      <c r="BS110" s="16">
        <f t="shared" si="96"/>
        <v>55</v>
      </c>
      <c r="BT110" s="24"/>
      <c r="BU110" s="25">
        <f t="shared" si="44"/>
        <v>0</v>
      </c>
      <c r="BV110" s="26">
        <f t="shared" si="45"/>
        <v>0</v>
      </c>
      <c r="BW110" s="17">
        <f t="shared" si="97"/>
        <v>4.2419100715064837E-3</v>
      </c>
      <c r="BX110" s="14">
        <f t="shared" si="98"/>
        <v>35</v>
      </c>
      <c r="BY110" s="24"/>
      <c r="BZ110" s="10">
        <f t="shared" si="48"/>
        <v>0</v>
      </c>
      <c r="CA110" s="15">
        <f t="shared" si="99"/>
        <v>40</v>
      </c>
      <c r="CB110" s="24"/>
      <c r="CC110" s="23">
        <f t="shared" si="50"/>
        <v>0</v>
      </c>
      <c r="CD110" s="16">
        <f t="shared" si="100"/>
        <v>46</v>
      </c>
      <c r="CE110" s="24"/>
      <c r="CF110" s="25">
        <f t="shared" si="52"/>
        <v>0</v>
      </c>
      <c r="CG110" s="26">
        <f t="shared" si="53"/>
        <v>0</v>
      </c>
      <c r="CH110" s="17">
        <f t="shared" si="101"/>
        <v>3.5601745243000848E-3</v>
      </c>
      <c r="CI110" s="14">
        <f t="shared" si="102"/>
        <v>29.375</v>
      </c>
      <c r="CJ110" s="24"/>
      <c r="CK110" s="10">
        <f t="shared" si="56"/>
        <v>0</v>
      </c>
      <c r="CL110" s="15">
        <f t="shared" si="103"/>
        <v>34</v>
      </c>
      <c r="CM110" s="24"/>
      <c r="CN110" s="23">
        <f t="shared" si="58"/>
        <v>0</v>
      </c>
      <c r="CO110" s="15">
        <f t="shared" si="104"/>
        <v>39</v>
      </c>
      <c r="CP110" s="24"/>
      <c r="CQ110" s="23">
        <f t="shared" si="60"/>
        <v>0</v>
      </c>
      <c r="CR110" s="361">
        <f t="shared" si="61"/>
        <v>0</v>
      </c>
    </row>
    <row r="111" spans="1:96" ht="15" hidden="1" customHeight="1" x14ac:dyDescent="0.25">
      <c r="A111" s="347">
        <f t="shared" si="72"/>
        <v>98</v>
      </c>
      <c r="B111" s="367">
        <f t="shared" si="62"/>
        <v>8351</v>
      </c>
      <c r="C111" s="368" t="s">
        <v>10</v>
      </c>
      <c r="D111" s="366">
        <f t="shared" si="67"/>
        <v>8450</v>
      </c>
      <c r="E111" s="326">
        <f t="shared" si="68"/>
        <v>0.14450000000000007</v>
      </c>
      <c r="F111" s="326">
        <f t="shared" ref="F111:F120" si="106">IF(OR(G111=$H$6,G111=0),"",G111/B111)</f>
        <v>3.9516225601724346E-2</v>
      </c>
      <c r="G111" s="327">
        <f t="shared" si="63"/>
        <v>330</v>
      </c>
      <c r="H111" s="415"/>
      <c r="I111" s="414">
        <f t="shared" si="3"/>
        <v>0</v>
      </c>
      <c r="J111" s="329">
        <f t="shared" si="75"/>
        <v>350</v>
      </c>
      <c r="K111" s="421"/>
      <c r="L111" s="414">
        <f t="shared" si="5"/>
        <v>0</v>
      </c>
      <c r="M111" s="333">
        <f t="shared" si="76"/>
        <v>370</v>
      </c>
      <c r="N111" s="428"/>
      <c r="O111" s="414">
        <f t="shared" si="105"/>
        <v>0</v>
      </c>
      <c r="P111" s="351">
        <f t="shared" si="64"/>
        <v>0</v>
      </c>
      <c r="Q111" s="335">
        <f t="shared" si="71"/>
        <v>0.15</v>
      </c>
      <c r="R111" s="335">
        <f t="shared" si="77"/>
        <v>3.9516225601724346E-2</v>
      </c>
      <c r="S111" s="336">
        <f t="shared" si="66"/>
        <v>330</v>
      </c>
      <c r="T111" s="421"/>
      <c r="U111" s="411">
        <f t="shared" si="9"/>
        <v>0</v>
      </c>
      <c r="V111" s="338">
        <f t="shared" si="78"/>
        <v>350</v>
      </c>
      <c r="W111" s="421"/>
      <c r="X111" s="430">
        <f t="shared" si="11"/>
        <v>0</v>
      </c>
      <c r="Y111" s="339">
        <f t="shared" si="79"/>
        <v>370</v>
      </c>
      <c r="Z111" s="421"/>
      <c r="AA111" s="430">
        <f t="shared" si="80"/>
        <v>0</v>
      </c>
      <c r="AB111" s="355">
        <f t="shared" si="14"/>
        <v>0</v>
      </c>
      <c r="AC111" s="9">
        <f t="shared" si="69"/>
        <v>0.15</v>
      </c>
      <c r="AD111" s="9">
        <f t="shared" si="81"/>
        <v>1.137588312776913E-2</v>
      </c>
      <c r="AE111" s="11">
        <f t="shared" si="82"/>
        <v>95</v>
      </c>
      <c r="AF111" s="421"/>
      <c r="AG111" s="411">
        <f t="shared" si="17"/>
        <v>0</v>
      </c>
      <c r="AH111" s="12">
        <f t="shared" si="83"/>
        <v>109</v>
      </c>
      <c r="AI111" s="421"/>
      <c r="AJ111" s="439">
        <f t="shared" si="19"/>
        <v>0</v>
      </c>
      <c r="AK111" s="13">
        <f t="shared" si="84"/>
        <v>125</v>
      </c>
      <c r="AL111" s="426"/>
      <c r="AM111" s="427">
        <f t="shared" si="21"/>
        <v>0</v>
      </c>
      <c r="AN111" s="361">
        <f t="shared" si="22"/>
        <v>0</v>
      </c>
      <c r="AO111" s="378">
        <f t="shared" si="70"/>
        <v>0.15</v>
      </c>
      <c r="AP111" s="378">
        <f t="shared" si="85"/>
        <v>8.2325470003592385E-3</v>
      </c>
      <c r="AQ111" s="379">
        <f t="shared" si="86"/>
        <v>68.75</v>
      </c>
      <c r="AR111" s="421"/>
      <c r="AS111" s="411">
        <f t="shared" si="25"/>
        <v>0</v>
      </c>
      <c r="AT111" s="383">
        <f t="shared" si="87"/>
        <v>79</v>
      </c>
      <c r="AU111" s="421"/>
      <c r="AV111" s="439">
        <f t="shared" si="27"/>
        <v>0</v>
      </c>
      <c r="AW111" s="385">
        <f t="shared" si="88"/>
        <v>91</v>
      </c>
      <c r="AX111" s="421"/>
      <c r="AY111" s="427">
        <f t="shared" si="29"/>
        <v>0</v>
      </c>
      <c r="AZ111" s="361">
        <f t="shared" si="89"/>
        <v>0</v>
      </c>
      <c r="BA111" s="17">
        <f t="shared" ref="BA111:BA120" si="107">IF(OR(BB111=$H$6,BB111=0),"",BB111/B111)</f>
        <v>6.3465453239133036E-3</v>
      </c>
      <c r="BB111" s="14">
        <f t="shared" si="90"/>
        <v>53</v>
      </c>
      <c r="BC111" s="24"/>
      <c r="BD111" s="10">
        <f t="shared" si="32"/>
        <v>0</v>
      </c>
      <c r="BE111" s="15">
        <f t="shared" si="91"/>
        <v>61</v>
      </c>
      <c r="BF111" s="24"/>
      <c r="BG111" s="23">
        <f t="shared" si="34"/>
        <v>0</v>
      </c>
      <c r="BH111" s="16">
        <f t="shared" si="92"/>
        <v>70</v>
      </c>
      <c r="BI111" s="24"/>
      <c r="BJ111" s="25">
        <f t="shared" si="36"/>
        <v>0</v>
      </c>
      <c r="BK111" s="26">
        <f t="shared" si="37"/>
        <v>0</v>
      </c>
      <c r="BL111" s="17">
        <f t="shared" si="93"/>
        <v>5.0892108729493476E-3</v>
      </c>
      <c r="BM111" s="14">
        <f t="shared" si="94"/>
        <v>42.5</v>
      </c>
      <c r="BN111" s="24"/>
      <c r="BO111" s="10">
        <f t="shared" si="40"/>
        <v>0</v>
      </c>
      <c r="BP111" s="15">
        <f t="shared" si="95"/>
        <v>49</v>
      </c>
      <c r="BQ111" s="24"/>
      <c r="BR111" s="23">
        <f t="shared" si="42"/>
        <v>0</v>
      </c>
      <c r="BS111" s="16">
        <f t="shared" si="96"/>
        <v>56</v>
      </c>
      <c r="BT111" s="24"/>
      <c r="BU111" s="25">
        <f t="shared" si="44"/>
        <v>0</v>
      </c>
      <c r="BV111" s="26">
        <f t="shared" si="45"/>
        <v>0</v>
      </c>
      <c r="BW111" s="17">
        <f t="shared" si="97"/>
        <v>4.2766477923944094E-3</v>
      </c>
      <c r="BX111" s="14">
        <f t="shared" si="98"/>
        <v>35.714285714285715</v>
      </c>
      <c r="BY111" s="24"/>
      <c r="BZ111" s="10">
        <f t="shared" si="48"/>
        <v>0</v>
      </c>
      <c r="CA111" s="15">
        <f t="shared" si="99"/>
        <v>41</v>
      </c>
      <c r="CB111" s="24"/>
      <c r="CC111" s="23">
        <f t="shared" si="50"/>
        <v>0</v>
      </c>
      <c r="CD111" s="16">
        <f t="shared" si="100"/>
        <v>47</v>
      </c>
      <c r="CE111" s="24"/>
      <c r="CF111" s="25">
        <f t="shared" si="52"/>
        <v>0</v>
      </c>
      <c r="CG111" s="26">
        <f t="shared" si="53"/>
        <v>0</v>
      </c>
      <c r="CH111" s="17">
        <f t="shared" si="101"/>
        <v>3.5923841456113039E-3</v>
      </c>
      <c r="CI111" s="14">
        <f t="shared" si="102"/>
        <v>30</v>
      </c>
      <c r="CJ111" s="24"/>
      <c r="CK111" s="10">
        <f t="shared" si="56"/>
        <v>0</v>
      </c>
      <c r="CL111" s="15">
        <f t="shared" si="103"/>
        <v>35</v>
      </c>
      <c r="CM111" s="24"/>
      <c r="CN111" s="23">
        <f t="shared" si="58"/>
        <v>0</v>
      </c>
      <c r="CO111" s="15">
        <f t="shared" si="104"/>
        <v>40</v>
      </c>
      <c r="CP111" s="24"/>
      <c r="CQ111" s="23">
        <f t="shared" si="60"/>
        <v>0</v>
      </c>
      <c r="CR111" s="361">
        <f t="shared" si="61"/>
        <v>0</v>
      </c>
    </row>
    <row r="112" spans="1:96" ht="15" hidden="1" customHeight="1" x14ac:dyDescent="0.25">
      <c r="A112" s="347">
        <f t="shared" si="72"/>
        <v>99</v>
      </c>
      <c r="B112" s="367">
        <f t="shared" si="62"/>
        <v>8451</v>
      </c>
      <c r="C112" s="368" t="s">
        <v>10</v>
      </c>
      <c r="D112" s="366">
        <f t="shared" si="67"/>
        <v>8550</v>
      </c>
      <c r="E112" s="326">
        <f t="shared" si="68"/>
        <v>0.14450000000000007</v>
      </c>
      <c r="F112" s="326">
        <f t="shared" si="106"/>
        <v>3.9048633297834576E-2</v>
      </c>
      <c r="G112" s="327">
        <f t="shared" si="63"/>
        <v>330</v>
      </c>
      <c r="H112" s="415"/>
      <c r="I112" s="414">
        <f t="shared" si="3"/>
        <v>0</v>
      </c>
      <c r="J112" s="329">
        <f t="shared" ref="J112:J120" si="108">IF(G112=0,0,IF((ROUND(G112*(1+$H$32),0))&gt;$H$22,$H$22,IF((ROUND(G112*(1+$H$32),0))&lt;$H$7,$H$7,ROUND(G112*(1+$H$32),0))))</f>
        <v>350</v>
      </c>
      <c r="K112" s="421"/>
      <c r="L112" s="414">
        <f t="shared" ref="L112:L120" si="109">SUM(J112*K112)</f>
        <v>0</v>
      </c>
      <c r="M112" s="333">
        <f t="shared" ref="M112:M121" si="110">IF(J112=0,0,IF((ROUND(J112*(1+$H$33),0))&gt;$H$23,$H$23,IF((ROUND(J112*(1+$H$33),0))&lt;$H$8,$H$8,ROUND(J112*(1+$H$33),0))))</f>
        <v>370</v>
      </c>
      <c r="N112" s="428"/>
      <c r="O112" s="414">
        <f t="shared" si="105"/>
        <v>0</v>
      </c>
      <c r="P112" s="351">
        <f t="shared" si="64"/>
        <v>0</v>
      </c>
      <c r="Q112" s="335">
        <f t="shared" si="71"/>
        <v>0.15</v>
      </c>
      <c r="R112" s="335">
        <f t="shared" ref="R112:R120" si="111">IF(OR(S112=$H$6-1,S112=0),"",S112/B112)</f>
        <v>3.9048633297834576E-2</v>
      </c>
      <c r="S112" s="336">
        <f t="shared" si="66"/>
        <v>330</v>
      </c>
      <c r="T112" s="421"/>
      <c r="U112" s="411">
        <f t="shared" ref="U112:U120" si="112">S112*T112</f>
        <v>0</v>
      </c>
      <c r="V112" s="338">
        <f t="shared" ref="V112:V120" si="113">IF(S112=0,0,IF((ROUND(S112*(1+$H$32),0))&gt;$H$22,$H$22,IF((ROUND(S112*(1+$H$32),0))&lt;$H$7-1,$H$7-1,ROUND(S112*(1+$H$32),0))))</f>
        <v>350</v>
      </c>
      <c r="W112" s="421"/>
      <c r="X112" s="430">
        <f t="shared" ref="X112:X120" si="114">V112*W112</f>
        <v>0</v>
      </c>
      <c r="Y112" s="339">
        <f t="shared" ref="Y112:Y121" si="115">IF(V112=0,0,IF((ROUND(V112*(1+$H$33),0))&gt;$H$23,$H$23,IF((ROUND(V112*(1+$H$33),0))&lt;$H$8-1,$H$8-1,ROUND(V112*(1+$H$33),0))))</f>
        <v>370</v>
      </c>
      <c r="Z112" s="421"/>
      <c r="AA112" s="430">
        <f t="shared" ref="AA112:AA120" si="116">Y112*Z112</f>
        <v>0</v>
      </c>
      <c r="AB112" s="355">
        <f t="shared" ref="AB112:AB120" si="117">U112+X112+AA112</f>
        <v>0</v>
      </c>
      <c r="AC112" s="9">
        <f t="shared" si="69"/>
        <v>0.15</v>
      </c>
      <c r="AD112" s="9">
        <f t="shared" ref="AD112:AD120" si="118">IF(OR(AE112=$H$6-2,AE112=0),"",AE112/B112)</f>
        <v>1.1438488541789927E-2</v>
      </c>
      <c r="AE112" s="11">
        <f t="shared" ref="AE112:AE120" si="119">IF(AND(IF((((B112-1-$H$13)*$H$25)/$H$35)&gt;$H$21,$H$21,IF((((B112-1-$H$13)*$H$25)/$H$35)&lt;$H$6-2,$H$6-2,((B112-1-$H$13)*$H$25)/$H$35))&lt;=$H$6-2,B112-1&lt;$H$13),$H$6-2,IF((((B112-1-$H$13)*$H$25)/$H$35)&gt;$H$21,$H$21,IF((((B112-1-$H$13)*$H$25)/$H$35)&lt;$H$6-2,$H$6-2,((B112-1-$H$13)*$H$25)/$H$35)))</f>
        <v>96.666666666666671</v>
      </c>
      <c r="AF112" s="421"/>
      <c r="AG112" s="411">
        <f t="shared" ref="AG112:AG120" si="120">AE112*AF112</f>
        <v>0</v>
      </c>
      <c r="AH112" s="12">
        <f t="shared" ref="AH112:AH120" si="121">IF(AE112=0,0,IF((ROUND(AE112*(1+$H$32),0))&gt;$H$22,$H$22,IF((ROUND(AE112*(1+$H$32),0))&lt;$H$7-2,$H$7-2,ROUND(AE112*(1+$H$32),0))))</f>
        <v>111</v>
      </c>
      <c r="AI112" s="421"/>
      <c r="AJ112" s="439">
        <f t="shared" ref="AJ112:AJ120" si="122">AH112*AI112</f>
        <v>0</v>
      </c>
      <c r="AK112" s="13">
        <f t="shared" ref="AK112:AK121" si="123">IF(AH112=0,0,IF((ROUND(AH112*(1+$H$33),0))&gt;$H$23,$H$23,IF((ROUND(AH112*(1+$H$33),0))&lt;$H$8-2,$H$8-2,ROUND(AH112*(1+$H$33),0))))</f>
        <v>128</v>
      </c>
      <c r="AL112" s="426"/>
      <c r="AM112" s="427">
        <f t="shared" ref="AM112:AM120" si="124">AK112*AL112</f>
        <v>0</v>
      </c>
      <c r="AN112" s="361">
        <f t="shared" ref="AN112:AN120" si="125">AG112+AJ112+AM112</f>
        <v>0</v>
      </c>
      <c r="AO112" s="378">
        <f t="shared" si="70"/>
        <v>0.15</v>
      </c>
      <c r="AP112" s="378">
        <f t="shared" ref="AP112:AP120" si="126">IF(OR(AQ112=$H$6-3,AQ112=0),"",AQ112/B112)</f>
        <v>8.283043426813394E-3</v>
      </c>
      <c r="AQ112" s="379">
        <f t="shared" ref="AQ112:AQ120" si="127">IF(AND(IF((((B112-1-$H$14)*$H$25)/$H$36)&gt;$H$21,$H$21,IF((((B112-1-$H$14)*$H$25)/$H$36)&lt;$H$6-3,$H$6-3,((B112-1-$H$14)*$H$25)/$H$36))&lt;=$H$6-3,B112-1&lt;$H$14),$H$6-3,IF((((B112-1-$H$14)*$H$25)/$H$36)&gt;$H$21,$H$21,IF((((B112-1-$H$14)*$H$25)/$H$36)&lt;$H$6-3,$H$6-3,((B112-1-$H$14)*$H$25)/$H$36)))</f>
        <v>70</v>
      </c>
      <c r="AR112" s="421"/>
      <c r="AS112" s="411">
        <f t="shared" ref="AS112:AS120" si="128">AQ112*AR112</f>
        <v>0</v>
      </c>
      <c r="AT112" s="383">
        <f t="shared" ref="AT112:AT120" si="129">IF(AQ112=0,0,IF((ROUND(AQ112*(1+$H$32),0))&gt;$H$22,$H$22,IF((ROUND(AQ112*(1+$H$32),0))&lt;$H$7-3,$H$7-3,ROUND(AQ112*(1+$H$32),0))))</f>
        <v>81</v>
      </c>
      <c r="AU112" s="421"/>
      <c r="AV112" s="439">
        <f t="shared" ref="AV112:AV120" si="130">AT112*AU112</f>
        <v>0</v>
      </c>
      <c r="AW112" s="385">
        <f t="shared" ref="AW112:AW121" si="131">IF(AT112=0,0,IF((ROUND(AT112*(1+$H$33),0))&gt;$H$23,$H$23,IF((ROUND(AT112*(1+$H$33),0))&lt;$H$8-3,$H$8-3,ROUND(AT112*(1+$H$33),0))))</f>
        <v>93</v>
      </c>
      <c r="AX112" s="421"/>
      <c r="AY112" s="427">
        <f t="shared" ref="AY112:AY120" si="132">AW112*AX112</f>
        <v>0</v>
      </c>
      <c r="AZ112" s="361">
        <f t="shared" ref="AZ112:AZ120" si="133">AS112+AV112+AY112</f>
        <v>0</v>
      </c>
      <c r="BA112" s="17">
        <f t="shared" si="107"/>
        <v>6.3897763578274758E-3</v>
      </c>
      <c r="BB112" s="14">
        <f t="shared" ref="BB112:BB120" si="134">IF(AND(IF((((B112-1-$H$15)*$H$25)/$H$37)&gt;$H$21,$H$21,IF((((B112-1-$H$15)*$H$25)/$H$37)&lt;$H$6-4,$H$6-4,((B112-1-$H$15)*$H$25)/$H$37))&lt;=$H$6-4,B112-1&lt;$H$15),$H$6-4,IF((((B112-1-$H$15)*$H$25)/$H$37)&gt;$H$21,$H$21,IF((((B112-1-$H$15)*$H$25)/$H$37)&lt;$H$6-4,$H$6-4,((B112-1-$H$15)*$H$25)/$H$37)))</f>
        <v>54</v>
      </c>
      <c r="BC112" s="24"/>
      <c r="BD112" s="10">
        <f t="shared" ref="BD112:BD120" si="135">BB112*BC112</f>
        <v>0</v>
      </c>
      <c r="BE112" s="15">
        <f t="shared" ref="BE112:BE120" si="136">IF(BB112=0,0,IF((ROUND(BB112*(1+$H$32),0))&gt;$H$22,$H$22,IF((ROUND(BB112*(1+$H$32),0))&lt;$H$7-4,$H$7-4,ROUND(BB112*(1+$H$32),0))))</f>
        <v>62</v>
      </c>
      <c r="BF112" s="24"/>
      <c r="BG112" s="23">
        <f t="shared" ref="BG112:BG120" si="137">BE112*BF112</f>
        <v>0</v>
      </c>
      <c r="BH112" s="16">
        <f t="shared" ref="BH112:BH120" si="138">IF(BE112=0,0,IF((ROUND(BE112*(1+$H$32),0))&gt;$H$22,$H$22,IF((ROUND(BE112*(1+$H$32),0))&lt;$H$8-4,$H$8-4,ROUND(BE112*(1+$H$32),0))))</f>
        <v>71</v>
      </c>
      <c r="BI112" s="24"/>
      <c r="BJ112" s="25">
        <f t="shared" ref="BJ112:BJ120" si="139">BH112*BI112</f>
        <v>0</v>
      </c>
      <c r="BK112" s="26">
        <f t="shared" ref="BK112:BK120" si="140">BD112+BG112+BJ112</f>
        <v>0</v>
      </c>
      <c r="BL112" s="17">
        <f t="shared" ref="BL112:BL120" si="141">IF(OR(BM112=$H$6,BM112=0),"",BM112/B112)</f>
        <v>5.1275983118368642E-3</v>
      </c>
      <c r="BM112" s="14">
        <f t="shared" ref="BM112:BM120" si="142">IF(AND(IF((((B112-1-$H$16)*$H$25)/$H$38)&gt;$H$21,$H$21,IF((((B112-1-$H$16)*$H$25)/$H$38)&lt;$H$6-5,$H$6-5,((B112-1-$H$16)*$H$25)/$H$38))&lt;=$H$6-5,B112-1&lt;$H$16),$H$6-5,IF((((B112-1-$H$16)*$H$25)/$H$38)&gt;$H$21,$H$21,IF((((B112-1-$H$16)*$H$25)/$H$38)&lt;$H$6-5,$H$6-5,((B112-1-$H$16)*$H$25)/$H$38)))</f>
        <v>43.333333333333336</v>
      </c>
      <c r="BN112" s="24"/>
      <c r="BO112" s="10">
        <f t="shared" ref="BO112:BO120" si="143">BM112*BN112</f>
        <v>0</v>
      </c>
      <c r="BP112" s="15">
        <f t="shared" ref="BP112:BP120" si="144">IF(BM112=0,0,IF((ROUND(BM112*(1+$H$32),0))&gt;$H$22,$H$22,IF((ROUND(BM112*(1+$H$32),0))&lt;$H$7-5,$H$7-5,ROUND(BM112*(1+$H$32),0))))</f>
        <v>50</v>
      </c>
      <c r="BQ112" s="24"/>
      <c r="BR112" s="23">
        <f t="shared" ref="BR112:BR120" si="145">BP112*BQ112</f>
        <v>0</v>
      </c>
      <c r="BS112" s="16">
        <f t="shared" ref="BS112:BS120" si="146">IF(BP112=0,0,IF((ROUND(BP112*(1+$H$32),0))&gt;$H$22,$H$22,IF((ROUND(BP112*(1+$H$32),0))&lt;$H$8-5,$H$8-5,ROUND(BP112*(1+$H$32),0))))</f>
        <v>58</v>
      </c>
      <c r="BT112" s="24"/>
      <c r="BU112" s="25">
        <f t="shared" ref="BU112:BU120" si="147">BS112*BT112</f>
        <v>0</v>
      </c>
      <c r="BV112" s="26">
        <f t="shared" ref="BV112:BV120" si="148">BO112+BR112+BU112</f>
        <v>0</v>
      </c>
      <c r="BW112" s="17">
        <f t="shared" ref="BW112:BW120" si="149">IF(OR(BX112=$H$6,BX112=0),"",BX112/B112)</f>
        <v>4.3105634159947264E-3</v>
      </c>
      <c r="BX112" s="14">
        <f t="shared" ref="BX112:BX120" si="150">IF(AND(IF((((B112-1-$H$17)*$H$25)/$H$39)&gt;$H$21,$H$21,IF((((B112-1-$H$17)*$H$25)/$H$39)&lt;$H$6-6,$H$6-6,((B112-1-$H$17)*$H$25)/$H$39))&lt;=$H$6-6,B112-1&lt;$H$17),$H$6-6,IF((((B112-1-$H$17)*$H$25)/$H$39)&gt;$H$21,$H$21,IF((((B112-1-$H$17)*$H$25)/$H$39)&lt;$H$6-6,$H$6-6,((B112-1-$H$17)*$H$25)/$H$39)))</f>
        <v>36.428571428571431</v>
      </c>
      <c r="BY112" s="24"/>
      <c r="BZ112" s="10">
        <f t="shared" ref="BZ112:BZ120" si="151">BX112*BY112</f>
        <v>0</v>
      </c>
      <c r="CA112" s="15">
        <f t="shared" ref="CA112:CA120" si="152">IF(BX112=0,0,IF((ROUND(BX112*(1+$H$32),0))&gt;$H$22,$H$22,IF((ROUND(BX112*(1+$H$32),0))&lt;$H$7-6,$H$7-6,ROUND(BX112*(1+$H$32),0))))</f>
        <v>42</v>
      </c>
      <c r="CB112" s="24"/>
      <c r="CC112" s="23">
        <f t="shared" ref="CC112:CC120" si="153">CA112*CB112</f>
        <v>0</v>
      </c>
      <c r="CD112" s="16">
        <f t="shared" ref="CD112:CD120" si="154">IF(CA112=0,0,IF((ROUND(CA112*(1+$H$32),0))&gt;$H$22,$H$22,IF((ROUND(CA112*(1+$H$32),0))&lt;$H$8-6,$H$8-6,ROUND(CA112*(1+$H$32),0))))</f>
        <v>48</v>
      </c>
      <c r="CE112" s="24"/>
      <c r="CF112" s="25">
        <f t="shared" ref="CF112:CF120" si="155">CD112*CE112</f>
        <v>0</v>
      </c>
      <c r="CG112" s="26">
        <f t="shared" ref="CG112:CG120" si="156">BZ112+CC112+CF112</f>
        <v>0</v>
      </c>
      <c r="CH112" s="17">
        <f t="shared" ref="CH112:CH120" si="157">IF(OR(CI112=$H$6,CI112=0),"",CI112/B112)</f>
        <v>3.6238314992308603E-3</v>
      </c>
      <c r="CI112" s="14">
        <f t="shared" ref="CI112:CI120" si="158">IF(AND(IF((((B112-1-$H$18)*$H$25)/$H$40)&gt;$H$21,$H$21,IF((((B112-1-$H$18)*$H$25)/$H$40)&lt;$H$6-7,$H$6-7,((B112-1-$H$18)*$H$25)/$H$40))&lt;=$H$6-7,B112-1&lt;$H$18),$H$6-7,IF((((B112-1-$H$18)*$H$25)/$H$40)&gt;$H$21,$H$21,IF((((B112-1-$H$18)*$H$25)/$H$40)&lt;$H$6-7,$H$6-7,((B112-1-$H$18)*$H$25)/$H$40)))</f>
        <v>30.625</v>
      </c>
      <c r="CJ112" s="24"/>
      <c r="CK112" s="10">
        <f t="shared" ref="CK112:CK120" si="159">CI112*CJ112</f>
        <v>0</v>
      </c>
      <c r="CL112" s="15">
        <f t="shared" ref="CL112:CL120" si="160">IF(CI112=0,0,IF((ROUND(CI112*(1+$H$32),0))&gt;$H$22,$H$22,IF((ROUND(CI112*(1+$H$32),0))&lt;$H$7-7,$H$7-7,ROUND(CI112*(1+$H$32),0))))</f>
        <v>35</v>
      </c>
      <c r="CM112" s="24"/>
      <c r="CN112" s="23">
        <f t="shared" ref="CN112:CN120" si="161">CL112*CM112</f>
        <v>0</v>
      </c>
      <c r="CO112" s="15">
        <f t="shared" ref="CO112:CO120" si="162">IF(CL112=0,0,IF((ROUND(CL112*(1+$H$32),0))&gt;$H$22,$H$22,IF((ROUND(CL112*(1+$H$32),0))&lt;$H$8-7,$H$8-7,ROUND(CL112*(1+$H$32),0))))</f>
        <v>40</v>
      </c>
      <c r="CP112" s="24"/>
      <c r="CQ112" s="23">
        <f t="shared" ref="CQ112:CQ120" si="163">CO112*CP112</f>
        <v>0</v>
      </c>
      <c r="CR112" s="361">
        <f t="shared" ref="CR112:CR120" si="164">CK112+CN112+CQ112</f>
        <v>0</v>
      </c>
    </row>
    <row r="113" spans="1:96" ht="15" hidden="1" customHeight="1" x14ac:dyDescent="0.25">
      <c r="A113" s="347">
        <f t="shared" si="72"/>
        <v>100</v>
      </c>
      <c r="B113" s="367">
        <f t="shared" ref="B113:B117" si="165">SUM(D112+1)</f>
        <v>8551</v>
      </c>
      <c r="C113" s="368" t="s">
        <v>10</v>
      </c>
      <c r="D113" s="366">
        <f t="shared" si="67"/>
        <v>8650</v>
      </c>
      <c r="E113" s="326">
        <f t="shared" si="68"/>
        <v>0.14450000000000007</v>
      </c>
      <c r="F113" s="326">
        <f t="shared" si="106"/>
        <v>3.8591977546485794E-2</v>
      </c>
      <c r="G113" s="327">
        <f t="shared" ref="G113:G120" si="166">IF(AND(IF((((B113-1-$H$11)*E113))&gt;$H$21,$H$21,IF((((B113-1-$H$11)*E113))&lt;$H$6,$H$6,((B113-1-$H$11)*E113)))&lt;=$H$6,B113-1&lt;$H$11),$H$6,IF((((B113-1-$H$11)*E113))&gt;$H$21,$H$21,IF((((B113-1-$H$11)*E113))&lt;$H$6,$H$6,((B113-1-$H$11)*E113))))</f>
        <v>330</v>
      </c>
      <c r="H113" s="415"/>
      <c r="I113" s="414">
        <f t="shared" si="3"/>
        <v>0</v>
      </c>
      <c r="J113" s="329">
        <f t="shared" si="108"/>
        <v>350</v>
      </c>
      <c r="K113" s="421"/>
      <c r="L113" s="414">
        <f t="shared" si="109"/>
        <v>0</v>
      </c>
      <c r="M113" s="333">
        <f t="shared" si="110"/>
        <v>370</v>
      </c>
      <c r="N113" s="428"/>
      <c r="O113" s="414">
        <f t="shared" si="105"/>
        <v>0</v>
      </c>
      <c r="P113" s="351">
        <f t="shared" ref="P113:P120" si="167">SUM(I113+L113+O113)</f>
        <v>0</v>
      </c>
      <c r="Q113" s="335">
        <f t="shared" si="71"/>
        <v>0.15</v>
      </c>
      <c r="R113" s="335">
        <f t="shared" si="111"/>
        <v>3.8591977546485794E-2</v>
      </c>
      <c r="S113" s="336">
        <f t="shared" ref="S113:S120" si="168">IF(AND(IF((((B113-1-$H$12)*Q113)/$H$34)&gt;$H$21,$H$21,IF((((B113-1-$H$12)*Q113)/$H$34)&lt;$H$6-1,$H$6-1,((B113-1-$H$12)*Q113)/$H$34))&lt;=$H$6-1,B113-1&lt;$H$12),$H$6-1,IF((((B113-1-$H$12)*Q113)/$H$34)&gt;$H$21,$H$21,IF((((B113-1-$H$12)*Q113)/$H$34)&lt;$H$6-1,$H$6-1,((B113-1-$H$12)*Q113)/$H$34)))</f>
        <v>330</v>
      </c>
      <c r="T113" s="421"/>
      <c r="U113" s="411">
        <f t="shared" si="112"/>
        <v>0</v>
      </c>
      <c r="V113" s="338">
        <f t="shared" si="113"/>
        <v>350</v>
      </c>
      <c r="W113" s="421"/>
      <c r="X113" s="430">
        <f t="shared" si="114"/>
        <v>0</v>
      </c>
      <c r="Y113" s="339">
        <f t="shared" si="115"/>
        <v>370</v>
      </c>
      <c r="Z113" s="421"/>
      <c r="AA113" s="430">
        <f t="shared" si="116"/>
        <v>0</v>
      </c>
      <c r="AB113" s="355">
        <f t="shared" si="117"/>
        <v>0</v>
      </c>
      <c r="AC113" s="9">
        <f t="shared" si="69"/>
        <v>0.15</v>
      </c>
      <c r="AD113" s="9">
        <f t="shared" si="118"/>
        <v>1.1499629672942735E-2</v>
      </c>
      <c r="AE113" s="11">
        <f t="shared" si="119"/>
        <v>98.333333333333329</v>
      </c>
      <c r="AF113" s="421"/>
      <c r="AG113" s="411">
        <f t="shared" si="120"/>
        <v>0</v>
      </c>
      <c r="AH113" s="12">
        <f t="shared" si="121"/>
        <v>113</v>
      </c>
      <c r="AI113" s="421"/>
      <c r="AJ113" s="439">
        <f t="shared" si="122"/>
        <v>0</v>
      </c>
      <c r="AK113" s="13">
        <f t="shared" si="123"/>
        <v>130</v>
      </c>
      <c r="AL113" s="426"/>
      <c r="AM113" s="427">
        <f t="shared" si="124"/>
        <v>0</v>
      </c>
      <c r="AN113" s="361">
        <f t="shared" si="125"/>
        <v>0</v>
      </c>
      <c r="AO113" s="378">
        <f t="shared" si="70"/>
        <v>0.15</v>
      </c>
      <c r="AP113" s="378">
        <f t="shared" si="126"/>
        <v>8.3323587884457963E-3</v>
      </c>
      <c r="AQ113" s="379">
        <f t="shared" si="127"/>
        <v>71.25</v>
      </c>
      <c r="AR113" s="421"/>
      <c r="AS113" s="411">
        <f t="shared" si="128"/>
        <v>0</v>
      </c>
      <c r="AT113" s="383">
        <f t="shared" si="129"/>
        <v>82</v>
      </c>
      <c r="AU113" s="421"/>
      <c r="AV113" s="439">
        <f t="shared" si="130"/>
        <v>0</v>
      </c>
      <c r="AW113" s="385">
        <f t="shared" si="131"/>
        <v>94</v>
      </c>
      <c r="AX113" s="421"/>
      <c r="AY113" s="427">
        <f t="shared" si="132"/>
        <v>0</v>
      </c>
      <c r="AZ113" s="361">
        <f t="shared" si="133"/>
        <v>0</v>
      </c>
      <c r="BA113" s="17">
        <f t="shared" si="107"/>
        <v>6.431996257747632E-3</v>
      </c>
      <c r="BB113" s="14">
        <f t="shared" si="134"/>
        <v>55</v>
      </c>
      <c r="BC113" s="24"/>
      <c r="BD113" s="10">
        <f t="shared" si="135"/>
        <v>0</v>
      </c>
      <c r="BE113" s="15">
        <f t="shared" si="136"/>
        <v>63</v>
      </c>
      <c r="BF113" s="24"/>
      <c r="BG113" s="23">
        <f t="shared" si="137"/>
        <v>0</v>
      </c>
      <c r="BH113" s="16">
        <f t="shared" si="138"/>
        <v>72</v>
      </c>
      <c r="BI113" s="24"/>
      <c r="BJ113" s="25">
        <f t="shared" si="139"/>
        <v>0</v>
      </c>
      <c r="BK113" s="26">
        <f t="shared" si="140"/>
        <v>0</v>
      </c>
      <c r="BL113" s="17">
        <f t="shared" si="141"/>
        <v>5.1650879039488555E-3</v>
      </c>
      <c r="BM113" s="14">
        <f t="shared" si="142"/>
        <v>44.166666666666664</v>
      </c>
      <c r="BN113" s="24"/>
      <c r="BO113" s="10">
        <f t="shared" si="143"/>
        <v>0</v>
      </c>
      <c r="BP113" s="15">
        <f t="shared" si="144"/>
        <v>51</v>
      </c>
      <c r="BQ113" s="24"/>
      <c r="BR113" s="23">
        <f t="shared" si="145"/>
        <v>0</v>
      </c>
      <c r="BS113" s="16">
        <f t="shared" si="146"/>
        <v>59</v>
      </c>
      <c r="BT113" s="24"/>
      <c r="BU113" s="25">
        <f t="shared" si="147"/>
        <v>0</v>
      </c>
      <c r="BV113" s="26">
        <f t="shared" si="148"/>
        <v>0</v>
      </c>
      <c r="BW113" s="17">
        <f t="shared" si="149"/>
        <v>4.343685784452947E-3</v>
      </c>
      <c r="BX113" s="14">
        <f t="shared" si="150"/>
        <v>37.142857142857146</v>
      </c>
      <c r="BY113" s="24"/>
      <c r="BZ113" s="10">
        <f t="shared" si="151"/>
        <v>0</v>
      </c>
      <c r="CA113" s="15">
        <f t="shared" si="152"/>
        <v>43</v>
      </c>
      <c r="CB113" s="24"/>
      <c r="CC113" s="23">
        <f t="shared" si="153"/>
        <v>0</v>
      </c>
      <c r="CD113" s="16">
        <f t="shared" si="154"/>
        <v>49</v>
      </c>
      <c r="CE113" s="24"/>
      <c r="CF113" s="25">
        <f t="shared" si="155"/>
        <v>0</v>
      </c>
      <c r="CG113" s="26">
        <f t="shared" si="156"/>
        <v>0</v>
      </c>
      <c r="CH113" s="17">
        <f t="shared" si="157"/>
        <v>3.6545433282656999E-3</v>
      </c>
      <c r="CI113" s="14">
        <f t="shared" si="158"/>
        <v>31.25</v>
      </c>
      <c r="CJ113" s="24"/>
      <c r="CK113" s="10">
        <f t="shared" si="159"/>
        <v>0</v>
      </c>
      <c r="CL113" s="15">
        <f t="shared" si="160"/>
        <v>36</v>
      </c>
      <c r="CM113" s="24"/>
      <c r="CN113" s="23">
        <f t="shared" si="161"/>
        <v>0</v>
      </c>
      <c r="CO113" s="15">
        <f t="shared" si="162"/>
        <v>41</v>
      </c>
      <c r="CP113" s="24"/>
      <c r="CQ113" s="23">
        <f t="shared" si="163"/>
        <v>0</v>
      </c>
      <c r="CR113" s="361">
        <f t="shared" si="164"/>
        <v>0</v>
      </c>
    </row>
    <row r="114" spans="1:96" ht="15" hidden="1" customHeight="1" x14ac:dyDescent="0.25">
      <c r="A114" s="347">
        <f t="shared" si="72"/>
        <v>101</v>
      </c>
      <c r="B114" s="367">
        <f t="shared" si="165"/>
        <v>8651</v>
      </c>
      <c r="C114" s="368" t="s">
        <v>10</v>
      </c>
      <c r="D114" s="366">
        <f t="shared" ref="D114:D119" si="169">D113+$H$19</f>
        <v>8750</v>
      </c>
      <c r="E114" s="326">
        <f t="shared" ref="E114:E120" si="170">IF((((B114-1-$H$11)*$H$25))&lt;$H$6,$H$25,IF(G113=$H$21,E113,IF((E113+$H$27)&gt;$H$26,$H$26,E113+$H$27)))</f>
        <v>0.14450000000000007</v>
      </c>
      <c r="F114" s="326">
        <f t="shared" si="106"/>
        <v>3.8145879089122647E-2</v>
      </c>
      <c r="G114" s="327">
        <f t="shared" si="166"/>
        <v>330</v>
      </c>
      <c r="H114" s="415"/>
      <c r="I114" s="414">
        <f t="shared" si="3"/>
        <v>0</v>
      </c>
      <c r="J114" s="329">
        <f t="shared" si="108"/>
        <v>350</v>
      </c>
      <c r="K114" s="421"/>
      <c r="L114" s="414">
        <f t="shared" si="109"/>
        <v>0</v>
      </c>
      <c r="M114" s="333">
        <f t="shared" si="110"/>
        <v>370</v>
      </c>
      <c r="N114" s="428"/>
      <c r="O114" s="414">
        <f t="shared" si="105"/>
        <v>0</v>
      </c>
      <c r="P114" s="351">
        <f t="shared" si="167"/>
        <v>0</v>
      </c>
      <c r="Q114" s="335">
        <f t="shared" si="71"/>
        <v>0.15</v>
      </c>
      <c r="R114" s="335">
        <f t="shared" si="111"/>
        <v>3.8145879089122647E-2</v>
      </c>
      <c r="S114" s="336">
        <f t="shared" si="168"/>
        <v>330</v>
      </c>
      <c r="T114" s="421"/>
      <c r="U114" s="411">
        <f t="shared" si="112"/>
        <v>0</v>
      </c>
      <c r="V114" s="338">
        <f t="shared" si="113"/>
        <v>350</v>
      </c>
      <c r="W114" s="421"/>
      <c r="X114" s="430">
        <f t="shared" si="114"/>
        <v>0</v>
      </c>
      <c r="Y114" s="339">
        <f t="shared" si="115"/>
        <v>370</v>
      </c>
      <c r="Z114" s="421"/>
      <c r="AA114" s="430">
        <f t="shared" si="116"/>
        <v>0</v>
      </c>
      <c r="AB114" s="355">
        <f t="shared" si="117"/>
        <v>0</v>
      </c>
      <c r="AC114" s="9">
        <f t="shared" ref="AC114:AC119" si="171">IF((((B114-1-$H$13)*$H$25/$H$35))&lt;=($H$6-2),$H$25,IF(AE113=$H$21,AC113,IF((AC113+$H$27)&gt;$H$26,$H$26,AC113+$H$27)))</f>
        <v>0.15</v>
      </c>
      <c r="AD114" s="9">
        <f t="shared" si="118"/>
        <v>1.1559357299734134E-2</v>
      </c>
      <c r="AE114" s="11">
        <f t="shared" si="119"/>
        <v>100</v>
      </c>
      <c r="AF114" s="421"/>
      <c r="AG114" s="411">
        <f t="shared" si="120"/>
        <v>0</v>
      </c>
      <c r="AH114" s="12">
        <f t="shared" si="121"/>
        <v>115</v>
      </c>
      <c r="AI114" s="421"/>
      <c r="AJ114" s="439">
        <f t="shared" si="122"/>
        <v>0</v>
      </c>
      <c r="AK114" s="13">
        <f t="shared" si="123"/>
        <v>132</v>
      </c>
      <c r="AL114" s="426"/>
      <c r="AM114" s="427">
        <f t="shared" si="124"/>
        <v>0</v>
      </c>
      <c r="AN114" s="361">
        <f t="shared" si="125"/>
        <v>0</v>
      </c>
      <c r="AO114" s="378">
        <f t="shared" ref="AO114:AO119" si="172">IF((((B114-1-$H$14)*$H$25/$H$36))&lt;=($H$6-3),$H$25,IF(AQ113=$H$21,AO113,IF((AO113+$H$27)&gt;$H$26,$H$26,AO113+$H$27)))</f>
        <v>0.15</v>
      </c>
      <c r="AP114" s="378">
        <f t="shared" si="126"/>
        <v>8.3805340423072482E-3</v>
      </c>
      <c r="AQ114" s="379">
        <f t="shared" si="127"/>
        <v>72.5</v>
      </c>
      <c r="AR114" s="421"/>
      <c r="AS114" s="411">
        <f t="shared" si="128"/>
        <v>0</v>
      </c>
      <c r="AT114" s="383">
        <f t="shared" si="129"/>
        <v>83</v>
      </c>
      <c r="AU114" s="421"/>
      <c r="AV114" s="439">
        <f t="shared" si="130"/>
        <v>0</v>
      </c>
      <c r="AW114" s="385">
        <f t="shared" si="131"/>
        <v>95</v>
      </c>
      <c r="AX114" s="421"/>
      <c r="AY114" s="427">
        <f t="shared" si="132"/>
        <v>0</v>
      </c>
      <c r="AZ114" s="361">
        <f t="shared" si="133"/>
        <v>0</v>
      </c>
      <c r="BA114" s="17">
        <f t="shared" si="107"/>
        <v>6.4732400878511152E-3</v>
      </c>
      <c r="BB114" s="14">
        <f t="shared" si="134"/>
        <v>56</v>
      </c>
      <c r="BC114" s="24"/>
      <c r="BD114" s="10">
        <f t="shared" si="135"/>
        <v>0</v>
      </c>
      <c r="BE114" s="15">
        <f t="shared" si="136"/>
        <v>64</v>
      </c>
      <c r="BF114" s="24"/>
      <c r="BG114" s="23">
        <f t="shared" si="137"/>
        <v>0</v>
      </c>
      <c r="BH114" s="16">
        <f t="shared" si="138"/>
        <v>74</v>
      </c>
      <c r="BI114" s="24"/>
      <c r="BJ114" s="25">
        <f t="shared" si="139"/>
        <v>0</v>
      </c>
      <c r="BK114" s="26">
        <f t="shared" si="140"/>
        <v>0</v>
      </c>
      <c r="BL114" s="17">
        <f t="shared" si="141"/>
        <v>5.2017107848803604E-3</v>
      </c>
      <c r="BM114" s="14">
        <f t="shared" si="142"/>
        <v>45</v>
      </c>
      <c r="BN114" s="24"/>
      <c r="BO114" s="10">
        <f t="shared" si="143"/>
        <v>0</v>
      </c>
      <c r="BP114" s="15">
        <f t="shared" si="144"/>
        <v>52</v>
      </c>
      <c r="BQ114" s="24"/>
      <c r="BR114" s="23">
        <f t="shared" si="145"/>
        <v>0</v>
      </c>
      <c r="BS114" s="16">
        <f t="shared" si="146"/>
        <v>60</v>
      </c>
      <c r="BT114" s="24"/>
      <c r="BU114" s="25">
        <f t="shared" si="147"/>
        <v>0</v>
      </c>
      <c r="BV114" s="26">
        <f t="shared" si="148"/>
        <v>0</v>
      </c>
      <c r="BW114" s="17">
        <f t="shared" si="149"/>
        <v>4.376042406327922E-3</v>
      </c>
      <c r="BX114" s="14">
        <f t="shared" si="150"/>
        <v>37.857142857142854</v>
      </c>
      <c r="BY114" s="24"/>
      <c r="BZ114" s="10">
        <f t="shared" si="151"/>
        <v>0</v>
      </c>
      <c r="CA114" s="15">
        <f t="shared" si="152"/>
        <v>44</v>
      </c>
      <c r="CB114" s="24"/>
      <c r="CC114" s="23">
        <f t="shared" si="153"/>
        <v>0</v>
      </c>
      <c r="CD114" s="16">
        <f t="shared" si="154"/>
        <v>51</v>
      </c>
      <c r="CE114" s="24"/>
      <c r="CF114" s="25">
        <f t="shared" si="155"/>
        <v>0</v>
      </c>
      <c r="CG114" s="26">
        <f t="shared" si="156"/>
        <v>0</v>
      </c>
      <c r="CH114" s="17">
        <f t="shared" si="157"/>
        <v>3.6845451392902556E-3</v>
      </c>
      <c r="CI114" s="14">
        <f t="shared" si="158"/>
        <v>31.875</v>
      </c>
      <c r="CJ114" s="24"/>
      <c r="CK114" s="10">
        <f t="shared" si="159"/>
        <v>0</v>
      </c>
      <c r="CL114" s="15">
        <f t="shared" si="160"/>
        <v>37</v>
      </c>
      <c r="CM114" s="24"/>
      <c r="CN114" s="23">
        <f t="shared" si="161"/>
        <v>0</v>
      </c>
      <c r="CO114" s="15">
        <f t="shared" si="162"/>
        <v>43</v>
      </c>
      <c r="CP114" s="24"/>
      <c r="CQ114" s="23">
        <f t="shared" si="163"/>
        <v>0</v>
      </c>
      <c r="CR114" s="361">
        <f t="shared" si="164"/>
        <v>0</v>
      </c>
    </row>
    <row r="115" spans="1:96" ht="15" hidden="1" customHeight="1" x14ac:dyDescent="0.25">
      <c r="A115" s="347">
        <f t="shared" si="72"/>
        <v>102</v>
      </c>
      <c r="B115" s="367">
        <f t="shared" si="165"/>
        <v>8751</v>
      </c>
      <c r="C115" s="368" t="s">
        <v>10</v>
      </c>
      <c r="D115" s="366">
        <f t="shared" si="169"/>
        <v>8850</v>
      </c>
      <c r="E115" s="326">
        <f t="shared" si="170"/>
        <v>0.14450000000000007</v>
      </c>
      <c r="F115" s="326">
        <f t="shared" si="106"/>
        <v>3.7709976002742542E-2</v>
      </c>
      <c r="G115" s="327">
        <f t="shared" si="166"/>
        <v>330</v>
      </c>
      <c r="H115" s="415"/>
      <c r="I115" s="414">
        <f t="shared" si="3"/>
        <v>0</v>
      </c>
      <c r="J115" s="329">
        <f t="shared" si="108"/>
        <v>350</v>
      </c>
      <c r="K115" s="421"/>
      <c r="L115" s="414">
        <f t="shared" si="109"/>
        <v>0</v>
      </c>
      <c r="M115" s="333">
        <f t="shared" si="110"/>
        <v>370</v>
      </c>
      <c r="N115" s="428"/>
      <c r="O115" s="414">
        <f t="shared" si="105"/>
        <v>0</v>
      </c>
      <c r="P115" s="351">
        <f t="shared" si="167"/>
        <v>0</v>
      </c>
      <c r="Q115" s="335">
        <f t="shared" si="71"/>
        <v>0.15</v>
      </c>
      <c r="R115" s="335">
        <f t="shared" si="111"/>
        <v>3.7709976002742542E-2</v>
      </c>
      <c r="S115" s="336">
        <f t="shared" si="168"/>
        <v>330</v>
      </c>
      <c r="T115" s="421"/>
      <c r="U115" s="411">
        <f t="shared" si="112"/>
        <v>0</v>
      </c>
      <c r="V115" s="338">
        <f t="shared" si="113"/>
        <v>350</v>
      </c>
      <c r="W115" s="421"/>
      <c r="X115" s="430">
        <f t="shared" si="114"/>
        <v>0</v>
      </c>
      <c r="Y115" s="339">
        <f t="shared" si="115"/>
        <v>370</v>
      </c>
      <c r="Z115" s="421"/>
      <c r="AA115" s="430">
        <f t="shared" si="116"/>
        <v>0</v>
      </c>
      <c r="AB115" s="355">
        <f t="shared" si="117"/>
        <v>0</v>
      </c>
      <c r="AC115" s="9">
        <f t="shared" si="171"/>
        <v>0.15</v>
      </c>
      <c r="AD115" s="9">
        <f t="shared" si="118"/>
        <v>1.1617719879632804E-2</v>
      </c>
      <c r="AE115" s="11">
        <f t="shared" si="119"/>
        <v>101.66666666666667</v>
      </c>
      <c r="AF115" s="421"/>
      <c r="AG115" s="411">
        <f t="shared" si="120"/>
        <v>0</v>
      </c>
      <c r="AH115" s="12">
        <f t="shared" si="121"/>
        <v>117</v>
      </c>
      <c r="AI115" s="421"/>
      <c r="AJ115" s="439">
        <f t="shared" si="122"/>
        <v>0</v>
      </c>
      <c r="AK115" s="13">
        <f t="shared" si="123"/>
        <v>135</v>
      </c>
      <c r="AL115" s="426"/>
      <c r="AM115" s="427">
        <f t="shared" si="124"/>
        <v>0</v>
      </c>
      <c r="AN115" s="361">
        <f t="shared" si="125"/>
        <v>0</v>
      </c>
      <c r="AO115" s="378">
        <f t="shared" si="172"/>
        <v>0.15</v>
      </c>
      <c r="AP115" s="378">
        <f t="shared" si="126"/>
        <v>8.4276082733401904E-3</v>
      </c>
      <c r="AQ115" s="379">
        <f t="shared" si="127"/>
        <v>73.75</v>
      </c>
      <c r="AR115" s="421"/>
      <c r="AS115" s="411">
        <f t="shared" si="128"/>
        <v>0</v>
      </c>
      <c r="AT115" s="383">
        <f t="shared" si="129"/>
        <v>85</v>
      </c>
      <c r="AU115" s="421"/>
      <c r="AV115" s="439">
        <f t="shared" si="130"/>
        <v>0</v>
      </c>
      <c r="AW115" s="385">
        <f t="shared" si="131"/>
        <v>98</v>
      </c>
      <c r="AX115" s="421"/>
      <c r="AY115" s="427">
        <f t="shared" si="132"/>
        <v>0</v>
      </c>
      <c r="AZ115" s="361">
        <f t="shared" si="133"/>
        <v>0</v>
      </c>
      <c r="BA115" s="17">
        <f t="shared" si="107"/>
        <v>6.5135413095646208E-3</v>
      </c>
      <c r="BB115" s="14">
        <f t="shared" si="134"/>
        <v>57</v>
      </c>
      <c r="BC115" s="24"/>
      <c r="BD115" s="10">
        <f t="shared" si="135"/>
        <v>0</v>
      </c>
      <c r="BE115" s="15">
        <f t="shared" si="136"/>
        <v>66</v>
      </c>
      <c r="BF115" s="24"/>
      <c r="BG115" s="23">
        <f t="shared" si="137"/>
        <v>0</v>
      </c>
      <c r="BH115" s="16">
        <f t="shared" si="138"/>
        <v>76</v>
      </c>
      <c r="BI115" s="24"/>
      <c r="BJ115" s="25">
        <f t="shared" si="139"/>
        <v>0</v>
      </c>
      <c r="BK115" s="26">
        <f t="shared" si="140"/>
        <v>0</v>
      </c>
      <c r="BL115" s="17">
        <f t="shared" si="141"/>
        <v>5.2374966670475755E-3</v>
      </c>
      <c r="BM115" s="14">
        <f t="shared" si="142"/>
        <v>45.833333333333336</v>
      </c>
      <c r="BN115" s="24"/>
      <c r="BO115" s="10">
        <f t="shared" si="143"/>
        <v>0</v>
      </c>
      <c r="BP115" s="15">
        <f t="shared" si="144"/>
        <v>53</v>
      </c>
      <c r="BQ115" s="24"/>
      <c r="BR115" s="23">
        <f t="shared" si="145"/>
        <v>0</v>
      </c>
      <c r="BS115" s="16">
        <f t="shared" si="146"/>
        <v>61</v>
      </c>
      <c r="BT115" s="24"/>
      <c r="BU115" s="25">
        <f t="shared" si="147"/>
        <v>0</v>
      </c>
      <c r="BV115" s="26">
        <f t="shared" si="148"/>
        <v>0</v>
      </c>
      <c r="BW115" s="17">
        <f t="shared" si="149"/>
        <v>4.4076595327880892E-3</v>
      </c>
      <c r="BX115" s="14">
        <f t="shared" si="150"/>
        <v>38.571428571428569</v>
      </c>
      <c r="BY115" s="24"/>
      <c r="BZ115" s="10">
        <f t="shared" si="151"/>
        <v>0</v>
      </c>
      <c r="CA115" s="15">
        <f t="shared" si="152"/>
        <v>44</v>
      </c>
      <c r="CB115" s="24"/>
      <c r="CC115" s="23">
        <f t="shared" si="153"/>
        <v>0</v>
      </c>
      <c r="CD115" s="16">
        <f t="shared" si="154"/>
        <v>51</v>
      </c>
      <c r="CE115" s="24"/>
      <c r="CF115" s="25">
        <f t="shared" si="155"/>
        <v>0</v>
      </c>
      <c r="CG115" s="26">
        <f t="shared" si="156"/>
        <v>0</v>
      </c>
      <c r="CH115" s="17">
        <f t="shared" si="157"/>
        <v>3.7138612729973718E-3</v>
      </c>
      <c r="CI115" s="14">
        <f t="shared" si="158"/>
        <v>32.5</v>
      </c>
      <c r="CJ115" s="24"/>
      <c r="CK115" s="10">
        <f t="shared" si="159"/>
        <v>0</v>
      </c>
      <c r="CL115" s="15">
        <f t="shared" si="160"/>
        <v>37</v>
      </c>
      <c r="CM115" s="24"/>
      <c r="CN115" s="23">
        <f t="shared" si="161"/>
        <v>0</v>
      </c>
      <c r="CO115" s="15">
        <f t="shared" si="162"/>
        <v>43</v>
      </c>
      <c r="CP115" s="24"/>
      <c r="CQ115" s="23">
        <f t="shared" si="163"/>
        <v>0</v>
      </c>
      <c r="CR115" s="361">
        <f t="shared" si="164"/>
        <v>0</v>
      </c>
    </row>
    <row r="116" spans="1:96" ht="15" hidden="1" customHeight="1" x14ac:dyDescent="0.25">
      <c r="A116" s="347">
        <f t="shared" si="72"/>
        <v>103</v>
      </c>
      <c r="B116" s="367">
        <f t="shared" si="165"/>
        <v>8851</v>
      </c>
      <c r="C116" s="368" t="s">
        <v>10</v>
      </c>
      <c r="D116" s="366">
        <f t="shared" si="169"/>
        <v>8950</v>
      </c>
      <c r="E116" s="326">
        <f t="shared" si="170"/>
        <v>0.14450000000000007</v>
      </c>
      <c r="F116" s="326">
        <f t="shared" si="106"/>
        <v>3.7283922720596545E-2</v>
      </c>
      <c r="G116" s="327">
        <f t="shared" si="166"/>
        <v>330</v>
      </c>
      <c r="H116" s="415"/>
      <c r="I116" s="414">
        <f t="shared" si="3"/>
        <v>0</v>
      </c>
      <c r="J116" s="329">
        <f t="shared" si="108"/>
        <v>350</v>
      </c>
      <c r="K116" s="421"/>
      <c r="L116" s="414">
        <f t="shared" si="109"/>
        <v>0</v>
      </c>
      <c r="M116" s="333">
        <f t="shared" si="110"/>
        <v>370</v>
      </c>
      <c r="N116" s="428"/>
      <c r="O116" s="414">
        <f t="shared" si="105"/>
        <v>0</v>
      </c>
      <c r="P116" s="351">
        <f t="shared" si="167"/>
        <v>0</v>
      </c>
      <c r="Q116" s="335">
        <f t="shared" si="71"/>
        <v>0.15</v>
      </c>
      <c r="R116" s="335">
        <f t="shared" si="111"/>
        <v>3.7283922720596545E-2</v>
      </c>
      <c r="S116" s="336">
        <f t="shared" si="168"/>
        <v>330</v>
      </c>
      <c r="T116" s="421"/>
      <c r="U116" s="411">
        <f t="shared" si="112"/>
        <v>0</v>
      </c>
      <c r="V116" s="338">
        <f t="shared" si="113"/>
        <v>350</v>
      </c>
      <c r="W116" s="421"/>
      <c r="X116" s="430">
        <f t="shared" si="114"/>
        <v>0</v>
      </c>
      <c r="Y116" s="339">
        <f t="shared" si="115"/>
        <v>370</v>
      </c>
      <c r="Z116" s="421"/>
      <c r="AA116" s="430">
        <f t="shared" si="116"/>
        <v>0</v>
      </c>
      <c r="AB116" s="355">
        <f t="shared" si="117"/>
        <v>0</v>
      </c>
      <c r="AC116" s="9">
        <f t="shared" si="171"/>
        <v>0.15</v>
      </c>
      <c r="AD116" s="9">
        <f t="shared" si="118"/>
        <v>1.1674763680186795E-2</v>
      </c>
      <c r="AE116" s="11">
        <f t="shared" si="119"/>
        <v>103.33333333333333</v>
      </c>
      <c r="AF116" s="421"/>
      <c r="AG116" s="411">
        <f t="shared" si="120"/>
        <v>0</v>
      </c>
      <c r="AH116" s="12">
        <f t="shared" si="121"/>
        <v>119</v>
      </c>
      <c r="AI116" s="421"/>
      <c r="AJ116" s="439">
        <f t="shared" si="122"/>
        <v>0</v>
      </c>
      <c r="AK116" s="13">
        <f t="shared" si="123"/>
        <v>137</v>
      </c>
      <c r="AL116" s="426"/>
      <c r="AM116" s="427">
        <f t="shared" si="124"/>
        <v>0</v>
      </c>
      <c r="AN116" s="361">
        <f t="shared" si="125"/>
        <v>0</v>
      </c>
      <c r="AO116" s="378">
        <f t="shared" si="172"/>
        <v>0.15</v>
      </c>
      <c r="AP116" s="378">
        <f t="shared" si="126"/>
        <v>8.4736188001355781E-3</v>
      </c>
      <c r="AQ116" s="379">
        <f t="shared" si="127"/>
        <v>75</v>
      </c>
      <c r="AR116" s="421"/>
      <c r="AS116" s="411">
        <f t="shared" si="128"/>
        <v>0</v>
      </c>
      <c r="AT116" s="383">
        <f t="shared" si="129"/>
        <v>86</v>
      </c>
      <c r="AU116" s="421"/>
      <c r="AV116" s="439">
        <f t="shared" si="130"/>
        <v>0</v>
      </c>
      <c r="AW116" s="385">
        <f t="shared" si="131"/>
        <v>99</v>
      </c>
      <c r="AX116" s="421"/>
      <c r="AY116" s="427">
        <f t="shared" si="132"/>
        <v>0</v>
      </c>
      <c r="AZ116" s="361">
        <f t="shared" si="133"/>
        <v>0</v>
      </c>
      <c r="BA116" s="17">
        <f t="shared" si="107"/>
        <v>6.5529318721048472E-3</v>
      </c>
      <c r="BB116" s="14">
        <f t="shared" si="134"/>
        <v>58</v>
      </c>
      <c r="BC116" s="24"/>
      <c r="BD116" s="10">
        <f t="shared" si="135"/>
        <v>0</v>
      </c>
      <c r="BE116" s="15">
        <f t="shared" si="136"/>
        <v>67</v>
      </c>
      <c r="BF116" s="24"/>
      <c r="BG116" s="23">
        <f t="shared" si="137"/>
        <v>0</v>
      </c>
      <c r="BH116" s="16">
        <f t="shared" si="138"/>
        <v>77</v>
      </c>
      <c r="BI116" s="24"/>
      <c r="BJ116" s="25">
        <f t="shared" si="139"/>
        <v>0</v>
      </c>
      <c r="BK116" s="26">
        <f t="shared" si="140"/>
        <v>0</v>
      </c>
      <c r="BL116" s="17">
        <f t="shared" si="141"/>
        <v>5.2724739200843591E-3</v>
      </c>
      <c r="BM116" s="14">
        <f t="shared" si="142"/>
        <v>46.666666666666664</v>
      </c>
      <c r="BN116" s="24"/>
      <c r="BO116" s="10">
        <f t="shared" si="143"/>
        <v>0</v>
      </c>
      <c r="BP116" s="15">
        <f t="shared" si="144"/>
        <v>54</v>
      </c>
      <c r="BQ116" s="24"/>
      <c r="BR116" s="23">
        <f t="shared" si="145"/>
        <v>0</v>
      </c>
      <c r="BS116" s="16">
        <f t="shared" si="146"/>
        <v>62</v>
      </c>
      <c r="BT116" s="24"/>
      <c r="BU116" s="25">
        <f t="shared" si="147"/>
        <v>0</v>
      </c>
      <c r="BV116" s="26">
        <f t="shared" si="148"/>
        <v>0</v>
      </c>
      <c r="BW116" s="17">
        <f t="shared" si="149"/>
        <v>4.4385622286424453E-3</v>
      </c>
      <c r="BX116" s="14">
        <f t="shared" si="150"/>
        <v>39.285714285714285</v>
      </c>
      <c r="BY116" s="24"/>
      <c r="BZ116" s="10">
        <f t="shared" si="151"/>
        <v>0</v>
      </c>
      <c r="CA116" s="15">
        <f t="shared" si="152"/>
        <v>45</v>
      </c>
      <c r="CB116" s="24"/>
      <c r="CC116" s="23">
        <f t="shared" si="153"/>
        <v>0</v>
      </c>
      <c r="CD116" s="16">
        <f t="shared" si="154"/>
        <v>52</v>
      </c>
      <c r="CE116" s="24"/>
      <c r="CF116" s="25">
        <f t="shared" si="155"/>
        <v>0</v>
      </c>
      <c r="CG116" s="26">
        <f t="shared" si="156"/>
        <v>0</v>
      </c>
      <c r="CH116" s="17">
        <f t="shared" si="157"/>
        <v>3.7425149700598802E-3</v>
      </c>
      <c r="CI116" s="14">
        <f t="shared" si="158"/>
        <v>33.125</v>
      </c>
      <c r="CJ116" s="24"/>
      <c r="CK116" s="10">
        <f t="shared" si="159"/>
        <v>0</v>
      </c>
      <c r="CL116" s="15">
        <f t="shared" si="160"/>
        <v>38</v>
      </c>
      <c r="CM116" s="24"/>
      <c r="CN116" s="23">
        <f t="shared" si="161"/>
        <v>0</v>
      </c>
      <c r="CO116" s="15">
        <f t="shared" si="162"/>
        <v>44</v>
      </c>
      <c r="CP116" s="24"/>
      <c r="CQ116" s="23">
        <f t="shared" si="163"/>
        <v>0</v>
      </c>
      <c r="CR116" s="361">
        <f t="shared" si="164"/>
        <v>0</v>
      </c>
    </row>
    <row r="117" spans="1:96" ht="15" hidden="1" customHeight="1" x14ac:dyDescent="0.25">
      <c r="A117" s="347">
        <f t="shared" si="72"/>
        <v>104</v>
      </c>
      <c r="B117" s="367">
        <f t="shared" si="165"/>
        <v>8951</v>
      </c>
      <c r="C117" s="368" t="s">
        <v>10</v>
      </c>
      <c r="D117" s="366">
        <f t="shared" si="169"/>
        <v>9050</v>
      </c>
      <c r="E117" s="326">
        <f t="shared" si="170"/>
        <v>0.14450000000000007</v>
      </c>
      <c r="F117" s="326">
        <f t="shared" si="106"/>
        <v>3.6867389118534245E-2</v>
      </c>
      <c r="G117" s="327">
        <f t="shared" si="166"/>
        <v>330</v>
      </c>
      <c r="H117" s="415"/>
      <c r="I117" s="414">
        <f t="shared" si="3"/>
        <v>0</v>
      </c>
      <c r="J117" s="329">
        <f t="shared" si="108"/>
        <v>350</v>
      </c>
      <c r="K117" s="421"/>
      <c r="L117" s="414">
        <f t="shared" si="109"/>
        <v>0</v>
      </c>
      <c r="M117" s="333">
        <f t="shared" si="110"/>
        <v>370</v>
      </c>
      <c r="N117" s="428"/>
      <c r="O117" s="414">
        <f t="shared" si="105"/>
        <v>0</v>
      </c>
      <c r="P117" s="351">
        <f t="shared" si="167"/>
        <v>0</v>
      </c>
      <c r="Q117" s="335">
        <f t="shared" si="71"/>
        <v>0.15</v>
      </c>
      <c r="R117" s="335">
        <f t="shared" si="111"/>
        <v>3.6867389118534245E-2</v>
      </c>
      <c r="S117" s="336">
        <f t="shared" si="168"/>
        <v>330</v>
      </c>
      <c r="T117" s="421"/>
      <c r="U117" s="411">
        <f t="shared" si="112"/>
        <v>0</v>
      </c>
      <c r="V117" s="338">
        <f t="shared" si="113"/>
        <v>350</v>
      </c>
      <c r="W117" s="421"/>
      <c r="X117" s="430">
        <f t="shared" si="114"/>
        <v>0</v>
      </c>
      <c r="Y117" s="339">
        <f t="shared" si="115"/>
        <v>370</v>
      </c>
      <c r="Z117" s="421"/>
      <c r="AA117" s="430">
        <f t="shared" si="116"/>
        <v>0</v>
      </c>
      <c r="AB117" s="355">
        <f t="shared" si="117"/>
        <v>0</v>
      </c>
      <c r="AC117" s="9">
        <f t="shared" si="171"/>
        <v>0.15</v>
      </c>
      <c r="AD117" s="9">
        <f t="shared" si="118"/>
        <v>1.1730532901351804E-2</v>
      </c>
      <c r="AE117" s="11">
        <f t="shared" si="119"/>
        <v>105</v>
      </c>
      <c r="AF117" s="421"/>
      <c r="AG117" s="411">
        <f t="shared" si="120"/>
        <v>0</v>
      </c>
      <c r="AH117" s="12">
        <f t="shared" si="121"/>
        <v>121</v>
      </c>
      <c r="AI117" s="421"/>
      <c r="AJ117" s="439">
        <f t="shared" si="122"/>
        <v>0</v>
      </c>
      <c r="AK117" s="13">
        <f t="shared" si="123"/>
        <v>139</v>
      </c>
      <c r="AL117" s="426"/>
      <c r="AM117" s="427">
        <f t="shared" si="124"/>
        <v>0</v>
      </c>
      <c r="AN117" s="361">
        <f t="shared" si="125"/>
        <v>0</v>
      </c>
      <c r="AO117" s="378">
        <f t="shared" si="172"/>
        <v>0.15</v>
      </c>
      <c r="AP117" s="378">
        <f t="shared" si="126"/>
        <v>8.5186012736007156E-3</v>
      </c>
      <c r="AQ117" s="379">
        <f t="shared" si="127"/>
        <v>76.25</v>
      </c>
      <c r="AR117" s="421"/>
      <c r="AS117" s="411">
        <f t="shared" si="128"/>
        <v>0</v>
      </c>
      <c r="AT117" s="383">
        <f t="shared" si="129"/>
        <v>88</v>
      </c>
      <c r="AU117" s="421"/>
      <c r="AV117" s="439">
        <f t="shared" si="130"/>
        <v>0</v>
      </c>
      <c r="AW117" s="385">
        <f t="shared" si="131"/>
        <v>101</v>
      </c>
      <c r="AX117" s="421"/>
      <c r="AY117" s="427">
        <f t="shared" si="132"/>
        <v>0</v>
      </c>
      <c r="AZ117" s="361">
        <f t="shared" si="133"/>
        <v>0</v>
      </c>
      <c r="BA117" s="17">
        <f t="shared" si="107"/>
        <v>6.5914422969500612E-3</v>
      </c>
      <c r="BB117" s="14">
        <f t="shared" si="134"/>
        <v>59</v>
      </c>
      <c r="BC117" s="24"/>
      <c r="BD117" s="10">
        <f t="shared" si="135"/>
        <v>0</v>
      </c>
      <c r="BE117" s="15">
        <f t="shared" si="136"/>
        <v>68</v>
      </c>
      <c r="BF117" s="24"/>
      <c r="BG117" s="23">
        <f t="shared" si="137"/>
        <v>0</v>
      </c>
      <c r="BH117" s="16">
        <f t="shared" si="138"/>
        <v>78</v>
      </c>
      <c r="BI117" s="24"/>
      <c r="BJ117" s="25">
        <f t="shared" si="139"/>
        <v>0</v>
      </c>
      <c r="BK117" s="26">
        <f t="shared" si="140"/>
        <v>0</v>
      </c>
      <c r="BL117" s="17">
        <f t="shared" si="141"/>
        <v>5.3066696458496255E-3</v>
      </c>
      <c r="BM117" s="14">
        <f t="shared" si="142"/>
        <v>47.5</v>
      </c>
      <c r="BN117" s="24"/>
      <c r="BO117" s="10">
        <f t="shared" si="143"/>
        <v>0</v>
      </c>
      <c r="BP117" s="15">
        <f t="shared" si="144"/>
        <v>55</v>
      </c>
      <c r="BQ117" s="24"/>
      <c r="BR117" s="23">
        <f t="shared" si="145"/>
        <v>0</v>
      </c>
      <c r="BS117" s="16">
        <f t="shared" si="146"/>
        <v>63</v>
      </c>
      <c r="BT117" s="24"/>
      <c r="BU117" s="25">
        <f t="shared" si="147"/>
        <v>0</v>
      </c>
      <c r="BV117" s="26">
        <f t="shared" si="148"/>
        <v>0</v>
      </c>
      <c r="BW117" s="17">
        <f t="shared" si="149"/>
        <v>4.4687744386102115E-3</v>
      </c>
      <c r="BX117" s="14">
        <f t="shared" si="150"/>
        <v>40</v>
      </c>
      <c r="BY117" s="24"/>
      <c r="BZ117" s="10">
        <f t="shared" si="151"/>
        <v>0</v>
      </c>
      <c r="CA117" s="15">
        <f t="shared" si="152"/>
        <v>46</v>
      </c>
      <c r="CB117" s="24"/>
      <c r="CC117" s="23">
        <f t="shared" si="153"/>
        <v>0</v>
      </c>
      <c r="CD117" s="16">
        <f t="shared" si="154"/>
        <v>53</v>
      </c>
      <c r="CE117" s="24"/>
      <c r="CF117" s="25">
        <f t="shared" si="155"/>
        <v>0</v>
      </c>
      <c r="CG117" s="26">
        <f t="shared" si="156"/>
        <v>0</v>
      </c>
      <c r="CH117" s="17">
        <f t="shared" si="157"/>
        <v>3.7705284325773658E-3</v>
      </c>
      <c r="CI117" s="14">
        <f t="shared" si="158"/>
        <v>33.75</v>
      </c>
      <c r="CJ117" s="24"/>
      <c r="CK117" s="10">
        <f t="shared" si="159"/>
        <v>0</v>
      </c>
      <c r="CL117" s="15">
        <f t="shared" si="160"/>
        <v>39</v>
      </c>
      <c r="CM117" s="24"/>
      <c r="CN117" s="23">
        <f t="shared" si="161"/>
        <v>0</v>
      </c>
      <c r="CO117" s="15">
        <f t="shared" si="162"/>
        <v>45</v>
      </c>
      <c r="CP117" s="24"/>
      <c r="CQ117" s="23">
        <f t="shared" si="163"/>
        <v>0</v>
      </c>
      <c r="CR117" s="361">
        <f t="shared" si="164"/>
        <v>0</v>
      </c>
    </row>
    <row r="118" spans="1:96" ht="15" hidden="1" customHeight="1" x14ac:dyDescent="0.25">
      <c r="A118" s="347">
        <f t="shared" si="72"/>
        <v>105</v>
      </c>
      <c r="B118" s="367">
        <f>SUM(D117+1)</f>
        <v>9051</v>
      </c>
      <c r="C118" s="368" t="s">
        <v>10</v>
      </c>
      <c r="D118" s="366">
        <f t="shared" si="169"/>
        <v>9150</v>
      </c>
      <c r="E118" s="326">
        <f t="shared" si="170"/>
        <v>0.14450000000000007</v>
      </c>
      <c r="F118" s="326">
        <f t="shared" si="106"/>
        <v>3.646005966191581E-2</v>
      </c>
      <c r="G118" s="327">
        <f t="shared" si="166"/>
        <v>330</v>
      </c>
      <c r="H118" s="415"/>
      <c r="I118" s="414">
        <f t="shared" si="3"/>
        <v>0</v>
      </c>
      <c r="J118" s="329">
        <f t="shared" si="108"/>
        <v>350</v>
      </c>
      <c r="K118" s="421"/>
      <c r="L118" s="414">
        <f t="shared" si="109"/>
        <v>0</v>
      </c>
      <c r="M118" s="333">
        <f t="shared" si="110"/>
        <v>370</v>
      </c>
      <c r="N118" s="428"/>
      <c r="O118" s="414">
        <f t="shared" si="105"/>
        <v>0</v>
      </c>
      <c r="P118" s="351">
        <f t="shared" si="167"/>
        <v>0</v>
      </c>
      <c r="Q118" s="335">
        <f t="shared" si="71"/>
        <v>0.15</v>
      </c>
      <c r="R118" s="335">
        <f t="shared" si="111"/>
        <v>3.646005966191581E-2</v>
      </c>
      <c r="S118" s="336">
        <f t="shared" si="168"/>
        <v>330</v>
      </c>
      <c r="T118" s="421"/>
      <c r="U118" s="411">
        <f t="shared" si="112"/>
        <v>0</v>
      </c>
      <c r="V118" s="338">
        <f t="shared" si="113"/>
        <v>350</v>
      </c>
      <c r="W118" s="421"/>
      <c r="X118" s="430">
        <f t="shared" si="114"/>
        <v>0</v>
      </c>
      <c r="Y118" s="339">
        <f t="shared" si="115"/>
        <v>370</v>
      </c>
      <c r="Z118" s="421"/>
      <c r="AA118" s="430">
        <f t="shared" si="116"/>
        <v>0</v>
      </c>
      <c r="AB118" s="355">
        <f t="shared" si="117"/>
        <v>0</v>
      </c>
      <c r="AC118" s="9">
        <f t="shared" si="171"/>
        <v>0.15</v>
      </c>
      <c r="AD118" s="9">
        <f t="shared" si="118"/>
        <v>1.1785069789710162E-2</v>
      </c>
      <c r="AE118" s="11">
        <f t="shared" si="119"/>
        <v>106.66666666666667</v>
      </c>
      <c r="AF118" s="421"/>
      <c r="AG118" s="411">
        <f t="shared" si="120"/>
        <v>0</v>
      </c>
      <c r="AH118" s="12">
        <f t="shared" si="121"/>
        <v>123</v>
      </c>
      <c r="AI118" s="421"/>
      <c r="AJ118" s="439">
        <f t="shared" si="122"/>
        <v>0</v>
      </c>
      <c r="AK118" s="13">
        <f t="shared" si="123"/>
        <v>141</v>
      </c>
      <c r="AL118" s="426"/>
      <c r="AM118" s="427">
        <f t="shared" si="124"/>
        <v>0</v>
      </c>
      <c r="AN118" s="361">
        <f t="shared" si="125"/>
        <v>0</v>
      </c>
      <c r="AO118" s="378">
        <f t="shared" si="172"/>
        <v>0.15</v>
      </c>
      <c r="AP118" s="378">
        <f t="shared" si="126"/>
        <v>8.5625897690862884E-3</v>
      </c>
      <c r="AQ118" s="379">
        <f t="shared" si="127"/>
        <v>77.5</v>
      </c>
      <c r="AR118" s="421"/>
      <c r="AS118" s="411">
        <f t="shared" si="128"/>
        <v>0</v>
      </c>
      <c r="AT118" s="383">
        <f t="shared" si="129"/>
        <v>89</v>
      </c>
      <c r="AU118" s="421"/>
      <c r="AV118" s="439">
        <f t="shared" si="130"/>
        <v>0</v>
      </c>
      <c r="AW118" s="385">
        <f t="shared" si="131"/>
        <v>102</v>
      </c>
      <c r="AX118" s="421"/>
      <c r="AY118" s="427">
        <f t="shared" si="132"/>
        <v>0</v>
      </c>
      <c r="AZ118" s="361">
        <f t="shared" si="133"/>
        <v>0</v>
      </c>
      <c r="BA118" s="17">
        <f t="shared" si="107"/>
        <v>6.6291017567119657E-3</v>
      </c>
      <c r="BB118" s="14">
        <f t="shared" si="134"/>
        <v>60</v>
      </c>
      <c r="BC118" s="24"/>
      <c r="BD118" s="10">
        <f t="shared" si="135"/>
        <v>0</v>
      </c>
      <c r="BE118" s="15">
        <f t="shared" si="136"/>
        <v>69</v>
      </c>
      <c r="BF118" s="24"/>
      <c r="BG118" s="23">
        <f t="shared" si="137"/>
        <v>0</v>
      </c>
      <c r="BH118" s="16">
        <f t="shared" si="138"/>
        <v>79</v>
      </c>
      <c r="BI118" s="24"/>
      <c r="BJ118" s="25">
        <f t="shared" si="139"/>
        <v>0</v>
      </c>
      <c r="BK118" s="26">
        <f t="shared" si="140"/>
        <v>0</v>
      </c>
      <c r="BL118" s="17">
        <f t="shared" si="141"/>
        <v>5.340109748462417E-3</v>
      </c>
      <c r="BM118" s="14">
        <f t="shared" si="142"/>
        <v>48.333333333333336</v>
      </c>
      <c r="BN118" s="24"/>
      <c r="BO118" s="10">
        <f t="shared" si="143"/>
        <v>0</v>
      </c>
      <c r="BP118" s="15">
        <f t="shared" si="144"/>
        <v>56</v>
      </c>
      <c r="BQ118" s="24"/>
      <c r="BR118" s="23">
        <f t="shared" si="145"/>
        <v>0</v>
      </c>
      <c r="BS118" s="16">
        <f t="shared" si="146"/>
        <v>64</v>
      </c>
      <c r="BT118" s="24"/>
      <c r="BU118" s="25">
        <f t="shared" si="147"/>
        <v>0</v>
      </c>
      <c r="BV118" s="26">
        <f t="shared" si="148"/>
        <v>0</v>
      </c>
      <c r="BW118" s="17">
        <f t="shared" si="149"/>
        <v>4.4983190491974055E-3</v>
      </c>
      <c r="BX118" s="14">
        <f t="shared" si="150"/>
        <v>40.714285714285715</v>
      </c>
      <c r="BY118" s="24"/>
      <c r="BZ118" s="10">
        <f t="shared" si="151"/>
        <v>0</v>
      </c>
      <c r="CA118" s="15">
        <f t="shared" si="152"/>
        <v>47</v>
      </c>
      <c r="CB118" s="24"/>
      <c r="CC118" s="23">
        <f t="shared" si="153"/>
        <v>0</v>
      </c>
      <c r="CD118" s="16">
        <f t="shared" si="154"/>
        <v>54</v>
      </c>
      <c r="CE118" s="24"/>
      <c r="CF118" s="25">
        <f t="shared" si="155"/>
        <v>0</v>
      </c>
      <c r="CG118" s="26">
        <f t="shared" si="156"/>
        <v>0</v>
      </c>
      <c r="CH118" s="17">
        <f t="shared" si="157"/>
        <v>3.7979228814495635E-3</v>
      </c>
      <c r="CI118" s="14">
        <f t="shared" si="158"/>
        <v>34.375</v>
      </c>
      <c r="CJ118" s="24"/>
      <c r="CK118" s="10">
        <f t="shared" si="159"/>
        <v>0</v>
      </c>
      <c r="CL118" s="15">
        <f t="shared" si="160"/>
        <v>40</v>
      </c>
      <c r="CM118" s="24"/>
      <c r="CN118" s="23">
        <f t="shared" si="161"/>
        <v>0</v>
      </c>
      <c r="CO118" s="15">
        <f t="shared" si="162"/>
        <v>46</v>
      </c>
      <c r="CP118" s="24"/>
      <c r="CQ118" s="23">
        <f t="shared" si="163"/>
        <v>0</v>
      </c>
      <c r="CR118" s="361">
        <f t="shared" si="164"/>
        <v>0</v>
      </c>
    </row>
    <row r="119" spans="1:96" ht="15" hidden="1" customHeight="1" x14ac:dyDescent="0.25">
      <c r="A119" s="347">
        <f t="shared" si="72"/>
        <v>106</v>
      </c>
      <c r="B119" s="367">
        <f>SUM(D118+1)</f>
        <v>9151</v>
      </c>
      <c r="C119" s="368" t="s">
        <v>10</v>
      </c>
      <c r="D119" s="366">
        <f t="shared" si="169"/>
        <v>9250</v>
      </c>
      <c r="E119" s="326">
        <f t="shared" si="170"/>
        <v>0.14450000000000007</v>
      </c>
      <c r="F119" s="326">
        <f t="shared" si="106"/>
        <v>3.6061632608458093E-2</v>
      </c>
      <c r="G119" s="327">
        <f t="shared" si="166"/>
        <v>330</v>
      </c>
      <c r="H119" s="415"/>
      <c r="I119" s="414">
        <f t="shared" si="3"/>
        <v>0</v>
      </c>
      <c r="J119" s="329">
        <f t="shared" si="108"/>
        <v>350</v>
      </c>
      <c r="K119" s="421"/>
      <c r="L119" s="414">
        <f t="shared" si="109"/>
        <v>0</v>
      </c>
      <c r="M119" s="333">
        <f t="shared" si="110"/>
        <v>370</v>
      </c>
      <c r="N119" s="428"/>
      <c r="O119" s="414">
        <f t="shared" si="105"/>
        <v>0</v>
      </c>
      <c r="P119" s="351">
        <f t="shared" si="167"/>
        <v>0</v>
      </c>
      <c r="Q119" s="335">
        <f t="shared" si="71"/>
        <v>0.15</v>
      </c>
      <c r="R119" s="335">
        <f t="shared" si="111"/>
        <v>3.6061632608458093E-2</v>
      </c>
      <c r="S119" s="336">
        <f t="shared" si="168"/>
        <v>330</v>
      </c>
      <c r="T119" s="421"/>
      <c r="U119" s="411">
        <f t="shared" si="112"/>
        <v>0</v>
      </c>
      <c r="V119" s="338">
        <f t="shared" si="113"/>
        <v>350</v>
      </c>
      <c r="W119" s="421"/>
      <c r="X119" s="430">
        <f t="shared" si="114"/>
        <v>0</v>
      </c>
      <c r="Y119" s="339">
        <f t="shared" si="115"/>
        <v>370</v>
      </c>
      <c r="Z119" s="421"/>
      <c r="AA119" s="430">
        <f t="shared" si="116"/>
        <v>0</v>
      </c>
      <c r="AB119" s="355">
        <f t="shared" si="117"/>
        <v>0</v>
      </c>
      <c r="AC119" s="9">
        <f t="shared" si="171"/>
        <v>0.15</v>
      </c>
      <c r="AD119" s="9">
        <f t="shared" si="118"/>
        <v>1.1838414745200889E-2</v>
      </c>
      <c r="AE119" s="11">
        <f t="shared" si="119"/>
        <v>108.33333333333333</v>
      </c>
      <c r="AF119" s="421"/>
      <c r="AG119" s="411">
        <f t="shared" si="120"/>
        <v>0</v>
      </c>
      <c r="AH119" s="12">
        <f t="shared" si="121"/>
        <v>125</v>
      </c>
      <c r="AI119" s="421"/>
      <c r="AJ119" s="439">
        <f t="shared" si="122"/>
        <v>0</v>
      </c>
      <c r="AK119" s="13">
        <f t="shared" si="123"/>
        <v>144</v>
      </c>
      <c r="AL119" s="426"/>
      <c r="AM119" s="427">
        <f t="shared" si="124"/>
        <v>0</v>
      </c>
      <c r="AN119" s="361">
        <f t="shared" si="125"/>
        <v>0</v>
      </c>
      <c r="AO119" s="378">
        <f t="shared" si="172"/>
        <v>0.15</v>
      </c>
      <c r="AP119" s="378">
        <f t="shared" si="126"/>
        <v>8.6056168724729532E-3</v>
      </c>
      <c r="AQ119" s="379">
        <f t="shared" si="127"/>
        <v>78.75</v>
      </c>
      <c r="AR119" s="421"/>
      <c r="AS119" s="411">
        <f t="shared" si="128"/>
        <v>0</v>
      </c>
      <c r="AT119" s="383">
        <f t="shared" si="129"/>
        <v>91</v>
      </c>
      <c r="AU119" s="421"/>
      <c r="AV119" s="439">
        <f t="shared" si="130"/>
        <v>0</v>
      </c>
      <c r="AW119" s="385">
        <f t="shared" si="131"/>
        <v>105</v>
      </c>
      <c r="AX119" s="421"/>
      <c r="AY119" s="427">
        <f t="shared" si="132"/>
        <v>0</v>
      </c>
      <c r="AZ119" s="361">
        <f t="shared" si="133"/>
        <v>0</v>
      </c>
      <c r="BA119" s="17">
        <f t="shared" si="107"/>
        <v>6.6659381488361931E-3</v>
      </c>
      <c r="BB119" s="14">
        <f t="shared" si="134"/>
        <v>61</v>
      </c>
      <c r="BC119" s="24"/>
      <c r="BD119" s="10">
        <f t="shared" si="135"/>
        <v>0</v>
      </c>
      <c r="BE119" s="15">
        <f t="shared" si="136"/>
        <v>70</v>
      </c>
      <c r="BF119" s="24"/>
      <c r="BG119" s="23">
        <f t="shared" si="137"/>
        <v>0</v>
      </c>
      <c r="BH119" s="16">
        <f t="shared" si="138"/>
        <v>81</v>
      </c>
      <c r="BI119" s="24"/>
      <c r="BJ119" s="25">
        <f t="shared" si="139"/>
        <v>0</v>
      </c>
      <c r="BK119" s="26">
        <f t="shared" si="140"/>
        <v>0</v>
      </c>
      <c r="BL119" s="17">
        <f t="shared" si="141"/>
        <v>5.3728189997450182E-3</v>
      </c>
      <c r="BM119" s="14">
        <f t="shared" si="142"/>
        <v>49.166666666666664</v>
      </c>
      <c r="BN119" s="24"/>
      <c r="BO119" s="10">
        <f t="shared" si="143"/>
        <v>0</v>
      </c>
      <c r="BP119" s="15">
        <f t="shared" si="144"/>
        <v>57</v>
      </c>
      <c r="BQ119" s="24"/>
      <c r="BR119" s="23">
        <f t="shared" si="145"/>
        <v>0</v>
      </c>
      <c r="BS119" s="16">
        <f t="shared" si="146"/>
        <v>66</v>
      </c>
      <c r="BT119" s="24"/>
      <c r="BU119" s="25">
        <f t="shared" si="147"/>
        <v>0</v>
      </c>
      <c r="BV119" s="26">
        <f t="shared" si="148"/>
        <v>0</v>
      </c>
      <c r="BW119" s="17">
        <f t="shared" si="149"/>
        <v>4.5272179465163844E-3</v>
      </c>
      <c r="BX119" s="14">
        <f t="shared" si="150"/>
        <v>41.428571428571431</v>
      </c>
      <c r="BY119" s="24"/>
      <c r="BZ119" s="10">
        <f t="shared" si="151"/>
        <v>0</v>
      </c>
      <c r="CA119" s="15">
        <f t="shared" si="152"/>
        <v>48</v>
      </c>
      <c r="CB119" s="24"/>
      <c r="CC119" s="23">
        <f t="shared" si="153"/>
        <v>0</v>
      </c>
      <c r="CD119" s="16">
        <f t="shared" si="154"/>
        <v>55</v>
      </c>
      <c r="CE119" s="24"/>
      <c r="CF119" s="25">
        <f t="shared" si="155"/>
        <v>0</v>
      </c>
      <c r="CG119" s="26">
        <f t="shared" si="156"/>
        <v>0</v>
      </c>
      <c r="CH119" s="17">
        <f t="shared" si="157"/>
        <v>3.8247186099879794E-3</v>
      </c>
      <c r="CI119" s="14">
        <f t="shared" si="158"/>
        <v>35</v>
      </c>
      <c r="CJ119" s="24"/>
      <c r="CK119" s="10">
        <f t="shared" si="159"/>
        <v>0</v>
      </c>
      <c r="CL119" s="15">
        <f t="shared" si="160"/>
        <v>40</v>
      </c>
      <c r="CM119" s="24"/>
      <c r="CN119" s="23">
        <f t="shared" si="161"/>
        <v>0</v>
      </c>
      <c r="CO119" s="15">
        <f t="shared" si="162"/>
        <v>46</v>
      </c>
      <c r="CP119" s="24"/>
      <c r="CQ119" s="23">
        <f t="shared" si="163"/>
        <v>0</v>
      </c>
      <c r="CR119" s="361">
        <f t="shared" si="164"/>
        <v>0</v>
      </c>
    </row>
    <row r="120" spans="1:96" ht="30" x14ac:dyDescent="0.25">
      <c r="A120" s="347">
        <f t="shared" si="72"/>
        <v>107</v>
      </c>
      <c r="B120" s="367">
        <f>SUM(D108+1)</f>
        <v>8151</v>
      </c>
      <c r="C120" s="368" t="s">
        <v>11</v>
      </c>
      <c r="D120" s="369"/>
      <c r="E120" s="326">
        <f t="shared" si="170"/>
        <v>0.14450000000000007</v>
      </c>
      <c r="F120" s="326">
        <f t="shared" si="106"/>
        <v>4.048582995951417E-2</v>
      </c>
      <c r="G120" s="327">
        <f t="shared" si="166"/>
        <v>330</v>
      </c>
      <c r="H120" s="415"/>
      <c r="I120" s="414">
        <f t="shared" si="3"/>
        <v>0</v>
      </c>
      <c r="J120" s="329">
        <f t="shared" si="108"/>
        <v>350</v>
      </c>
      <c r="K120" s="421"/>
      <c r="L120" s="414">
        <f t="shared" si="109"/>
        <v>0</v>
      </c>
      <c r="M120" s="333">
        <f t="shared" si="110"/>
        <v>370</v>
      </c>
      <c r="N120" s="428"/>
      <c r="O120" s="414">
        <f t="shared" si="105"/>
        <v>0</v>
      </c>
      <c r="P120" s="351">
        <f t="shared" si="167"/>
        <v>0</v>
      </c>
      <c r="Q120" s="335">
        <f t="shared" ref="Q120" si="173">IF((((B120-1-$H$12)*$H$25/$H$34))&lt;=($H$6-1),$H$25,IF(S119=$H$21,Q119,IF((Q119+$H$27)&gt;$H$26,$H$26,Q119+$H$27)))</f>
        <v>0.15</v>
      </c>
      <c r="R120" s="335">
        <f t="shared" si="111"/>
        <v>4.048582995951417E-2</v>
      </c>
      <c r="S120" s="336">
        <f t="shared" si="168"/>
        <v>330</v>
      </c>
      <c r="T120" s="421"/>
      <c r="U120" s="411">
        <f t="shared" si="112"/>
        <v>0</v>
      </c>
      <c r="V120" s="338">
        <f t="shared" si="113"/>
        <v>350</v>
      </c>
      <c r="W120" s="421"/>
      <c r="X120" s="430">
        <f t="shared" si="114"/>
        <v>0</v>
      </c>
      <c r="Y120" s="339">
        <f t="shared" si="115"/>
        <v>370</v>
      </c>
      <c r="Z120" s="421"/>
      <c r="AA120" s="430">
        <f t="shared" si="116"/>
        <v>0</v>
      </c>
      <c r="AB120" s="355">
        <f t="shared" si="117"/>
        <v>0</v>
      </c>
      <c r="AC120" s="9">
        <f>IF((((B120-1-$H$13)*$H$25/$H$35))&lt;=($H$6-2),$H$25,IF(AE119=$H$21,AC119,IF((AC108+$H$27)&gt;$H$26,$H$26,AC108+$H$27)))</f>
        <v>0.15</v>
      </c>
      <c r="AD120" s="9">
        <f t="shared" si="118"/>
        <v>1.1246063877642825E-2</v>
      </c>
      <c r="AE120" s="11">
        <f t="shared" si="119"/>
        <v>91.666666666666671</v>
      </c>
      <c r="AF120" s="421"/>
      <c r="AG120" s="411">
        <f t="shared" si="120"/>
        <v>0</v>
      </c>
      <c r="AH120" s="12">
        <f t="shared" si="121"/>
        <v>105</v>
      </c>
      <c r="AI120" s="421"/>
      <c r="AJ120" s="439">
        <f t="shared" si="122"/>
        <v>0</v>
      </c>
      <c r="AK120" s="13">
        <f t="shared" si="123"/>
        <v>121</v>
      </c>
      <c r="AL120" s="426"/>
      <c r="AM120" s="427">
        <f t="shared" si="124"/>
        <v>0</v>
      </c>
      <c r="AN120" s="361">
        <f t="shared" si="125"/>
        <v>0</v>
      </c>
      <c r="AO120" s="378">
        <f>IF((((B120-1-$H$14)*$H$25/$H$36))&lt;=($H$6-3),$H$25,IF(AQ119=$H$21,AO119,IF((AO108+$H$27)&gt;$H$26,$H$26,AO108+$H$27)))</f>
        <v>0.15</v>
      </c>
      <c r="AP120" s="378">
        <f t="shared" si="126"/>
        <v>8.1278370752054969E-3</v>
      </c>
      <c r="AQ120" s="379">
        <f t="shared" si="127"/>
        <v>66.25</v>
      </c>
      <c r="AR120" s="421"/>
      <c r="AS120" s="411">
        <f t="shared" si="128"/>
        <v>0</v>
      </c>
      <c r="AT120" s="383">
        <f t="shared" si="129"/>
        <v>76</v>
      </c>
      <c r="AU120" s="421"/>
      <c r="AV120" s="439">
        <f t="shared" si="130"/>
        <v>0</v>
      </c>
      <c r="AW120" s="385">
        <f t="shared" si="131"/>
        <v>87</v>
      </c>
      <c r="AX120" s="421"/>
      <c r="AY120" s="427">
        <f t="shared" si="132"/>
        <v>0</v>
      </c>
      <c r="AZ120" s="361">
        <f t="shared" si="133"/>
        <v>0</v>
      </c>
      <c r="BA120" s="17">
        <f t="shared" si="107"/>
        <v>6.2569009937430992E-3</v>
      </c>
      <c r="BB120" s="14">
        <f t="shared" si="134"/>
        <v>51</v>
      </c>
      <c r="BC120" s="24"/>
      <c r="BD120" s="10">
        <f t="shared" si="135"/>
        <v>0</v>
      </c>
      <c r="BE120" s="15">
        <f t="shared" si="136"/>
        <v>59</v>
      </c>
      <c r="BF120" s="24"/>
      <c r="BG120" s="23">
        <f t="shared" si="137"/>
        <v>0</v>
      </c>
      <c r="BH120" s="16">
        <f t="shared" si="138"/>
        <v>68</v>
      </c>
      <c r="BI120" s="24"/>
      <c r="BJ120" s="25">
        <f t="shared" si="139"/>
        <v>0</v>
      </c>
      <c r="BK120" s="26">
        <f t="shared" si="140"/>
        <v>0</v>
      </c>
      <c r="BL120" s="17">
        <f t="shared" si="141"/>
        <v>5.0096102727681677E-3</v>
      </c>
      <c r="BM120" s="14">
        <f t="shared" si="142"/>
        <v>40.833333333333336</v>
      </c>
      <c r="BN120" s="24"/>
      <c r="BO120" s="10">
        <f t="shared" si="143"/>
        <v>0</v>
      </c>
      <c r="BP120" s="15">
        <f t="shared" si="144"/>
        <v>47</v>
      </c>
      <c r="BQ120" s="24"/>
      <c r="BR120" s="23">
        <f t="shared" si="145"/>
        <v>0</v>
      </c>
      <c r="BS120" s="16">
        <f t="shared" si="146"/>
        <v>54</v>
      </c>
      <c r="BT120" s="24"/>
      <c r="BU120" s="25">
        <f t="shared" si="147"/>
        <v>0</v>
      </c>
      <c r="BV120" s="26">
        <f t="shared" si="148"/>
        <v>0</v>
      </c>
      <c r="BW120" s="17">
        <f t="shared" si="149"/>
        <v>4.2063199957936802E-3</v>
      </c>
      <c r="BX120" s="14">
        <f t="shared" si="150"/>
        <v>34.285714285714285</v>
      </c>
      <c r="BY120" s="24"/>
      <c r="BZ120" s="10">
        <f t="shared" si="151"/>
        <v>0</v>
      </c>
      <c r="CA120" s="15">
        <f t="shared" si="152"/>
        <v>39</v>
      </c>
      <c r="CB120" s="24"/>
      <c r="CC120" s="23">
        <f t="shared" si="153"/>
        <v>0</v>
      </c>
      <c r="CD120" s="16">
        <f t="shared" si="154"/>
        <v>45</v>
      </c>
      <c r="CE120" s="24"/>
      <c r="CF120" s="25">
        <f t="shared" si="155"/>
        <v>0</v>
      </c>
      <c r="CG120" s="26">
        <f t="shared" si="156"/>
        <v>0</v>
      </c>
      <c r="CH120" s="17">
        <f t="shared" si="157"/>
        <v>3.5271745798061589E-3</v>
      </c>
      <c r="CI120" s="14">
        <f t="shared" si="158"/>
        <v>28.75</v>
      </c>
      <c r="CJ120" s="24"/>
      <c r="CK120" s="10">
        <f t="shared" si="159"/>
        <v>0</v>
      </c>
      <c r="CL120" s="15">
        <f t="shared" si="160"/>
        <v>33</v>
      </c>
      <c r="CM120" s="24"/>
      <c r="CN120" s="23">
        <f t="shared" si="161"/>
        <v>0</v>
      </c>
      <c r="CO120" s="15">
        <f t="shared" si="162"/>
        <v>38</v>
      </c>
      <c r="CP120" s="24"/>
      <c r="CQ120" s="23">
        <f t="shared" si="163"/>
        <v>0</v>
      </c>
      <c r="CR120" s="361">
        <f t="shared" si="164"/>
        <v>0</v>
      </c>
    </row>
    <row r="121" spans="1:96" s="115" customFormat="1" x14ac:dyDescent="0.25">
      <c r="A121" s="347">
        <f t="shared" si="72"/>
        <v>108</v>
      </c>
      <c r="B121" s="555" t="s">
        <v>6</v>
      </c>
      <c r="C121" s="555"/>
      <c r="D121" s="556"/>
      <c r="E121" s="328"/>
      <c r="F121" s="329">
        <f>(MIN(G48:G120)+MAX(G48:G120))/2</f>
        <v>172.5</v>
      </c>
      <c r="G121" s="329"/>
      <c r="H121" s="416"/>
      <c r="I121" s="414">
        <f>SUM(F121*H121)</f>
        <v>0</v>
      </c>
      <c r="J121" s="333">
        <f>IF(F121=0,0,IF((ROUND(F121*(1+$H$33),0))&gt;$H$23,$H$23,IF((ROUND(F121*(1+$H$33),0))&lt;$H$8,$H$8,ROUND(F121*(1+$H$33),0))))</f>
        <v>198</v>
      </c>
      <c r="K121" s="416"/>
      <c r="L121" s="414"/>
      <c r="M121" s="333">
        <f t="shared" si="110"/>
        <v>228</v>
      </c>
      <c r="N121" s="416"/>
      <c r="O121" s="414"/>
      <c r="P121" s="351"/>
      <c r="Q121" s="335"/>
      <c r="R121" s="337"/>
      <c r="S121" s="337"/>
      <c r="T121" s="416"/>
      <c r="U121" s="411"/>
      <c r="V121" s="338"/>
      <c r="W121" s="416"/>
      <c r="X121" s="430"/>
      <c r="Y121" s="339">
        <f t="shared" si="115"/>
        <v>0</v>
      </c>
      <c r="Z121" s="416"/>
      <c r="AA121" s="430"/>
      <c r="AB121" s="355"/>
      <c r="AC121" s="9"/>
      <c r="AD121" s="117"/>
      <c r="AE121" s="11"/>
      <c r="AF121" s="416"/>
      <c r="AG121" s="411"/>
      <c r="AH121" s="11"/>
      <c r="AI121" s="416"/>
      <c r="AJ121" s="439"/>
      <c r="AK121" s="13">
        <f t="shared" si="123"/>
        <v>0</v>
      </c>
      <c r="AL121" s="442"/>
      <c r="AM121" s="427"/>
      <c r="AN121" s="361"/>
      <c r="AO121" s="378"/>
      <c r="AP121" s="380"/>
      <c r="AQ121" s="379"/>
      <c r="AR121" s="416"/>
      <c r="AS121" s="411"/>
      <c r="AT121" s="379"/>
      <c r="AU121" s="416"/>
      <c r="AV121" s="439"/>
      <c r="AW121" s="385">
        <f t="shared" si="131"/>
        <v>0</v>
      </c>
      <c r="AX121" s="416"/>
      <c r="AY121" s="427"/>
      <c r="AZ121" s="361"/>
      <c r="BA121" s="118"/>
      <c r="BB121" s="14"/>
      <c r="BC121" s="116"/>
      <c r="BD121" s="10"/>
      <c r="BE121" s="14"/>
      <c r="BF121" s="116"/>
      <c r="BG121" s="23"/>
      <c r="BH121" s="14"/>
      <c r="BI121" s="116"/>
      <c r="BJ121" s="25"/>
      <c r="BK121" s="26"/>
      <c r="BL121" s="118"/>
      <c r="BM121" s="14"/>
      <c r="BN121" s="116"/>
      <c r="BO121" s="10"/>
      <c r="BP121" s="14"/>
      <c r="BQ121" s="116"/>
      <c r="BR121" s="23"/>
      <c r="BS121" s="14"/>
      <c r="BT121" s="116"/>
      <c r="BU121" s="25"/>
      <c r="BV121" s="26"/>
      <c r="BW121" s="118"/>
      <c r="BX121" s="14"/>
      <c r="BY121" s="116"/>
      <c r="BZ121" s="10"/>
      <c r="CA121" s="14"/>
      <c r="CB121" s="116"/>
      <c r="CC121" s="23"/>
      <c r="CD121" s="14"/>
      <c r="CE121" s="116"/>
      <c r="CF121" s="25"/>
      <c r="CG121" s="26"/>
      <c r="CH121" s="118"/>
      <c r="CI121" s="14"/>
      <c r="CJ121" s="116"/>
      <c r="CK121" s="10"/>
      <c r="CL121" s="14"/>
      <c r="CM121" s="116"/>
      <c r="CN121" s="23"/>
      <c r="CO121" s="14"/>
      <c r="CP121" s="116"/>
      <c r="CQ121" s="23"/>
      <c r="CR121" s="361"/>
    </row>
    <row r="122" spans="1:96" ht="28.35" customHeight="1" x14ac:dyDescent="0.25">
      <c r="A122" s="50">
        <f t="shared" si="72"/>
        <v>109</v>
      </c>
      <c r="B122" s="557" t="s">
        <v>26</v>
      </c>
      <c r="C122" s="557"/>
      <c r="D122" s="557"/>
      <c r="E122" s="557"/>
      <c r="F122" s="557"/>
      <c r="G122" s="451"/>
      <c r="H122" s="443">
        <f>SUM(H47:H121)</f>
        <v>0</v>
      </c>
      <c r="I122" s="112"/>
      <c r="J122" s="43"/>
      <c r="K122" s="443">
        <f>SUM(K47:K121)</f>
        <v>0</v>
      </c>
      <c r="L122" s="43"/>
      <c r="M122" s="43"/>
      <c r="N122" s="443">
        <f>SUM(N47:N121)</f>
        <v>0</v>
      </c>
      <c r="O122" s="112"/>
      <c r="P122" s="351">
        <f>ROUND(SUM(P47:P121),0)</f>
        <v>0</v>
      </c>
      <c r="Q122" s="46"/>
      <c r="R122" s="43"/>
      <c r="S122" s="43"/>
      <c r="T122" s="443">
        <f>SUM(T47:T121)</f>
        <v>0</v>
      </c>
      <c r="U122" s="43"/>
      <c r="V122" s="45"/>
      <c r="W122" s="443">
        <f>SUM(W47:W121)</f>
        <v>0</v>
      </c>
      <c r="X122" s="45"/>
      <c r="Y122" s="45"/>
      <c r="Z122" s="443">
        <f>SUM(Z47:Z121)</f>
        <v>0</v>
      </c>
      <c r="AA122" s="45"/>
      <c r="AB122" s="351">
        <f>ROUND(SUM(AB47:AB121),0)</f>
        <v>0</v>
      </c>
      <c r="AC122" s="46"/>
      <c r="AD122" s="46"/>
      <c r="AE122" s="47"/>
      <c r="AF122" s="443">
        <f>SUM(AF47:AF121)</f>
        <v>0</v>
      </c>
      <c r="AG122" s="47"/>
      <c r="AH122" s="47"/>
      <c r="AI122" s="443">
        <f>SUM(AI47:AI121)</f>
        <v>0</v>
      </c>
      <c r="AJ122" s="47"/>
      <c r="AK122" s="47"/>
      <c r="AL122" s="443">
        <f>SUM(AL47:AL121)</f>
        <v>0</v>
      </c>
      <c r="AM122" s="48"/>
      <c r="AN122" s="360">
        <f>ROUND(SUM(AN47:AN121),0)</f>
        <v>0</v>
      </c>
      <c r="AO122" s="46"/>
      <c r="AP122" s="46"/>
      <c r="AQ122" s="47"/>
      <c r="AR122" s="443">
        <f>SUM(AR47:AR121)</f>
        <v>0</v>
      </c>
      <c r="AS122" s="47"/>
      <c r="AT122" s="47"/>
      <c r="AU122" s="443">
        <f>SUM(AU47:AU121)</f>
        <v>0</v>
      </c>
      <c r="AV122" s="47"/>
      <c r="AW122" s="47"/>
      <c r="AX122" s="443">
        <f>SUM(AX47:AX121)</f>
        <v>0</v>
      </c>
      <c r="AY122" s="48"/>
      <c r="AZ122" s="360">
        <f>ROUND(SUM(AZ47:AZ121),0)</f>
        <v>0</v>
      </c>
      <c r="BA122" s="46"/>
      <c r="BB122" s="47"/>
      <c r="BC122" s="44">
        <f>SUM(BC47:BC120)</f>
        <v>0</v>
      </c>
      <c r="BD122" s="47"/>
      <c r="BE122" s="47"/>
      <c r="BF122" s="44">
        <f>SUM(BF47:BF120)</f>
        <v>0</v>
      </c>
      <c r="BG122" s="47"/>
      <c r="BH122" s="47"/>
      <c r="BI122" s="44">
        <f>SUM(BI47:BI120)</f>
        <v>0</v>
      </c>
      <c r="BJ122" s="48"/>
      <c r="BK122" s="49">
        <f>ROUND(SUM(BK47:BK120),0)</f>
        <v>0</v>
      </c>
      <c r="BL122" s="46"/>
      <c r="BM122" s="47"/>
      <c r="BN122" s="44">
        <f>SUM(BN47:BN120)</f>
        <v>0</v>
      </c>
      <c r="BO122" s="47"/>
      <c r="BP122" s="47"/>
      <c r="BQ122" s="44">
        <f>SUM(BQ47:BQ120)</f>
        <v>0</v>
      </c>
      <c r="BR122" s="47"/>
      <c r="BS122" s="47"/>
      <c r="BT122" s="44">
        <f>SUM(BT47:BT120)</f>
        <v>0</v>
      </c>
      <c r="BU122" s="48"/>
      <c r="BV122" s="49">
        <f>ROUND(SUM(BV47:BV120),0)</f>
        <v>0</v>
      </c>
      <c r="BW122" s="46"/>
      <c r="BX122" s="47"/>
      <c r="BY122" s="44">
        <f>SUM(BY47:BY120)</f>
        <v>0</v>
      </c>
      <c r="BZ122" s="47"/>
      <c r="CA122" s="47"/>
      <c r="CB122" s="44">
        <f>SUM(CB47:CB120)</f>
        <v>0</v>
      </c>
      <c r="CC122" s="47"/>
      <c r="CD122" s="47"/>
      <c r="CE122" s="44">
        <f>SUM(CE47:CE120)</f>
        <v>0</v>
      </c>
      <c r="CF122" s="48"/>
      <c r="CG122" s="49">
        <f>ROUND(SUM(CG47:CG120),0)</f>
        <v>0</v>
      </c>
      <c r="CH122" s="46"/>
      <c r="CI122" s="47"/>
      <c r="CJ122" s="44">
        <f>SUM(CJ47:CJ120)</f>
        <v>0</v>
      </c>
      <c r="CK122" s="47"/>
      <c r="CL122" s="47"/>
      <c r="CM122" s="44">
        <f>SUM(CM47:CM120)</f>
        <v>0</v>
      </c>
      <c r="CN122" s="47"/>
      <c r="CO122" s="47"/>
      <c r="CP122" s="44">
        <f>SUM(CP47:CP120)</f>
        <v>0</v>
      </c>
      <c r="CQ122" s="47"/>
      <c r="CR122" s="360">
        <f>ROUND(SUM(CR48:CR121),0)</f>
        <v>0</v>
      </c>
    </row>
    <row r="123" spans="1:96" ht="15.75" customHeight="1" x14ac:dyDescent="0.25">
      <c r="B123" s="42"/>
      <c r="H123"/>
      <c r="J123" s="31"/>
      <c r="K123" s="31"/>
      <c r="L123" s="31"/>
      <c r="M123" s="31"/>
      <c r="N123" s="114"/>
      <c r="O123" s="31"/>
      <c r="P123" s="30"/>
      <c r="Q123" s="31"/>
      <c r="R123" s="31"/>
      <c r="S123" s="30"/>
      <c r="T123" s="31"/>
      <c r="U123" s="31"/>
      <c r="V123" s="30"/>
      <c r="W123" s="31"/>
      <c r="X123" s="31"/>
      <c r="Y123" s="30"/>
    </row>
    <row r="124" spans="1:96" ht="15.75" customHeight="1" x14ac:dyDescent="0.25">
      <c r="B124" s="42"/>
      <c r="H124"/>
      <c r="J124" s="31"/>
      <c r="K124" s="31"/>
      <c r="L124" s="31"/>
      <c r="M124" s="31"/>
      <c r="N124" s="114"/>
      <c r="O124" s="31"/>
      <c r="P124" s="30"/>
      <c r="Q124" s="31"/>
      <c r="R124" s="31"/>
      <c r="S124" s="30"/>
      <c r="T124" s="31"/>
      <c r="U124" s="31"/>
      <c r="V124" s="30"/>
      <c r="W124" s="31"/>
      <c r="X124" s="31"/>
      <c r="Y124" s="30"/>
    </row>
    <row r="125" spans="1:96" ht="15.75" customHeight="1" x14ac:dyDescent="0.25">
      <c r="B125" s="42"/>
      <c r="H125"/>
      <c r="J125" s="31"/>
      <c r="K125" s="31"/>
      <c r="L125" s="31"/>
      <c r="M125" s="31"/>
      <c r="N125" s="114"/>
      <c r="O125" s="31"/>
      <c r="P125" s="30"/>
      <c r="Q125" s="31"/>
      <c r="R125" s="31"/>
      <c r="S125" s="30"/>
      <c r="T125" s="31"/>
      <c r="U125" s="31"/>
      <c r="V125" s="30"/>
      <c r="W125" s="31"/>
      <c r="X125" s="31"/>
      <c r="Y125" s="30"/>
      <c r="AO125" s="171"/>
    </row>
    <row r="126" spans="1:96" ht="47.25" customHeight="1" thickBot="1" x14ac:dyDescent="0.3">
      <c r="A126" s="50">
        <f>A122+1</f>
        <v>110</v>
      </c>
      <c r="B126" s="163" t="s">
        <v>47</v>
      </c>
      <c r="C126" s="168"/>
      <c r="D126" s="168"/>
      <c r="E126" s="168"/>
      <c r="F126" s="168"/>
      <c r="G126" s="168"/>
      <c r="H126" s="169"/>
      <c r="I126" s="168"/>
      <c r="J126" s="31"/>
      <c r="K126" s="163" t="s">
        <v>57</v>
      </c>
      <c r="L126" s="165"/>
      <c r="M126" s="165"/>
      <c r="N126" s="166"/>
      <c r="O126" s="165"/>
      <c r="P126" s="167"/>
      <c r="Q126" s="165"/>
      <c r="R126" s="165"/>
      <c r="S126" s="165"/>
      <c r="T126" s="31"/>
      <c r="U126" s="31"/>
      <c r="V126" s="30"/>
      <c r="W126" s="31"/>
      <c r="X126" s="31"/>
      <c r="Y126" s="172"/>
    </row>
    <row r="127" spans="1:96" ht="30" customHeight="1" thickBot="1" x14ac:dyDescent="0.3">
      <c r="A127" s="50">
        <f t="shared" si="72"/>
        <v>111</v>
      </c>
      <c r="B127" s="541" t="s">
        <v>60</v>
      </c>
      <c r="C127" s="541"/>
      <c r="D127" s="541"/>
      <c r="E127" s="541"/>
      <c r="F127" s="541"/>
      <c r="G127" s="550"/>
      <c r="H127" s="551">
        <f>SUM(P122+AB122+AN122+AZ122)</f>
        <v>0</v>
      </c>
      <c r="I127" s="552"/>
      <c r="J127" s="31"/>
      <c r="K127" s="164" t="s">
        <v>59</v>
      </c>
      <c r="L127" s="184"/>
      <c r="M127" s="184"/>
      <c r="N127" s="184"/>
      <c r="O127" s="184"/>
      <c r="P127" s="185"/>
      <c r="Q127" s="167"/>
      <c r="R127" s="545"/>
      <c r="S127" s="546"/>
      <c r="T127" s="31"/>
      <c r="U127" s="31"/>
      <c r="V127" s="30"/>
      <c r="W127" s="31"/>
      <c r="X127" s="31"/>
      <c r="Y127" s="30"/>
      <c r="CG127" s="547" t="s">
        <v>12</v>
      </c>
      <c r="CH127" s="547"/>
      <c r="CI127" s="547"/>
      <c r="CJ127" s="547"/>
      <c r="CK127" s="547"/>
      <c r="CL127" s="547"/>
      <c r="CM127" s="539">
        <f>SUM(P122+AB122+AN122+AZ122+BK122+BV122+CG122+CR122)</f>
        <v>0</v>
      </c>
      <c r="CN127" s="540"/>
    </row>
    <row r="128" spans="1:96" ht="30" customHeight="1" thickBot="1" x14ac:dyDescent="0.3">
      <c r="A128" s="50">
        <v>112</v>
      </c>
      <c r="B128" s="541" t="s">
        <v>61</v>
      </c>
      <c r="C128" s="541"/>
      <c r="D128" s="541"/>
      <c r="E128" s="541"/>
      <c r="F128" s="541"/>
      <c r="G128" s="542"/>
      <c r="H128" s="543"/>
      <c r="I128" s="544"/>
      <c r="J128" s="31"/>
      <c r="K128" s="541" t="s">
        <v>58</v>
      </c>
      <c r="L128" s="541"/>
      <c r="M128" s="541"/>
      <c r="N128" s="541"/>
      <c r="O128" s="541"/>
      <c r="P128" s="541"/>
      <c r="Q128" s="167"/>
      <c r="R128" s="545"/>
      <c r="S128" s="546"/>
      <c r="T128" s="31"/>
      <c r="U128" s="31"/>
      <c r="V128" s="30"/>
      <c r="W128" s="31"/>
      <c r="X128" s="31"/>
      <c r="Y128" s="30"/>
      <c r="CG128" s="547" t="s">
        <v>45</v>
      </c>
      <c r="CH128" s="547"/>
      <c r="CI128" s="547"/>
      <c r="CJ128" s="547"/>
      <c r="CK128" s="547"/>
      <c r="CL128" s="547"/>
      <c r="CM128" s="548"/>
      <c r="CN128" s="549"/>
    </row>
    <row r="129" spans="1:92" ht="30" customHeight="1" thickBot="1" x14ac:dyDescent="0.3">
      <c r="A129" s="50">
        <v>113</v>
      </c>
      <c r="B129" s="541" t="s">
        <v>62</v>
      </c>
      <c r="C129" s="541"/>
      <c r="D129" s="541"/>
      <c r="E129" s="541"/>
      <c r="F129" s="541"/>
      <c r="G129" s="541"/>
      <c r="H129" s="553">
        <f>SUM(H127-H128)</f>
        <v>0</v>
      </c>
      <c r="I129" s="554"/>
      <c r="J129" s="31"/>
      <c r="K129" s="168"/>
      <c r="L129" s="168"/>
      <c r="M129" s="168"/>
      <c r="N129" s="169"/>
      <c r="O129" s="168"/>
      <c r="P129" s="170"/>
      <c r="Q129" s="168"/>
      <c r="R129" s="168"/>
      <c r="S129" s="165"/>
      <c r="T129" s="31"/>
      <c r="U129" s="31"/>
      <c r="V129" s="30"/>
      <c r="W129" s="31"/>
      <c r="X129" s="31"/>
      <c r="Y129" s="30"/>
      <c r="CG129" s="547" t="s">
        <v>13</v>
      </c>
      <c r="CH129" s="547"/>
      <c r="CI129" s="547"/>
      <c r="CJ129" s="547"/>
      <c r="CK129" s="547"/>
      <c r="CL129" s="547"/>
      <c r="CM129" s="536">
        <f>SUM(CM127-CM128)</f>
        <v>0</v>
      </c>
      <c r="CN129" s="498"/>
    </row>
    <row r="130" spans="1:92" ht="30" customHeight="1" x14ac:dyDescent="0.25">
      <c r="A130" s="50"/>
      <c r="B130" s="537" t="s">
        <v>35</v>
      </c>
      <c r="C130" s="537"/>
      <c r="D130" s="537"/>
      <c r="E130" s="537"/>
      <c r="F130" s="537"/>
      <c r="G130" s="537"/>
      <c r="H130" s="538"/>
      <c r="I130" s="538"/>
      <c r="J130" s="31"/>
      <c r="K130" s="31"/>
      <c r="L130" s="31"/>
      <c r="M130" s="31"/>
      <c r="N130" s="114"/>
      <c r="O130" s="31"/>
      <c r="P130" s="30"/>
      <c r="Q130" s="31"/>
      <c r="R130" s="31"/>
      <c r="S130" s="30"/>
      <c r="T130" s="31"/>
      <c r="U130" s="31"/>
      <c r="V130" s="30"/>
      <c r="W130" s="31"/>
      <c r="X130" s="31"/>
      <c r="Y130" s="30"/>
      <c r="CG130" s="51" t="s">
        <v>35</v>
      </c>
    </row>
    <row r="131" spans="1:92" ht="15.75" customHeight="1" x14ac:dyDescent="0.25">
      <c r="B131" s="468" t="s">
        <v>171</v>
      </c>
      <c r="H131"/>
      <c r="J131" s="31"/>
      <c r="K131" s="31"/>
      <c r="L131" s="31"/>
      <c r="M131" s="31"/>
      <c r="N131" s="114"/>
      <c r="O131" s="31"/>
      <c r="P131" s="30"/>
      <c r="Q131" s="31"/>
      <c r="R131" s="31"/>
      <c r="S131" s="30"/>
      <c r="T131" s="31"/>
      <c r="U131" s="31"/>
      <c r="V131" s="30"/>
      <c r="W131" s="31"/>
      <c r="X131" s="31"/>
      <c r="Y131" s="30"/>
    </row>
    <row r="132" spans="1:92" ht="15.75" customHeight="1" x14ac:dyDescent="0.25">
      <c r="B132" s="489" t="s">
        <v>172</v>
      </c>
      <c r="C132" s="490"/>
      <c r="D132" s="490"/>
      <c r="E132" s="490"/>
      <c r="F132" s="490"/>
      <c r="G132" s="490"/>
      <c r="H132" s="490"/>
      <c r="I132" s="490"/>
      <c r="J132" s="490"/>
      <c r="K132" s="490"/>
      <c r="L132" s="490"/>
      <c r="M132" s="490"/>
      <c r="N132" s="490"/>
      <c r="O132" s="490"/>
      <c r="P132" s="490"/>
      <c r="Q132" s="490"/>
      <c r="R132" s="490"/>
      <c r="S132" s="490"/>
      <c r="T132" s="490"/>
      <c r="U132" s="490"/>
      <c r="V132" s="30"/>
      <c r="W132" s="31"/>
      <c r="X132" s="31"/>
      <c r="Y132" s="30"/>
    </row>
    <row r="133" spans="1:92" x14ac:dyDescent="0.25">
      <c r="B133" s="490"/>
      <c r="C133" s="490"/>
      <c r="D133" s="490"/>
      <c r="E133" s="490"/>
      <c r="F133" s="490"/>
      <c r="G133" s="490"/>
      <c r="H133" s="490"/>
      <c r="I133" s="490"/>
      <c r="J133" s="490"/>
      <c r="K133" s="490"/>
      <c r="L133" s="490"/>
      <c r="M133" s="490"/>
      <c r="N133" s="490"/>
      <c r="O133" s="490"/>
      <c r="P133" s="490"/>
      <c r="Q133" s="490"/>
      <c r="R133" s="490"/>
      <c r="S133" s="490"/>
      <c r="T133" s="490"/>
      <c r="U133" s="490"/>
    </row>
  </sheetData>
  <sheetProtection algorithmName="SHA-512" hashValue="bYJA+6lPPFbZ21Y3dPv9b+nEL2J4K11wpVBjurmj6VO/2vwjeJHcPLcbTDV0XDCAj6Nsc1OzcMCECr1q+C55cg==" saltValue="i42Sh0Cr3+VPsf3hNcnnlg==" spinCount="100000" sheet="1" objects="1" scenarios="1"/>
  <mergeCells count="84">
    <mergeCell ref="CG129:CL129"/>
    <mergeCell ref="B121:D121"/>
    <mergeCell ref="B122:F122"/>
    <mergeCell ref="AA31:AF31"/>
    <mergeCell ref="B46:D46"/>
    <mergeCell ref="B34:G34"/>
    <mergeCell ref="J34:Y40"/>
    <mergeCell ref="B35:G35"/>
    <mergeCell ref="B36:G36"/>
    <mergeCell ref="B37:G37"/>
    <mergeCell ref="B38:G38"/>
    <mergeCell ref="B39:G39"/>
    <mergeCell ref="B44:D44"/>
    <mergeCell ref="CM129:CN129"/>
    <mergeCell ref="B130:G130"/>
    <mergeCell ref="H130:I130"/>
    <mergeCell ref="CM127:CN127"/>
    <mergeCell ref="B128:G128"/>
    <mergeCell ref="H128:I128"/>
    <mergeCell ref="K128:P128"/>
    <mergeCell ref="R128:S128"/>
    <mergeCell ref="CG128:CL128"/>
    <mergeCell ref="CM128:CN128"/>
    <mergeCell ref="CG127:CL127"/>
    <mergeCell ref="B127:G127"/>
    <mergeCell ref="H127:I127"/>
    <mergeCell ref="R127:S127"/>
    <mergeCell ref="B129:G129"/>
    <mergeCell ref="H129:I129"/>
    <mergeCell ref="B26:G26"/>
    <mergeCell ref="B40:G40"/>
    <mergeCell ref="B41:J41"/>
    <mergeCell ref="B42:D42"/>
    <mergeCell ref="B43:D43"/>
    <mergeCell ref="B27:G27"/>
    <mergeCell ref="J25:Y27"/>
    <mergeCell ref="B19:G19"/>
    <mergeCell ref="B45:D45"/>
    <mergeCell ref="B24:G24"/>
    <mergeCell ref="J24:Y24"/>
    <mergeCell ref="B32:G32"/>
    <mergeCell ref="J32:Y33"/>
    <mergeCell ref="B33:G33"/>
    <mergeCell ref="B25:G25"/>
    <mergeCell ref="B28:G28"/>
    <mergeCell ref="J28:Y28"/>
    <mergeCell ref="B29:G29"/>
    <mergeCell ref="J29:Y29"/>
    <mergeCell ref="B30:G30"/>
    <mergeCell ref="J30:Y30"/>
    <mergeCell ref="B31:G31"/>
    <mergeCell ref="J31:Y31"/>
    <mergeCell ref="Z7:AB7"/>
    <mergeCell ref="B8:G8"/>
    <mergeCell ref="B9:G9"/>
    <mergeCell ref="J9:Y9"/>
    <mergeCell ref="B11:G11"/>
    <mergeCell ref="J11:Y18"/>
    <mergeCell ref="B12:G12"/>
    <mergeCell ref="B13:G13"/>
    <mergeCell ref="B14:G14"/>
    <mergeCell ref="B15:G15"/>
    <mergeCell ref="B16:G16"/>
    <mergeCell ref="B17:G17"/>
    <mergeCell ref="B18:G18"/>
    <mergeCell ref="B10:G10"/>
    <mergeCell ref="H10:I10"/>
    <mergeCell ref="J10:Y10"/>
    <mergeCell ref="B132:U133"/>
    <mergeCell ref="G1:N1"/>
    <mergeCell ref="B6:G6"/>
    <mergeCell ref="J6:Y8"/>
    <mergeCell ref="B7:G7"/>
    <mergeCell ref="B2:M2"/>
    <mergeCell ref="V2:Y4"/>
    <mergeCell ref="B3:K3"/>
    <mergeCell ref="J5:L5"/>
    <mergeCell ref="J19:Y19"/>
    <mergeCell ref="B21:G21"/>
    <mergeCell ref="J21:Y23"/>
    <mergeCell ref="B22:G22"/>
    <mergeCell ref="B23:G23"/>
    <mergeCell ref="B20:G20"/>
    <mergeCell ref="J20:Y20"/>
  </mergeCells>
  <conditionalFormatting sqref="H21">
    <cfRule type="cellIs" dxfId="11" priority="3" operator="greaterThan">
      <formula>$H$24</formula>
    </cfRule>
  </conditionalFormatting>
  <conditionalFormatting sqref="H22:H23">
    <cfRule type="cellIs" dxfId="10" priority="2" operator="greaterThan">
      <formula>$I$24</formula>
    </cfRule>
  </conditionalFormatting>
  <conditionalFormatting sqref="I28">
    <cfRule type="cellIs" dxfId="9" priority="1" operator="greaterThan">
      <formula>$H$28</formula>
    </cfRule>
  </conditionalFormatting>
  <printOptions horizontalCentered="1"/>
  <pageMargins left="0.25" right="0.25" top="0.75" bottom="0.75" header="0.3" footer="0.3"/>
  <pageSetup paperSize="8" scale="46" fitToHeight="0" orientation="landscape" r:id="rId1"/>
  <rowBreaks count="1" manualBreakCount="1">
    <brk id="41" min="1" max="91"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'Einkommensgrenzen PM'!$E$71:$H$71</xm:f>
          </x14:formula1>
          <xm:sqref>H10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2"/>
  <sheetViews>
    <sheetView zoomScale="80" zoomScaleNormal="80" workbookViewId="0"/>
  </sheetViews>
  <sheetFormatPr baseColWidth="10" defaultRowHeight="15" x14ac:dyDescent="0.25"/>
  <cols>
    <col min="1" max="1" width="9.42578125" customWidth="1"/>
    <col min="2" max="2" width="7.28515625" customWidth="1"/>
    <col min="3" max="3" width="10.140625" customWidth="1"/>
  </cols>
  <sheetData>
    <row r="1" spans="1:15" ht="18.75" x14ac:dyDescent="0.3">
      <c r="A1" s="100">
        <f>'Kinderkrippe &amp; -garten'!G1</f>
        <v>0</v>
      </c>
    </row>
    <row r="2" spans="1:15" ht="18.75" x14ac:dyDescent="0.3">
      <c r="A2" s="100" t="str">
        <f>'Kinderkrippe &amp; -garten'!B3</f>
        <v>Elternbeiträge für Kinderkrippe und Kindergarten</v>
      </c>
    </row>
    <row r="4" spans="1:15" x14ac:dyDescent="0.25">
      <c r="A4" s="507" t="str">
        <f>'Kinderkrippe &amp; -garten'!B42</f>
        <v xml:space="preserve">Familien mit </v>
      </c>
      <c r="B4" s="507"/>
      <c r="C4" s="508"/>
      <c r="D4" s="43" t="str">
        <f>'Kinderkrippe &amp; -garten'!E42</f>
        <v>einem Kind</v>
      </c>
      <c r="E4" s="55"/>
      <c r="F4" s="55"/>
      <c r="G4" s="43" t="str">
        <f>'Kinderkrippe &amp; -garten'!Q42</f>
        <v>zwei Kindern</v>
      </c>
      <c r="H4" s="56"/>
      <c r="I4" s="56"/>
      <c r="J4" s="53" t="str">
        <f>'Kinderkrippe &amp; -garten'!AC42</f>
        <v>drei Kindern</v>
      </c>
      <c r="K4" s="58"/>
      <c r="L4" s="58"/>
      <c r="M4" s="50" t="str">
        <f>'Kinderkrippe &amp; -garten'!AO42</f>
        <v>vier Kindern</v>
      </c>
      <c r="N4" s="50"/>
      <c r="O4" s="50"/>
    </row>
    <row r="5" spans="1:15" ht="42" hidden="1" customHeight="1" x14ac:dyDescent="0.25">
      <c r="A5" s="566" t="str">
        <f>'Kinderkrippe &amp; -garten'!B44</f>
        <v>prozentuale Erhöhung mit steigendem Betreuungsumgang</v>
      </c>
      <c r="B5" s="567"/>
      <c r="C5" s="568"/>
      <c r="D5" s="303"/>
      <c r="E5" s="304">
        <f>'Kinderkrippe &amp; -garten'!J44</f>
        <v>0.15</v>
      </c>
      <c r="F5" s="304">
        <f>'Kinderkrippe &amp; -garten'!M44</f>
        <v>0.15</v>
      </c>
      <c r="G5" s="101"/>
      <c r="H5" s="305">
        <f>'Kinderkrippe &amp; -garten'!V44</f>
        <v>0.15</v>
      </c>
      <c r="I5" s="305">
        <f>'Kinderkrippe &amp; -garten'!Y44</f>
        <v>0.15</v>
      </c>
      <c r="J5" s="306"/>
      <c r="K5" s="307">
        <f>'Kinderkrippe &amp; -garten'!AH44</f>
        <v>0.15</v>
      </c>
      <c r="L5" s="307">
        <f>'Kinderkrippe &amp; -garten'!AK44</f>
        <v>0.15</v>
      </c>
      <c r="M5" s="308"/>
      <c r="N5" s="309">
        <f>'Kinderkrippe &amp; -garten'!AT44</f>
        <v>0.15</v>
      </c>
      <c r="O5" s="309">
        <f>'Kinderkrippe &amp; -garten'!AW44</f>
        <v>0.15</v>
      </c>
    </row>
    <row r="6" spans="1:15" x14ac:dyDescent="0.25">
      <c r="A6" s="569" t="str">
        <f>'Kinderkrippe &amp; -garten'!B45</f>
        <v>Betreuungsumfänge</v>
      </c>
      <c r="B6" s="569"/>
      <c r="C6" s="570"/>
      <c r="D6" s="388" t="str">
        <f>'Kinderkrippe &amp; -garten'!G45</f>
        <v>bis 6h</v>
      </c>
      <c r="E6" s="388" t="str">
        <f>'Kinderkrippe &amp; -garten'!J45</f>
        <v>bis 9h</v>
      </c>
      <c r="F6" s="389" t="str">
        <f>'Kinderkrippe &amp; -garten'!M45</f>
        <v>über 9h</v>
      </c>
      <c r="G6" s="390" t="str">
        <f>'Kinderkrippe &amp; -garten'!S45</f>
        <v>bis 6h</v>
      </c>
      <c r="H6" s="391" t="str">
        <f>'Kinderkrippe &amp; -garten'!V45</f>
        <v>bis 9h</v>
      </c>
      <c r="I6" s="392" t="str">
        <f>'Kinderkrippe &amp; -garten'!Y45</f>
        <v>über 9h</v>
      </c>
      <c r="J6" s="393" t="str">
        <f>'Kinderkrippe &amp; -garten'!AE45</f>
        <v>bis 6h</v>
      </c>
      <c r="K6" s="393" t="str">
        <f>'Kinderkrippe &amp; -garten'!AH45</f>
        <v>bis 9h</v>
      </c>
      <c r="L6" s="394" t="str">
        <f>'Kinderkrippe &amp; -garten'!AK45</f>
        <v>über 9h</v>
      </c>
      <c r="M6" s="395" t="str">
        <f>'Kinderkrippe &amp; -garten'!AQ45</f>
        <v>bis 6h</v>
      </c>
      <c r="N6" s="395" t="str">
        <f>'Kinderkrippe &amp; -garten'!AT45</f>
        <v>bis 9h</v>
      </c>
      <c r="O6" s="396" t="str">
        <f>'Kinderkrippe &amp; -garten'!AW45</f>
        <v>über 9h</v>
      </c>
    </row>
    <row r="7" spans="1:15" x14ac:dyDescent="0.25">
      <c r="A7" s="571" t="str">
        <f>'Kinderkrippe &amp; -garten'!B46</f>
        <v>Nettoeinkommen je Monat</v>
      </c>
      <c r="B7" s="572"/>
      <c r="C7" s="573"/>
      <c r="D7" s="397" t="str">
        <f>'Kinderkrippe &amp; -garten'!G46</f>
        <v>Betrag</v>
      </c>
      <c r="E7" s="398" t="str">
        <f>'Kinderkrippe &amp; -garten'!J46</f>
        <v>Betrag</v>
      </c>
      <c r="F7" s="398" t="str">
        <f>'Kinderkrippe &amp; -garten'!M46</f>
        <v>Betrag</v>
      </c>
      <c r="G7" s="399" t="str">
        <f>'Kinderkrippe &amp; -garten'!S46</f>
        <v>Betrag</v>
      </c>
      <c r="H7" s="399" t="str">
        <f>'Kinderkrippe &amp; -garten'!V46</f>
        <v>Betrag</v>
      </c>
      <c r="I7" s="400" t="str">
        <f>'Kinderkrippe &amp; -garten'!Y46</f>
        <v>Betrag</v>
      </c>
      <c r="J7" s="401" t="str">
        <f>'Kinderkrippe &amp; -garten'!AE46</f>
        <v>Betrag</v>
      </c>
      <c r="K7" s="401" t="str">
        <f>'Kinderkrippe &amp; -garten'!AH46</f>
        <v>Betrag</v>
      </c>
      <c r="L7" s="401" t="str">
        <f>'Kinderkrippe &amp; -garten'!AK46</f>
        <v>Betrag</v>
      </c>
      <c r="M7" s="402" t="str">
        <f>'Kinderkrippe &amp; -garten'!AQ46</f>
        <v>Betrag</v>
      </c>
      <c r="N7" s="402" t="str">
        <f>'Kinderkrippe &amp; -garten'!AT46</f>
        <v>Betrag</v>
      </c>
      <c r="O7" s="402" t="str">
        <f>'Kinderkrippe &amp; -garten'!AW46</f>
        <v>Betrag</v>
      </c>
    </row>
    <row r="8" spans="1:15" x14ac:dyDescent="0.25">
      <c r="A8" s="365"/>
      <c r="B8" s="365" t="s">
        <v>10</v>
      </c>
      <c r="C8" s="386">
        <f>'Kinderkrippe &amp; -garten'!D47</f>
        <v>1666.67</v>
      </c>
      <c r="D8" s="327">
        <f>'Kinderkrippe &amp; -garten'!G47</f>
        <v>0</v>
      </c>
      <c r="E8" s="329">
        <f>'Kinderkrippe &amp; -garten'!J47</f>
        <v>0</v>
      </c>
      <c r="F8" s="333">
        <f>'Kinderkrippe &amp; -garten'!M47</f>
        <v>0</v>
      </c>
      <c r="G8" s="336">
        <f>'Kinderkrippe &amp; -garten'!S47</f>
        <v>0</v>
      </c>
      <c r="H8" s="338">
        <f>'Kinderkrippe &amp; -garten'!V47</f>
        <v>0</v>
      </c>
      <c r="I8" s="339">
        <f>'Kinderkrippe &amp; -garten'!Y47</f>
        <v>0</v>
      </c>
      <c r="J8" s="11">
        <f>'Kinderkrippe &amp; -garten'!AE47</f>
        <v>0</v>
      </c>
      <c r="K8" s="12">
        <f>'Kinderkrippe &amp; -garten'!AH47</f>
        <v>0</v>
      </c>
      <c r="L8" s="13">
        <f>'Kinderkrippe &amp; -garten'!AK47</f>
        <v>0</v>
      </c>
      <c r="M8" s="379">
        <f>'Kinderkrippe &amp; -garten'!AQ47</f>
        <v>0</v>
      </c>
      <c r="N8" s="383">
        <f>'Kinderkrippe &amp; -garten'!AT47</f>
        <v>0</v>
      </c>
      <c r="O8" s="385">
        <f>'Kinderkrippe &amp; -garten'!AW47</f>
        <v>0</v>
      </c>
    </row>
    <row r="9" spans="1:15" x14ac:dyDescent="0.25">
      <c r="A9" s="364">
        <f>'Kinderkrippe &amp; -garten'!B48</f>
        <v>1666.68</v>
      </c>
      <c r="B9" s="365" t="s">
        <v>10</v>
      </c>
      <c r="C9" s="366">
        <f>'Kinderkrippe &amp; -garten'!D48</f>
        <v>2150</v>
      </c>
      <c r="D9" s="327">
        <f>'Kinderkrippe &amp; -garten'!G48</f>
        <v>15</v>
      </c>
      <c r="E9" s="329">
        <f>'Kinderkrippe &amp; -garten'!J48</f>
        <v>22</v>
      </c>
      <c r="F9" s="333">
        <f>'Kinderkrippe &amp; -garten'!M48</f>
        <v>29</v>
      </c>
      <c r="G9" s="336">
        <f>'Kinderkrippe &amp; -garten'!S48</f>
        <v>14</v>
      </c>
      <c r="H9" s="338">
        <f>'Kinderkrippe &amp; -garten'!V48</f>
        <v>21</v>
      </c>
      <c r="I9" s="339">
        <f>'Kinderkrippe &amp; -garten'!Y48</f>
        <v>28</v>
      </c>
      <c r="J9" s="11">
        <f>'Kinderkrippe &amp; -garten'!AE48</f>
        <v>13</v>
      </c>
      <c r="K9" s="12">
        <f>'Kinderkrippe &amp; -garten'!AH48</f>
        <v>20</v>
      </c>
      <c r="L9" s="13">
        <f>'Kinderkrippe &amp; -garten'!AK48</f>
        <v>27</v>
      </c>
      <c r="M9" s="379">
        <f>'Kinderkrippe &amp; -garten'!AQ48</f>
        <v>12</v>
      </c>
      <c r="N9" s="383">
        <f>'Kinderkrippe &amp; -garten'!AT48</f>
        <v>19</v>
      </c>
      <c r="O9" s="385">
        <f>'Kinderkrippe &amp; -garten'!AW48</f>
        <v>26</v>
      </c>
    </row>
    <row r="10" spans="1:15" x14ac:dyDescent="0.25">
      <c r="A10" s="367">
        <f>'Kinderkrippe &amp; -garten'!B49</f>
        <v>2151</v>
      </c>
      <c r="B10" s="365" t="s">
        <v>10</v>
      </c>
      <c r="C10" s="366">
        <f>'Kinderkrippe &amp; -garten'!D49</f>
        <v>2250</v>
      </c>
      <c r="D10" s="327">
        <f>'Kinderkrippe &amp; -garten'!G49</f>
        <v>15</v>
      </c>
      <c r="E10" s="329">
        <f>'Kinderkrippe &amp; -garten'!J49</f>
        <v>22</v>
      </c>
      <c r="F10" s="333">
        <f>'Kinderkrippe &amp; -garten'!M49</f>
        <v>29</v>
      </c>
      <c r="G10" s="336">
        <f>'Kinderkrippe &amp; -garten'!S49</f>
        <v>14</v>
      </c>
      <c r="H10" s="338">
        <f>'Kinderkrippe &amp; -garten'!V49</f>
        <v>21</v>
      </c>
      <c r="I10" s="339">
        <f>'Kinderkrippe &amp; -garten'!Y49</f>
        <v>28</v>
      </c>
      <c r="J10" s="11">
        <f>'Kinderkrippe &amp; -garten'!AE49</f>
        <v>13</v>
      </c>
      <c r="K10" s="12">
        <f>'Kinderkrippe &amp; -garten'!AH49</f>
        <v>20</v>
      </c>
      <c r="L10" s="13">
        <f>'Kinderkrippe &amp; -garten'!AK49</f>
        <v>27</v>
      </c>
      <c r="M10" s="379">
        <f>'Kinderkrippe &amp; -garten'!AQ49</f>
        <v>12</v>
      </c>
      <c r="N10" s="383">
        <f>'Kinderkrippe &amp; -garten'!AT49</f>
        <v>19</v>
      </c>
      <c r="O10" s="385">
        <f>'Kinderkrippe &amp; -garten'!AW49</f>
        <v>26</v>
      </c>
    </row>
    <row r="11" spans="1:15" x14ac:dyDescent="0.25">
      <c r="A11" s="367">
        <f>'Kinderkrippe &amp; -garten'!B50</f>
        <v>2251</v>
      </c>
      <c r="B11" s="365" t="s">
        <v>10</v>
      </c>
      <c r="C11" s="366">
        <f>'Kinderkrippe &amp; -garten'!D50</f>
        <v>2350</v>
      </c>
      <c r="D11" s="327">
        <f>'Kinderkrippe &amp; -garten'!G50</f>
        <v>15</v>
      </c>
      <c r="E11" s="329">
        <f>'Kinderkrippe &amp; -garten'!J50</f>
        <v>22</v>
      </c>
      <c r="F11" s="333">
        <f>'Kinderkrippe &amp; -garten'!M50</f>
        <v>29</v>
      </c>
      <c r="G11" s="336">
        <f>'Kinderkrippe &amp; -garten'!S50</f>
        <v>14</v>
      </c>
      <c r="H11" s="338">
        <f>'Kinderkrippe &amp; -garten'!V50</f>
        <v>21</v>
      </c>
      <c r="I11" s="339">
        <f>'Kinderkrippe &amp; -garten'!Y50</f>
        <v>28</v>
      </c>
      <c r="J11" s="11">
        <f>'Kinderkrippe &amp; -garten'!AE50</f>
        <v>13</v>
      </c>
      <c r="K11" s="12">
        <f>'Kinderkrippe &amp; -garten'!AH50</f>
        <v>20</v>
      </c>
      <c r="L11" s="13">
        <f>'Kinderkrippe &amp; -garten'!AK50</f>
        <v>27</v>
      </c>
      <c r="M11" s="379">
        <f>'Kinderkrippe &amp; -garten'!AQ50</f>
        <v>12</v>
      </c>
      <c r="N11" s="383">
        <f>'Kinderkrippe &amp; -garten'!AT50</f>
        <v>19</v>
      </c>
      <c r="O11" s="385">
        <f>'Kinderkrippe &amp; -garten'!AW50</f>
        <v>26</v>
      </c>
    </row>
    <row r="12" spans="1:15" x14ac:dyDescent="0.25">
      <c r="A12" s="367">
        <f>'Kinderkrippe &amp; -garten'!B51</f>
        <v>2351</v>
      </c>
      <c r="B12" s="365" t="s">
        <v>10</v>
      </c>
      <c r="C12" s="366">
        <f>'Kinderkrippe &amp; -garten'!D51</f>
        <v>2450</v>
      </c>
      <c r="D12" s="327">
        <f>'Kinderkrippe &amp; -garten'!G51</f>
        <v>15</v>
      </c>
      <c r="E12" s="329">
        <f>'Kinderkrippe &amp; -garten'!J51</f>
        <v>22</v>
      </c>
      <c r="F12" s="333">
        <f>'Kinderkrippe &amp; -garten'!M51</f>
        <v>29</v>
      </c>
      <c r="G12" s="336">
        <f>'Kinderkrippe &amp; -garten'!S51</f>
        <v>14</v>
      </c>
      <c r="H12" s="338">
        <f>'Kinderkrippe &amp; -garten'!V51</f>
        <v>21</v>
      </c>
      <c r="I12" s="339">
        <f>'Kinderkrippe &amp; -garten'!Y51</f>
        <v>28</v>
      </c>
      <c r="J12" s="11">
        <f>'Kinderkrippe &amp; -garten'!AE51</f>
        <v>13</v>
      </c>
      <c r="K12" s="12">
        <f>'Kinderkrippe &amp; -garten'!AH51</f>
        <v>20</v>
      </c>
      <c r="L12" s="13">
        <f>'Kinderkrippe &amp; -garten'!AK51</f>
        <v>27</v>
      </c>
      <c r="M12" s="379">
        <f>'Kinderkrippe &amp; -garten'!AQ51</f>
        <v>12</v>
      </c>
      <c r="N12" s="383">
        <f>'Kinderkrippe &amp; -garten'!AT51</f>
        <v>19</v>
      </c>
      <c r="O12" s="385">
        <f>'Kinderkrippe &amp; -garten'!AW51</f>
        <v>26</v>
      </c>
    </row>
    <row r="13" spans="1:15" x14ac:dyDescent="0.25">
      <c r="A13" s="367">
        <f>'Kinderkrippe &amp; -garten'!B52</f>
        <v>2451</v>
      </c>
      <c r="B13" s="365" t="s">
        <v>10</v>
      </c>
      <c r="C13" s="366">
        <f>'Kinderkrippe &amp; -garten'!D52</f>
        <v>2550</v>
      </c>
      <c r="D13" s="327">
        <f>'Kinderkrippe &amp; -garten'!G52</f>
        <v>16.350000000000001</v>
      </c>
      <c r="E13" s="329">
        <f>'Kinderkrippe &amp; -garten'!J52</f>
        <v>22</v>
      </c>
      <c r="F13" s="333">
        <f>'Kinderkrippe &amp; -garten'!M52</f>
        <v>29</v>
      </c>
      <c r="G13" s="336">
        <f>'Kinderkrippe &amp; -garten'!S52</f>
        <v>14</v>
      </c>
      <c r="H13" s="338">
        <f>'Kinderkrippe &amp; -garten'!V52</f>
        <v>21</v>
      </c>
      <c r="I13" s="339">
        <f>'Kinderkrippe &amp; -garten'!Y52</f>
        <v>28</v>
      </c>
      <c r="J13" s="11">
        <f>'Kinderkrippe &amp; -garten'!AE52</f>
        <v>13</v>
      </c>
      <c r="K13" s="12">
        <f>'Kinderkrippe &amp; -garten'!AH52</f>
        <v>20</v>
      </c>
      <c r="L13" s="13">
        <f>'Kinderkrippe &amp; -garten'!AK52</f>
        <v>27</v>
      </c>
      <c r="M13" s="379">
        <f>'Kinderkrippe &amp; -garten'!AQ52</f>
        <v>12</v>
      </c>
      <c r="N13" s="383">
        <f>'Kinderkrippe &amp; -garten'!AT52</f>
        <v>19</v>
      </c>
      <c r="O13" s="385">
        <f>'Kinderkrippe &amp; -garten'!AW52</f>
        <v>26</v>
      </c>
    </row>
    <row r="14" spans="1:15" x14ac:dyDescent="0.25">
      <c r="A14" s="367">
        <f>'Kinderkrippe &amp; -garten'!B53</f>
        <v>2551</v>
      </c>
      <c r="B14" s="365" t="s">
        <v>10</v>
      </c>
      <c r="C14" s="366">
        <f>'Kinderkrippe &amp; -garten'!D53</f>
        <v>2650</v>
      </c>
      <c r="D14" s="327">
        <f>'Kinderkrippe &amp; -garten'!G53</f>
        <v>23.599999999999998</v>
      </c>
      <c r="E14" s="329">
        <f>'Kinderkrippe &amp; -garten'!J53</f>
        <v>27</v>
      </c>
      <c r="F14" s="333">
        <f>'Kinderkrippe &amp; -garten'!M53</f>
        <v>31</v>
      </c>
      <c r="G14" s="336">
        <f>'Kinderkrippe &amp; -garten'!S53</f>
        <v>14</v>
      </c>
      <c r="H14" s="338">
        <f>'Kinderkrippe &amp; -garten'!V53</f>
        <v>21</v>
      </c>
      <c r="I14" s="339">
        <f>'Kinderkrippe &amp; -garten'!Y53</f>
        <v>28</v>
      </c>
      <c r="J14" s="11">
        <f>'Kinderkrippe &amp; -garten'!AE53</f>
        <v>13</v>
      </c>
      <c r="K14" s="12">
        <f>'Kinderkrippe &amp; -garten'!AH53</f>
        <v>20</v>
      </c>
      <c r="L14" s="13">
        <f>'Kinderkrippe &amp; -garten'!AK53</f>
        <v>27</v>
      </c>
      <c r="M14" s="379">
        <f>'Kinderkrippe &amp; -garten'!AQ53</f>
        <v>12</v>
      </c>
      <c r="N14" s="383">
        <f>'Kinderkrippe &amp; -garten'!AT53</f>
        <v>19</v>
      </c>
      <c r="O14" s="385">
        <f>'Kinderkrippe &amp; -garten'!AW53</f>
        <v>26</v>
      </c>
    </row>
    <row r="15" spans="1:15" x14ac:dyDescent="0.25">
      <c r="A15" s="367">
        <f>'Kinderkrippe &amp; -garten'!B54</f>
        <v>2651</v>
      </c>
      <c r="B15" s="365" t="s">
        <v>10</v>
      </c>
      <c r="C15" s="366">
        <f>'Kinderkrippe &amp; -garten'!D54</f>
        <v>2750</v>
      </c>
      <c r="D15" s="327">
        <f>'Kinderkrippe &amp; -garten'!G54</f>
        <v>31.75</v>
      </c>
      <c r="E15" s="329">
        <f>'Kinderkrippe &amp; -garten'!J54</f>
        <v>37</v>
      </c>
      <c r="F15" s="333">
        <f>'Kinderkrippe &amp; -garten'!M54</f>
        <v>43</v>
      </c>
      <c r="G15" s="336">
        <f>'Kinderkrippe &amp; -garten'!S54</f>
        <v>14</v>
      </c>
      <c r="H15" s="338">
        <f>'Kinderkrippe &amp; -garten'!V54</f>
        <v>21</v>
      </c>
      <c r="I15" s="339">
        <f>'Kinderkrippe &amp; -garten'!Y54</f>
        <v>28</v>
      </c>
      <c r="J15" s="11">
        <f>'Kinderkrippe &amp; -garten'!AE54</f>
        <v>13</v>
      </c>
      <c r="K15" s="12">
        <f>'Kinderkrippe &amp; -garten'!AH54</f>
        <v>20</v>
      </c>
      <c r="L15" s="13">
        <f>'Kinderkrippe &amp; -garten'!AK54</f>
        <v>27</v>
      </c>
      <c r="M15" s="379">
        <f>'Kinderkrippe &amp; -garten'!AQ54</f>
        <v>12</v>
      </c>
      <c r="N15" s="383">
        <f>'Kinderkrippe &amp; -garten'!AT54</f>
        <v>19</v>
      </c>
      <c r="O15" s="385">
        <f>'Kinderkrippe &amp; -garten'!AW54</f>
        <v>26</v>
      </c>
    </row>
    <row r="16" spans="1:15" x14ac:dyDescent="0.25">
      <c r="A16" s="367">
        <f>'Kinderkrippe &amp; -garten'!B55</f>
        <v>2751</v>
      </c>
      <c r="B16" s="365" t="s">
        <v>10</v>
      </c>
      <c r="C16" s="366">
        <f>'Kinderkrippe &amp; -garten'!D55</f>
        <v>2850</v>
      </c>
      <c r="D16" s="327">
        <f>'Kinderkrippe &amp; -garten'!G55</f>
        <v>40.800000000000004</v>
      </c>
      <c r="E16" s="329">
        <f>'Kinderkrippe &amp; -garten'!J55</f>
        <v>47</v>
      </c>
      <c r="F16" s="333">
        <f>'Kinderkrippe &amp; -garten'!M55</f>
        <v>54</v>
      </c>
      <c r="G16" s="336">
        <f>'Kinderkrippe &amp; -garten'!S55</f>
        <v>14</v>
      </c>
      <c r="H16" s="338">
        <f>'Kinderkrippe &amp; -garten'!V55</f>
        <v>21</v>
      </c>
      <c r="I16" s="339">
        <f>'Kinderkrippe &amp; -garten'!Y55</f>
        <v>28</v>
      </c>
      <c r="J16" s="11">
        <f>'Kinderkrippe &amp; -garten'!AE55</f>
        <v>13</v>
      </c>
      <c r="K16" s="12">
        <f>'Kinderkrippe &amp; -garten'!AH55</f>
        <v>20</v>
      </c>
      <c r="L16" s="13">
        <f>'Kinderkrippe &amp; -garten'!AK55</f>
        <v>27</v>
      </c>
      <c r="M16" s="379">
        <f>'Kinderkrippe &amp; -garten'!AQ55</f>
        <v>12</v>
      </c>
      <c r="N16" s="383">
        <f>'Kinderkrippe &amp; -garten'!AT55</f>
        <v>19</v>
      </c>
      <c r="O16" s="385">
        <f>'Kinderkrippe &amp; -garten'!AW55</f>
        <v>26</v>
      </c>
    </row>
    <row r="17" spans="1:15" x14ac:dyDescent="0.25">
      <c r="A17" s="367">
        <f>'Kinderkrippe &amp; -garten'!B56</f>
        <v>2851</v>
      </c>
      <c r="B17" s="365" t="s">
        <v>10</v>
      </c>
      <c r="C17" s="366">
        <f>'Kinderkrippe &amp; -garten'!D56</f>
        <v>2950</v>
      </c>
      <c r="D17" s="327">
        <f>'Kinderkrippe &amp; -garten'!G56</f>
        <v>50.750000000000007</v>
      </c>
      <c r="E17" s="329">
        <f>'Kinderkrippe &amp; -garten'!J56</f>
        <v>58</v>
      </c>
      <c r="F17" s="333">
        <f>'Kinderkrippe &amp; -garten'!M56</f>
        <v>67</v>
      </c>
      <c r="G17" s="336">
        <f>'Kinderkrippe &amp; -garten'!S56</f>
        <v>14</v>
      </c>
      <c r="H17" s="338">
        <f>'Kinderkrippe &amp; -garten'!V56</f>
        <v>21</v>
      </c>
      <c r="I17" s="339">
        <f>'Kinderkrippe &amp; -garten'!Y56</f>
        <v>28</v>
      </c>
      <c r="J17" s="11">
        <f>'Kinderkrippe &amp; -garten'!AE56</f>
        <v>13</v>
      </c>
      <c r="K17" s="12">
        <f>'Kinderkrippe &amp; -garten'!AH56</f>
        <v>20</v>
      </c>
      <c r="L17" s="13">
        <f>'Kinderkrippe &amp; -garten'!AK56</f>
        <v>27</v>
      </c>
      <c r="M17" s="379">
        <f>'Kinderkrippe &amp; -garten'!AQ56</f>
        <v>12</v>
      </c>
      <c r="N17" s="383">
        <f>'Kinderkrippe &amp; -garten'!AT56</f>
        <v>19</v>
      </c>
      <c r="O17" s="385">
        <f>'Kinderkrippe &amp; -garten'!AW56</f>
        <v>26</v>
      </c>
    </row>
    <row r="18" spans="1:15" x14ac:dyDescent="0.25">
      <c r="A18" s="367">
        <f>'Kinderkrippe &amp; -garten'!B57</f>
        <v>2951</v>
      </c>
      <c r="B18" s="365" t="s">
        <v>10</v>
      </c>
      <c r="C18" s="366">
        <f>'Kinderkrippe &amp; -garten'!D57</f>
        <v>3050</v>
      </c>
      <c r="D18" s="327">
        <f>'Kinderkrippe &amp; -garten'!G57</f>
        <v>61.600000000000009</v>
      </c>
      <c r="E18" s="329">
        <f>'Kinderkrippe &amp; -garten'!J57</f>
        <v>71</v>
      </c>
      <c r="F18" s="333">
        <f>'Kinderkrippe &amp; -garten'!M57</f>
        <v>82</v>
      </c>
      <c r="G18" s="336">
        <f>'Kinderkrippe &amp; -garten'!S57</f>
        <v>16.350000000000001</v>
      </c>
      <c r="H18" s="338">
        <f>'Kinderkrippe &amp; -garten'!V57</f>
        <v>21</v>
      </c>
      <c r="I18" s="339">
        <f>'Kinderkrippe &amp; -garten'!Y57</f>
        <v>28</v>
      </c>
      <c r="J18" s="11">
        <f>'Kinderkrippe &amp; -garten'!AE57</f>
        <v>13</v>
      </c>
      <c r="K18" s="12">
        <f>'Kinderkrippe &amp; -garten'!AH57</f>
        <v>20</v>
      </c>
      <c r="L18" s="13">
        <f>'Kinderkrippe &amp; -garten'!AK57</f>
        <v>27</v>
      </c>
      <c r="M18" s="379">
        <f>'Kinderkrippe &amp; -garten'!AQ57</f>
        <v>12</v>
      </c>
      <c r="N18" s="383">
        <f>'Kinderkrippe &amp; -garten'!AT57</f>
        <v>19</v>
      </c>
      <c r="O18" s="385">
        <f>'Kinderkrippe &amp; -garten'!AW57</f>
        <v>26</v>
      </c>
    </row>
    <row r="19" spans="1:15" x14ac:dyDescent="0.25">
      <c r="A19" s="367">
        <f>'Kinderkrippe &amp; -garten'!B58</f>
        <v>3051</v>
      </c>
      <c r="B19" s="365" t="s">
        <v>10</v>
      </c>
      <c r="C19" s="366">
        <f>'Kinderkrippe &amp; -garten'!D58</f>
        <v>3150</v>
      </c>
      <c r="D19" s="327">
        <f>'Kinderkrippe &amp; -garten'!G58</f>
        <v>73.350000000000009</v>
      </c>
      <c r="E19" s="329">
        <f>'Kinderkrippe &amp; -garten'!J58</f>
        <v>84</v>
      </c>
      <c r="F19" s="333">
        <f>'Kinderkrippe &amp; -garten'!M58</f>
        <v>97</v>
      </c>
      <c r="G19" s="336">
        <f>'Kinderkrippe &amp; -garten'!S58</f>
        <v>20.65</v>
      </c>
      <c r="H19" s="338">
        <f>'Kinderkrippe &amp; -garten'!V58</f>
        <v>24</v>
      </c>
      <c r="I19" s="339">
        <f>'Kinderkrippe &amp; -garten'!Y58</f>
        <v>28</v>
      </c>
      <c r="J19" s="11">
        <f>'Kinderkrippe &amp; -garten'!AE58</f>
        <v>13</v>
      </c>
      <c r="K19" s="12">
        <f>'Kinderkrippe &amp; -garten'!AH58</f>
        <v>20</v>
      </c>
      <c r="L19" s="13">
        <f>'Kinderkrippe &amp; -garten'!AK58</f>
        <v>27</v>
      </c>
      <c r="M19" s="379">
        <f>'Kinderkrippe &amp; -garten'!AQ58</f>
        <v>12</v>
      </c>
      <c r="N19" s="383">
        <f>'Kinderkrippe &amp; -garten'!AT58</f>
        <v>19</v>
      </c>
      <c r="O19" s="385">
        <f>'Kinderkrippe &amp; -garten'!AW58</f>
        <v>26</v>
      </c>
    </row>
    <row r="20" spans="1:15" x14ac:dyDescent="0.25">
      <c r="A20" s="367">
        <f>'Kinderkrippe &amp; -garten'!B59</f>
        <v>3151</v>
      </c>
      <c r="B20" s="365" t="s">
        <v>10</v>
      </c>
      <c r="C20" s="366">
        <f>'Kinderkrippe &amp; -garten'!D59</f>
        <v>3250</v>
      </c>
      <c r="D20" s="327">
        <f>'Kinderkrippe &amp; -garten'!G59</f>
        <v>86.000000000000014</v>
      </c>
      <c r="E20" s="329">
        <f>'Kinderkrippe &amp; -garten'!J59</f>
        <v>99</v>
      </c>
      <c r="F20" s="333">
        <f>'Kinderkrippe &amp; -garten'!M59</f>
        <v>114</v>
      </c>
      <c r="G20" s="336">
        <f>'Kinderkrippe &amp; -garten'!S59</f>
        <v>25.4</v>
      </c>
      <c r="H20" s="338">
        <f>'Kinderkrippe &amp; -garten'!V59</f>
        <v>29</v>
      </c>
      <c r="I20" s="339">
        <f>'Kinderkrippe &amp; -garten'!Y59</f>
        <v>33</v>
      </c>
      <c r="J20" s="11">
        <f>'Kinderkrippe &amp; -garten'!AE59</f>
        <v>13</v>
      </c>
      <c r="K20" s="12">
        <f>'Kinderkrippe &amp; -garten'!AH59</f>
        <v>20</v>
      </c>
      <c r="L20" s="13">
        <f>'Kinderkrippe &amp; -garten'!AK59</f>
        <v>27</v>
      </c>
      <c r="M20" s="379">
        <f>'Kinderkrippe &amp; -garten'!AQ59</f>
        <v>12</v>
      </c>
      <c r="N20" s="383">
        <f>'Kinderkrippe &amp; -garten'!AT59</f>
        <v>19</v>
      </c>
      <c r="O20" s="385">
        <f>'Kinderkrippe &amp; -garten'!AW59</f>
        <v>26</v>
      </c>
    </row>
    <row r="21" spans="1:15" x14ac:dyDescent="0.25">
      <c r="A21" s="367">
        <f>'Kinderkrippe &amp; -garten'!B60</f>
        <v>3251</v>
      </c>
      <c r="B21" s="365" t="s">
        <v>10</v>
      </c>
      <c r="C21" s="366">
        <f>'Kinderkrippe &amp; -garten'!D60</f>
        <v>3350</v>
      </c>
      <c r="D21" s="327">
        <f>'Kinderkrippe &amp; -garten'!G60</f>
        <v>99.550000000000026</v>
      </c>
      <c r="E21" s="329">
        <f>'Kinderkrippe &amp; -garten'!J60</f>
        <v>114</v>
      </c>
      <c r="F21" s="333">
        <f>'Kinderkrippe &amp; -garten'!M60</f>
        <v>131</v>
      </c>
      <c r="G21" s="336">
        <f>'Kinderkrippe &amp; -garten'!S60</f>
        <v>30.6</v>
      </c>
      <c r="H21" s="338">
        <f>'Kinderkrippe &amp; -garten'!V60</f>
        <v>35</v>
      </c>
      <c r="I21" s="339">
        <f>'Kinderkrippe &amp; -garten'!Y60</f>
        <v>40</v>
      </c>
      <c r="J21" s="11">
        <f>'Kinderkrippe &amp; -garten'!AE60</f>
        <v>13</v>
      </c>
      <c r="K21" s="12">
        <f>'Kinderkrippe &amp; -garten'!AH60</f>
        <v>20</v>
      </c>
      <c r="L21" s="13">
        <f>'Kinderkrippe &amp; -garten'!AK60</f>
        <v>27</v>
      </c>
      <c r="M21" s="379">
        <f>'Kinderkrippe &amp; -garten'!AQ60</f>
        <v>12</v>
      </c>
      <c r="N21" s="383">
        <f>'Kinderkrippe &amp; -garten'!AT60</f>
        <v>19</v>
      </c>
      <c r="O21" s="385">
        <f>'Kinderkrippe &amp; -garten'!AW60</f>
        <v>26</v>
      </c>
    </row>
    <row r="22" spans="1:15" x14ac:dyDescent="0.25">
      <c r="A22" s="367">
        <f>'Kinderkrippe &amp; -garten'!B61</f>
        <v>3351</v>
      </c>
      <c r="B22" s="365" t="s">
        <v>10</v>
      </c>
      <c r="C22" s="366">
        <f>'Kinderkrippe &amp; -garten'!D61</f>
        <v>3450</v>
      </c>
      <c r="D22" s="327">
        <f>'Kinderkrippe &amp; -garten'!G61</f>
        <v>114.00000000000003</v>
      </c>
      <c r="E22" s="329">
        <f>'Kinderkrippe &amp; -garten'!J61</f>
        <v>131</v>
      </c>
      <c r="F22" s="333">
        <f>'Kinderkrippe &amp; -garten'!M61</f>
        <v>151</v>
      </c>
      <c r="G22" s="336">
        <f>'Kinderkrippe &amp; -garten'!S61</f>
        <v>36.250000000000007</v>
      </c>
      <c r="H22" s="338">
        <f>'Kinderkrippe &amp; -garten'!V61</f>
        <v>42</v>
      </c>
      <c r="I22" s="339">
        <f>'Kinderkrippe &amp; -garten'!Y61</f>
        <v>48</v>
      </c>
      <c r="J22" s="11">
        <f>'Kinderkrippe &amp; -garten'!AE61</f>
        <v>13</v>
      </c>
      <c r="K22" s="12">
        <f>'Kinderkrippe &amp; -garten'!AH61</f>
        <v>20</v>
      </c>
      <c r="L22" s="13">
        <f>'Kinderkrippe &amp; -garten'!AK61</f>
        <v>27</v>
      </c>
      <c r="M22" s="379">
        <f>'Kinderkrippe &amp; -garten'!AQ61</f>
        <v>12</v>
      </c>
      <c r="N22" s="383">
        <f>'Kinderkrippe &amp; -garten'!AT61</f>
        <v>19</v>
      </c>
      <c r="O22" s="385">
        <f>'Kinderkrippe &amp; -garten'!AW61</f>
        <v>26</v>
      </c>
    </row>
    <row r="23" spans="1:15" x14ac:dyDescent="0.25">
      <c r="A23" s="367">
        <f>'Kinderkrippe &amp; -garten'!B62</f>
        <v>3451</v>
      </c>
      <c r="B23" s="365" t="s">
        <v>10</v>
      </c>
      <c r="C23" s="366">
        <f>'Kinderkrippe &amp; -garten'!D62</f>
        <v>3550</v>
      </c>
      <c r="D23" s="327">
        <f>'Kinderkrippe &amp; -garten'!G62</f>
        <v>129.35000000000005</v>
      </c>
      <c r="E23" s="329">
        <f>'Kinderkrippe &amp; -garten'!J62</f>
        <v>149</v>
      </c>
      <c r="F23" s="333">
        <f>'Kinderkrippe &amp; -garten'!M62</f>
        <v>171</v>
      </c>
      <c r="G23" s="336">
        <f>'Kinderkrippe &amp; -garten'!S62</f>
        <v>42.350000000000009</v>
      </c>
      <c r="H23" s="338">
        <f>'Kinderkrippe &amp; -garten'!V62</f>
        <v>49</v>
      </c>
      <c r="I23" s="339">
        <f>'Kinderkrippe &amp; -garten'!Y62</f>
        <v>56</v>
      </c>
      <c r="J23" s="11">
        <f>'Kinderkrippe &amp; -garten'!AE62</f>
        <v>13.333333333333334</v>
      </c>
      <c r="K23" s="12">
        <f>'Kinderkrippe &amp; -garten'!AH62</f>
        <v>20</v>
      </c>
      <c r="L23" s="13">
        <f>'Kinderkrippe &amp; -garten'!AK62</f>
        <v>27</v>
      </c>
      <c r="M23" s="379">
        <f>'Kinderkrippe &amp; -garten'!AQ62</f>
        <v>12</v>
      </c>
      <c r="N23" s="383">
        <f>'Kinderkrippe &amp; -garten'!AT62</f>
        <v>19</v>
      </c>
      <c r="O23" s="385">
        <f>'Kinderkrippe &amp; -garten'!AW62</f>
        <v>26</v>
      </c>
    </row>
    <row r="24" spans="1:15" x14ac:dyDescent="0.25">
      <c r="A24" s="367">
        <f>'Kinderkrippe &amp; -garten'!B63</f>
        <v>3551</v>
      </c>
      <c r="B24" s="365" t="s">
        <v>10</v>
      </c>
      <c r="C24" s="366">
        <f>'Kinderkrippe &amp; -garten'!D63</f>
        <v>3650</v>
      </c>
      <c r="D24" s="327">
        <f>'Kinderkrippe &amp; -garten'!G63</f>
        <v>145.60000000000005</v>
      </c>
      <c r="E24" s="329">
        <f>'Kinderkrippe &amp; -garten'!J63</f>
        <v>167</v>
      </c>
      <c r="F24" s="333">
        <f>'Kinderkrippe &amp; -garten'!M63</f>
        <v>192</v>
      </c>
      <c r="G24" s="336">
        <f>'Kinderkrippe &amp; -garten'!S63</f>
        <v>48.900000000000013</v>
      </c>
      <c r="H24" s="338">
        <f>'Kinderkrippe &amp; -garten'!V63</f>
        <v>56</v>
      </c>
      <c r="I24" s="339">
        <f>'Kinderkrippe &amp; -garten'!Y63</f>
        <v>64</v>
      </c>
      <c r="J24" s="11">
        <f>'Kinderkrippe &amp; -garten'!AE63</f>
        <v>15</v>
      </c>
      <c r="K24" s="12">
        <f>'Kinderkrippe &amp; -garten'!AH63</f>
        <v>20</v>
      </c>
      <c r="L24" s="13">
        <f>'Kinderkrippe &amp; -garten'!AK63</f>
        <v>27</v>
      </c>
      <c r="M24" s="379">
        <f>'Kinderkrippe &amp; -garten'!AQ63</f>
        <v>12</v>
      </c>
      <c r="N24" s="383">
        <f>'Kinderkrippe &amp; -garten'!AT63</f>
        <v>19</v>
      </c>
      <c r="O24" s="385">
        <f>'Kinderkrippe &amp; -garten'!AW63</f>
        <v>26</v>
      </c>
    </row>
    <row r="25" spans="1:15" x14ac:dyDescent="0.25">
      <c r="A25" s="367">
        <f>'Kinderkrippe &amp; -garten'!B64</f>
        <v>3651</v>
      </c>
      <c r="B25" s="365" t="s">
        <v>10</v>
      </c>
      <c r="C25" s="366">
        <f>'Kinderkrippe &amp; -garten'!D64</f>
        <v>3750</v>
      </c>
      <c r="D25" s="327">
        <f>'Kinderkrippe &amp; -garten'!G64</f>
        <v>162.75000000000006</v>
      </c>
      <c r="E25" s="329">
        <f>'Kinderkrippe &amp; -garten'!J64</f>
        <v>187</v>
      </c>
      <c r="F25" s="333">
        <f>'Kinderkrippe &amp; -garten'!M64</f>
        <v>215</v>
      </c>
      <c r="G25" s="336">
        <f>'Kinderkrippe &amp; -garten'!S64</f>
        <v>55.900000000000013</v>
      </c>
      <c r="H25" s="338">
        <f>'Kinderkrippe &amp; -garten'!V64</f>
        <v>64</v>
      </c>
      <c r="I25" s="339">
        <f>'Kinderkrippe &amp; -garten'!Y64</f>
        <v>74</v>
      </c>
      <c r="J25" s="11">
        <f>'Kinderkrippe &amp; -garten'!AE64</f>
        <v>16.666666666666668</v>
      </c>
      <c r="K25" s="12">
        <f>'Kinderkrippe &amp; -garten'!AH64</f>
        <v>20</v>
      </c>
      <c r="L25" s="13">
        <f>'Kinderkrippe &amp; -garten'!AK64</f>
        <v>27</v>
      </c>
      <c r="M25" s="379">
        <f>'Kinderkrippe &amp; -garten'!AQ64</f>
        <v>12</v>
      </c>
      <c r="N25" s="383">
        <f>'Kinderkrippe &amp; -garten'!AT64</f>
        <v>19</v>
      </c>
      <c r="O25" s="385">
        <f>'Kinderkrippe &amp; -garten'!AW64</f>
        <v>26</v>
      </c>
    </row>
    <row r="26" spans="1:15" x14ac:dyDescent="0.25">
      <c r="A26" s="367">
        <f>'Kinderkrippe &amp; -garten'!B65</f>
        <v>3751</v>
      </c>
      <c r="B26" s="365" t="s">
        <v>10</v>
      </c>
      <c r="C26" s="366">
        <f>'Kinderkrippe &amp; -garten'!D65</f>
        <v>3850</v>
      </c>
      <c r="D26" s="327">
        <f>'Kinderkrippe &amp; -garten'!G65</f>
        <v>180.80000000000007</v>
      </c>
      <c r="E26" s="329">
        <f>'Kinderkrippe &amp; -garten'!J65</f>
        <v>208</v>
      </c>
      <c r="F26" s="333">
        <f>'Kinderkrippe &amp; -garten'!M65</f>
        <v>239</v>
      </c>
      <c r="G26" s="336">
        <f>'Kinderkrippe &amp; -garten'!S65</f>
        <v>63.350000000000016</v>
      </c>
      <c r="H26" s="338">
        <f>'Kinderkrippe &amp; -garten'!V65</f>
        <v>73</v>
      </c>
      <c r="I26" s="339">
        <f>'Kinderkrippe &amp; -garten'!Y65</f>
        <v>84</v>
      </c>
      <c r="J26" s="11">
        <f>'Kinderkrippe &amp; -garten'!AE65</f>
        <v>18.333333333333332</v>
      </c>
      <c r="K26" s="12">
        <f>'Kinderkrippe &amp; -garten'!AH65</f>
        <v>21</v>
      </c>
      <c r="L26" s="13">
        <f>'Kinderkrippe &amp; -garten'!AK65</f>
        <v>27</v>
      </c>
      <c r="M26" s="379">
        <f>'Kinderkrippe &amp; -garten'!AQ65</f>
        <v>12</v>
      </c>
      <c r="N26" s="383">
        <f>'Kinderkrippe &amp; -garten'!AT65</f>
        <v>19</v>
      </c>
      <c r="O26" s="385">
        <f>'Kinderkrippe &amp; -garten'!AW65</f>
        <v>26</v>
      </c>
    </row>
    <row r="27" spans="1:15" x14ac:dyDescent="0.25">
      <c r="A27" s="367">
        <f>'Kinderkrippe &amp; -garten'!B66</f>
        <v>3851</v>
      </c>
      <c r="B27" s="365" t="s">
        <v>10</v>
      </c>
      <c r="C27" s="366">
        <f>'Kinderkrippe &amp; -garten'!D66</f>
        <v>3950</v>
      </c>
      <c r="D27" s="327">
        <f>'Kinderkrippe &amp; -garten'!G66</f>
        <v>199.75000000000009</v>
      </c>
      <c r="E27" s="329">
        <f>'Kinderkrippe &amp; -garten'!J66</f>
        <v>230</v>
      </c>
      <c r="F27" s="333">
        <f>'Kinderkrippe &amp; -garten'!M66</f>
        <v>265</v>
      </c>
      <c r="G27" s="336">
        <f>'Kinderkrippe &amp; -garten'!S66</f>
        <v>71.250000000000028</v>
      </c>
      <c r="H27" s="338">
        <f>'Kinderkrippe &amp; -garten'!V66</f>
        <v>82</v>
      </c>
      <c r="I27" s="339">
        <f>'Kinderkrippe &amp; -garten'!Y66</f>
        <v>94</v>
      </c>
      <c r="J27" s="11">
        <f>'Kinderkrippe &amp; -garten'!AE66</f>
        <v>20</v>
      </c>
      <c r="K27" s="12">
        <f>'Kinderkrippe &amp; -garten'!AH66</f>
        <v>23</v>
      </c>
      <c r="L27" s="13">
        <f>'Kinderkrippe &amp; -garten'!AK66</f>
        <v>27</v>
      </c>
      <c r="M27" s="379">
        <f>'Kinderkrippe &amp; -garten'!AQ66</f>
        <v>12.5</v>
      </c>
      <c r="N27" s="383">
        <f>'Kinderkrippe &amp; -garten'!AT66</f>
        <v>19</v>
      </c>
      <c r="O27" s="385">
        <f>'Kinderkrippe &amp; -garten'!AW66</f>
        <v>26</v>
      </c>
    </row>
    <row r="28" spans="1:15" x14ac:dyDescent="0.25">
      <c r="A28" s="367">
        <f>'Kinderkrippe &amp; -garten'!B67</f>
        <v>3951</v>
      </c>
      <c r="B28" s="365" t="s">
        <v>10</v>
      </c>
      <c r="C28" s="366">
        <f>'Kinderkrippe &amp; -garten'!D67</f>
        <v>4050</v>
      </c>
      <c r="D28" s="327">
        <f>'Kinderkrippe &amp; -garten'!G67</f>
        <v>219.60000000000011</v>
      </c>
      <c r="E28" s="329">
        <f>'Kinderkrippe &amp; -garten'!J67</f>
        <v>253</v>
      </c>
      <c r="F28" s="333">
        <f>'Kinderkrippe &amp; -garten'!M67</f>
        <v>291</v>
      </c>
      <c r="G28" s="336">
        <f>'Kinderkrippe &amp; -garten'!S67</f>
        <v>79.600000000000023</v>
      </c>
      <c r="H28" s="338">
        <f>'Kinderkrippe &amp; -garten'!V67</f>
        <v>92</v>
      </c>
      <c r="I28" s="339">
        <f>'Kinderkrippe &amp; -garten'!Y67</f>
        <v>106</v>
      </c>
      <c r="J28" s="11">
        <f>'Kinderkrippe &amp; -garten'!AE67</f>
        <v>21.666666666666668</v>
      </c>
      <c r="K28" s="12">
        <f>'Kinderkrippe &amp; -garten'!AH67</f>
        <v>25</v>
      </c>
      <c r="L28" s="13">
        <f>'Kinderkrippe &amp; -garten'!AK67</f>
        <v>29</v>
      </c>
      <c r="M28" s="379">
        <f>'Kinderkrippe &amp; -garten'!AQ67</f>
        <v>13.75</v>
      </c>
      <c r="N28" s="383">
        <f>'Kinderkrippe &amp; -garten'!AT67</f>
        <v>19</v>
      </c>
      <c r="O28" s="385">
        <f>'Kinderkrippe &amp; -garten'!AW67</f>
        <v>26</v>
      </c>
    </row>
    <row r="29" spans="1:15" x14ac:dyDescent="0.25">
      <c r="A29" s="367">
        <f>'Kinderkrippe &amp; -garten'!B68</f>
        <v>4051</v>
      </c>
      <c r="B29" s="365" t="s">
        <v>10</v>
      </c>
      <c r="C29" s="366">
        <f>'Kinderkrippe &amp; -garten'!D68</f>
        <v>4150</v>
      </c>
      <c r="D29" s="327">
        <f>'Kinderkrippe &amp; -garten'!G68</f>
        <v>240.35000000000011</v>
      </c>
      <c r="E29" s="329">
        <f>'Kinderkrippe &amp; -garten'!J68</f>
        <v>276</v>
      </c>
      <c r="F29" s="333">
        <f>'Kinderkrippe &amp; -garten'!M68</f>
        <v>317</v>
      </c>
      <c r="G29" s="336">
        <f>'Kinderkrippe &amp; -garten'!S68</f>
        <v>88.400000000000034</v>
      </c>
      <c r="H29" s="338">
        <f>'Kinderkrippe &amp; -garten'!V68</f>
        <v>102</v>
      </c>
      <c r="I29" s="339">
        <f>'Kinderkrippe &amp; -garten'!Y68</f>
        <v>117</v>
      </c>
      <c r="J29" s="11">
        <f>'Kinderkrippe &amp; -garten'!AE68</f>
        <v>23.333333333333332</v>
      </c>
      <c r="K29" s="12">
        <f>'Kinderkrippe &amp; -garten'!AH68</f>
        <v>27</v>
      </c>
      <c r="L29" s="13">
        <f>'Kinderkrippe &amp; -garten'!AK68</f>
        <v>31</v>
      </c>
      <c r="M29" s="379">
        <f>'Kinderkrippe &amp; -garten'!AQ68</f>
        <v>15</v>
      </c>
      <c r="N29" s="383">
        <f>'Kinderkrippe &amp; -garten'!AT68</f>
        <v>19</v>
      </c>
      <c r="O29" s="385">
        <f>'Kinderkrippe &amp; -garten'!AW68</f>
        <v>26</v>
      </c>
    </row>
    <row r="30" spans="1:15" x14ac:dyDescent="0.25">
      <c r="A30" s="367">
        <f>'Kinderkrippe &amp; -garten'!B69</f>
        <v>4151</v>
      </c>
      <c r="B30" s="365" t="s">
        <v>10</v>
      </c>
      <c r="C30" s="366">
        <f>'Kinderkrippe &amp; -garten'!D69</f>
        <v>4250</v>
      </c>
      <c r="D30" s="327">
        <f>'Kinderkrippe &amp; -garten'!G69</f>
        <v>262.00000000000011</v>
      </c>
      <c r="E30" s="329">
        <f>'Kinderkrippe &amp; -garten'!J69</f>
        <v>301</v>
      </c>
      <c r="F30" s="333">
        <f>'Kinderkrippe &amp; -garten'!M69</f>
        <v>346</v>
      </c>
      <c r="G30" s="336">
        <f>'Kinderkrippe &amp; -garten'!S69</f>
        <v>97.650000000000034</v>
      </c>
      <c r="H30" s="338">
        <f>'Kinderkrippe &amp; -garten'!V69</f>
        <v>112</v>
      </c>
      <c r="I30" s="339">
        <f>'Kinderkrippe &amp; -garten'!Y69</f>
        <v>129</v>
      </c>
      <c r="J30" s="11">
        <f>'Kinderkrippe &amp; -garten'!AE69</f>
        <v>25</v>
      </c>
      <c r="K30" s="12">
        <f>'Kinderkrippe &amp; -garten'!AH69</f>
        <v>29</v>
      </c>
      <c r="L30" s="13">
        <f>'Kinderkrippe &amp; -garten'!AK69</f>
        <v>33</v>
      </c>
      <c r="M30" s="379">
        <f>'Kinderkrippe &amp; -garten'!AQ69</f>
        <v>16.25</v>
      </c>
      <c r="N30" s="383">
        <f>'Kinderkrippe &amp; -garten'!AT69</f>
        <v>19</v>
      </c>
      <c r="O30" s="385">
        <f>'Kinderkrippe &amp; -garten'!AW69</f>
        <v>26</v>
      </c>
    </row>
    <row r="31" spans="1:15" x14ac:dyDescent="0.25">
      <c r="A31" s="367">
        <f>'Kinderkrippe &amp; -garten'!B70</f>
        <v>4251</v>
      </c>
      <c r="B31" s="365" t="s">
        <v>10</v>
      </c>
      <c r="C31" s="366">
        <f>'Kinderkrippe &amp; -garten'!D70</f>
        <v>4350</v>
      </c>
      <c r="D31" s="327">
        <f>'Kinderkrippe &amp; -garten'!G70</f>
        <v>284.55000000000013</v>
      </c>
      <c r="E31" s="329">
        <f>'Kinderkrippe &amp; -garten'!J70</f>
        <v>327</v>
      </c>
      <c r="F31" s="333">
        <f>'Kinderkrippe &amp; -garten'!M70</f>
        <v>370</v>
      </c>
      <c r="G31" s="336">
        <f>'Kinderkrippe &amp; -garten'!S70</f>
        <v>107.35000000000004</v>
      </c>
      <c r="H31" s="338">
        <f>'Kinderkrippe &amp; -garten'!V70</f>
        <v>123</v>
      </c>
      <c r="I31" s="339">
        <f>'Kinderkrippe &amp; -garten'!Y70</f>
        <v>141</v>
      </c>
      <c r="J31" s="11">
        <f>'Kinderkrippe &amp; -garten'!AE70</f>
        <v>26.666666666666668</v>
      </c>
      <c r="K31" s="12">
        <f>'Kinderkrippe &amp; -garten'!AH70</f>
        <v>31</v>
      </c>
      <c r="L31" s="13">
        <f>'Kinderkrippe &amp; -garten'!AK70</f>
        <v>36</v>
      </c>
      <c r="M31" s="379">
        <f>'Kinderkrippe &amp; -garten'!AQ70</f>
        <v>17.5</v>
      </c>
      <c r="N31" s="383">
        <f>'Kinderkrippe &amp; -garten'!AT70</f>
        <v>20</v>
      </c>
      <c r="O31" s="385">
        <f>'Kinderkrippe &amp; -garten'!AW70</f>
        <v>26</v>
      </c>
    </row>
    <row r="32" spans="1:15" x14ac:dyDescent="0.25">
      <c r="A32" s="367">
        <f>'Kinderkrippe &amp; -garten'!B71</f>
        <v>4351</v>
      </c>
      <c r="B32" s="365" t="s">
        <v>10</v>
      </c>
      <c r="C32" s="366">
        <f>'Kinderkrippe &amp; -garten'!D71</f>
        <v>4450</v>
      </c>
      <c r="D32" s="327">
        <f>'Kinderkrippe &amp; -garten'!G71</f>
        <v>308.00000000000017</v>
      </c>
      <c r="E32" s="329">
        <f>'Kinderkrippe &amp; -garten'!J71</f>
        <v>350</v>
      </c>
      <c r="F32" s="333">
        <f>'Kinderkrippe &amp; -garten'!M71</f>
        <v>370</v>
      </c>
      <c r="G32" s="336">
        <f>'Kinderkrippe &amp; -garten'!S71</f>
        <v>117.50000000000004</v>
      </c>
      <c r="H32" s="338">
        <f>'Kinderkrippe &amp; -garten'!V71</f>
        <v>135</v>
      </c>
      <c r="I32" s="339">
        <f>'Kinderkrippe &amp; -garten'!Y71</f>
        <v>155</v>
      </c>
      <c r="J32" s="11">
        <f>'Kinderkrippe &amp; -garten'!AE71</f>
        <v>28.333333333333332</v>
      </c>
      <c r="K32" s="12">
        <f>'Kinderkrippe &amp; -garten'!AH71</f>
        <v>33</v>
      </c>
      <c r="L32" s="13">
        <f>'Kinderkrippe &amp; -garten'!AK71</f>
        <v>38</v>
      </c>
      <c r="M32" s="379">
        <f>'Kinderkrippe &amp; -garten'!AQ71</f>
        <v>18.75</v>
      </c>
      <c r="N32" s="383">
        <f>'Kinderkrippe &amp; -garten'!AT71</f>
        <v>22</v>
      </c>
      <c r="O32" s="385">
        <f>'Kinderkrippe &amp; -garten'!AW71</f>
        <v>26</v>
      </c>
    </row>
    <row r="33" spans="1:15" x14ac:dyDescent="0.25">
      <c r="A33" s="367">
        <f>'Kinderkrippe &amp; -garten'!B72</f>
        <v>4451</v>
      </c>
      <c r="B33" s="365" t="s">
        <v>10</v>
      </c>
      <c r="C33" s="366">
        <f>'Kinderkrippe &amp; -garten'!D72</f>
        <v>4550</v>
      </c>
      <c r="D33" s="327">
        <f>'Kinderkrippe &amp; -garten'!G72</f>
        <v>330</v>
      </c>
      <c r="E33" s="329">
        <f>'Kinderkrippe &amp; -garten'!J72</f>
        <v>350</v>
      </c>
      <c r="F33" s="333">
        <f>'Kinderkrippe &amp; -garten'!M72</f>
        <v>370</v>
      </c>
      <c r="G33" s="336">
        <f>'Kinderkrippe &amp; -garten'!S72</f>
        <v>128.10000000000005</v>
      </c>
      <c r="H33" s="338">
        <f>'Kinderkrippe &amp; -garten'!V72</f>
        <v>147</v>
      </c>
      <c r="I33" s="339">
        <f>'Kinderkrippe &amp; -garten'!Y72</f>
        <v>169</v>
      </c>
      <c r="J33" s="11">
        <f>'Kinderkrippe &amp; -garten'!AE72</f>
        <v>30</v>
      </c>
      <c r="K33" s="12">
        <f>'Kinderkrippe &amp; -garten'!AH72</f>
        <v>35</v>
      </c>
      <c r="L33" s="13">
        <f>'Kinderkrippe &amp; -garten'!AK72</f>
        <v>40</v>
      </c>
      <c r="M33" s="379">
        <f>'Kinderkrippe &amp; -garten'!AQ72</f>
        <v>20</v>
      </c>
      <c r="N33" s="383">
        <f>'Kinderkrippe &amp; -garten'!AT72</f>
        <v>23</v>
      </c>
      <c r="O33" s="385">
        <f>'Kinderkrippe &amp; -garten'!AW72</f>
        <v>26</v>
      </c>
    </row>
    <row r="34" spans="1:15" x14ac:dyDescent="0.25">
      <c r="A34" s="367">
        <f>'Kinderkrippe &amp; -garten'!B73</f>
        <v>4551</v>
      </c>
      <c r="B34" s="365" t="s">
        <v>10</v>
      </c>
      <c r="C34" s="366">
        <f>'Kinderkrippe &amp; -garten'!D73</f>
        <v>4650</v>
      </c>
      <c r="D34" s="327">
        <f>'Kinderkrippe &amp; -garten'!G73</f>
        <v>330</v>
      </c>
      <c r="E34" s="329">
        <f>'Kinderkrippe &amp; -garten'!J73</f>
        <v>350</v>
      </c>
      <c r="F34" s="333">
        <f>'Kinderkrippe &amp; -garten'!M73</f>
        <v>370</v>
      </c>
      <c r="G34" s="336">
        <f>'Kinderkrippe &amp; -garten'!S73</f>
        <v>139.15000000000006</v>
      </c>
      <c r="H34" s="338">
        <f>'Kinderkrippe &amp; -garten'!V73</f>
        <v>160</v>
      </c>
      <c r="I34" s="339">
        <f>'Kinderkrippe &amp; -garten'!Y73</f>
        <v>184</v>
      </c>
      <c r="J34" s="11">
        <f>'Kinderkrippe &amp; -garten'!AE73</f>
        <v>31.666666666666668</v>
      </c>
      <c r="K34" s="12">
        <f>'Kinderkrippe &amp; -garten'!AH73</f>
        <v>36</v>
      </c>
      <c r="L34" s="13">
        <f>'Kinderkrippe &amp; -garten'!AK73</f>
        <v>41</v>
      </c>
      <c r="M34" s="379">
        <f>'Kinderkrippe &amp; -garten'!AQ73</f>
        <v>21.25</v>
      </c>
      <c r="N34" s="383">
        <f>'Kinderkrippe &amp; -garten'!AT73</f>
        <v>24</v>
      </c>
      <c r="O34" s="385">
        <f>'Kinderkrippe &amp; -garten'!AW73</f>
        <v>28</v>
      </c>
    </row>
    <row r="35" spans="1:15" x14ac:dyDescent="0.25">
      <c r="A35" s="367">
        <f>'Kinderkrippe &amp; -garten'!B74</f>
        <v>4651</v>
      </c>
      <c r="B35" s="365" t="s">
        <v>10</v>
      </c>
      <c r="C35" s="366">
        <f>'Kinderkrippe &amp; -garten'!D74</f>
        <v>4750</v>
      </c>
      <c r="D35" s="327">
        <f>'Kinderkrippe &amp; -garten'!G74</f>
        <v>330</v>
      </c>
      <c r="E35" s="329">
        <f>'Kinderkrippe &amp; -garten'!J74</f>
        <v>350</v>
      </c>
      <c r="F35" s="333">
        <f>'Kinderkrippe &amp; -garten'!M74</f>
        <v>370</v>
      </c>
      <c r="G35" s="336">
        <f>'Kinderkrippe &amp; -garten'!S74</f>
        <v>150.65000000000006</v>
      </c>
      <c r="H35" s="338">
        <f>'Kinderkrippe &amp; -garten'!V74</f>
        <v>173</v>
      </c>
      <c r="I35" s="339">
        <f>'Kinderkrippe &amp; -garten'!Y74</f>
        <v>199</v>
      </c>
      <c r="J35" s="11">
        <f>'Kinderkrippe &amp; -garten'!AE74</f>
        <v>33.333333333333336</v>
      </c>
      <c r="K35" s="12">
        <f>'Kinderkrippe &amp; -garten'!AH74</f>
        <v>38</v>
      </c>
      <c r="L35" s="13">
        <f>'Kinderkrippe &amp; -garten'!AK74</f>
        <v>44</v>
      </c>
      <c r="M35" s="379">
        <f>'Kinderkrippe &amp; -garten'!AQ74</f>
        <v>22.5</v>
      </c>
      <c r="N35" s="383">
        <f>'Kinderkrippe &amp; -garten'!AT74</f>
        <v>26</v>
      </c>
      <c r="O35" s="385">
        <f>'Kinderkrippe &amp; -garten'!AW74</f>
        <v>30</v>
      </c>
    </row>
    <row r="36" spans="1:15" x14ac:dyDescent="0.25">
      <c r="A36" s="367">
        <f>'Kinderkrippe &amp; -garten'!B75</f>
        <v>4751</v>
      </c>
      <c r="B36" s="365" t="s">
        <v>10</v>
      </c>
      <c r="C36" s="366">
        <f>'Kinderkrippe &amp; -garten'!D75</f>
        <v>4850</v>
      </c>
      <c r="D36" s="327">
        <f>'Kinderkrippe &amp; -garten'!G75</f>
        <v>330</v>
      </c>
      <c r="E36" s="329">
        <f>'Kinderkrippe &amp; -garten'!J75</f>
        <v>350</v>
      </c>
      <c r="F36" s="333">
        <f>'Kinderkrippe &amp; -garten'!M75</f>
        <v>370</v>
      </c>
      <c r="G36" s="336">
        <f>'Kinderkrippe &amp; -garten'!S75</f>
        <v>162.60000000000008</v>
      </c>
      <c r="H36" s="338">
        <f>'Kinderkrippe &amp; -garten'!V75</f>
        <v>187</v>
      </c>
      <c r="I36" s="339">
        <f>'Kinderkrippe &amp; -garten'!Y75</f>
        <v>215</v>
      </c>
      <c r="J36" s="11">
        <f>'Kinderkrippe &amp; -garten'!AE75</f>
        <v>35</v>
      </c>
      <c r="K36" s="12">
        <f>'Kinderkrippe &amp; -garten'!AH75</f>
        <v>40</v>
      </c>
      <c r="L36" s="13">
        <f>'Kinderkrippe &amp; -garten'!AK75</f>
        <v>46</v>
      </c>
      <c r="M36" s="379">
        <f>'Kinderkrippe &amp; -garten'!AQ75</f>
        <v>23.75</v>
      </c>
      <c r="N36" s="383">
        <f>'Kinderkrippe &amp; -garten'!AT75</f>
        <v>27</v>
      </c>
      <c r="O36" s="385">
        <f>'Kinderkrippe &amp; -garten'!AW75</f>
        <v>31</v>
      </c>
    </row>
    <row r="37" spans="1:15" x14ac:dyDescent="0.25">
      <c r="A37" s="367">
        <f>'Kinderkrippe &amp; -garten'!B76</f>
        <v>4851</v>
      </c>
      <c r="B37" s="365" t="s">
        <v>10</v>
      </c>
      <c r="C37" s="366">
        <f>'Kinderkrippe &amp; -garten'!D76</f>
        <v>4950</v>
      </c>
      <c r="D37" s="327">
        <f>'Kinderkrippe &amp; -garten'!G76</f>
        <v>330</v>
      </c>
      <c r="E37" s="329">
        <f>'Kinderkrippe &amp; -garten'!J76</f>
        <v>350</v>
      </c>
      <c r="F37" s="333">
        <f>'Kinderkrippe &amp; -garten'!M76</f>
        <v>370</v>
      </c>
      <c r="G37" s="336">
        <f>'Kinderkrippe &amp; -garten'!S76</f>
        <v>175.00000000000009</v>
      </c>
      <c r="H37" s="338">
        <f>'Kinderkrippe &amp; -garten'!V76</f>
        <v>201</v>
      </c>
      <c r="I37" s="339">
        <f>'Kinderkrippe &amp; -garten'!Y76</f>
        <v>231</v>
      </c>
      <c r="J37" s="11">
        <f>'Kinderkrippe &amp; -garten'!AE76</f>
        <v>36.666666666666664</v>
      </c>
      <c r="K37" s="12">
        <f>'Kinderkrippe &amp; -garten'!AH76</f>
        <v>42</v>
      </c>
      <c r="L37" s="13">
        <f>'Kinderkrippe &amp; -garten'!AK76</f>
        <v>48</v>
      </c>
      <c r="M37" s="379">
        <f>'Kinderkrippe &amp; -garten'!AQ76</f>
        <v>25</v>
      </c>
      <c r="N37" s="383">
        <f>'Kinderkrippe &amp; -garten'!AT76</f>
        <v>29</v>
      </c>
      <c r="O37" s="385">
        <f>'Kinderkrippe &amp; -garten'!AW76</f>
        <v>33</v>
      </c>
    </row>
    <row r="38" spans="1:15" x14ac:dyDescent="0.25">
      <c r="A38" s="367">
        <f>'Kinderkrippe &amp; -garten'!B77</f>
        <v>4951</v>
      </c>
      <c r="B38" s="365" t="s">
        <v>10</v>
      </c>
      <c r="C38" s="366">
        <f>'Kinderkrippe &amp; -garten'!D77</f>
        <v>5050</v>
      </c>
      <c r="D38" s="327">
        <f>'Kinderkrippe &amp; -garten'!G77</f>
        <v>330</v>
      </c>
      <c r="E38" s="329">
        <f>'Kinderkrippe &amp; -garten'!J77</f>
        <v>350</v>
      </c>
      <c r="F38" s="333">
        <f>'Kinderkrippe &amp; -garten'!M77</f>
        <v>370</v>
      </c>
      <c r="G38" s="336">
        <f>'Kinderkrippe &amp; -garten'!S77</f>
        <v>187.85000000000011</v>
      </c>
      <c r="H38" s="338">
        <f>'Kinderkrippe &amp; -garten'!V77</f>
        <v>216</v>
      </c>
      <c r="I38" s="339">
        <f>'Kinderkrippe &amp; -garten'!Y77</f>
        <v>248</v>
      </c>
      <c r="J38" s="11">
        <f>'Kinderkrippe &amp; -garten'!AE77</f>
        <v>38.333333333333336</v>
      </c>
      <c r="K38" s="12">
        <f>'Kinderkrippe &amp; -garten'!AH77</f>
        <v>44</v>
      </c>
      <c r="L38" s="13">
        <f>'Kinderkrippe &amp; -garten'!AK77</f>
        <v>51</v>
      </c>
      <c r="M38" s="379">
        <f>'Kinderkrippe &amp; -garten'!AQ77</f>
        <v>26.25</v>
      </c>
      <c r="N38" s="383">
        <f>'Kinderkrippe &amp; -garten'!AT77</f>
        <v>30</v>
      </c>
      <c r="O38" s="385">
        <f>'Kinderkrippe &amp; -garten'!AW77</f>
        <v>35</v>
      </c>
    </row>
    <row r="39" spans="1:15" x14ac:dyDescent="0.25">
      <c r="A39" s="367">
        <f>'Kinderkrippe &amp; -garten'!B78</f>
        <v>5051</v>
      </c>
      <c r="B39" s="365" t="s">
        <v>10</v>
      </c>
      <c r="C39" s="366">
        <f>'Kinderkrippe &amp; -garten'!D78</f>
        <v>5150</v>
      </c>
      <c r="D39" s="327">
        <f>'Kinderkrippe &amp; -garten'!G78</f>
        <v>330</v>
      </c>
      <c r="E39" s="329">
        <f>'Kinderkrippe &amp; -garten'!J78</f>
        <v>350</v>
      </c>
      <c r="F39" s="333">
        <f>'Kinderkrippe &amp; -garten'!M78</f>
        <v>370</v>
      </c>
      <c r="G39" s="336">
        <f>'Kinderkrippe &amp; -garten'!S78</f>
        <v>201.15000000000009</v>
      </c>
      <c r="H39" s="338">
        <f>'Kinderkrippe &amp; -garten'!V78</f>
        <v>231</v>
      </c>
      <c r="I39" s="339">
        <f>'Kinderkrippe &amp; -garten'!Y78</f>
        <v>266</v>
      </c>
      <c r="J39" s="11">
        <f>'Kinderkrippe &amp; -garten'!AE78</f>
        <v>40</v>
      </c>
      <c r="K39" s="12">
        <f>'Kinderkrippe &amp; -garten'!AH78</f>
        <v>46</v>
      </c>
      <c r="L39" s="13">
        <f>'Kinderkrippe &amp; -garten'!AK78</f>
        <v>53</v>
      </c>
      <c r="M39" s="379">
        <f>'Kinderkrippe &amp; -garten'!AQ78</f>
        <v>27.5</v>
      </c>
      <c r="N39" s="383">
        <f>'Kinderkrippe &amp; -garten'!AT78</f>
        <v>32</v>
      </c>
      <c r="O39" s="385">
        <f>'Kinderkrippe &amp; -garten'!AW78</f>
        <v>37</v>
      </c>
    </row>
    <row r="40" spans="1:15" x14ac:dyDescent="0.25">
      <c r="A40" s="367">
        <f>'Kinderkrippe &amp; -garten'!B79</f>
        <v>5151</v>
      </c>
      <c r="B40" s="365" t="s">
        <v>10</v>
      </c>
      <c r="C40" s="366">
        <f>'Kinderkrippe &amp; -garten'!D79</f>
        <v>5250</v>
      </c>
      <c r="D40" s="327">
        <f>'Kinderkrippe &amp; -garten'!G79</f>
        <v>330</v>
      </c>
      <c r="E40" s="329">
        <f>'Kinderkrippe &amp; -garten'!J79</f>
        <v>350</v>
      </c>
      <c r="F40" s="333">
        <f>'Kinderkrippe &amp; -garten'!M79</f>
        <v>370</v>
      </c>
      <c r="G40" s="336">
        <f>'Kinderkrippe &amp; -garten'!S79</f>
        <v>210</v>
      </c>
      <c r="H40" s="338">
        <f>'Kinderkrippe &amp; -garten'!V79</f>
        <v>242</v>
      </c>
      <c r="I40" s="339">
        <f>'Kinderkrippe &amp; -garten'!Y79</f>
        <v>278</v>
      </c>
      <c r="J40" s="11">
        <f>'Kinderkrippe &amp; -garten'!AE79</f>
        <v>41.666666666666664</v>
      </c>
      <c r="K40" s="12">
        <f>'Kinderkrippe &amp; -garten'!AH79</f>
        <v>48</v>
      </c>
      <c r="L40" s="13">
        <f>'Kinderkrippe &amp; -garten'!AK79</f>
        <v>55</v>
      </c>
      <c r="M40" s="379">
        <f>'Kinderkrippe &amp; -garten'!AQ79</f>
        <v>28.75</v>
      </c>
      <c r="N40" s="383">
        <f>'Kinderkrippe &amp; -garten'!AT79</f>
        <v>33</v>
      </c>
      <c r="O40" s="385">
        <f>'Kinderkrippe &amp; -garten'!AW79</f>
        <v>38</v>
      </c>
    </row>
    <row r="41" spans="1:15" x14ac:dyDescent="0.25">
      <c r="A41" s="367">
        <f>'Kinderkrippe &amp; -garten'!B80</f>
        <v>5251</v>
      </c>
      <c r="B41" s="365" t="s">
        <v>10</v>
      </c>
      <c r="C41" s="366">
        <f>'Kinderkrippe &amp; -garten'!D80</f>
        <v>5350</v>
      </c>
      <c r="D41" s="327">
        <f>'Kinderkrippe &amp; -garten'!G80</f>
        <v>330</v>
      </c>
      <c r="E41" s="329">
        <f>'Kinderkrippe &amp; -garten'!J80</f>
        <v>350</v>
      </c>
      <c r="F41" s="333">
        <f>'Kinderkrippe &amp; -garten'!M80</f>
        <v>370</v>
      </c>
      <c r="G41" s="336">
        <f>'Kinderkrippe &amp; -garten'!S80</f>
        <v>217.5</v>
      </c>
      <c r="H41" s="338">
        <f>'Kinderkrippe &amp; -garten'!V80</f>
        <v>250</v>
      </c>
      <c r="I41" s="339">
        <f>'Kinderkrippe &amp; -garten'!Y80</f>
        <v>288</v>
      </c>
      <c r="J41" s="11">
        <f>'Kinderkrippe &amp; -garten'!AE80</f>
        <v>43.333333333333336</v>
      </c>
      <c r="K41" s="12">
        <f>'Kinderkrippe &amp; -garten'!AH80</f>
        <v>50</v>
      </c>
      <c r="L41" s="13">
        <f>'Kinderkrippe &amp; -garten'!AK80</f>
        <v>58</v>
      </c>
      <c r="M41" s="379">
        <f>'Kinderkrippe &amp; -garten'!AQ80</f>
        <v>30</v>
      </c>
      <c r="N41" s="383">
        <f>'Kinderkrippe &amp; -garten'!AT80</f>
        <v>35</v>
      </c>
      <c r="O41" s="385">
        <f>'Kinderkrippe &amp; -garten'!AW80</f>
        <v>40</v>
      </c>
    </row>
    <row r="42" spans="1:15" x14ac:dyDescent="0.25">
      <c r="A42" s="367">
        <f>'Kinderkrippe &amp; -garten'!B81</f>
        <v>5351</v>
      </c>
      <c r="B42" s="365" t="s">
        <v>10</v>
      </c>
      <c r="C42" s="366">
        <f>'Kinderkrippe &amp; -garten'!D81</f>
        <v>5450</v>
      </c>
      <c r="D42" s="327">
        <f>'Kinderkrippe &amp; -garten'!G81</f>
        <v>330</v>
      </c>
      <c r="E42" s="329">
        <f>'Kinderkrippe &amp; -garten'!J81</f>
        <v>350</v>
      </c>
      <c r="F42" s="333">
        <f>'Kinderkrippe &amp; -garten'!M81</f>
        <v>370</v>
      </c>
      <c r="G42" s="336">
        <f>'Kinderkrippe &amp; -garten'!S81</f>
        <v>225</v>
      </c>
      <c r="H42" s="338">
        <f>'Kinderkrippe &amp; -garten'!V81</f>
        <v>259</v>
      </c>
      <c r="I42" s="339">
        <f>'Kinderkrippe &amp; -garten'!Y81</f>
        <v>298</v>
      </c>
      <c r="J42" s="11">
        <f>'Kinderkrippe &amp; -garten'!AE81</f>
        <v>45</v>
      </c>
      <c r="K42" s="12">
        <f>'Kinderkrippe &amp; -garten'!AH81</f>
        <v>52</v>
      </c>
      <c r="L42" s="13">
        <f>'Kinderkrippe &amp; -garten'!AK81</f>
        <v>60</v>
      </c>
      <c r="M42" s="379">
        <f>'Kinderkrippe &amp; -garten'!AQ81</f>
        <v>31.25</v>
      </c>
      <c r="N42" s="383">
        <f>'Kinderkrippe &amp; -garten'!AT81</f>
        <v>36</v>
      </c>
      <c r="O42" s="385">
        <f>'Kinderkrippe &amp; -garten'!AW81</f>
        <v>41</v>
      </c>
    </row>
    <row r="43" spans="1:15" x14ac:dyDescent="0.25">
      <c r="A43" s="367">
        <f>'Kinderkrippe &amp; -garten'!B82</f>
        <v>5451</v>
      </c>
      <c r="B43" s="365" t="s">
        <v>10</v>
      </c>
      <c r="C43" s="366">
        <f>'Kinderkrippe &amp; -garten'!D82</f>
        <v>5550</v>
      </c>
      <c r="D43" s="327">
        <f>'Kinderkrippe &amp; -garten'!G82</f>
        <v>330</v>
      </c>
      <c r="E43" s="329">
        <f>'Kinderkrippe &amp; -garten'!J82</f>
        <v>350</v>
      </c>
      <c r="F43" s="333">
        <f>'Kinderkrippe &amp; -garten'!M82</f>
        <v>370</v>
      </c>
      <c r="G43" s="336">
        <f>'Kinderkrippe &amp; -garten'!S82</f>
        <v>232.5</v>
      </c>
      <c r="H43" s="338">
        <f>'Kinderkrippe &amp; -garten'!V82</f>
        <v>267</v>
      </c>
      <c r="I43" s="339">
        <f>'Kinderkrippe &amp; -garten'!Y82</f>
        <v>307</v>
      </c>
      <c r="J43" s="11">
        <f>'Kinderkrippe &amp; -garten'!AE82</f>
        <v>46.666666666666664</v>
      </c>
      <c r="K43" s="12">
        <f>'Kinderkrippe &amp; -garten'!AH82</f>
        <v>54</v>
      </c>
      <c r="L43" s="13">
        <f>'Kinderkrippe &amp; -garten'!AK82</f>
        <v>62</v>
      </c>
      <c r="M43" s="379">
        <f>'Kinderkrippe &amp; -garten'!AQ82</f>
        <v>32.5</v>
      </c>
      <c r="N43" s="383">
        <f>'Kinderkrippe &amp; -garten'!AT82</f>
        <v>37</v>
      </c>
      <c r="O43" s="385">
        <f>'Kinderkrippe &amp; -garten'!AW82</f>
        <v>43</v>
      </c>
    </row>
    <row r="44" spans="1:15" x14ac:dyDescent="0.25">
      <c r="A44" s="367">
        <f>'Kinderkrippe &amp; -garten'!B83</f>
        <v>5551</v>
      </c>
      <c r="B44" s="365" t="s">
        <v>10</v>
      </c>
      <c r="C44" s="366">
        <f>'Kinderkrippe &amp; -garten'!D83</f>
        <v>5650</v>
      </c>
      <c r="D44" s="327">
        <f>'Kinderkrippe &amp; -garten'!G83</f>
        <v>330</v>
      </c>
      <c r="E44" s="329">
        <f>'Kinderkrippe &amp; -garten'!J83</f>
        <v>350</v>
      </c>
      <c r="F44" s="333">
        <f>'Kinderkrippe &amp; -garten'!M83</f>
        <v>370</v>
      </c>
      <c r="G44" s="336">
        <f>'Kinderkrippe &amp; -garten'!S83</f>
        <v>240</v>
      </c>
      <c r="H44" s="338">
        <f>'Kinderkrippe &amp; -garten'!V83</f>
        <v>276</v>
      </c>
      <c r="I44" s="339">
        <f>'Kinderkrippe &amp; -garten'!Y83</f>
        <v>317</v>
      </c>
      <c r="J44" s="11">
        <f>'Kinderkrippe &amp; -garten'!AE83</f>
        <v>48.333333333333336</v>
      </c>
      <c r="K44" s="12">
        <f>'Kinderkrippe &amp; -garten'!AH83</f>
        <v>56</v>
      </c>
      <c r="L44" s="13">
        <f>'Kinderkrippe &amp; -garten'!AK83</f>
        <v>64</v>
      </c>
      <c r="M44" s="379">
        <f>'Kinderkrippe &amp; -garten'!AQ83</f>
        <v>33.75</v>
      </c>
      <c r="N44" s="383">
        <f>'Kinderkrippe &amp; -garten'!AT83</f>
        <v>39</v>
      </c>
      <c r="O44" s="385">
        <f>'Kinderkrippe &amp; -garten'!AW83</f>
        <v>45</v>
      </c>
    </row>
    <row r="45" spans="1:15" x14ac:dyDescent="0.25">
      <c r="A45" s="367">
        <f>'Kinderkrippe &amp; -garten'!B84</f>
        <v>5651</v>
      </c>
      <c r="B45" s="365" t="s">
        <v>10</v>
      </c>
      <c r="C45" s="366">
        <f>'Kinderkrippe &amp; -garten'!D84</f>
        <v>5750</v>
      </c>
      <c r="D45" s="327">
        <f>'Kinderkrippe &amp; -garten'!G84</f>
        <v>330</v>
      </c>
      <c r="E45" s="329">
        <f>'Kinderkrippe &amp; -garten'!J84</f>
        <v>350</v>
      </c>
      <c r="F45" s="333">
        <f>'Kinderkrippe &amp; -garten'!M84</f>
        <v>370</v>
      </c>
      <c r="G45" s="336">
        <f>'Kinderkrippe &amp; -garten'!S84</f>
        <v>247.5</v>
      </c>
      <c r="H45" s="338">
        <f>'Kinderkrippe &amp; -garten'!V84</f>
        <v>285</v>
      </c>
      <c r="I45" s="339">
        <f>'Kinderkrippe &amp; -garten'!Y84</f>
        <v>328</v>
      </c>
      <c r="J45" s="11">
        <f>'Kinderkrippe &amp; -garten'!AE84</f>
        <v>50</v>
      </c>
      <c r="K45" s="12">
        <f>'Kinderkrippe &amp; -garten'!AH84</f>
        <v>58</v>
      </c>
      <c r="L45" s="13">
        <f>'Kinderkrippe &amp; -garten'!AK84</f>
        <v>67</v>
      </c>
      <c r="M45" s="379">
        <f>'Kinderkrippe &amp; -garten'!AQ84</f>
        <v>35</v>
      </c>
      <c r="N45" s="383">
        <f>'Kinderkrippe &amp; -garten'!AT84</f>
        <v>40</v>
      </c>
      <c r="O45" s="385">
        <f>'Kinderkrippe &amp; -garten'!AW84</f>
        <v>46</v>
      </c>
    </row>
    <row r="46" spans="1:15" x14ac:dyDescent="0.25">
      <c r="A46" s="367">
        <f>'Kinderkrippe &amp; -garten'!B85</f>
        <v>5751</v>
      </c>
      <c r="B46" s="365" t="s">
        <v>10</v>
      </c>
      <c r="C46" s="366">
        <f>'Kinderkrippe &amp; -garten'!D85</f>
        <v>5850</v>
      </c>
      <c r="D46" s="327">
        <f>'Kinderkrippe &amp; -garten'!G85</f>
        <v>330</v>
      </c>
      <c r="E46" s="329">
        <f>'Kinderkrippe &amp; -garten'!J85</f>
        <v>350</v>
      </c>
      <c r="F46" s="333">
        <f>'Kinderkrippe &amp; -garten'!M85</f>
        <v>370</v>
      </c>
      <c r="G46" s="336">
        <f>'Kinderkrippe &amp; -garten'!S85</f>
        <v>255</v>
      </c>
      <c r="H46" s="338">
        <f>'Kinderkrippe &amp; -garten'!V85</f>
        <v>293</v>
      </c>
      <c r="I46" s="339">
        <f>'Kinderkrippe &amp; -garten'!Y85</f>
        <v>337</v>
      </c>
      <c r="J46" s="11">
        <f>'Kinderkrippe &amp; -garten'!AE85</f>
        <v>51.666666666666664</v>
      </c>
      <c r="K46" s="12">
        <f>'Kinderkrippe &amp; -garten'!AH85</f>
        <v>59</v>
      </c>
      <c r="L46" s="13">
        <f>'Kinderkrippe &amp; -garten'!AK85</f>
        <v>68</v>
      </c>
      <c r="M46" s="379">
        <f>'Kinderkrippe &amp; -garten'!AQ85</f>
        <v>36.25</v>
      </c>
      <c r="N46" s="383">
        <f>'Kinderkrippe &amp; -garten'!AT85</f>
        <v>42</v>
      </c>
      <c r="O46" s="385">
        <f>'Kinderkrippe &amp; -garten'!AW85</f>
        <v>48</v>
      </c>
    </row>
    <row r="47" spans="1:15" x14ac:dyDescent="0.25">
      <c r="A47" s="367">
        <f>'Kinderkrippe &amp; -garten'!B86</f>
        <v>5851</v>
      </c>
      <c r="B47" s="365" t="s">
        <v>10</v>
      </c>
      <c r="C47" s="366">
        <f>'Kinderkrippe &amp; -garten'!D86</f>
        <v>5950</v>
      </c>
      <c r="D47" s="327">
        <f>'Kinderkrippe &amp; -garten'!G86</f>
        <v>330</v>
      </c>
      <c r="E47" s="329">
        <f>'Kinderkrippe &amp; -garten'!J86</f>
        <v>350</v>
      </c>
      <c r="F47" s="333">
        <f>'Kinderkrippe &amp; -garten'!M86</f>
        <v>370</v>
      </c>
      <c r="G47" s="336">
        <f>'Kinderkrippe &amp; -garten'!S86</f>
        <v>262.5</v>
      </c>
      <c r="H47" s="338">
        <f>'Kinderkrippe &amp; -garten'!V86</f>
        <v>302</v>
      </c>
      <c r="I47" s="339">
        <f>'Kinderkrippe &amp; -garten'!Y86</f>
        <v>347</v>
      </c>
      <c r="J47" s="11">
        <f>'Kinderkrippe &amp; -garten'!AE86</f>
        <v>53.333333333333336</v>
      </c>
      <c r="K47" s="12">
        <f>'Kinderkrippe &amp; -garten'!AH86</f>
        <v>61</v>
      </c>
      <c r="L47" s="13">
        <f>'Kinderkrippe &amp; -garten'!AK86</f>
        <v>70</v>
      </c>
      <c r="M47" s="379">
        <f>'Kinderkrippe &amp; -garten'!AQ86</f>
        <v>37.5</v>
      </c>
      <c r="N47" s="383">
        <f>'Kinderkrippe &amp; -garten'!AT86</f>
        <v>43</v>
      </c>
      <c r="O47" s="385">
        <f>'Kinderkrippe &amp; -garten'!AW86</f>
        <v>49</v>
      </c>
    </row>
    <row r="48" spans="1:15" x14ac:dyDescent="0.25">
      <c r="A48" s="367">
        <f>'Kinderkrippe &amp; -garten'!B87</f>
        <v>5951</v>
      </c>
      <c r="B48" s="365" t="s">
        <v>10</v>
      </c>
      <c r="C48" s="366">
        <f>'Kinderkrippe &amp; -garten'!D87</f>
        <v>6050</v>
      </c>
      <c r="D48" s="327">
        <f>'Kinderkrippe &amp; -garten'!G87</f>
        <v>330</v>
      </c>
      <c r="E48" s="329">
        <f>'Kinderkrippe &amp; -garten'!J87</f>
        <v>350</v>
      </c>
      <c r="F48" s="333">
        <f>'Kinderkrippe &amp; -garten'!M87</f>
        <v>370</v>
      </c>
      <c r="G48" s="336">
        <f>'Kinderkrippe &amp; -garten'!S87</f>
        <v>270</v>
      </c>
      <c r="H48" s="338">
        <f>'Kinderkrippe &amp; -garten'!V87</f>
        <v>311</v>
      </c>
      <c r="I48" s="339">
        <f>'Kinderkrippe &amp; -garten'!Y87</f>
        <v>358</v>
      </c>
      <c r="J48" s="11">
        <f>'Kinderkrippe &amp; -garten'!AE87</f>
        <v>55</v>
      </c>
      <c r="K48" s="12">
        <f>'Kinderkrippe &amp; -garten'!AH87</f>
        <v>63</v>
      </c>
      <c r="L48" s="13">
        <f>'Kinderkrippe &amp; -garten'!AK87</f>
        <v>72</v>
      </c>
      <c r="M48" s="379">
        <f>'Kinderkrippe &amp; -garten'!AQ87</f>
        <v>38.75</v>
      </c>
      <c r="N48" s="383">
        <f>'Kinderkrippe &amp; -garten'!AT87</f>
        <v>45</v>
      </c>
      <c r="O48" s="385">
        <f>'Kinderkrippe &amp; -garten'!AW87</f>
        <v>52</v>
      </c>
    </row>
    <row r="49" spans="1:15" x14ac:dyDescent="0.25">
      <c r="A49" s="367">
        <f>'Kinderkrippe &amp; -garten'!B88</f>
        <v>6051</v>
      </c>
      <c r="B49" s="365" t="s">
        <v>10</v>
      </c>
      <c r="C49" s="366">
        <f>'Kinderkrippe &amp; -garten'!D88</f>
        <v>6150</v>
      </c>
      <c r="D49" s="327">
        <f>'Kinderkrippe &amp; -garten'!G88</f>
        <v>330</v>
      </c>
      <c r="E49" s="329">
        <f>'Kinderkrippe &amp; -garten'!J88</f>
        <v>350</v>
      </c>
      <c r="F49" s="333">
        <f>'Kinderkrippe &amp; -garten'!M88</f>
        <v>370</v>
      </c>
      <c r="G49" s="336">
        <f>'Kinderkrippe &amp; -garten'!S88</f>
        <v>277.5</v>
      </c>
      <c r="H49" s="338">
        <f>'Kinderkrippe &amp; -garten'!V88</f>
        <v>319</v>
      </c>
      <c r="I49" s="339">
        <f>'Kinderkrippe &amp; -garten'!Y88</f>
        <v>367</v>
      </c>
      <c r="J49" s="11">
        <f>'Kinderkrippe &amp; -garten'!AE88</f>
        <v>56.666666666666664</v>
      </c>
      <c r="K49" s="12">
        <f>'Kinderkrippe &amp; -garten'!AH88</f>
        <v>65</v>
      </c>
      <c r="L49" s="13">
        <f>'Kinderkrippe &amp; -garten'!AK88</f>
        <v>75</v>
      </c>
      <c r="M49" s="379">
        <f>'Kinderkrippe &amp; -garten'!AQ88</f>
        <v>40</v>
      </c>
      <c r="N49" s="383">
        <f>'Kinderkrippe &amp; -garten'!AT88</f>
        <v>46</v>
      </c>
      <c r="O49" s="385">
        <f>'Kinderkrippe &amp; -garten'!AW88</f>
        <v>53</v>
      </c>
    </row>
    <row r="50" spans="1:15" x14ac:dyDescent="0.25">
      <c r="A50" s="367">
        <f>'Kinderkrippe &amp; -garten'!B89</f>
        <v>6151</v>
      </c>
      <c r="B50" s="365" t="s">
        <v>10</v>
      </c>
      <c r="C50" s="366">
        <f>'Kinderkrippe &amp; -garten'!D89</f>
        <v>6250</v>
      </c>
      <c r="D50" s="327">
        <f>'Kinderkrippe &amp; -garten'!G89</f>
        <v>330</v>
      </c>
      <c r="E50" s="329">
        <f>'Kinderkrippe &amp; -garten'!J89</f>
        <v>350</v>
      </c>
      <c r="F50" s="333">
        <f>'Kinderkrippe &amp; -garten'!M89</f>
        <v>370</v>
      </c>
      <c r="G50" s="336">
        <f>'Kinderkrippe &amp; -garten'!S89</f>
        <v>285</v>
      </c>
      <c r="H50" s="338">
        <f>'Kinderkrippe &amp; -garten'!V89</f>
        <v>328</v>
      </c>
      <c r="I50" s="339">
        <f>'Kinderkrippe &amp; -garten'!Y89</f>
        <v>370</v>
      </c>
      <c r="J50" s="11">
        <f>'Kinderkrippe &amp; -garten'!AE89</f>
        <v>58.333333333333336</v>
      </c>
      <c r="K50" s="12">
        <f>'Kinderkrippe &amp; -garten'!AH89</f>
        <v>67</v>
      </c>
      <c r="L50" s="13">
        <f>'Kinderkrippe &amp; -garten'!AK89</f>
        <v>77</v>
      </c>
      <c r="M50" s="379">
        <f>'Kinderkrippe &amp; -garten'!AQ89</f>
        <v>41.25</v>
      </c>
      <c r="N50" s="383">
        <f>'Kinderkrippe &amp; -garten'!AT89</f>
        <v>47</v>
      </c>
      <c r="O50" s="385">
        <f>'Kinderkrippe &amp; -garten'!AW89</f>
        <v>54</v>
      </c>
    </row>
    <row r="51" spans="1:15" x14ac:dyDescent="0.25">
      <c r="A51" s="367">
        <f>'Kinderkrippe &amp; -garten'!B90</f>
        <v>6251</v>
      </c>
      <c r="B51" s="387" t="s">
        <v>10</v>
      </c>
      <c r="C51" s="366">
        <f>'Kinderkrippe &amp; -garten'!D90</f>
        <v>6350</v>
      </c>
      <c r="D51" s="327">
        <f>'Kinderkrippe &amp; -garten'!G90</f>
        <v>330</v>
      </c>
      <c r="E51" s="329">
        <f>'Kinderkrippe &amp; -garten'!J90</f>
        <v>350</v>
      </c>
      <c r="F51" s="333">
        <f>'Kinderkrippe &amp; -garten'!M90</f>
        <v>370</v>
      </c>
      <c r="G51" s="336">
        <f>'Kinderkrippe &amp; -garten'!S90</f>
        <v>292.5</v>
      </c>
      <c r="H51" s="338">
        <f>'Kinderkrippe &amp; -garten'!V90</f>
        <v>336</v>
      </c>
      <c r="I51" s="339">
        <f>'Kinderkrippe &amp; -garten'!Y90</f>
        <v>370</v>
      </c>
      <c r="J51" s="11">
        <f>'Kinderkrippe &amp; -garten'!AE90</f>
        <v>60</v>
      </c>
      <c r="K51" s="12">
        <f>'Kinderkrippe &amp; -garten'!AH90</f>
        <v>69</v>
      </c>
      <c r="L51" s="13">
        <f>'Kinderkrippe &amp; -garten'!AK90</f>
        <v>79</v>
      </c>
      <c r="M51" s="379">
        <f>'Kinderkrippe &amp; -garten'!AQ90</f>
        <v>42.5</v>
      </c>
      <c r="N51" s="383">
        <f>'Kinderkrippe &amp; -garten'!AT90</f>
        <v>49</v>
      </c>
      <c r="O51" s="385">
        <f>'Kinderkrippe &amp; -garten'!AW90</f>
        <v>56</v>
      </c>
    </row>
    <row r="52" spans="1:15" x14ac:dyDescent="0.25">
      <c r="A52" s="367">
        <f>'Kinderkrippe &amp; -garten'!B91</f>
        <v>6351</v>
      </c>
      <c r="B52" s="387" t="s">
        <v>10</v>
      </c>
      <c r="C52" s="366">
        <f>'Kinderkrippe &amp; -garten'!D91</f>
        <v>6450</v>
      </c>
      <c r="D52" s="327">
        <f>'Kinderkrippe &amp; -garten'!G91</f>
        <v>330</v>
      </c>
      <c r="E52" s="329">
        <f>'Kinderkrippe &amp; -garten'!J91</f>
        <v>350</v>
      </c>
      <c r="F52" s="333">
        <f>'Kinderkrippe &amp; -garten'!M91</f>
        <v>370</v>
      </c>
      <c r="G52" s="336">
        <f>'Kinderkrippe &amp; -garten'!S91</f>
        <v>300</v>
      </c>
      <c r="H52" s="338">
        <f>'Kinderkrippe &amp; -garten'!V91</f>
        <v>345</v>
      </c>
      <c r="I52" s="339">
        <f>'Kinderkrippe &amp; -garten'!Y91</f>
        <v>370</v>
      </c>
      <c r="J52" s="11">
        <f>'Kinderkrippe &amp; -garten'!AE91</f>
        <v>61.666666666666664</v>
      </c>
      <c r="K52" s="12">
        <f>'Kinderkrippe &amp; -garten'!AH91</f>
        <v>71</v>
      </c>
      <c r="L52" s="13">
        <f>'Kinderkrippe &amp; -garten'!AK91</f>
        <v>82</v>
      </c>
      <c r="M52" s="379">
        <f>'Kinderkrippe &amp; -garten'!AQ91</f>
        <v>43.75</v>
      </c>
      <c r="N52" s="383">
        <f>'Kinderkrippe &amp; -garten'!AT91</f>
        <v>50</v>
      </c>
      <c r="O52" s="385">
        <f>'Kinderkrippe &amp; -garten'!AW91</f>
        <v>58</v>
      </c>
    </row>
    <row r="53" spans="1:15" x14ac:dyDescent="0.25">
      <c r="A53" s="367">
        <f>'Kinderkrippe &amp; -garten'!B92</f>
        <v>6451</v>
      </c>
      <c r="B53" s="387" t="s">
        <v>10</v>
      </c>
      <c r="C53" s="366">
        <f>'Kinderkrippe &amp; -garten'!D92</f>
        <v>6550</v>
      </c>
      <c r="D53" s="327">
        <f>'Kinderkrippe &amp; -garten'!G92</f>
        <v>330</v>
      </c>
      <c r="E53" s="329">
        <f>'Kinderkrippe &amp; -garten'!J92</f>
        <v>350</v>
      </c>
      <c r="F53" s="333">
        <f>'Kinderkrippe &amp; -garten'!M92</f>
        <v>370</v>
      </c>
      <c r="G53" s="336">
        <f>'Kinderkrippe &amp; -garten'!S92</f>
        <v>307.5</v>
      </c>
      <c r="H53" s="338">
        <f>'Kinderkrippe &amp; -garten'!V92</f>
        <v>350</v>
      </c>
      <c r="I53" s="339">
        <f>'Kinderkrippe &amp; -garten'!Y92</f>
        <v>370</v>
      </c>
      <c r="J53" s="11">
        <f>'Kinderkrippe &amp; -garten'!AE92</f>
        <v>63.333333333333336</v>
      </c>
      <c r="K53" s="12">
        <f>'Kinderkrippe &amp; -garten'!AH92</f>
        <v>73</v>
      </c>
      <c r="L53" s="13">
        <f>'Kinderkrippe &amp; -garten'!AK92</f>
        <v>84</v>
      </c>
      <c r="M53" s="379">
        <f>'Kinderkrippe &amp; -garten'!AQ92</f>
        <v>45</v>
      </c>
      <c r="N53" s="383">
        <f>'Kinderkrippe &amp; -garten'!AT92</f>
        <v>52</v>
      </c>
      <c r="O53" s="385">
        <f>'Kinderkrippe &amp; -garten'!AW92</f>
        <v>60</v>
      </c>
    </row>
    <row r="54" spans="1:15" x14ac:dyDescent="0.25">
      <c r="A54" s="367">
        <f>'Kinderkrippe &amp; -garten'!B93</f>
        <v>6551</v>
      </c>
      <c r="B54" s="387" t="s">
        <v>10</v>
      </c>
      <c r="C54" s="366">
        <f>'Kinderkrippe &amp; -garten'!D93</f>
        <v>6650</v>
      </c>
      <c r="D54" s="327">
        <f>'Kinderkrippe &amp; -garten'!G93</f>
        <v>330</v>
      </c>
      <c r="E54" s="329">
        <f>'Kinderkrippe &amp; -garten'!J93</f>
        <v>350</v>
      </c>
      <c r="F54" s="333">
        <f>'Kinderkrippe &amp; -garten'!M93</f>
        <v>370</v>
      </c>
      <c r="G54" s="336">
        <f>'Kinderkrippe &amp; -garten'!S93</f>
        <v>315</v>
      </c>
      <c r="H54" s="338">
        <f>'Kinderkrippe &amp; -garten'!V93</f>
        <v>350</v>
      </c>
      <c r="I54" s="339">
        <f>'Kinderkrippe &amp; -garten'!Y93</f>
        <v>370</v>
      </c>
      <c r="J54" s="11">
        <f>'Kinderkrippe &amp; -garten'!AE93</f>
        <v>65</v>
      </c>
      <c r="K54" s="12">
        <f>'Kinderkrippe &amp; -garten'!AH93</f>
        <v>75</v>
      </c>
      <c r="L54" s="13">
        <f>'Kinderkrippe &amp; -garten'!AK93</f>
        <v>86</v>
      </c>
      <c r="M54" s="379">
        <f>'Kinderkrippe &amp; -garten'!AQ93</f>
        <v>46.25</v>
      </c>
      <c r="N54" s="383">
        <f>'Kinderkrippe &amp; -garten'!AT93</f>
        <v>53</v>
      </c>
      <c r="O54" s="385">
        <f>'Kinderkrippe &amp; -garten'!AW93</f>
        <v>61</v>
      </c>
    </row>
    <row r="55" spans="1:15" x14ac:dyDescent="0.25">
      <c r="A55" s="367">
        <f>'Kinderkrippe &amp; -garten'!B94</f>
        <v>6651</v>
      </c>
      <c r="B55" s="387" t="s">
        <v>10</v>
      </c>
      <c r="C55" s="366">
        <f>'Kinderkrippe &amp; -garten'!D94</f>
        <v>6750</v>
      </c>
      <c r="D55" s="327">
        <f>'Kinderkrippe &amp; -garten'!G94</f>
        <v>330</v>
      </c>
      <c r="E55" s="329">
        <f>'Kinderkrippe &amp; -garten'!J94</f>
        <v>350</v>
      </c>
      <c r="F55" s="333">
        <f>'Kinderkrippe &amp; -garten'!M94</f>
        <v>370</v>
      </c>
      <c r="G55" s="336">
        <f>'Kinderkrippe &amp; -garten'!S94</f>
        <v>322.5</v>
      </c>
      <c r="H55" s="338">
        <f>'Kinderkrippe &amp; -garten'!V94</f>
        <v>350</v>
      </c>
      <c r="I55" s="339">
        <f>'Kinderkrippe &amp; -garten'!Y94</f>
        <v>370</v>
      </c>
      <c r="J55" s="11">
        <f>'Kinderkrippe &amp; -garten'!AE94</f>
        <v>66.666666666666671</v>
      </c>
      <c r="K55" s="12">
        <f>'Kinderkrippe &amp; -garten'!AH94</f>
        <v>77</v>
      </c>
      <c r="L55" s="13">
        <f>'Kinderkrippe &amp; -garten'!AK94</f>
        <v>89</v>
      </c>
      <c r="M55" s="379">
        <f>'Kinderkrippe &amp; -garten'!AQ94</f>
        <v>47.5</v>
      </c>
      <c r="N55" s="383">
        <f>'Kinderkrippe &amp; -garten'!AT94</f>
        <v>55</v>
      </c>
      <c r="O55" s="385">
        <f>'Kinderkrippe &amp; -garten'!AW94</f>
        <v>63</v>
      </c>
    </row>
    <row r="56" spans="1:15" x14ac:dyDescent="0.25">
      <c r="A56" s="367">
        <f>'Kinderkrippe &amp; -garten'!B95</f>
        <v>6751</v>
      </c>
      <c r="B56" s="387" t="s">
        <v>10</v>
      </c>
      <c r="C56" s="366">
        <f>'Kinderkrippe &amp; -garten'!D95</f>
        <v>6850</v>
      </c>
      <c r="D56" s="327">
        <f>'Kinderkrippe &amp; -garten'!G95</f>
        <v>330</v>
      </c>
      <c r="E56" s="329">
        <f>'Kinderkrippe &amp; -garten'!J95</f>
        <v>350</v>
      </c>
      <c r="F56" s="333">
        <f>'Kinderkrippe &amp; -garten'!M95</f>
        <v>370</v>
      </c>
      <c r="G56" s="336">
        <f>'Kinderkrippe &amp; -garten'!S95</f>
        <v>330</v>
      </c>
      <c r="H56" s="338">
        <f>'Kinderkrippe &amp; -garten'!V95</f>
        <v>350</v>
      </c>
      <c r="I56" s="339">
        <f>'Kinderkrippe &amp; -garten'!Y95</f>
        <v>370</v>
      </c>
      <c r="J56" s="11">
        <f>'Kinderkrippe &amp; -garten'!AE95</f>
        <v>68.333333333333329</v>
      </c>
      <c r="K56" s="12">
        <f>'Kinderkrippe &amp; -garten'!AH95</f>
        <v>79</v>
      </c>
      <c r="L56" s="13">
        <f>'Kinderkrippe &amp; -garten'!AK95</f>
        <v>91</v>
      </c>
      <c r="M56" s="379">
        <f>'Kinderkrippe &amp; -garten'!AQ95</f>
        <v>48.75</v>
      </c>
      <c r="N56" s="383">
        <f>'Kinderkrippe &amp; -garten'!AT95</f>
        <v>56</v>
      </c>
      <c r="O56" s="385">
        <f>'Kinderkrippe &amp; -garten'!AW95</f>
        <v>64</v>
      </c>
    </row>
    <row r="57" spans="1:15" x14ac:dyDescent="0.25">
      <c r="A57" s="367">
        <f>'Kinderkrippe &amp; -garten'!B96</f>
        <v>6851</v>
      </c>
      <c r="B57" s="387" t="s">
        <v>10</v>
      </c>
      <c r="C57" s="366">
        <f>'Kinderkrippe &amp; -garten'!D96</f>
        <v>6950</v>
      </c>
      <c r="D57" s="327">
        <f>'Kinderkrippe &amp; -garten'!G96</f>
        <v>330</v>
      </c>
      <c r="E57" s="329">
        <f>'Kinderkrippe &amp; -garten'!J96</f>
        <v>350</v>
      </c>
      <c r="F57" s="333">
        <f>'Kinderkrippe &amp; -garten'!M96</f>
        <v>370</v>
      </c>
      <c r="G57" s="336">
        <f>'Kinderkrippe &amp; -garten'!S96</f>
        <v>330</v>
      </c>
      <c r="H57" s="338">
        <f>'Kinderkrippe &amp; -garten'!V96</f>
        <v>350</v>
      </c>
      <c r="I57" s="339">
        <f>'Kinderkrippe &amp; -garten'!Y96</f>
        <v>370</v>
      </c>
      <c r="J57" s="11">
        <f>'Kinderkrippe &amp; -garten'!AE96</f>
        <v>70</v>
      </c>
      <c r="K57" s="12">
        <f>'Kinderkrippe &amp; -garten'!AH96</f>
        <v>81</v>
      </c>
      <c r="L57" s="13">
        <f>'Kinderkrippe &amp; -garten'!AK96</f>
        <v>93</v>
      </c>
      <c r="M57" s="379">
        <f>'Kinderkrippe &amp; -garten'!AQ96</f>
        <v>50</v>
      </c>
      <c r="N57" s="383">
        <f>'Kinderkrippe &amp; -garten'!AT96</f>
        <v>58</v>
      </c>
      <c r="O57" s="385">
        <f>'Kinderkrippe &amp; -garten'!AW96</f>
        <v>67</v>
      </c>
    </row>
    <row r="58" spans="1:15" x14ac:dyDescent="0.25">
      <c r="A58" s="367">
        <f>'Kinderkrippe &amp; -garten'!B97</f>
        <v>6951</v>
      </c>
      <c r="B58" s="387" t="s">
        <v>10</v>
      </c>
      <c r="C58" s="366">
        <f>'Kinderkrippe &amp; -garten'!D97</f>
        <v>7050</v>
      </c>
      <c r="D58" s="327">
        <f>'Kinderkrippe &amp; -garten'!G97</f>
        <v>330</v>
      </c>
      <c r="E58" s="329">
        <f>'Kinderkrippe &amp; -garten'!J97</f>
        <v>350</v>
      </c>
      <c r="F58" s="333">
        <f>'Kinderkrippe &amp; -garten'!M97</f>
        <v>370</v>
      </c>
      <c r="G58" s="336">
        <f>'Kinderkrippe &amp; -garten'!S97</f>
        <v>330</v>
      </c>
      <c r="H58" s="338">
        <f>'Kinderkrippe &amp; -garten'!V97</f>
        <v>350</v>
      </c>
      <c r="I58" s="339">
        <f>'Kinderkrippe &amp; -garten'!Y97</f>
        <v>370</v>
      </c>
      <c r="J58" s="11">
        <f>'Kinderkrippe &amp; -garten'!AE97</f>
        <v>71.666666666666671</v>
      </c>
      <c r="K58" s="12">
        <f>'Kinderkrippe &amp; -garten'!AH97</f>
        <v>82</v>
      </c>
      <c r="L58" s="13">
        <f>'Kinderkrippe &amp; -garten'!AK97</f>
        <v>94</v>
      </c>
      <c r="M58" s="379">
        <f>'Kinderkrippe &amp; -garten'!AQ97</f>
        <v>51.25</v>
      </c>
      <c r="N58" s="383">
        <f>'Kinderkrippe &amp; -garten'!AT97</f>
        <v>59</v>
      </c>
      <c r="O58" s="385">
        <f>'Kinderkrippe &amp; -garten'!AW97</f>
        <v>68</v>
      </c>
    </row>
    <row r="59" spans="1:15" x14ac:dyDescent="0.25">
      <c r="A59" s="367">
        <f>'Kinderkrippe &amp; -garten'!B98</f>
        <v>7051</v>
      </c>
      <c r="B59" s="387" t="s">
        <v>10</v>
      </c>
      <c r="C59" s="366">
        <f>'Kinderkrippe &amp; -garten'!D98</f>
        <v>7150</v>
      </c>
      <c r="D59" s="327">
        <f>'Kinderkrippe &amp; -garten'!G98</f>
        <v>330</v>
      </c>
      <c r="E59" s="329">
        <f>'Kinderkrippe &amp; -garten'!J98</f>
        <v>350</v>
      </c>
      <c r="F59" s="333">
        <f>'Kinderkrippe &amp; -garten'!M98</f>
        <v>370</v>
      </c>
      <c r="G59" s="336">
        <f>'Kinderkrippe &amp; -garten'!S98</f>
        <v>330</v>
      </c>
      <c r="H59" s="338">
        <f>'Kinderkrippe &amp; -garten'!V98</f>
        <v>350</v>
      </c>
      <c r="I59" s="339">
        <f>'Kinderkrippe &amp; -garten'!Y98</f>
        <v>370</v>
      </c>
      <c r="J59" s="11">
        <f>'Kinderkrippe &amp; -garten'!AE98</f>
        <v>73.333333333333329</v>
      </c>
      <c r="K59" s="12">
        <f>'Kinderkrippe &amp; -garten'!AH98</f>
        <v>84</v>
      </c>
      <c r="L59" s="13">
        <f>'Kinderkrippe &amp; -garten'!AK98</f>
        <v>97</v>
      </c>
      <c r="M59" s="379">
        <f>'Kinderkrippe &amp; -garten'!AQ98</f>
        <v>52.5</v>
      </c>
      <c r="N59" s="383">
        <f>'Kinderkrippe &amp; -garten'!AT98</f>
        <v>60</v>
      </c>
      <c r="O59" s="385">
        <f>'Kinderkrippe &amp; -garten'!AW98</f>
        <v>69</v>
      </c>
    </row>
    <row r="60" spans="1:15" x14ac:dyDescent="0.25">
      <c r="A60" s="367">
        <f>'Kinderkrippe &amp; -garten'!B99</f>
        <v>7151</v>
      </c>
      <c r="B60" s="387" t="s">
        <v>10</v>
      </c>
      <c r="C60" s="366">
        <f>'Kinderkrippe &amp; -garten'!D99</f>
        <v>7250</v>
      </c>
      <c r="D60" s="327">
        <f>'Kinderkrippe &amp; -garten'!G99</f>
        <v>330</v>
      </c>
      <c r="E60" s="329">
        <f>'Kinderkrippe &amp; -garten'!J99</f>
        <v>350</v>
      </c>
      <c r="F60" s="333">
        <f>'Kinderkrippe &amp; -garten'!M99</f>
        <v>370</v>
      </c>
      <c r="G60" s="336">
        <f>'Kinderkrippe &amp; -garten'!S99</f>
        <v>330</v>
      </c>
      <c r="H60" s="338">
        <f>'Kinderkrippe &amp; -garten'!V99</f>
        <v>350</v>
      </c>
      <c r="I60" s="339">
        <f>'Kinderkrippe &amp; -garten'!Y99</f>
        <v>370</v>
      </c>
      <c r="J60" s="11">
        <f>'Kinderkrippe &amp; -garten'!AE99</f>
        <v>75</v>
      </c>
      <c r="K60" s="12">
        <f>'Kinderkrippe &amp; -garten'!AH99</f>
        <v>86</v>
      </c>
      <c r="L60" s="13">
        <f>'Kinderkrippe &amp; -garten'!AK99</f>
        <v>99</v>
      </c>
      <c r="M60" s="379">
        <f>'Kinderkrippe &amp; -garten'!AQ99</f>
        <v>53.75</v>
      </c>
      <c r="N60" s="383">
        <f>'Kinderkrippe &amp; -garten'!AT99</f>
        <v>62</v>
      </c>
      <c r="O60" s="385">
        <f>'Kinderkrippe &amp; -garten'!AW99</f>
        <v>71</v>
      </c>
    </row>
    <row r="61" spans="1:15" x14ac:dyDescent="0.25">
      <c r="A61" s="367">
        <f>'Kinderkrippe &amp; -garten'!B100</f>
        <v>7251</v>
      </c>
      <c r="B61" s="387" t="s">
        <v>10</v>
      </c>
      <c r="C61" s="366">
        <f>'Kinderkrippe &amp; -garten'!D100</f>
        <v>7350</v>
      </c>
      <c r="D61" s="327">
        <f>'Kinderkrippe &amp; -garten'!G100</f>
        <v>330</v>
      </c>
      <c r="E61" s="329">
        <f>'Kinderkrippe &amp; -garten'!J100</f>
        <v>350</v>
      </c>
      <c r="F61" s="333">
        <f>'Kinderkrippe &amp; -garten'!M100</f>
        <v>370</v>
      </c>
      <c r="G61" s="336">
        <f>'Kinderkrippe &amp; -garten'!S100</f>
        <v>330</v>
      </c>
      <c r="H61" s="338">
        <f>'Kinderkrippe &amp; -garten'!V100</f>
        <v>350</v>
      </c>
      <c r="I61" s="339">
        <f>'Kinderkrippe &amp; -garten'!Y100</f>
        <v>370</v>
      </c>
      <c r="J61" s="11">
        <f>'Kinderkrippe &amp; -garten'!AE100</f>
        <v>76.666666666666671</v>
      </c>
      <c r="K61" s="12">
        <f>'Kinderkrippe &amp; -garten'!AH100</f>
        <v>88</v>
      </c>
      <c r="L61" s="13">
        <f>'Kinderkrippe &amp; -garten'!AK100</f>
        <v>101</v>
      </c>
      <c r="M61" s="379">
        <f>'Kinderkrippe &amp; -garten'!AQ100</f>
        <v>55</v>
      </c>
      <c r="N61" s="383">
        <f>'Kinderkrippe &amp; -garten'!AT100</f>
        <v>63</v>
      </c>
      <c r="O61" s="385">
        <f>'Kinderkrippe &amp; -garten'!AW100</f>
        <v>72</v>
      </c>
    </row>
    <row r="62" spans="1:15" x14ac:dyDescent="0.25">
      <c r="A62" s="367">
        <f>'Kinderkrippe &amp; -garten'!B101</f>
        <v>7351</v>
      </c>
      <c r="B62" s="387" t="s">
        <v>10</v>
      </c>
      <c r="C62" s="366">
        <f>'Kinderkrippe &amp; -garten'!D101</f>
        <v>7450</v>
      </c>
      <c r="D62" s="327">
        <f>'Kinderkrippe &amp; -garten'!G101</f>
        <v>330</v>
      </c>
      <c r="E62" s="329">
        <f>'Kinderkrippe &amp; -garten'!J101</f>
        <v>350</v>
      </c>
      <c r="F62" s="333">
        <f>'Kinderkrippe &amp; -garten'!M101</f>
        <v>370</v>
      </c>
      <c r="G62" s="336">
        <f>'Kinderkrippe &amp; -garten'!S101</f>
        <v>330</v>
      </c>
      <c r="H62" s="338">
        <f>'Kinderkrippe &amp; -garten'!V101</f>
        <v>350</v>
      </c>
      <c r="I62" s="339">
        <f>'Kinderkrippe &amp; -garten'!Y101</f>
        <v>370</v>
      </c>
      <c r="J62" s="11">
        <f>'Kinderkrippe &amp; -garten'!AE101</f>
        <v>78.333333333333329</v>
      </c>
      <c r="K62" s="12">
        <f>'Kinderkrippe &amp; -garten'!AH101</f>
        <v>90</v>
      </c>
      <c r="L62" s="13">
        <f>'Kinderkrippe &amp; -garten'!AK101</f>
        <v>104</v>
      </c>
      <c r="M62" s="379">
        <f>'Kinderkrippe &amp; -garten'!AQ101</f>
        <v>56.25</v>
      </c>
      <c r="N62" s="383">
        <f>'Kinderkrippe &amp; -garten'!AT101</f>
        <v>65</v>
      </c>
      <c r="O62" s="385">
        <f>'Kinderkrippe &amp; -garten'!AW101</f>
        <v>75</v>
      </c>
    </row>
    <row r="63" spans="1:15" x14ac:dyDescent="0.25">
      <c r="A63" s="367">
        <f>'Kinderkrippe &amp; -garten'!B102</f>
        <v>7451</v>
      </c>
      <c r="B63" s="387" t="s">
        <v>10</v>
      </c>
      <c r="C63" s="366">
        <f>'Kinderkrippe &amp; -garten'!D102</f>
        <v>7550</v>
      </c>
      <c r="D63" s="327">
        <f>'Kinderkrippe &amp; -garten'!G102</f>
        <v>330</v>
      </c>
      <c r="E63" s="329">
        <f>'Kinderkrippe &amp; -garten'!J102</f>
        <v>350</v>
      </c>
      <c r="F63" s="333">
        <f>'Kinderkrippe &amp; -garten'!M102</f>
        <v>370</v>
      </c>
      <c r="G63" s="336">
        <f>'Kinderkrippe &amp; -garten'!S102</f>
        <v>330</v>
      </c>
      <c r="H63" s="338">
        <f>'Kinderkrippe &amp; -garten'!V102</f>
        <v>350</v>
      </c>
      <c r="I63" s="339">
        <f>'Kinderkrippe &amp; -garten'!Y102</f>
        <v>370</v>
      </c>
      <c r="J63" s="11">
        <f>'Kinderkrippe &amp; -garten'!AE102</f>
        <v>80</v>
      </c>
      <c r="K63" s="12">
        <f>'Kinderkrippe &amp; -garten'!AH102</f>
        <v>92</v>
      </c>
      <c r="L63" s="13">
        <f>'Kinderkrippe &amp; -garten'!AK102</f>
        <v>106</v>
      </c>
      <c r="M63" s="379">
        <f>'Kinderkrippe &amp; -garten'!AQ102</f>
        <v>57.5</v>
      </c>
      <c r="N63" s="383">
        <f>'Kinderkrippe &amp; -garten'!AT102</f>
        <v>66</v>
      </c>
      <c r="O63" s="385">
        <f>'Kinderkrippe &amp; -garten'!AW102</f>
        <v>76</v>
      </c>
    </row>
    <row r="64" spans="1:15" x14ac:dyDescent="0.25">
      <c r="A64" s="367">
        <f>'Kinderkrippe &amp; -garten'!B103</f>
        <v>7551</v>
      </c>
      <c r="B64" s="387" t="s">
        <v>10</v>
      </c>
      <c r="C64" s="366">
        <f>'Kinderkrippe &amp; -garten'!D103</f>
        <v>7650</v>
      </c>
      <c r="D64" s="327">
        <f>'Kinderkrippe &amp; -garten'!G103</f>
        <v>330</v>
      </c>
      <c r="E64" s="329">
        <f>'Kinderkrippe &amp; -garten'!J103</f>
        <v>350</v>
      </c>
      <c r="F64" s="333">
        <f>'Kinderkrippe &amp; -garten'!M103</f>
        <v>370</v>
      </c>
      <c r="G64" s="336">
        <f>'Kinderkrippe &amp; -garten'!S103</f>
        <v>330</v>
      </c>
      <c r="H64" s="338">
        <f>'Kinderkrippe &amp; -garten'!V103</f>
        <v>350</v>
      </c>
      <c r="I64" s="339">
        <f>'Kinderkrippe &amp; -garten'!Y103</f>
        <v>370</v>
      </c>
      <c r="J64" s="11">
        <f>'Kinderkrippe &amp; -garten'!AE103</f>
        <v>81.666666666666671</v>
      </c>
      <c r="K64" s="12">
        <f>'Kinderkrippe &amp; -garten'!AH103</f>
        <v>94</v>
      </c>
      <c r="L64" s="13">
        <f>'Kinderkrippe &amp; -garten'!AK103</f>
        <v>108</v>
      </c>
      <c r="M64" s="379">
        <f>'Kinderkrippe &amp; -garten'!AQ103</f>
        <v>58.75</v>
      </c>
      <c r="N64" s="383">
        <f>'Kinderkrippe &amp; -garten'!AT103</f>
        <v>68</v>
      </c>
      <c r="O64" s="385">
        <f>'Kinderkrippe &amp; -garten'!AW103</f>
        <v>78</v>
      </c>
    </row>
    <row r="65" spans="1:15" x14ac:dyDescent="0.25">
      <c r="A65" s="367">
        <f>'Kinderkrippe &amp; -garten'!B104</f>
        <v>7651</v>
      </c>
      <c r="B65" s="387" t="s">
        <v>10</v>
      </c>
      <c r="C65" s="366">
        <f>'Kinderkrippe &amp; -garten'!D104</f>
        <v>7750</v>
      </c>
      <c r="D65" s="327">
        <f>'Kinderkrippe &amp; -garten'!G104</f>
        <v>330</v>
      </c>
      <c r="E65" s="329">
        <f>'Kinderkrippe &amp; -garten'!J104</f>
        <v>350</v>
      </c>
      <c r="F65" s="333">
        <f>'Kinderkrippe &amp; -garten'!M104</f>
        <v>370</v>
      </c>
      <c r="G65" s="336">
        <f>'Kinderkrippe &amp; -garten'!S104</f>
        <v>330</v>
      </c>
      <c r="H65" s="338">
        <f>'Kinderkrippe &amp; -garten'!V104</f>
        <v>350</v>
      </c>
      <c r="I65" s="339">
        <f>'Kinderkrippe &amp; -garten'!Y104</f>
        <v>370</v>
      </c>
      <c r="J65" s="11">
        <f>'Kinderkrippe &amp; -garten'!AE104</f>
        <v>83.333333333333329</v>
      </c>
      <c r="K65" s="12">
        <f>'Kinderkrippe &amp; -garten'!AH104</f>
        <v>96</v>
      </c>
      <c r="L65" s="13">
        <f>'Kinderkrippe &amp; -garten'!AK104</f>
        <v>110</v>
      </c>
      <c r="M65" s="379">
        <f>'Kinderkrippe &amp; -garten'!AQ104</f>
        <v>60</v>
      </c>
      <c r="N65" s="383">
        <f>'Kinderkrippe &amp; -garten'!AT104</f>
        <v>69</v>
      </c>
      <c r="O65" s="385">
        <f>'Kinderkrippe &amp; -garten'!AW104</f>
        <v>79</v>
      </c>
    </row>
    <row r="66" spans="1:15" x14ac:dyDescent="0.25">
      <c r="A66" s="367">
        <f>'Kinderkrippe &amp; -garten'!B105</f>
        <v>7751</v>
      </c>
      <c r="B66" s="387" t="s">
        <v>10</v>
      </c>
      <c r="C66" s="366">
        <f>'Kinderkrippe &amp; -garten'!D105</f>
        <v>7850</v>
      </c>
      <c r="D66" s="327">
        <f>'Kinderkrippe &amp; -garten'!G105</f>
        <v>330</v>
      </c>
      <c r="E66" s="329">
        <f>'Kinderkrippe &amp; -garten'!J105</f>
        <v>350</v>
      </c>
      <c r="F66" s="333">
        <f>'Kinderkrippe &amp; -garten'!M105</f>
        <v>370</v>
      </c>
      <c r="G66" s="336">
        <f>'Kinderkrippe &amp; -garten'!S105</f>
        <v>330</v>
      </c>
      <c r="H66" s="338">
        <f>'Kinderkrippe &amp; -garten'!V105</f>
        <v>350</v>
      </c>
      <c r="I66" s="339">
        <f>'Kinderkrippe &amp; -garten'!Y105</f>
        <v>370</v>
      </c>
      <c r="J66" s="11">
        <f>'Kinderkrippe &amp; -garten'!AE105</f>
        <v>85</v>
      </c>
      <c r="K66" s="12">
        <f>'Kinderkrippe &amp; -garten'!AH105</f>
        <v>98</v>
      </c>
      <c r="L66" s="13">
        <f>'Kinderkrippe &amp; -garten'!AK105</f>
        <v>113</v>
      </c>
      <c r="M66" s="379">
        <f>'Kinderkrippe &amp; -garten'!AQ105</f>
        <v>61.25</v>
      </c>
      <c r="N66" s="383">
        <f>'Kinderkrippe &amp; -garten'!AT105</f>
        <v>70</v>
      </c>
      <c r="O66" s="385">
        <f>'Kinderkrippe &amp; -garten'!AW105</f>
        <v>81</v>
      </c>
    </row>
    <row r="67" spans="1:15" x14ac:dyDescent="0.25">
      <c r="A67" s="367">
        <f>'Kinderkrippe &amp; -garten'!B106</f>
        <v>7851</v>
      </c>
      <c r="B67" s="387" t="s">
        <v>10</v>
      </c>
      <c r="C67" s="366">
        <f>'Kinderkrippe &amp; -garten'!D106</f>
        <v>7950</v>
      </c>
      <c r="D67" s="327">
        <f>'Kinderkrippe &amp; -garten'!G106</f>
        <v>330</v>
      </c>
      <c r="E67" s="329">
        <f>'Kinderkrippe &amp; -garten'!J106</f>
        <v>350</v>
      </c>
      <c r="F67" s="333">
        <f>'Kinderkrippe &amp; -garten'!M106</f>
        <v>370</v>
      </c>
      <c r="G67" s="336">
        <f>'Kinderkrippe &amp; -garten'!S106</f>
        <v>330</v>
      </c>
      <c r="H67" s="338">
        <f>'Kinderkrippe &amp; -garten'!V106</f>
        <v>350</v>
      </c>
      <c r="I67" s="339">
        <f>'Kinderkrippe &amp; -garten'!Y106</f>
        <v>370</v>
      </c>
      <c r="J67" s="11">
        <f>'Kinderkrippe &amp; -garten'!AE106</f>
        <v>86.666666666666671</v>
      </c>
      <c r="K67" s="12">
        <f>'Kinderkrippe &amp; -garten'!AH106</f>
        <v>100</v>
      </c>
      <c r="L67" s="13">
        <f>'Kinderkrippe &amp; -garten'!AK106</f>
        <v>115</v>
      </c>
      <c r="M67" s="379">
        <f>'Kinderkrippe &amp; -garten'!AQ106</f>
        <v>62.5</v>
      </c>
      <c r="N67" s="383">
        <f>'Kinderkrippe &amp; -garten'!AT106</f>
        <v>72</v>
      </c>
      <c r="O67" s="385">
        <f>'Kinderkrippe &amp; -garten'!AW106</f>
        <v>83</v>
      </c>
    </row>
    <row r="68" spans="1:15" x14ac:dyDescent="0.25">
      <c r="A68" s="367">
        <f>'Kinderkrippe &amp; -garten'!B107</f>
        <v>7951</v>
      </c>
      <c r="B68" s="387" t="s">
        <v>10</v>
      </c>
      <c r="C68" s="366">
        <f>'Kinderkrippe &amp; -garten'!D107</f>
        <v>8050</v>
      </c>
      <c r="D68" s="327">
        <f>'Kinderkrippe &amp; -garten'!G107</f>
        <v>330</v>
      </c>
      <c r="E68" s="329">
        <f>'Kinderkrippe &amp; -garten'!J107</f>
        <v>350</v>
      </c>
      <c r="F68" s="333">
        <f>'Kinderkrippe &amp; -garten'!M107</f>
        <v>370</v>
      </c>
      <c r="G68" s="336">
        <f>'Kinderkrippe &amp; -garten'!S107</f>
        <v>330</v>
      </c>
      <c r="H68" s="338">
        <f>'Kinderkrippe &amp; -garten'!V107</f>
        <v>350</v>
      </c>
      <c r="I68" s="339">
        <f>'Kinderkrippe &amp; -garten'!Y107</f>
        <v>370</v>
      </c>
      <c r="J68" s="11">
        <f>'Kinderkrippe &amp; -garten'!AE107</f>
        <v>88.333333333333329</v>
      </c>
      <c r="K68" s="12">
        <f>'Kinderkrippe &amp; -garten'!AH107</f>
        <v>102</v>
      </c>
      <c r="L68" s="13">
        <f>'Kinderkrippe &amp; -garten'!AK107</f>
        <v>117</v>
      </c>
      <c r="M68" s="379">
        <f>'Kinderkrippe &amp; -garten'!AQ107</f>
        <v>63.75</v>
      </c>
      <c r="N68" s="383">
        <f>'Kinderkrippe &amp; -garten'!AT107</f>
        <v>73</v>
      </c>
      <c r="O68" s="385">
        <f>'Kinderkrippe &amp; -garten'!AW107</f>
        <v>84</v>
      </c>
    </row>
    <row r="69" spans="1:15" x14ac:dyDescent="0.25">
      <c r="A69" s="367">
        <f>'Kinderkrippe &amp; -garten'!B108</f>
        <v>8051</v>
      </c>
      <c r="B69" s="387" t="s">
        <v>10</v>
      </c>
      <c r="C69" s="366">
        <f>'Kinderkrippe &amp; -garten'!D108</f>
        <v>8150</v>
      </c>
      <c r="D69" s="327">
        <f>'Kinderkrippe &amp; -garten'!G108</f>
        <v>330</v>
      </c>
      <c r="E69" s="329">
        <f>'Kinderkrippe &amp; -garten'!J108</f>
        <v>350</v>
      </c>
      <c r="F69" s="333">
        <f>'Kinderkrippe &amp; -garten'!M108</f>
        <v>370</v>
      </c>
      <c r="G69" s="336">
        <f>'Kinderkrippe &amp; -garten'!S108</f>
        <v>330</v>
      </c>
      <c r="H69" s="338">
        <f>'Kinderkrippe &amp; -garten'!V108</f>
        <v>350</v>
      </c>
      <c r="I69" s="339">
        <f>'Kinderkrippe &amp; -garten'!Y108</f>
        <v>370</v>
      </c>
      <c r="J69" s="11">
        <f>'Kinderkrippe &amp; -garten'!AE108</f>
        <v>90</v>
      </c>
      <c r="K69" s="12">
        <f>'Kinderkrippe &amp; -garten'!AH108</f>
        <v>104</v>
      </c>
      <c r="L69" s="13">
        <f>'Kinderkrippe &amp; -garten'!AK108</f>
        <v>120</v>
      </c>
      <c r="M69" s="379">
        <f>'Kinderkrippe &amp; -garten'!AQ108</f>
        <v>65</v>
      </c>
      <c r="N69" s="383">
        <f>'Kinderkrippe &amp; -garten'!AT108</f>
        <v>75</v>
      </c>
      <c r="O69" s="385">
        <f>'Kinderkrippe &amp; -garten'!AW108</f>
        <v>86</v>
      </c>
    </row>
    <row r="70" spans="1:15" hidden="1" x14ac:dyDescent="0.25">
      <c r="A70" s="367">
        <f>'Kinderkrippe &amp; -garten'!B109</f>
        <v>8151</v>
      </c>
      <c r="B70" s="387" t="s">
        <v>10</v>
      </c>
      <c r="C70" s="366">
        <f>'Kinderkrippe &amp; -garten'!D109</f>
        <v>8250</v>
      </c>
      <c r="D70" s="327">
        <f>'Kinderkrippe &amp; -garten'!G109</f>
        <v>330</v>
      </c>
      <c r="E70" s="329">
        <f>'Kinderkrippe &amp; -garten'!J109</f>
        <v>350</v>
      </c>
      <c r="F70" s="333">
        <f>'Kinderkrippe &amp; -garten'!M109</f>
        <v>370</v>
      </c>
      <c r="G70" s="336">
        <f>'Kinderkrippe &amp; -garten'!S109</f>
        <v>330</v>
      </c>
      <c r="H70" s="338">
        <f>'Kinderkrippe &amp; -garten'!V109</f>
        <v>350</v>
      </c>
      <c r="I70" s="339">
        <f>'Kinderkrippe &amp; -garten'!Y109</f>
        <v>370</v>
      </c>
      <c r="J70" s="11">
        <f>'Kinderkrippe &amp; -garten'!AE109</f>
        <v>91.666666666666671</v>
      </c>
      <c r="K70" s="12">
        <f>'Kinderkrippe &amp; -garten'!AH109</f>
        <v>105</v>
      </c>
      <c r="L70" s="13">
        <f>'Kinderkrippe &amp; -garten'!AK109</f>
        <v>121</v>
      </c>
      <c r="M70" s="379">
        <f>'Kinderkrippe &amp; -garten'!AQ109</f>
        <v>66.25</v>
      </c>
      <c r="N70" s="383">
        <f>'Kinderkrippe &amp; -garten'!AT109</f>
        <v>76</v>
      </c>
      <c r="O70" s="385">
        <f>'Kinderkrippe &amp; -garten'!AW109</f>
        <v>87</v>
      </c>
    </row>
    <row r="71" spans="1:15" hidden="1" x14ac:dyDescent="0.25">
      <c r="A71" s="367">
        <f>'Kinderkrippe &amp; -garten'!B110</f>
        <v>8251</v>
      </c>
      <c r="B71" s="387" t="s">
        <v>10</v>
      </c>
      <c r="C71" s="366">
        <f>'Kinderkrippe &amp; -garten'!D110</f>
        <v>8350</v>
      </c>
      <c r="D71" s="327">
        <f>'Kinderkrippe &amp; -garten'!G110</f>
        <v>330</v>
      </c>
      <c r="E71" s="329">
        <f>'Kinderkrippe &amp; -garten'!J110</f>
        <v>350</v>
      </c>
      <c r="F71" s="333">
        <f>'Kinderkrippe &amp; -garten'!M110</f>
        <v>370</v>
      </c>
      <c r="G71" s="336">
        <f>'Kinderkrippe &amp; -garten'!S110</f>
        <v>330</v>
      </c>
      <c r="H71" s="338">
        <f>'Kinderkrippe &amp; -garten'!V110</f>
        <v>350</v>
      </c>
      <c r="I71" s="339">
        <f>'Kinderkrippe &amp; -garten'!Y110</f>
        <v>370</v>
      </c>
      <c r="J71" s="11">
        <f>'Kinderkrippe &amp; -garten'!AE110</f>
        <v>93.333333333333329</v>
      </c>
      <c r="K71" s="12">
        <f>'Kinderkrippe &amp; -garten'!AH110</f>
        <v>107</v>
      </c>
      <c r="L71" s="13">
        <f>'Kinderkrippe &amp; -garten'!AK110</f>
        <v>123</v>
      </c>
      <c r="M71" s="379">
        <f>'Kinderkrippe &amp; -garten'!AQ110</f>
        <v>67.5</v>
      </c>
      <c r="N71" s="383">
        <f>'Kinderkrippe &amp; -garten'!AT110</f>
        <v>78</v>
      </c>
      <c r="O71" s="385">
        <f>'Kinderkrippe &amp; -garten'!AW110</f>
        <v>90</v>
      </c>
    </row>
    <row r="72" spans="1:15" hidden="1" x14ac:dyDescent="0.25">
      <c r="A72" s="367">
        <f>'Kinderkrippe &amp; -garten'!B111</f>
        <v>8351</v>
      </c>
      <c r="B72" s="387" t="s">
        <v>10</v>
      </c>
      <c r="C72" s="366">
        <f>'Kinderkrippe &amp; -garten'!D111</f>
        <v>8450</v>
      </c>
      <c r="D72" s="327">
        <f>'Kinderkrippe &amp; -garten'!G111</f>
        <v>330</v>
      </c>
      <c r="E72" s="329">
        <f>'Kinderkrippe &amp; -garten'!J111</f>
        <v>350</v>
      </c>
      <c r="F72" s="333">
        <f>'Kinderkrippe &amp; -garten'!M111</f>
        <v>370</v>
      </c>
      <c r="G72" s="336">
        <f>'Kinderkrippe &amp; -garten'!S111</f>
        <v>330</v>
      </c>
      <c r="H72" s="338">
        <f>'Kinderkrippe &amp; -garten'!V111</f>
        <v>350</v>
      </c>
      <c r="I72" s="339">
        <f>'Kinderkrippe &amp; -garten'!Y111</f>
        <v>370</v>
      </c>
      <c r="J72" s="11">
        <f>'Kinderkrippe &amp; -garten'!AE111</f>
        <v>95</v>
      </c>
      <c r="K72" s="12">
        <f>'Kinderkrippe &amp; -garten'!AH111</f>
        <v>109</v>
      </c>
      <c r="L72" s="13">
        <f>'Kinderkrippe &amp; -garten'!AK111</f>
        <v>125</v>
      </c>
      <c r="M72" s="379">
        <f>'Kinderkrippe &amp; -garten'!AQ111</f>
        <v>68.75</v>
      </c>
      <c r="N72" s="383">
        <f>'Kinderkrippe &amp; -garten'!AT111</f>
        <v>79</v>
      </c>
      <c r="O72" s="385">
        <f>'Kinderkrippe &amp; -garten'!AW111</f>
        <v>91</v>
      </c>
    </row>
    <row r="73" spans="1:15" hidden="1" x14ac:dyDescent="0.25">
      <c r="A73" s="367">
        <f>'Kinderkrippe &amp; -garten'!B112</f>
        <v>8451</v>
      </c>
      <c r="B73" s="387" t="s">
        <v>10</v>
      </c>
      <c r="C73" s="366">
        <f>'Kinderkrippe &amp; -garten'!D112</f>
        <v>8550</v>
      </c>
      <c r="D73" s="327">
        <f>'Kinderkrippe &amp; -garten'!G112</f>
        <v>330</v>
      </c>
      <c r="E73" s="329">
        <f>'Kinderkrippe &amp; -garten'!J112</f>
        <v>350</v>
      </c>
      <c r="F73" s="333">
        <f>'Kinderkrippe &amp; -garten'!M112</f>
        <v>370</v>
      </c>
      <c r="G73" s="336">
        <f>'Kinderkrippe &amp; -garten'!S112</f>
        <v>330</v>
      </c>
      <c r="H73" s="338">
        <f>'Kinderkrippe &amp; -garten'!V112</f>
        <v>350</v>
      </c>
      <c r="I73" s="339">
        <f>'Kinderkrippe &amp; -garten'!Y112</f>
        <v>370</v>
      </c>
      <c r="J73" s="11">
        <f>'Kinderkrippe &amp; -garten'!AE112</f>
        <v>96.666666666666671</v>
      </c>
      <c r="K73" s="12">
        <f>'Kinderkrippe &amp; -garten'!AH112</f>
        <v>111</v>
      </c>
      <c r="L73" s="13">
        <f>'Kinderkrippe &amp; -garten'!AK112</f>
        <v>128</v>
      </c>
      <c r="M73" s="379">
        <f>'Kinderkrippe &amp; -garten'!AQ112</f>
        <v>70</v>
      </c>
      <c r="N73" s="383">
        <f>'Kinderkrippe &amp; -garten'!AT112</f>
        <v>81</v>
      </c>
      <c r="O73" s="385">
        <f>'Kinderkrippe &amp; -garten'!AW112</f>
        <v>93</v>
      </c>
    </row>
    <row r="74" spans="1:15" hidden="1" x14ac:dyDescent="0.25">
      <c r="A74" s="367">
        <f>'Kinderkrippe &amp; -garten'!B113</f>
        <v>8551</v>
      </c>
      <c r="B74" s="387" t="s">
        <v>10</v>
      </c>
      <c r="C74" s="366">
        <f>'Kinderkrippe &amp; -garten'!D113</f>
        <v>8650</v>
      </c>
      <c r="D74" s="327">
        <f>'Kinderkrippe &amp; -garten'!G113</f>
        <v>330</v>
      </c>
      <c r="E74" s="329">
        <f>'Kinderkrippe &amp; -garten'!J113</f>
        <v>350</v>
      </c>
      <c r="F74" s="333">
        <f>'Kinderkrippe &amp; -garten'!M113</f>
        <v>370</v>
      </c>
      <c r="G74" s="336">
        <f>'Kinderkrippe &amp; -garten'!S113</f>
        <v>330</v>
      </c>
      <c r="H74" s="338">
        <f>'Kinderkrippe &amp; -garten'!V113</f>
        <v>350</v>
      </c>
      <c r="I74" s="339">
        <f>'Kinderkrippe &amp; -garten'!Y113</f>
        <v>370</v>
      </c>
      <c r="J74" s="11">
        <f>'Kinderkrippe &amp; -garten'!AE113</f>
        <v>98.333333333333329</v>
      </c>
      <c r="K74" s="12">
        <f>'Kinderkrippe &amp; -garten'!AH113</f>
        <v>113</v>
      </c>
      <c r="L74" s="13">
        <f>'Kinderkrippe &amp; -garten'!AK113</f>
        <v>130</v>
      </c>
      <c r="M74" s="379">
        <f>'Kinderkrippe &amp; -garten'!AQ113</f>
        <v>71.25</v>
      </c>
      <c r="N74" s="383">
        <f>'Kinderkrippe &amp; -garten'!AT113</f>
        <v>82</v>
      </c>
      <c r="O74" s="385">
        <f>'Kinderkrippe &amp; -garten'!AW113</f>
        <v>94</v>
      </c>
    </row>
    <row r="75" spans="1:15" hidden="1" x14ac:dyDescent="0.25">
      <c r="A75" s="367">
        <f>'Kinderkrippe &amp; -garten'!B114</f>
        <v>8651</v>
      </c>
      <c r="B75" s="387" t="s">
        <v>10</v>
      </c>
      <c r="C75" s="366">
        <f>'Kinderkrippe &amp; -garten'!D114</f>
        <v>8750</v>
      </c>
      <c r="D75" s="327">
        <f>'Kinderkrippe &amp; -garten'!G114</f>
        <v>330</v>
      </c>
      <c r="E75" s="329">
        <f>'Kinderkrippe &amp; -garten'!J114</f>
        <v>350</v>
      </c>
      <c r="F75" s="333">
        <f>'Kinderkrippe &amp; -garten'!M114</f>
        <v>370</v>
      </c>
      <c r="G75" s="336">
        <f>'Kinderkrippe &amp; -garten'!S114</f>
        <v>330</v>
      </c>
      <c r="H75" s="338">
        <f>'Kinderkrippe &amp; -garten'!V114</f>
        <v>350</v>
      </c>
      <c r="I75" s="339">
        <f>'Kinderkrippe &amp; -garten'!Y114</f>
        <v>370</v>
      </c>
      <c r="J75" s="11">
        <f>'Kinderkrippe &amp; -garten'!AE114</f>
        <v>100</v>
      </c>
      <c r="K75" s="12">
        <f>'Kinderkrippe &amp; -garten'!AH114</f>
        <v>115</v>
      </c>
      <c r="L75" s="13">
        <f>'Kinderkrippe &amp; -garten'!AK114</f>
        <v>132</v>
      </c>
      <c r="M75" s="379">
        <f>'Kinderkrippe &amp; -garten'!AQ114</f>
        <v>72.5</v>
      </c>
      <c r="N75" s="383">
        <f>'Kinderkrippe &amp; -garten'!AT114</f>
        <v>83</v>
      </c>
      <c r="O75" s="385">
        <f>'Kinderkrippe &amp; -garten'!AW114</f>
        <v>95</v>
      </c>
    </row>
    <row r="76" spans="1:15" hidden="1" x14ac:dyDescent="0.25">
      <c r="A76" s="367">
        <f>'Kinderkrippe &amp; -garten'!B115</f>
        <v>8751</v>
      </c>
      <c r="B76" s="387" t="s">
        <v>10</v>
      </c>
      <c r="C76" s="366">
        <f>'Kinderkrippe &amp; -garten'!D115</f>
        <v>8850</v>
      </c>
      <c r="D76" s="327">
        <f>'Kinderkrippe &amp; -garten'!G115</f>
        <v>330</v>
      </c>
      <c r="E76" s="329">
        <f>'Kinderkrippe &amp; -garten'!J115</f>
        <v>350</v>
      </c>
      <c r="F76" s="333">
        <f>'Kinderkrippe &amp; -garten'!M115</f>
        <v>370</v>
      </c>
      <c r="G76" s="336">
        <f>'Kinderkrippe &amp; -garten'!S115</f>
        <v>330</v>
      </c>
      <c r="H76" s="338">
        <f>'Kinderkrippe &amp; -garten'!V115</f>
        <v>350</v>
      </c>
      <c r="I76" s="339">
        <f>'Kinderkrippe &amp; -garten'!Y115</f>
        <v>370</v>
      </c>
      <c r="J76" s="11">
        <f>'Kinderkrippe &amp; -garten'!AE115</f>
        <v>101.66666666666667</v>
      </c>
      <c r="K76" s="12">
        <f>'Kinderkrippe &amp; -garten'!AH115</f>
        <v>117</v>
      </c>
      <c r="L76" s="13">
        <f>'Kinderkrippe &amp; -garten'!AK115</f>
        <v>135</v>
      </c>
      <c r="M76" s="379">
        <f>'Kinderkrippe &amp; -garten'!AQ115</f>
        <v>73.75</v>
      </c>
      <c r="N76" s="383">
        <f>'Kinderkrippe &amp; -garten'!AT115</f>
        <v>85</v>
      </c>
      <c r="O76" s="385">
        <f>'Kinderkrippe &amp; -garten'!AW115</f>
        <v>98</v>
      </c>
    </row>
    <row r="77" spans="1:15" hidden="1" x14ac:dyDescent="0.25">
      <c r="A77" s="367">
        <f>'Kinderkrippe &amp; -garten'!B116</f>
        <v>8851</v>
      </c>
      <c r="B77" s="387" t="s">
        <v>10</v>
      </c>
      <c r="C77" s="366">
        <f>'Kinderkrippe &amp; -garten'!D116</f>
        <v>8950</v>
      </c>
      <c r="D77" s="327">
        <f>'Kinderkrippe &amp; -garten'!G116</f>
        <v>330</v>
      </c>
      <c r="E77" s="329">
        <f>'Kinderkrippe &amp; -garten'!J116</f>
        <v>350</v>
      </c>
      <c r="F77" s="333">
        <f>'Kinderkrippe &amp; -garten'!M116</f>
        <v>370</v>
      </c>
      <c r="G77" s="336">
        <f>'Kinderkrippe &amp; -garten'!S116</f>
        <v>330</v>
      </c>
      <c r="H77" s="338">
        <f>'Kinderkrippe &amp; -garten'!V116</f>
        <v>350</v>
      </c>
      <c r="I77" s="339">
        <f>'Kinderkrippe &amp; -garten'!Y116</f>
        <v>370</v>
      </c>
      <c r="J77" s="11">
        <f>'Kinderkrippe &amp; -garten'!AE116</f>
        <v>103.33333333333333</v>
      </c>
      <c r="K77" s="12">
        <f>'Kinderkrippe &amp; -garten'!AH116</f>
        <v>119</v>
      </c>
      <c r="L77" s="13">
        <f>'Kinderkrippe &amp; -garten'!AK116</f>
        <v>137</v>
      </c>
      <c r="M77" s="379">
        <f>'Kinderkrippe &amp; -garten'!AQ116</f>
        <v>75</v>
      </c>
      <c r="N77" s="383">
        <f>'Kinderkrippe &amp; -garten'!AT116</f>
        <v>86</v>
      </c>
      <c r="O77" s="385">
        <f>'Kinderkrippe &amp; -garten'!AW116</f>
        <v>99</v>
      </c>
    </row>
    <row r="78" spans="1:15" hidden="1" x14ac:dyDescent="0.25">
      <c r="A78" s="367">
        <f>'Kinderkrippe &amp; -garten'!B117</f>
        <v>8951</v>
      </c>
      <c r="B78" s="387" t="s">
        <v>10</v>
      </c>
      <c r="C78" s="366">
        <f>'Kinderkrippe &amp; -garten'!D117</f>
        <v>9050</v>
      </c>
      <c r="D78" s="327">
        <f>'Kinderkrippe &amp; -garten'!G117</f>
        <v>330</v>
      </c>
      <c r="E78" s="329">
        <f>'Kinderkrippe &amp; -garten'!J117</f>
        <v>350</v>
      </c>
      <c r="F78" s="333">
        <f>'Kinderkrippe &amp; -garten'!M117</f>
        <v>370</v>
      </c>
      <c r="G78" s="336">
        <f>'Kinderkrippe &amp; -garten'!S117</f>
        <v>330</v>
      </c>
      <c r="H78" s="338">
        <f>'Kinderkrippe &amp; -garten'!V117</f>
        <v>350</v>
      </c>
      <c r="I78" s="339">
        <f>'Kinderkrippe &amp; -garten'!Y117</f>
        <v>370</v>
      </c>
      <c r="J78" s="11">
        <f>'Kinderkrippe &amp; -garten'!AE117</f>
        <v>105</v>
      </c>
      <c r="K78" s="12">
        <f>'Kinderkrippe &amp; -garten'!AH117</f>
        <v>121</v>
      </c>
      <c r="L78" s="13">
        <f>'Kinderkrippe &amp; -garten'!AK117</f>
        <v>139</v>
      </c>
      <c r="M78" s="379">
        <f>'Kinderkrippe &amp; -garten'!AQ117</f>
        <v>76.25</v>
      </c>
      <c r="N78" s="383">
        <f>'Kinderkrippe &amp; -garten'!AT117</f>
        <v>88</v>
      </c>
      <c r="O78" s="385">
        <f>'Kinderkrippe &amp; -garten'!AW117</f>
        <v>101</v>
      </c>
    </row>
    <row r="79" spans="1:15" hidden="1" x14ac:dyDescent="0.25">
      <c r="A79" s="367">
        <f>'Kinderkrippe &amp; -garten'!B118</f>
        <v>9051</v>
      </c>
      <c r="B79" s="387" t="s">
        <v>10</v>
      </c>
      <c r="C79" s="366">
        <f>'Kinderkrippe &amp; -garten'!D118</f>
        <v>9150</v>
      </c>
      <c r="D79" s="327">
        <f>'Kinderkrippe &amp; -garten'!G118</f>
        <v>330</v>
      </c>
      <c r="E79" s="329">
        <f>'Kinderkrippe &amp; -garten'!J118</f>
        <v>350</v>
      </c>
      <c r="F79" s="333">
        <f>'Kinderkrippe &amp; -garten'!M118</f>
        <v>370</v>
      </c>
      <c r="G79" s="336">
        <f>'Kinderkrippe &amp; -garten'!S118</f>
        <v>330</v>
      </c>
      <c r="H79" s="338">
        <f>'Kinderkrippe &amp; -garten'!V118</f>
        <v>350</v>
      </c>
      <c r="I79" s="339">
        <f>'Kinderkrippe &amp; -garten'!Y118</f>
        <v>370</v>
      </c>
      <c r="J79" s="11">
        <f>'Kinderkrippe &amp; -garten'!AE118</f>
        <v>106.66666666666667</v>
      </c>
      <c r="K79" s="12">
        <f>'Kinderkrippe &amp; -garten'!AH118</f>
        <v>123</v>
      </c>
      <c r="L79" s="13">
        <f>'Kinderkrippe &amp; -garten'!AK118</f>
        <v>141</v>
      </c>
      <c r="M79" s="379">
        <f>'Kinderkrippe &amp; -garten'!AQ118</f>
        <v>77.5</v>
      </c>
      <c r="N79" s="383">
        <f>'Kinderkrippe &amp; -garten'!AT118</f>
        <v>89</v>
      </c>
      <c r="O79" s="385">
        <f>'Kinderkrippe &amp; -garten'!AW118</f>
        <v>102</v>
      </c>
    </row>
    <row r="80" spans="1:15" hidden="1" x14ac:dyDescent="0.25">
      <c r="A80" s="367">
        <f>'Kinderkrippe &amp; -garten'!B119</f>
        <v>9151</v>
      </c>
      <c r="B80" s="387" t="s">
        <v>10</v>
      </c>
      <c r="C80" s="366">
        <f>'Kinderkrippe &amp; -garten'!D119</f>
        <v>9250</v>
      </c>
      <c r="D80" s="327">
        <f>'Kinderkrippe &amp; -garten'!G119</f>
        <v>330</v>
      </c>
      <c r="E80" s="329">
        <f>'Kinderkrippe &amp; -garten'!J119</f>
        <v>350</v>
      </c>
      <c r="F80" s="333">
        <f>'Kinderkrippe &amp; -garten'!M119</f>
        <v>370</v>
      </c>
      <c r="G80" s="336">
        <f>'Kinderkrippe &amp; -garten'!S119</f>
        <v>330</v>
      </c>
      <c r="H80" s="338">
        <f>'Kinderkrippe &amp; -garten'!V119</f>
        <v>350</v>
      </c>
      <c r="I80" s="339">
        <f>'Kinderkrippe &amp; -garten'!Y119</f>
        <v>370</v>
      </c>
      <c r="J80" s="11">
        <f>'Kinderkrippe &amp; -garten'!AE119</f>
        <v>108.33333333333333</v>
      </c>
      <c r="K80" s="12">
        <f>'Kinderkrippe &amp; -garten'!AH119</f>
        <v>125</v>
      </c>
      <c r="L80" s="13">
        <f>'Kinderkrippe &amp; -garten'!AK119</f>
        <v>144</v>
      </c>
      <c r="M80" s="379">
        <f>'Kinderkrippe &amp; -garten'!AQ119</f>
        <v>78.75</v>
      </c>
      <c r="N80" s="383">
        <f>'Kinderkrippe &amp; -garten'!AT119</f>
        <v>91</v>
      </c>
      <c r="O80" s="385">
        <f>'Kinderkrippe &amp; -garten'!AW119</f>
        <v>105</v>
      </c>
    </row>
    <row r="81" spans="1:15" ht="30" x14ac:dyDescent="0.25">
      <c r="A81" s="367">
        <f>SUM(C69+1)</f>
        <v>8151</v>
      </c>
      <c r="B81" s="387" t="s">
        <v>11</v>
      </c>
      <c r="C81" s="369"/>
      <c r="D81" s="327">
        <f>'Kinderkrippe &amp; -garten'!G120</f>
        <v>330</v>
      </c>
      <c r="E81" s="329">
        <f>'Kinderkrippe &amp; -garten'!J120</f>
        <v>350</v>
      </c>
      <c r="F81" s="333">
        <f>'Kinderkrippe &amp; -garten'!M120</f>
        <v>370</v>
      </c>
      <c r="G81" s="336">
        <f>'Kinderkrippe &amp; -garten'!S120</f>
        <v>330</v>
      </c>
      <c r="H81" s="338">
        <f>'Kinderkrippe &amp; -garten'!V120</f>
        <v>350</v>
      </c>
      <c r="I81" s="339">
        <f>'Kinderkrippe &amp; -garten'!Y120</f>
        <v>370</v>
      </c>
      <c r="J81" s="11">
        <f>'Kinderkrippe &amp; -garten'!AE120</f>
        <v>91.666666666666671</v>
      </c>
      <c r="K81" s="12">
        <f>'Kinderkrippe &amp; -garten'!AH120</f>
        <v>105</v>
      </c>
      <c r="L81" s="13">
        <f>'Kinderkrippe &amp; -garten'!AK120</f>
        <v>121</v>
      </c>
      <c r="M81" s="379">
        <f>'Kinderkrippe &amp; -garten'!AQ120</f>
        <v>66.25</v>
      </c>
      <c r="N81" s="383">
        <f>'Kinderkrippe &amp; -garten'!AT120</f>
        <v>76</v>
      </c>
      <c r="O81" s="385">
        <f>'Kinderkrippe &amp; -garten'!AW120</f>
        <v>87</v>
      </c>
    </row>
    <row r="82" spans="1:15" x14ac:dyDescent="0.25">
      <c r="A82" s="564" t="s">
        <v>49</v>
      </c>
      <c r="B82" s="564"/>
      <c r="C82" s="565"/>
      <c r="D82" s="327">
        <f>'Kinderkrippe &amp; -garten'!F121</f>
        <v>172.5</v>
      </c>
      <c r="E82" s="329">
        <f>'Kinderkrippe &amp; -garten'!J121</f>
        <v>198</v>
      </c>
      <c r="F82" s="333">
        <f>'Kinderkrippe &amp; -garten'!M121</f>
        <v>228</v>
      </c>
      <c r="G82" s="336">
        <f>'Kinderkrippe &amp; -garten'!S121</f>
        <v>0</v>
      </c>
      <c r="H82" s="338">
        <f>'Kinderkrippe &amp; -garten'!V121</f>
        <v>0</v>
      </c>
      <c r="I82" s="339">
        <f>'Kinderkrippe &amp; -garten'!Y121</f>
        <v>0</v>
      </c>
      <c r="J82" s="11">
        <f>'Kinderkrippe &amp; -garten'!AE121</f>
        <v>0</v>
      </c>
      <c r="K82" s="12">
        <f>'Kinderkrippe &amp; -garten'!AH121</f>
        <v>0</v>
      </c>
      <c r="L82" s="13">
        <f>'Kinderkrippe &amp; -garten'!AK121</f>
        <v>0</v>
      </c>
      <c r="M82" s="379">
        <f>'Kinderkrippe &amp; -garten'!AQ121</f>
        <v>0</v>
      </c>
      <c r="N82" s="383">
        <f>'Kinderkrippe &amp; -garten'!AT121</f>
        <v>0</v>
      </c>
      <c r="O82" s="385">
        <f>'Kinderkrippe &amp; -garten'!AW121</f>
        <v>0</v>
      </c>
    </row>
  </sheetData>
  <sheetProtection password="CA75" sheet="1" objects="1" scenarios="1"/>
  <mergeCells count="5">
    <mergeCell ref="A82:C82"/>
    <mergeCell ref="A4:C4"/>
    <mergeCell ref="A5:C5"/>
    <mergeCell ref="A6:C6"/>
    <mergeCell ref="A7:C7"/>
  </mergeCells>
  <printOptions horizontalCentered="1"/>
  <pageMargins left="0.70866141732283472" right="0.70866141732283472" top="0.78740157480314965" bottom="0.78740157480314965" header="0.31496062992125984" footer="0.31496062992125984"/>
  <pageSetup paperSize="9"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3"/>
  <sheetViews>
    <sheetView zoomScale="80" zoomScaleNormal="80" workbookViewId="0">
      <selection activeCell="I42" sqref="I42"/>
    </sheetView>
  </sheetViews>
  <sheetFormatPr baseColWidth="10" defaultRowHeight="15" x14ac:dyDescent="0.25"/>
  <cols>
    <col min="2" max="2" width="7.42578125" customWidth="1"/>
  </cols>
  <sheetData>
    <row r="1" spans="1:15" ht="18.75" x14ac:dyDescent="0.3">
      <c r="A1" s="99" t="e">
        <f>#REF!</f>
        <v>#REF!</v>
      </c>
    </row>
    <row r="2" spans="1:15" ht="18.75" x14ac:dyDescent="0.3">
      <c r="A2" s="100" t="e">
        <f>#REF!</f>
        <v>#REF!</v>
      </c>
    </row>
    <row r="4" spans="1:15" x14ac:dyDescent="0.25">
      <c r="A4" s="507" t="e">
        <f>#REF!</f>
        <v>#REF!</v>
      </c>
      <c r="B4" s="507"/>
      <c r="C4" s="508"/>
      <c r="D4" s="43" t="e">
        <f>#REF!</f>
        <v>#REF!</v>
      </c>
      <c r="E4" s="55"/>
      <c r="F4" s="55"/>
      <c r="G4" s="43" t="e">
        <f>#REF!</f>
        <v>#REF!</v>
      </c>
      <c r="H4" s="56"/>
      <c r="I4" s="56"/>
      <c r="J4" s="53" t="e">
        <f>#REF!</f>
        <v>#REF!</v>
      </c>
      <c r="K4" s="58"/>
      <c r="L4" s="58"/>
      <c r="M4" s="50" t="e">
        <f>#REF!</f>
        <v>#REF!</v>
      </c>
      <c r="N4" s="50"/>
      <c r="O4" s="50"/>
    </row>
    <row r="5" spans="1:15" ht="103.5" customHeight="1" x14ac:dyDescent="0.25">
      <c r="A5" s="576"/>
      <c r="B5" s="577"/>
      <c r="C5" s="578"/>
      <c r="D5" s="59"/>
      <c r="E5" s="32" t="e">
        <f>#REF!</f>
        <v>#REF!</v>
      </c>
      <c r="F5" s="32" t="e">
        <f>#REF!</f>
        <v>#REF!</v>
      </c>
      <c r="G5" s="61"/>
      <c r="H5" s="33" t="e">
        <f>#REF!</f>
        <v>#REF!</v>
      </c>
      <c r="I5" s="33" t="e">
        <f>#REF!</f>
        <v>#REF!</v>
      </c>
      <c r="J5" s="147"/>
      <c r="K5" s="148" t="e">
        <f>#REF!</f>
        <v>#REF!</v>
      </c>
      <c r="L5" s="148" t="e">
        <f>#REF!</f>
        <v>#REF!</v>
      </c>
      <c r="M5" s="149"/>
      <c r="N5" s="150" t="e">
        <f>#REF!</f>
        <v>#REF!</v>
      </c>
      <c r="O5" s="150" t="e">
        <f>#REF!</f>
        <v>#REF!</v>
      </c>
    </row>
    <row r="6" spans="1:15" ht="1.5" hidden="1" customHeight="1" x14ac:dyDescent="0.25">
      <c r="A6" s="566" t="e">
        <f>#REF!</f>
        <v>#REF!</v>
      </c>
      <c r="B6" s="567"/>
      <c r="C6" s="568"/>
      <c r="D6" s="59"/>
      <c r="E6" s="32" t="e">
        <f>#REF!</f>
        <v>#REF!</v>
      </c>
      <c r="F6" s="32" t="e">
        <f>#REF!</f>
        <v>#REF!</v>
      </c>
      <c r="G6" s="61"/>
      <c r="H6" s="33" t="e">
        <f>#REF!</f>
        <v>#REF!</v>
      </c>
      <c r="I6" s="33" t="e">
        <f>#REF!</f>
        <v>#REF!</v>
      </c>
      <c r="J6" s="142"/>
      <c r="K6" s="143" t="e">
        <f>#REF!</f>
        <v>#REF!</v>
      </c>
      <c r="L6" s="144" t="e">
        <f>#REF!</f>
        <v>#REF!</v>
      </c>
      <c r="M6" s="145"/>
      <c r="N6" s="146" t="e">
        <f>#REF!</f>
        <v>#REF!</v>
      </c>
      <c r="O6" s="146" t="e">
        <f>#REF!</f>
        <v>#REF!</v>
      </c>
    </row>
    <row r="7" spans="1:15" x14ac:dyDescent="0.25">
      <c r="A7" s="579" t="e">
        <f>#REF!</f>
        <v>#REF!</v>
      </c>
      <c r="B7" s="579"/>
      <c r="C7" s="580"/>
      <c r="D7" s="34" t="e">
        <f>#REF!</f>
        <v>#REF!</v>
      </c>
      <c r="E7" s="32" t="e">
        <f>#REF!</f>
        <v>#REF!</v>
      </c>
      <c r="F7" s="32" t="e">
        <f>#REF!</f>
        <v>#REF!</v>
      </c>
      <c r="G7" s="78" t="e">
        <f>#REF!</f>
        <v>#REF!</v>
      </c>
      <c r="H7" s="33" t="e">
        <f>#REF!</f>
        <v>#REF!</v>
      </c>
      <c r="I7" s="33" t="e">
        <f>#REF!</f>
        <v>#REF!</v>
      </c>
      <c r="J7" s="82" t="e">
        <f>#REF!</f>
        <v>#REF!</v>
      </c>
      <c r="K7" s="141" t="e">
        <f>#REF!</f>
        <v>#REF!</v>
      </c>
      <c r="L7" s="134" t="e">
        <f>#REF!</f>
        <v>#REF!</v>
      </c>
      <c r="M7" s="88" t="e">
        <f>#REF!</f>
        <v>#REF!</v>
      </c>
      <c r="N7" s="136" t="e">
        <f>#REF!</f>
        <v>#REF!</v>
      </c>
      <c r="O7" s="136" t="e">
        <f>#REF!</f>
        <v>#REF!</v>
      </c>
    </row>
    <row r="8" spans="1:15" x14ac:dyDescent="0.25">
      <c r="A8" s="576" t="e">
        <f>#REF!</f>
        <v>#REF!</v>
      </c>
      <c r="B8" s="577"/>
      <c r="C8" s="578"/>
      <c r="D8" s="34" t="e">
        <f>#REF!</f>
        <v>#REF!</v>
      </c>
      <c r="E8" s="32" t="e">
        <f>#REF!</f>
        <v>#REF!</v>
      </c>
      <c r="F8" s="32" t="e">
        <f>#REF!</f>
        <v>#REF!</v>
      </c>
      <c r="G8" s="78" t="e">
        <f>#REF!</f>
        <v>#REF!</v>
      </c>
      <c r="H8" s="33" t="e">
        <f>#REF!</f>
        <v>#REF!</v>
      </c>
      <c r="I8" s="33" t="e">
        <f>#REF!</f>
        <v>#REF!</v>
      </c>
      <c r="J8" s="82" t="e">
        <f>#REF!</f>
        <v>#REF!</v>
      </c>
      <c r="K8" s="141" t="e">
        <f>#REF!</f>
        <v>#REF!</v>
      </c>
      <c r="L8" s="134" t="e">
        <f>#REF!</f>
        <v>#REF!</v>
      </c>
      <c r="M8" s="88" t="e">
        <f>#REF!</f>
        <v>#REF!</v>
      </c>
      <c r="N8" s="136" t="e">
        <f>#REF!</f>
        <v>#REF!</v>
      </c>
      <c r="O8" s="136" t="e">
        <f>#REF!</f>
        <v>#REF!</v>
      </c>
    </row>
    <row r="9" spans="1:15" x14ac:dyDescent="0.25">
      <c r="A9" s="37"/>
      <c r="B9" s="37" t="s">
        <v>10</v>
      </c>
      <c r="C9" s="131" t="e">
        <f>#REF!</f>
        <v>#REF!</v>
      </c>
      <c r="D9" s="21" t="e">
        <f>#REF!</f>
        <v>#REF!</v>
      </c>
      <c r="E9" s="22" t="e">
        <f>#REF!</f>
        <v>#REF!</v>
      </c>
      <c r="F9" s="38" t="e">
        <f>#REF!</f>
        <v>#REF!</v>
      </c>
      <c r="G9" s="5" t="e">
        <f>#REF!</f>
        <v>#REF!</v>
      </c>
      <c r="H9" s="6" t="e">
        <f>#REF!</f>
        <v>#REF!</v>
      </c>
      <c r="I9" s="7" t="e">
        <f>#REF!</f>
        <v>#REF!</v>
      </c>
      <c r="J9" s="11" t="e">
        <f>#REF!</f>
        <v>#REF!</v>
      </c>
      <c r="K9" s="12" t="e">
        <f>#REF!</f>
        <v>#REF!</v>
      </c>
      <c r="L9" s="13" t="e">
        <f>#REF!</f>
        <v>#REF!</v>
      </c>
      <c r="M9" s="14" t="e">
        <f>#REF!</f>
        <v>#REF!</v>
      </c>
      <c r="N9" s="15" t="e">
        <f>#REF!</f>
        <v>#REF!</v>
      </c>
      <c r="O9" s="16" t="e">
        <f>#REF!</f>
        <v>#REF!</v>
      </c>
    </row>
    <row r="10" spans="1:15" x14ac:dyDescent="0.25">
      <c r="A10" s="132" t="e">
        <f>#REF!</f>
        <v>#REF!</v>
      </c>
      <c r="B10" s="37" t="s">
        <v>10</v>
      </c>
      <c r="C10" s="8" t="e">
        <f>#REF!</f>
        <v>#REF!</v>
      </c>
      <c r="D10" s="21" t="e">
        <f>#REF!</f>
        <v>#REF!</v>
      </c>
      <c r="E10" s="22" t="e">
        <f>#REF!</f>
        <v>#REF!</v>
      </c>
      <c r="F10" s="38" t="e">
        <f>#REF!</f>
        <v>#REF!</v>
      </c>
      <c r="G10" s="5" t="e">
        <f>#REF!</f>
        <v>#REF!</v>
      </c>
      <c r="H10" s="6" t="e">
        <f>#REF!</f>
        <v>#REF!</v>
      </c>
      <c r="I10" s="7" t="e">
        <f>#REF!</f>
        <v>#REF!</v>
      </c>
      <c r="J10" s="11" t="e">
        <f>#REF!</f>
        <v>#REF!</v>
      </c>
      <c r="K10" s="12" t="e">
        <f>#REF!</f>
        <v>#REF!</v>
      </c>
      <c r="L10" s="13" t="e">
        <f>#REF!</f>
        <v>#REF!</v>
      </c>
      <c r="M10" s="14" t="e">
        <f>#REF!</f>
        <v>#REF!</v>
      </c>
      <c r="N10" s="15" t="e">
        <f>#REF!</f>
        <v>#REF!</v>
      </c>
      <c r="O10" s="16" t="e">
        <f>#REF!</f>
        <v>#REF!</v>
      </c>
    </row>
    <row r="11" spans="1:15" x14ac:dyDescent="0.25">
      <c r="A11" s="39" t="e">
        <f>#REF!</f>
        <v>#REF!</v>
      </c>
      <c r="B11" s="37" t="s">
        <v>10</v>
      </c>
      <c r="C11" s="8" t="e">
        <f>#REF!</f>
        <v>#REF!</v>
      </c>
      <c r="D11" s="21" t="e">
        <f>#REF!</f>
        <v>#REF!</v>
      </c>
      <c r="E11" s="22" t="e">
        <f>#REF!</f>
        <v>#REF!</v>
      </c>
      <c r="F11" s="38" t="e">
        <f>#REF!</f>
        <v>#REF!</v>
      </c>
      <c r="G11" s="5" t="e">
        <f>#REF!</f>
        <v>#REF!</v>
      </c>
      <c r="H11" s="6" t="e">
        <f>#REF!</f>
        <v>#REF!</v>
      </c>
      <c r="I11" s="7" t="e">
        <f>#REF!</f>
        <v>#REF!</v>
      </c>
      <c r="J11" s="11" t="e">
        <f>#REF!</f>
        <v>#REF!</v>
      </c>
      <c r="K11" s="12" t="e">
        <f>#REF!</f>
        <v>#REF!</v>
      </c>
      <c r="L11" s="13" t="e">
        <f>#REF!</f>
        <v>#REF!</v>
      </c>
      <c r="M11" s="14" t="e">
        <f>#REF!</f>
        <v>#REF!</v>
      </c>
      <c r="N11" s="15" t="e">
        <f>#REF!</f>
        <v>#REF!</v>
      </c>
      <c r="O11" s="16" t="e">
        <f>#REF!</f>
        <v>#REF!</v>
      </c>
    </row>
    <row r="12" spans="1:15" x14ac:dyDescent="0.25">
      <c r="A12" s="39" t="e">
        <f>#REF!</f>
        <v>#REF!</v>
      </c>
      <c r="B12" s="37" t="s">
        <v>10</v>
      </c>
      <c r="C12" s="8" t="e">
        <f>#REF!</f>
        <v>#REF!</v>
      </c>
      <c r="D12" s="21" t="e">
        <f>#REF!</f>
        <v>#REF!</v>
      </c>
      <c r="E12" s="22" t="e">
        <f>#REF!</f>
        <v>#REF!</v>
      </c>
      <c r="F12" s="38" t="e">
        <f>#REF!</f>
        <v>#REF!</v>
      </c>
      <c r="G12" s="5" t="e">
        <f>#REF!</f>
        <v>#REF!</v>
      </c>
      <c r="H12" s="6" t="e">
        <f>#REF!</f>
        <v>#REF!</v>
      </c>
      <c r="I12" s="7" t="e">
        <f>#REF!</f>
        <v>#REF!</v>
      </c>
      <c r="J12" s="11" t="e">
        <f>#REF!</f>
        <v>#REF!</v>
      </c>
      <c r="K12" s="12" t="e">
        <f>#REF!</f>
        <v>#REF!</v>
      </c>
      <c r="L12" s="13" t="e">
        <f>#REF!</f>
        <v>#REF!</v>
      </c>
      <c r="M12" s="14" t="e">
        <f>#REF!</f>
        <v>#REF!</v>
      </c>
      <c r="N12" s="15" t="e">
        <f>#REF!</f>
        <v>#REF!</v>
      </c>
      <c r="O12" s="16" t="e">
        <f>#REF!</f>
        <v>#REF!</v>
      </c>
    </row>
    <row r="13" spans="1:15" x14ac:dyDescent="0.25">
      <c r="A13" s="39" t="e">
        <f>#REF!</f>
        <v>#REF!</v>
      </c>
      <c r="B13" s="37" t="s">
        <v>10</v>
      </c>
      <c r="C13" s="8" t="e">
        <f>#REF!</f>
        <v>#REF!</v>
      </c>
      <c r="D13" s="21" t="e">
        <f>#REF!</f>
        <v>#REF!</v>
      </c>
      <c r="E13" s="22" t="e">
        <f>#REF!</f>
        <v>#REF!</v>
      </c>
      <c r="F13" s="38" t="e">
        <f>#REF!</f>
        <v>#REF!</v>
      </c>
      <c r="G13" s="5" t="e">
        <f>#REF!</f>
        <v>#REF!</v>
      </c>
      <c r="H13" s="6" t="e">
        <f>#REF!</f>
        <v>#REF!</v>
      </c>
      <c r="I13" s="7" t="e">
        <f>#REF!</f>
        <v>#REF!</v>
      </c>
      <c r="J13" s="11" t="e">
        <f>#REF!</f>
        <v>#REF!</v>
      </c>
      <c r="K13" s="12" t="e">
        <f>#REF!</f>
        <v>#REF!</v>
      </c>
      <c r="L13" s="13" t="e">
        <f>#REF!</f>
        <v>#REF!</v>
      </c>
      <c r="M13" s="14" t="e">
        <f>#REF!</f>
        <v>#REF!</v>
      </c>
      <c r="N13" s="15" t="e">
        <f>#REF!</f>
        <v>#REF!</v>
      </c>
      <c r="O13" s="16" t="e">
        <f>#REF!</f>
        <v>#REF!</v>
      </c>
    </row>
    <row r="14" spans="1:15" x14ac:dyDescent="0.25">
      <c r="A14" s="39" t="e">
        <f>#REF!</f>
        <v>#REF!</v>
      </c>
      <c r="B14" s="37" t="s">
        <v>10</v>
      </c>
      <c r="C14" s="8" t="e">
        <f>#REF!</f>
        <v>#REF!</v>
      </c>
      <c r="D14" s="21" t="e">
        <f>#REF!</f>
        <v>#REF!</v>
      </c>
      <c r="E14" s="22" t="e">
        <f>#REF!</f>
        <v>#REF!</v>
      </c>
      <c r="F14" s="38" t="e">
        <f>#REF!</f>
        <v>#REF!</v>
      </c>
      <c r="G14" s="5" t="e">
        <f>#REF!</f>
        <v>#REF!</v>
      </c>
      <c r="H14" s="6" t="e">
        <f>#REF!</f>
        <v>#REF!</v>
      </c>
      <c r="I14" s="7" t="e">
        <f>#REF!</f>
        <v>#REF!</v>
      </c>
      <c r="J14" s="11" t="e">
        <f>#REF!</f>
        <v>#REF!</v>
      </c>
      <c r="K14" s="12" t="e">
        <f>#REF!</f>
        <v>#REF!</v>
      </c>
      <c r="L14" s="13" t="e">
        <f>#REF!</f>
        <v>#REF!</v>
      </c>
      <c r="M14" s="14" t="e">
        <f>#REF!</f>
        <v>#REF!</v>
      </c>
      <c r="N14" s="15" t="e">
        <f>#REF!</f>
        <v>#REF!</v>
      </c>
      <c r="O14" s="16" t="e">
        <f>#REF!</f>
        <v>#REF!</v>
      </c>
    </row>
    <row r="15" spans="1:15" x14ac:dyDescent="0.25">
      <c r="A15" s="39" t="e">
        <f>#REF!</f>
        <v>#REF!</v>
      </c>
      <c r="B15" s="37" t="s">
        <v>10</v>
      </c>
      <c r="C15" s="8" t="e">
        <f>#REF!</f>
        <v>#REF!</v>
      </c>
      <c r="D15" s="21" t="e">
        <f>#REF!</f>
        <v>#REF!</v>
      </c>
      <c r="E15" s="22" t="e">
        <f>#REF!</f>
        <v>#REF!</v>
      </c>
      <c r="F15" s="38" t="e">
        <f>#REF!</f>
        <v>#REF!</v>
      </c>
      <c r="G15" s="5" t="e">
        <f>#REF!</f>
        <v>#REF!</v>
      </c>
      <c r="H15" s="6" t="e">
        <f>#REF!</f>
        <v>#REF!</v>
      </c>
      <c r="I15" s="7" t="e">
        <f>#REF!</f>
        <v>#REF!</v>
      </c>
      <c r="J15" s="11" t="e">
        <f>#REF!</f>
        <v>#REF!</v>
      </c>
      <c r="K15" s="12" t="e">
        <f>#REF!</f>
        <v>#REF!</v>
      </c>
      <c r="L15" s="13" t="e">
        <f>#REF!</f>
        <v>#REF!</v>
      </c>
      <c r="M15" s="14" t="e">
        <f>#REF!</f>
        <v>#REF!</v>
      </c>
      <c r="N15" s="15" t="e">
        <f>#REF!</f>
        <v>#REF!</v>
      </c>
      <c r="O15" s="16" t="e">
        <f>#REF!</f>
        <v>#REF!</v>
      </c>
    </row>
    <row r="16" spans="1:15" x14ac:dyDescent="0.25">
      <c r="A16" s="39" t="e">
        <f>#REF!</f>
        <v>#REF!</v>
      </c>
      <c r="B16" s="37" t="s">
        <v>10</v>
      </c>
      <c r="C16" s="8" t="e">
        <f>#REF!</f>
        <v>#REF!</v>
      </c>
      <c r="D16" s="21" t="e">
        <f>#REF!</f>
        <v>#REF!</v>
      </c>
      <c r="E16" s="22" t="e">
        <f>#REF!</f>
        <v>#REF!</v>
      </c>
      <c r="F16" s="38" t="e">
        <f>#REF!</f>
        <v>#REF!</v>
      </c>
      <c r="G16" s="5" t="e">
        <f>#REF!</f>
        <v>#REF!</v>
      </c>
      <c r="H16" s="6" t="e">
        <f>#REF!</f>
        <v>#REF!</v>
      </c>
      <c r="I16" s="7" t="e">
        <f>#REF!</f>
        <v>#REF!</v>
      </c>
      <c r="J16" s="11" t="e">
        <f>#REF!</f>
        <v>#REF!</v>
      </c>
      <c r="K16" s="12" t="e">
        <f>#REF!</f>
        <v>#REF!</v>
      </c>
      <c r="L16" s="13" t="e">
        <f>#REF!</f>
        <v>#REF!</v>
      </c>
      <c r="M16" s="14" t="e">
        <f>#REF!</f>
        <v>#REF!</v>
      </c>
      <c r="N16" s="15" t="e">
        <f>#REF!</f>
        <v>#REF!</v>
      </c>
      <c r="O16" s="16" t="e">
        <f>#REF!</f>
        <v>#REF!</v>
      </c>
    </row>
    <row r="17" spans="1:15" x14ac:dyDescent="0.25">
      <c r="A17" s="39" t="e">
        <f>#REF!</f>
        <v>#REF!</v>
      </c>
      <c r="B17" s="37" t="s">
        <v>10</v>
      </c>
      <c r="C17" s="8" t="e">
        <f>#REF!</f>
        <v>#REF!</v>
      </c>
      <c r="D17" s="21" t="e">
        <f>#REF!</f>
        <v>#REF!</v>
      </c>
      <c r="E17" s="22" t="e">
        <f>#REF!</f>
        <v>#REF!</v>
      </c>
      <c r="F17" s="38" t="e">
        <f>#REF!</f>
        <v>#REF!</v>
      </c>
      <c r="G17" s="5" t="e">
        <f>#REF!</f>
        <v>#REF!</v>
      </c>
      <c r="H17" s="6" t="e">
        <f>#REF!</f>
        <v>#REF!</v>
      </c>
      <c r="I17" s="7" t="e">
        <f>#REF!</f>
        <v>#REF!</v>
      </c>
      <c r="J17" s="11" t="e">
        <f>#REF!</f>
        <v>#REF!</v>
      </c>
      <c r="K17" s="12" t="e">
        <f>#REF!</f>
        <v>#REF!</v>
      </c>
      <c r="L17" s="13" t="e">
        <f>#REF!</f>
        <v>#REF!</v>
      </c>
      <c r="M17" s="14" t="e">
        <f>#REF!</f>
        <v>#REF!</v>
      </c>
      <c r="N17" s="15" t="e">
        <f>#REF!</f>
        <v>#REF!</v>
      </c>
      <c r="O17" s="16" t="e">
        <f>#REF!</f>
        <v>#REF!</v>
      </c>
    </row>
    <row r="18" spans="1:15" x14ac:dyDescent="0.25">
      <c r="A18" s="39" t="e">
        <f>#REF!</f>
        <v>#REF!</v>
      </c>
      <c r="B18" s="37" t="s">
        <v>10</v>
      </c>
      <c r="C18" s="8" t="e">
        <f>#REF!</f>
        <v>#REF!</v>
      </c>
      <c r="D18" s="21" t="e">
        <f>#REF!</f>
        <v>#REF!</v>
      </c>
      <c r="E18" s="22" t="e">
        <f>#REF!</f>
        <v>#REF!</v>
      </c>
      <c r="F18" s="38" t="e">
        <f>#REF!</f>
        <v>#REF!</v>
      </c>
      <c r="G18" s="5" t="e">
        <f>#REF!</f>
        <v>#REF!</v>
      </c>
      <c r="H18" s="6" t="e">
        <f>#REF!</f>
        <v>#REF!</v>
      </c>
      <c r="I18" s="7" t="e">
        <f>#REF!</f>
        <v>#REF!</v>
      </c>
      <c r="J18" s="11" t="e">
        <f>#REF!</f>
        <v>#REF!</v>
      </c>
      <c r="K18" s="12" t="e">
        <f>#REF!</f>
        <v>#REF!</v>
      </c>
      <c r="L18" s="13" t="e">
        <f>#REF!</f>
        <v>#REF!</v>
      </c>
      <c r="M18" s="14" t="e">
        <f>#REF!</f>
        <v>#REF!</v>
      </c>
      <c r="N18" s="15" t="e">
        <f>#REF!</f>
        <v>#REF!</v>
      </c>
      <c r="O18" s="16" t="e">
        <f>#REF!</f>
        <v>#REF!</v>
      </c>
    </row>
    <row r="19" spans="1:15" x14ac:dyDescent="0.25">
      <c r="A19" s="39" t="e">
        <f>#REF!</f>
        <v>#REF!</v>
      </c>
      <c r="B19" s="37" t="s">
        <v>10</v>
      </c>
      <c r="C19" s="8" t="e">
        <f>#REF!</f>
        <v>#REF!</v>
      </c>
      <c r="D19" s="21" t="e">
        <f>#REF!</f>
        <v>#REF!</v>
      </c>
      <c r="E19" s="22" t="e">
        <f>#REF!</f>
        <v>#REF!</v>
      </c>
      <c r="F19" s="38" t="e">
        <f>#REF!</f>
        <v>#REF!</v>
      </c>
      <c r="G19" s="5" t="e">
        <f>#REF!</f>
        <v>#REF!</v>
      </c>
      <c r="H19" s="6" t="e">
        <f>#REF!</f>
        <v>#REF!</v>
      </c>
      <c r="I19" s="7" t="e">
        <f>#REF!</f>
        <v>#REF!</v>
      </c>
      <c r="J19" s="11" t="e">
        <f>#REF!</f>
        <v>#REF!</v>
      </c>
      <c r="K19" s="12" t="e">
        <f>#REF!</f>
        <v>#REF!</v>
      </c>
      <c r="L19" s="13" t="e">
        <f>#REF!</f>
        <v>#REF!</v>
      </c>
      <c r="M19" s="14" t="e">
        <f>#REF!</f>
        <v>#REF!</v>
      </c>
      <c r="N19" s="15" t="e">
        <f>#REF!</f>
        <v>#REF!</v>
      </c>
      <c r="O19" s="16" t="e">
        <f>#REF!</f>
        <v>#REF!</v>
      </c>
    </row>
    <row r="20" spans="1:15" x14ac:dyDescent="0.25">
      <c r="A20" s="39" t="e">
        <f>#REF!</f>
        <v>#REF!</v>
      </c>
      <c r="B20" s="37" t="s">
        <v>10</v>
      </c>
      <c r="C20" s="8" t="e">
        <f>#REF!</f>
        <v>#REF!</v>
      </c>
      <c r="D20" s="21" t="e">
        <f>#REF!</f>
        <v>#REF!</v>
      </c>
      <c r="E20" s="22" t="e">
        <f>#REF!</f>
        <v>#REF!</v>
      </c>
      <c r="F20" s="38" t="e">
        <f>#REF!</f>
        <v>#REF!</v>
      </c>
      <c r="G20" s="5" t="e">
        <f>#REF!</f>
        <v>#REF!</v>
      </c>
      <c r="H20" s="6" t="e">
        <f>#REF!</f>
        <v>#REF!</v>
      </c>
      <c r="I20" s="7" t="e">
        <f>#REF!</f>
        <v>#REF!</v>
      </c>
      <c r="J20" s="11" t="e">
        <f>#REF!</f>
        <v>#REF!</v>
      </c>
      <c r="K20" s="12" t="e">
        <f>#REF!</f>
        <v>#REF!</v>
      </c>
      <c r="L20" s="13" t="e">
        <f>#REF!</f>
        <v>#REF!</v>
      </c>
      <c r="M20" s="14" t="e">
        <f>#REF!</f>
        <v>#REF!</v>
      </c>
      <c r="N20" s="15" t="e">
        <f>#REF!</f>
        <v>#REF!</v>
      </c>
      <c r="O20" s="16" t="e">
        <f>#REF!</f>
        <v>#REF!</v>
      </c>
    </row>
    <row r="21" spans="1:15" x14ac:dyDescent="0.25">
      <c r="A21" s="39" t="e">
        <f>#REF!</f>
        <v>#REF!</v>
      </c>
      <c r="B21" s="37" t="s">
        <v>10</v>
      </c>
      <c r="C21" s="8" t="e">
        <f>#REF!</f>
        <v>#REF!</v>
      </c>
      <c r="D21" s="21" t="e">
        <f>#REF!</f>
        <v>#REF!</v>
      </c>
      <c r="E21" s="22" t="e">
        <f>#REF!</f>
        <v>#REF!</v>
      </c>
      <c r="F21" s="38" t="e">
        <f>#REF!</f>
        <v>#REF!</v>
      </c>
      <c r="G21" s="5" t="e">
        <f>#REF!</f>
        <v>#REF!</v>
      </c>
      <c r="H21" s="6" t="e">
        <f>#REF!</f>
        <v>#REF!</v>
      </c>
      <c r="I21" s="7" t="e">
        <f>#REF!</f>
        <v>#REF!</v>
      </c>
      <c r="J21" s="11" t="e">
        <f>#REF!</f>
        <v>#REF!</v>
      </c>
      <c r="K21" s="12" t="e">
        <f>#REF!</f>
        <v>#REF!</v>
      </c>
      <c r="L21" s="13" t="e">
        <f>#REF!</f>
        <v>#REF!</v>
      </c>
      <c r="M21" s="14" t="e">
        <f>#REF!</f>
        <v>#REF!</v>
      </c>
      <c r="N21" s="15" t="e">
        <f>#REF!</f>
        <v>#REF!</v>
      </c>
      <c r="O21" s="16" t="e">
        <f>#REF!</f>
        <v>#REF!</v>
      </c>
    </row>
    <row r="22" spans="1:15" x14ac:dyDescent="0.25">
      <c r="A22" s="39" t="e">
        <f>#REF!</f>
        <v>#REF!</v>
      </c>
      <c r="B22" s="37" t="s">
        <v>10</v>
      </c>
      <c r="C22" s="8" t="e">
        <f>#REF!</f>
        <v>#REF!</v>
      </c>
      <c r="D22" s="21" t="e">
        <f>#REF!</f>
        <v>#REF!</v>
      </c>
      <c r="E22" s="22" t="e">
        <f>#REF!</f>
        <v>#REF!</v>
      </c>
      <c r="F22" s="38" t="e">
        <f>#REF!</f>
        <v>#REF!</v>
      </c>
      <c r="G22" s="5" t="e">
        <f>#REF!</f>
        <v>#REF!</v>
      </c>
      <c r="H22" s="6" t="e">
        <f>#REF!</f>
        <v>#REF!</v>
      </c>
      <c r="I22" s="7" t="e">
        <f>#REF!</f>
        <v>#REF!</v>
      </c>
      <c r="J22" s="11" t="e">
        <f>#REF!</f>
        <v>#REF!</v>
      </c>
      <c r="K22" s="12" t="e">
        <f>#REF!</f>
        <v>#REF!</v>
      </c>
      <c r="L22" s="13" t="e">
        <f>#REF!</f>
        <v>#REF!</v>
      </c>
      <c r="M22" s="14" t="e">
        <f>#REF!</f>
        <v>#REF!</v>
      </c>
      <c r="N22" s="15" t="e">
        <f>#REF!</f>
        <v>#REF!</v>
      </c>
      <c r="O22" s="16" t="e">
        <f>#REF!</f>
        <v>#REF!</v>
      </c>
    </row>
    <row r="23" spans="1:15" x14ac:dyDescent="0.25">
      <c r="A23" s="39" t="e">
        <f>#REF!</f>
        <v>#REF!</v>
      </c>
      <c r="B23" s="37" t="s">
        <v>10</v>
      </c>
      <c r="C23" s="8" t="e">
        <f>#REF!</f>
        <v>#REF!</v>
      </c>
      <c r="D23" s="21" t="e">
        <f>#REF!</f>
        <v>#REF!</v>
      </c>
      <c r="E23" s="22" t="e">
        <f>#REF!</f>
        <v>#REF!</v>
      </c>
      <c r="F23" s="38" t="e">
        <f>#REF!</f>
        <v>#REF!</v>
      </c>
      <c r="G23" s="5" t="e">
        <f>#REF!</f>
        <v>#REF!</v>
      </c>
      <c r="H23" s="6" t="e">
        <f>#REF!</f>
        <v>#REF!</v>
      </c>
      <c r="I23" s="7" t="e">
        <f>#REF!</f>
        <v>#REF!</v>
      </c>
      <c r="J23" s="11" t="e">
        <f>#REF!</f>
        <v>#REF!</v>
      </c>
      <c r="K23" s="12" t="e">
        <f>#REF!</f>
        <v>#REF!</v>
      </c>
      <c r="L23" s="13" t="e">
        <f>#REF!</f>
        <v>#REF!</v>
      </c>
      <c r="M23" s="14" t="e">
        <f>#REF!</f>
        <v>#REF!</v>
      </c>
      <c r="N23" s="15" t="e">
        <f>#REF!</f>
        <v>#REF!</v>
      </c>
      <c r="O23" s="16" t="e">
        <f>#REF!</f>
        <v>#REF!</v>
      </c>
    </row>
    <row r="24" spans="1:15" x14ac:dyDescent="0.25">
      <c r="A24" s="39" t="e">
        <f>#REF!</f>
        <v>#REF!</v>
      </c>
      <c r="B24" s="37" t="s">
        <v>10</v>
      </c>
      <c r="C24" s="8" t="e">
        <f>#REF!</f>
        <v>#REF!</v>
      </c>
      <c r="D24" s="21" t="e">
        <f>#REF!</f>
        <v>#REF!</v>
      </c>
      <c r="E24" s="22" t="e">
        <f>#REF!</f>
        <v>#REF!</v>
      </c>
      <c r="F24" s="38" t="e">
        <f>#REF!</f>
        <v>#REF!</v>
      </c>
      <c r="G24" s="5" t="e">
        <f>#REF!</f>
        <v>#REF!</v>
      </c>
      <c r="H24" s="6" t="e">
        <f>#REF!</f>
        <v>#REF!</v>
      </c>
      <c r="I24" s="7" t="e">
        <f>#REF!</f>
        <v>#REF!</v>
      </c>
      <c r="J24" s="11" t="e">
        <f>#REF!</f>
        <v>#REF!</v>
      </c>
      <c r="K24" s="12" t="e">
        <f>#REF!</f>
        <v>#REF!</v>
      </c>
      <c r="L24" s="13" t="e">
        <f>#REF!</f>
        <v>#REF!</v>
      </c>
      <c r="M24" s="14" t="e">
        <f>#REF!</f>
        <v>#REF!</v>
      </c>
      <c r="N24" s="15" t="e">
        <f>#REF!</f>
        <v>#REF!</v>
      </c>
      <c r="O24" s="16" t="e">
        <f>#REF!</f>
        <v>#REF!</v>
      </c>
    </row>
    <row r="25" spans="1:15" x14ac:dyDescent="0.25">
      <c r="A25" s="39" t="e">
        <f>#REF!</f>
        <v>#REF!</v>
      </c>
      <c r="B25" s="37" t="s">
        <v>10</v>
      </c>
      <c r="C25" s="8" t="e">
        <f>#REF!</f>
        <v>#REF!</v>
      </c>
      <c r="D25" s="21" t="e">
        <f>#REF!</f>
        <v>#REF!</v>
      </c>
      <c r="E25" s="22" t="e">
        <f>#REF!</f>
        <v>#REF!</v>
      </c>
      <c r="F25" s="38" t="e">
        <f>#REF!</f>
        <v>#REF!</v>
      </c>
      <c r="G25" s="5" t="e">
        <f>#REF!</f>
        <v>#REF!</v>
      </c>
      <c r="H25" s="6" t="e">
        <f>#REF!</f>
        <v>#REF!</v>
      </c>
      <c r="I25" s="7" t="e">
        <f>#REF!</f>
        <v>#REF!</v>
      </c>
      <c r="J25" s="11" t="e">
        <f>#REF!</f>
        <v>#REF!</v>
      </c>
      <c r="K25" s="12" t="e">
        <f>#REF!</f>
        <v>#REF!</v>
      </c>
      <c r="L25" s="13" t="e">
        <f>#REF!</f>
        <v>#REF!</v>
      </c>
      <c r="M25" s="14" t="e">
        <f>#REF!</f>
        <v>#REF!</v>
      </c>
      <c r="N25" s="15" t="e">
        <f>#REF!</f>
        <v>#REF!</v>
      </c>
      <c r="O25" s="16" t="e">
        <f>#REF!</f>
        <v>#REF!</v>
      </c>
    </row>
    <row r="26" spans="1:15" x14ac:dyDescent="0.25">
      <c r="A26" s="39" t="e">
        <f>#REF!</f>
        <v>#REF!</v>
      </c>
      <c r="B26" s="37" t="s">
        <v>10</v>
      </c>
      <c r="C26" s="8" t="e">
        <f>#REF!</f>
        <v>#REF!</v>
      </c>
      <c r="D26" s="21" t="e">
        <f>#REF!</f>
        <v>#REF!</v>
      </c>
      <c r="E26" s="22" t="e">
        <f>#REF!</f>
        <v>#REF!</v>
      </c>
      <c r="F26" s="38" t="e">
        <f>#REF!</f>
        <v>#REF!</v>
      </c>
      <c r="G26" s="5" t="e">
        <f>#REF!</f>
        <v>#REF!</v>
      </c>
      <c r="H26" s="6" t="e">
        <f>#REF!</f>
        <v>#REF!</v>
      </c>
      <c r="I26" s="7" t="e">
        <f>#REF!</f>
        <v>#REF!</v>
      </c>
      <c r="J26" s="11" t="e">
        <f>#REF!</f>
        <v>#REF!</v>
      </c>
      <c r="K26" s="12" t="e">
        <f>#REF!</f>
        <v>#REF!</v>
      </c>
      <c r="L26" s="13" t="e">
        <f>#REF!</f>
        <v>#REF!</v>
      </c>
      <c r="M26" s="14" t="e">
        <f>#REF!</f>
        <v>#REF!</v>
      </c>
      <c r="N26" s="15" t="e">
        <f>#REF!</f>
        <v>#REF!</v>
      </c>
      <c r="O26" s="16" t="e">
        <f>#REF!</f>
        <v>#REF!</v>
      </c>
    </row>
    <row r="27" spans="1:15" x14ac:dyDescent="0.25">
      <c r="A27" s="39" t="e">
        <f>#REF!</f>
        <v>#REF!</v>
      </c>
      <c r="B27" s="37" t="s">
        <v>10</v>
      </c>
      <c r="C27" s="8" t="e">
        <f>#REF!</f>
        <v>#REF!</v>
      </c>
      <c r="D27" s="21" t="e">
        <f>#REF!</f>
        <v>#REF!</v>
      </c>
      <c r="E27" s="22" t="e">
        <f>#REF!</f>
        <v>#REF!</v>
      </c>
      <c r="F27" s="38" t="e">
        <f>#REF!</f>
        <v>#REF!</v>
      </c>
      <c r="G27" s="5" t="e">
        <f>#REF!</f>
        <v>#REF!</v>
      </c>
      <c r="H27" s="6" t="e">
        <f>#REF!</f>
        <v>#REF!</v>
      </c>
      <c r="I27" s="7" t="e">
        <f>#REF!</f>
        <v>#REF!</v>
      </c>
      <c r="J27" s="11" t="e">
        <f>#REF!</f>
        <v>#REF!</v>
      </c>
      <c r="K27" s="12" t="e">
        <f>#REF!</f>
        <v>#REF!</v>
      </c>
      <c r="L27" s="13" t="e">
        <f>#REF!</f>
        <v>#REF!</v>
      </c>
      <c r="M27" s="14" t="e">
        <f>#REF!</f>
        <v>#REF!</v>
      </c>
      <c r="N27" s="15" t="e">
        <f>#REF!</f>
        <v>#REF!</v>
      </c>
      <c r="O27" s="16" t="e">
        <f>#REF!</f>
        <v>#REF!</v>
      </c>
    </row>
    <row r="28" spans="1:15" x14ac:dyDescent="0.25">
      <c r="A28" s="39" t="e">
        <f>#REF!</f>
        <v>#REF!</v>
      </c>
      <c r="B28" s="37" t="s">
        <v>10</v>
      </c>
      <c r="C28" s="8" t="e">
        <f>#REF!</f>
        <v>#REF!</v>
      </c>
      <c r="D28" s="21" t="e">
        <f>#REF!</f>
        <v>#REF!</v>
      </c>
      <c r="E28" s="22" t="e">
        <f>#REF!</f>
        <v>#REF!</v>
      </c>
      <c r="F28" s="38" t="e">
        <f>#REF!</f>
        <v>#REF!</v>
      </c>
      <c r="G28" s="5" t="e">
        <f>#REF!</f>
        <v>#REF!</v>
      </c>
      <c r="H28" s="6" t="e">
        <f>#REF!</f>
        <v>#REF!</v>
      </c>
      <c r="I28" s="7" t="e">
        <f>#REF!</f>
        <v>#REF!</v>
      </c>
      <c r="J28" s="11" t="e">
        <f>#REF!</f>
        <v>#REF!</v>
      </c>
      <c r="K28" s="12" t="e">
        <f>#REF!</f>
        <v>#REF!</v>
      </c>
      <c r="L28" s="13" t="e">
        <f>#REF!</f>
        <v>#REF!</v>
      </c>
      <c r="M28" s="14" t="e">
        <f>#REF!</f>
        <v>#REF!</v>
      </c>
      <c r="N28" s="15" t="e">
        <f>#REF!</f>
        <v>#REF!</v>
      </c>
      <c r="O28" s="16" t="e">
        <f>#REF!</f>
        <v>#REF!</v>
      </c>
    </row>
    <row r="29" spans="1:15" x14ac:dyDescent="0.25">
      <c r="A29" s="39" t="e">
        <f>#REF!</f>
        <v>#REF!</v>
      </c>
      <c r="B29" s="37" t="s">
        <v>10</v>
      </c>
      <c r="C29" s="8" t="e">
        <f>#REF!</f>
        <v>#REF!</v>
      </c>
      <c r="D29" s="21" t="e">
        <f>#REF!</f>
        <v>#REF!</v>
      </c>
      <c r="E29" s="22" t="e">
        <f>#REF!</f>
        <v>#REF!</v>
      </c>
      <c r="F29" s="38" t="e">
        <f>#REF!</f>
        <v>#REF!</v>
      </c>
      <c r="G29" s="5" t="e">
        <f>#REF!</f>
        <v>#REF!</v>
      </c>
      <c r="H29" s="6" t="e">
        <f>#REF!</f>
        <v>#REF!</v>
      </c>
      <c r="I29" s="7" t="e">
        <f>#REF!</f>
        <v>#REF!</v>
      </c>
      <c r="J29" s="11" t="e">
        <f>#REF!</f>
        <v>#REF!</v>
      </c>
      <c r="K29" s="12" t="e">
        <f>#REF!</f>
        <v>#REF!</v>
      </c>
      <c r="L29" s="13" t="e">
        <f>#REF!</f>
        <v>#REF!</v>
      </c>
      <c r="M29" s="14" t="e">
        <f>#REF!</f>
        <v>#REF!</v>
      </c>
      <c r="N29" s="15" t="e">
        <f>#REF!</f>
        <v>#REF!</v>
      </c>
      <c r="O29" s="16" t="e">
        <f>#REF!</f>
        <v>#REF!</v>
      </c>
    </row>
    <row r="30" spans="1:15" x14ac:dyDescent="0.25">
      <c r="A30" s="39" t="e">
        <f>#REF!</f>
        <v>#REF!</v>
      </c>
      <c r="B30" s="37" t="s">
        <v>10</v>
      </c>
      <c r="C30" s="8" t="e">
        <f>#REF!</f>
        <v>#REF!</v>
      </c>
      <c r="D30" s="21" t="e">
        <f>#REF!</f>
        <v>#REF!</v>
      </c>
      <c r="E30" s="22" t="e">
        <f>#REF!</f>
        <v>#REF!</v>
      </c>
      <c r="F30" s="38" t="e">
        <f>#REF!</f>
        <v>#REF!</v>
      </c>
      <c r="G30" s="5" t="e">
        <f>#REF!</f>
        <v>#REF!</v>
      </c>
      <c r="H30" s="6" t="e">
        <f>#REF!</f>
        <v>#REF!</v>
      </c>
      <c r="I30" s="7" t="e">
        <f>#REF!</f>
        <v>#REF!</v>
      </c>
      <c r="J30" s="11" t="e">
        <f>#REF!</f>
        <v>#REF!</v>
      </c>
      <c r="K30" s="12" t="e">
        <f>#REF!</f>
        <v>#REF!</v>
      </c>
      <c r="L30" s="13" t="e">
        <f>#REF!</f>
        <v>#REF!</v>
      </c>
      <c r="M30" s="14" t="e">
        <f>#REF!</f>
        <v>#REF!</v>
      </c>
      <c r="N30" s="15" t="e">
        <f>#REF!</f>
        <v>#REF!</v>
      </c>
      <c r="O30" s="16" t="e">
        <f>#REF!</f>
        <v>#REF!</v>
      </c>
    </row>
    <row r="31" spans="1:15" x14ac:dyDescent="0.25">
      <c r="A31" s="39" t="e">
        <f>#REF!</f>
        <v>#REF!</v>
      </c>
      <c r="B31" s="37" t="s">
        <v>10</v>
      </c>
      <c r="C31" s="8" t="e">
        <f>#REF!</f>
        <v>#REF!</v>
      </c>
      <c r="D31" s="21" t="e">
        <f>#REF!</f>
        <v>#REF!</v>
      </c>
      <c r="E31" s="22" t="e">
        <f>#REF!</f>
        <v>#REF!</v>
      </c>
      <c r="F31" s="38" t="e">
        <f>#REF!</f>
        <v>#REF!</v>
      </c>
      <c r="G31" s="5" t="e">
        <f>#REF!</f>
        <v>#REF!</v>
      </c>
      <c r="H31" s="6" t="e">
        <f>#REF!</f>
        <v>#REF!</v>
      </c>
      <c r="I31" s="7" t="e">
        <f>#REF!</f>
        <v>#REF!</v>
      </c>
      <c r="J31" s="11" t="e">
        <f>#REF!</f>
        <v>#REF!</v>
      </c>
      <c r="K31" s="12" t="e">
        <f>#REF!</f>
        <v>#REF!</v>
      </c>
      <c r="L31" s="13" t="e">
        <f>#REF!</f>
        <v>#REF!</v>
      </c>
      <c r="M31" s="14" t="e">
        <f>#REF!</f>
        <v>#REF!</v>
      </c>
      <c r="N31" s="15" t="e">
        <f>#REF!</f>
        <v>#REF!</v>
      </c>
      <c r="O31" s="16" t="e">
        <f>#REF!</f>
        <v>#REF!</v>
      </c>
    </row>
    <row r="32" spans="1:15" x14ac:dyDescent="0.25">
      <c r="A32" s="39" t="e">
        <f>#REF!</f>
        <v>#REF!</v>
      </c>
      <c r="B32" s="37" t="s">
        <v>10</v>
      </c>
      <c r="C32" s="8" t="e">
        <f>#REF!</f>
        <v>#REF!</v>
      </c>
      <c r="D32" s="21" t="e">
        <f>#REF!</f>
        <v>#REF!</v>
      </c>
      <c r="E32" s="22" t="e">
        <f>#REF!</f>
        <v>#REF!</v>
      </c>
      <c r="F32" s="38" t="e">
        <f>#REF!</f>
        <v>#REF!</v>
      </c>
      <c r="G32" s="5" t="e">
        <f>#REF!</f>
        <v>#REF!</v>
      </c>
      <c r="H32" s="6" t="e">
        <f>#REF!</f>
        <v>#REF!</v>
      </c>
      <c r="I32" s="7" t="e">
        <f>#REF!</f>
        <v>#REF!</v>
      </c>
      <c r="J32" s="11" t="e">
        <f>#REF!</f>
        <v>#REF!</v>
      </c>
      <c r="K32" s="12" t="e">
        <f>#REF!</f>
        <v>#REF!</v>
      </c>
      <c r="L32" s="13" t="e">
        <f>#REF!</f>
        <v>#REF!</v>
      </c>
      <c r="M32" s="14" t="e">
        <f>#REF!</f>
        <v>#REF!</v>
      </c>
      <c r="N32" s="15" t="e">
        <f>#REF!</f>
        <v>#REF!</v>
      </c>
      <c r="O32" s="16" t="e">
        <f>#REF!</f>
        <v>#REF!</v>
      </c>
    </row>
    <row r="33" spans="1:15" x14ac:dyDescent="0.25">
      <c r="A33" s="39" t="e">
        <f>#REF!</f>
        <v>#REF!</v>
      </c>
      <c r="B33" s="37" t="s">
        <v>10</v>
      </c>
      <c r="C33" s="8" t="e">
        <f>#REF!</f>
        <v>#REF!</v>
      </c>
      <c r="D33" s="21" t="e">
        <f>#REF!</f>
        <v>#REF!</v>
      </c>
      <c r="E33" s="22" t="e">
        <f>#REF!</f>
        <v>#REF!</v>
      </c>
      <c r="F33" s="38" t="e">
        <f>#REF!</f>
        <v>#REF!</v>
      </c>
      <c r="G33" s="5" t="e">
        <f>#REF!</f>
        <v>#REF!</v>
      </c>
      <c r="H33" s="6" t="e">
        <f>#REF!</f>
        <v>#REF!</v>
      </c>
      <c r="I33" s="7" t="e">
        <f>#REF!</f>
        <v>#REF!</v>
      </c>
      <c r="J33" s="11" t="e">
        <f>#REF!</f>
        <v>#REF!</v>
      </c>
      <c r="K33" s="12" t="e">
        <f>#REF!</f>
        <v>#REF!</v>
      </c>
      <c r="L33" s="13" t="e">
        <f>#REF!</f>
        <v>#REF!</v>
      </c>
      <c r="M33" s="14" t="e">
        <f>#REF!</f>
        <v>#REF!</v>
      </c>
      <c r="N33" s="15" t="e">
        <f>#REF!</f>
        <v>#REF!</v>
      </c>
      <c r="O33" s="16" t="e">
        <f>#REF!</f>
        <v>#REF!</v>
      </c>
    </row>
    <row r="34" spans="1:15" x14ac:dyDescent="0.25">
      <c r="A34" s="39" t="e">
        <f>#REF!</f>
        <v>#REF!</v>
      </c>
      <c r="B34" s="37" t="s">
        <v>10</v>
      </c>
      <c r="C34" s="8" t="e">
        <f>#REF!</f>
        <v>#REF!</v>
      </c>
      <c r="D34" s="21" t="e">
        <f>#REF!</f>
        <v>#REF!</v>
      </c>
      <c r="E34" s="22" t="e">
        <f>#REF!</f>
        <v>#REF!</v>
      </c>
      <c r="F34" s="38" t="e">
        <f>#REF!</f>
        <v>#REF!</v>
      </c>
      <c r="G34" s="5" t="e">
        <f>#REF!</f>
        <v>#REF!</v>
      </c>
      <c r="H34" s="6" t="e">
        <f>#REF!</f>
        <v>#REF!</v>
      </c>
      <c r="I34" s="7" t="e">
        <f>#REF!</f>
        <v>#REF!</v>
      </c>
      <c r="J34" s="11" t="e">
        <f>#REF!</f>
        <v>#REF!</v>
      </c>
      <c r="K34" s="12" t="e">
        <f>#REF!</f>
        <v>#REF!</v>
      </c>
      <c r="L34" s="13" t="e">
        <f>#REF!</f>
        <v>#REF!</v>
      </c>
      <c r="M34" s="14" t="e">
        <f>#REF!</f>
        <v>#REF!</v>
      </c>
      <c r="N34" s="15" t="e">
        <f>#REF!</f>
        <v>#REF!</v>
      </c>
      <c r="O34" s="16" t="e">
        <f>#REF!</f>
        <v>#REF!</v>
      </c>
    </row>
    <row r="35" spans="1:15" x14ac:dyDescent="0.25">
      <c r="A35" s="39" t="e">
        <f>#REF!</f>
        <v>#REF!</v>
      </c>
      <c r="B35" s="37" t="s">
        <v>10</v>
      </c>
      <c r="C35" s="8" t="e">
        <f>#REF!</f>
        <v>#REF!</v>
      </c>
      <c r="D35" s="21" t="e">
        <f>#REF!</f>
        <v>#REF!</v>
      </c>
      <c r="E35" s="22" t="e">
        <f>#REF!</f>
        <v>#REF!</v>
      </c>
      <c r="F35" s="38" t="e">
        <f>#REF!</f>
        <v>#REF!</v>
      </c>
      <c r="G35" s="5" t="e">
        <f>#REF!</f>
        <v>#REF!</v>
      </c>
      <c r="H35" s="6" t="e">
        <f>#REF!</f>
        <v>#REF!</v>
      </c>
      <c r="I35" s="7" t="e">
        <f>#REF!</f>
        <v>#REF!</v>
      </c>
      <c r="J35" s="11" t="e">
        <f>#REF!</f>
        <v>#REF!</v>
      </c>
      <c r="K35" s="12" t="e">
        <f>#REF!</f>
        <v>#REF!</v>
      </c>
      <c r="L35" s="13" t="e">
        <f>#REF!</f>
        <v>#REF!</v>
      </c>
      <c r="M35" s="14" t="e">
        <f>#REF!</f>
        <v>#REF!</v>
      </c>
      <c r="N35" s="15" t="e">
        <f>#REF!</f>
        <v>#REF!</v>
      </c>
      <c r="O35" s="16" t="e">
        <f>#REF!</f>
        <v>#REF!</v>
      </c>
    </row>
    <row r="36" spans="1:15" x14ac:dyDescent="0.25">
      <c r="A36" s="39" t="e">
        <f>#REF!</f>
        <v>#REF!</v>
      </c>
      <c r="B36" s="37" t="s">
        <v>10</v>
      </c>
      <c r="C36" s="8" t="e">
        <f>#REF!</f>
        <v>#REF!</v>
      </c>
      <c r="D36" s="21" t="e">
        <f>#REF!</f>
        <v>#REF!</v>
      </c>
      <c r="E36" s="22" t="e">
        <f>#REF!</f>
        <v>#REF!</v>
      </c>
      <c r="F36" s="38" t="e">
        <f>#REF!</f>
        <v>#REF!</v>
      </c>
      <c r="G36" s="5" t="e">
        <f>#REF!</f>
        <v>#REF!</v>
      </c>
      <c r="H36" s="6" t="e">
        <f>#REF!</f>
        <v>#REF!</v>
      </c>
      <c r="I36" s="7" t="e">
        <f>#REF!</f>
        <v>#REF!</v>
      </c>
      <c r="J36" s="11" t="e">
        <f>#REF!</f>
        <v>#REF!</v>
      </c>
      <c r="K36" s="12" t="e">
        <f>#REF!</f>
        <v>#REF!</v>
      </c>
      <c r="L36" s="13" t="e">
        <f>#REF!</f>
        <v>#REF!</v>
      </c>
      <c r="M36" s="14" t="e">
        <f>#REF!</f>
        <v>#REF!</v>
      </c>
      <c r="N36" s="15" t="e">
        <f>#REF!</f>
        <v>#REF!</v>
      </c>
      <c r="O36" s="16" t="e">
        <f>#REF!</f>
        <v>#REF!</v>
      </c>
    </row>
    <row r="37" spans="1:15" x14ac:dyDescent="0.25">
      <c r="A37" s="39" t="e">
        <f>#REF!</f>
        <v>#REF!</v>
      </c>
      <c r="B37" s="37" t="s">
        <v>10</v>
      </c>
      <c r="C37" s="8" t="e">
        <f>#REF!</f>
        <v>#REF!</v>
      </c>
      <c r="D37" s="21" t="e">
        <f>#REF!</f>
        <v>#REF!</v>
      </c>
      <c r="E37" s="22" t="e">
        <f>#REF!</f>
        <v>#REF!</v>
      </c>
      <c r="F37" s="38" t="e">
        <f>#REF!</f>
        <v>#REF!</v>
      </c>
      <c r="G37" s="5" t="e">
        <f>#REF!</f>
        <v>#REF!</v>
      </c>
      <c r="H37" s="6" t="e">
        <f>#REF!</f>
        <v>#REF!</v>
      </c>
      <c r="I37" s="7" t="e">
        <f>#REF!</f>
        <v>#REF!</v>
      </c>
      <c r="J37" s="11" t="e">
        <f>#REF!</f>
        <v>#REF!</v>
      </c>
      <c r="K37" s="12" t="e">
        <f>#REF!</f>
        <v>#REF!</v>
      </c>
      <c r="L37" s="13" t="e">
        <f>#REF!</f>
        <v>#REF!</v>
      </c>
      <c r="M37" s="14" t="e">
        <f>#REF!</f>
        <v>#REF!</v>
      </c>
      <c r="N37" s="15" t="e">
        <f>#REF!</f>
        <v>#REF!</v>
      </c>
      <c r="O37" s="16" t="e">
        <f>#REF!</f>
        <v>#REF!</v>
      </c>
    </row>
    <row r="38" spans="1:15" x14ac:dyDescent="0.25">
      <c r="A38" s="39" t="e">
        <f>#REF!</f>
        <v>#REF!</v>
      </c>
      <c r="B38" s="37" t="s">
        <v>10</v>
      </c>
      <c r="C38" s="8" t="e">
        <f>#REF!</f>
        <v>#REF!</v>
      </c>
      <c r="D38" s="21" t="e">
        <f>#REF!</f>
        <v>#REF!</v>
      </c>
      <c r="E38" s="22" t="e">
        <f>#REF!</f>
        <v>#REF!</v>
      </c>
      <c r="F38" s="38" t="e">
        <f>#REF!</f>
        <v>#REF!</v>
      </c>
      <c r="G38" s="5" t="e">
        <f>#REF!</f>
        <v>#REF!</v>
      </c>
      <c r="H38" s="6" t="e">
        <f>#REF!</f>
        <v>#REF!</v>
      </c>
      <c r="I38" s="7" t="e">
        <f>#REF!</f>
        <v>#REF!</v>
      </c>
      <c r="J38" s="11" t="e">
        <f>#REF!</f>
        <v>#REF!</v>
      </c>
      <c r="K38" s="12" t="e">
        <f>#REF!</f>
        <v>#REF!</v>
      </c>
      <c r="L38" s="13" t="e">
        <f>#REF!</f>
        <v>#REF!</v>
      </c>
      <c r="M38" s="14" t="e">
        <f>#REF!</f>
        <v>#REF!</v>
      </c>
      <c r="N38" s="15" t="e">
        <f>#REF!</f>
        <v>#REF!</v>
      </c>
      <c r="O38" s="16" t="e">
        <f>#REF!</f>
        <v>#REF!</v>
      </c>
    </row>
    <row r="39" spans="1:15" x14ac:dyDescent="0.25">
      <c r="A39" s="39" t="e">
        <f>#REF!</f>
        <v>#REF!</v>
      </c>
      <c r="B39" s="37" t="s">
        <v>10</v>
      </c>
      <c r="C39" s="8" t="e">
        <f>#REF!</f>
        <v>#REF!</v>
      </c>
      <c r="D39" s="21" t="e">
        <f>#REF!</f>
        <v>#REF!</v>
      </c>
      <c r="E39" s="22" t="e">
        <f>#REF!</f>
        <v>#REF!</v>
      </c>
      <c r="F39" s="38" t="e">
        <f>#REF!</f>
        <v>#REF!</v>
      </c>
      <c r="G39" s="5" t="e">
        <f>#REF!</f>
        <v>#REF!</v>
      </c>
      <c r="H39" s="6" t="e">
        <f>#REF!</f>
        <v>#REF!</v>
      </c>
      <c r="I39" s="7" t="e">
        <f>#REF!</f>
        <v>#REF!</v>
      </c>
      <c r="J39" s="11" t="e">
        <f>#REF!</f>
        <v>#REF!</v>
      </c>
      <c r="K39" s="12" t="e">
        <f>#REF!</f>
        <v>#REF!</v>
      </c>
      <c r="L39" s="13" t="e">
        <f>#REF!</f>
        <v>#REF!</v>
      </c>
      <c r="M39" s="14" t="e">
        <f>#REF!</f>
        <v>#REF!</v>
      </c>
      <c r="N39" s="15" t="e">
        <f>#REF!</f>
        <v>#REF!</v>
      </c>
      <c r="O39" s="16" t="e">
        <f>#REF!</f>
        <v>#REF!</v>
      </c>
    </row>
    <row r="40" spans="1:15" x14ac:dyDescent="0.25">
      <c r="A40" s="39" t="e">
        <f>#REF!</f>
        <v>#REF!</v>
      </c>
      <c r="B40" s="37" t="s">
        <v>10</v>
      </c>
      <c r="C40" s="8" t="e">
        <f>#REF!</f>
        <v>#REF!</v>
      </c>
      <c r="D40" s="21" t="e">
        <f>#REF!</f>
        <v>#REF!</v>
      </c>
      <c r="E40" s="22" t="e">
        <f>#REF!</f>
        <v>#REF!</v>
      </c>
      <c r="F40" s="38" t="e">
        <f>#REF!</f>
        <v>#REF!</v>
      </c>
      <c r="G40" s="5" t="e">
        <f>#REF!</f>
        <v>#REF!</v>
      </c>
      <c r="H40" s="6" t="e">
        <f>#REF!</f>
        <v>#REF!</v>
      </c>
      <c r="I40" s="7" t="e">
        <f>#REF!</f>
        <v>#REF!</v>
      </c>
      <c r="J40" s="11" t="e">
        <f>#REF!</f>
        <v>#REF!</v>
      </c>
      <c r="K40" s="12" t="e">
        <f>#REF!</f>
        <v>#REF!</v>
      </c>
      <c r="L40" s="13" t="e">
        <f>#REF!</f>
        <v>#REF!</v>
      </c>
      <c r="M40" s="14" t="e">
        <f>#REF!</f>
        <v>#REF!</v>
      </c>
      <c r="N40" s="15" t="e">
        <f>#REF!</f>
        <v>#REF!</v>
      </c>
      <c r="O40" s="16" t="e">
        <f>#REF!</f>
        <v>#REF!</v>
      </c>
    </row>
    <row r="41" spans="1:15" x14ac:dyDescent="0.25">
      <c r="A41" s="39" t="e">
        <f>#REF!</f>
        <v>#REF!</v>
      </c>
      <c r="B41" s="37" t="s">
        <v>10</v>
      </c>
      <c r="C41" s="8" t="e">
        <f>#REF!</f>
        <v>#REF!</v>
      </c>
      <c r="D41" s="21" t="e">
        <f>#REF!</f>
        <v>#REF!</v>
      </c>
      <c r="E41" s="22" t="e">
        <f>#REF!</f>
        <v>#REF!</v>
      </c>
      <c r="F41" s="38" t="e">
        <f>#REF!</f>
        <v>#REF!</v>
      </c>
      <c r="G41" s="5" t="e">
        <f>#REF!</f>
        <v>#REF!</v>
      </c>
      <c r="H41" s="6" t="e">
        <f>#REF!</f>
        <v>#REF!</v>
      </c>
      <c r="I41" s="7" t="e">
        <f>#REF!</f>
        <v>#REF!</v>
      </c>
      <c r="J41" s="11" t="e">
        <f>#REF!</f>
        <v>#REF!</v>
      </c>
      <c r="K41" s="12" t="e">
        <f>#REF!</f>
        <v>#REF!</v>
      </c>
      <c r="L41" s="13" t="e">
        <f>#REF!</f>
        <v>#REF!</v>
      </c>
      <c r="M41" s="14" t="e">
        <f>#REF!</f>
        <v>#REF!</v>
      </c>
      <c r="N41" s="15" t="e">
        <f>#REF!</f>
        <v>#REF!</v>
      </c>
      <c r="O41" s="16" t="e">
        <f>#REF!</f>
        <v>#REF!</v>
      </c>
    </row>
    <row r="42" spans="1:15" x14ac:dyDescent="0.25">
      <c r="A42" s="39" t="e">
        <f>#REF!</f>
        <v>#REF!</v>
      </c>
      <c r="B42" s="37" t="s">
        <v>10</v>
      </c>
      <c r="C42" s="8" t="e">
        <f>#REF!</f>
        <v>#REF!</v>
      </c>
      <c r="D42" s="21" t="e">
        <f>#REF!</f>
        <v>#REF!</v>
      </c>
      <c r="E42" s="22" t="e">
        <f>#REF!</f>
        <v>#REF!</v>
      </c>
      <c r="F42" s="38" t="e">
        <f>#REF!</f>
        <v>#REF!</v>
      </c>
      <c r="G42" s="5" t="e">
        <f>#REF!</f>
        <v>#REF!</v>
      </c>
      <c r="H42" s="6" t="e">
        <f>#REF!</f>
        <v>#REF!</v>
      </c>
      <c r="I42" s="7" t="e">
        <f>#REF!</f>
        <v>#REF!</v>
      </c>
      <c r="J42" s="11" t="e">
        <f>#REF!</f>
        <v>#REF!</v>
      </c>
      <c r="K42" s="12" t="e">
        <f>#REF!</f>
        <v>#REF!</v>
      </c>
      <c r="L42" s="13" t="e">
        <f>#REF!</f>
        <v>#REF!</v>
      </c>
      <c r="M42" s="14" t="e">
        <f>#REF!</f>
        <v>#REF!</v>
      </c>
      <c r="N42" s="15" t="e">
        <f>#REF!</f>
        <v>#REF!</v>
      </c>
      <c r="O42" s="16" t="e">
        <f>#REF!</f>
        <v>#REF!</v>
      </c>
    </row>
    <row r="43" spans="1:15" x14ac:dyDescent="0.25">
      <c r="A43" s="39" t="e">
        <f>#REF!</f>
        <v>#REF!</v>
      </c>
      <c r="B43" s="37" t="s">
        <v>10</v>
      </c>
      <c r="C43" s="8" t="e">
        <f>#REF!</f>
        <v>#REF!</v>
      </c>
      <c r="D43" s="21" t="e">
        <f>#REF!</f>
        <v>#REF!</v>
      </c>
      <c r="E43" s="22" t="e">
        <f>#REF!</f>
        <v>#REF!</v>
      </c>
      <c r="F43" s="38" t="e">
        <f>#REF!</f>
        <v>#REF!</v>
      </c>
      <c r="G43" s="5" t="e">
        <f>#REF!</f>
        <v>#REF!</v>
      </c>
      <c r="H43" s="6" t="e">
        <f>#REF!</f>
        <v>#REF!</v>
      </c>
      <c r="I43" s="7" t="e">
        <f>#REF!</f>
        <v>#REF!</v>
      </c>
      <c r="J43" s="11" t="e">
        <f>#REF!</f>
        <v>#REF!</v>
      </c>
      <c r="K43" s="12" t="e">
        <f>#REF!</f>
        <v>#REF!</v>
      </c>
      <c r="L43" s="13" t="e">
        <f>#REF!</f>
        <v>#REF!</v>
      </c>
      <c r="M43" s="14" t="e">
        <f>#REF!</f>
        <v>#REF!</v>
      </c>
      <c r="N43" s="15" t="e">
        <f>#REF!</f>
        <v>#REF!</v>
      </c>
      <c r="O43" s="16" t="e">
        <f>#REF!</f>
        <v>#REF!</v>
      </c>
    </row>
    <row r="44" spans="1:15" x14ac:dyDescent="0.25">
      <c r="A44" s="39" t="e">
        <f>#REF!</f>
        <v>#REF!</v>
      </c>
      <c r="B44" s="37" t="s">
        <v>10</v>
      </c>
      <c r="C44" s="8" t="e">
        <f>#REF!</f>
        <v>#REF!</v>
      </c>
      <c r="D44" s="21" t="e">
        <f>#REF!</f>
        <v>#REF!</v>
      </c>
      <c r="E44" s="22" t="e">
        <f>#REF!</f>
        <v>#REF!</v>
      </c>
      <c r="F44" s="38" t="e">
        <f>#REF!</f>
        <v>#REF!</v>
      </c>
      <c r="G44" s="5" t="e">
        <f>#REF!</f>
        <v>#REF!</v>
      </c>
      <c r="H44" s="6" t="e">
        <f>#REF!</f>
        <v>#REF!</v>
      </c>
      <c r="I44" s="7" t="e">
        <f>#REF!</f>
        <v>#REF!</v>
      </c>
      <c r="J44" s="11" t="e">
        <f>#REF!</f>
        <v>#REF!</v>
      </c>
      <c r="K44" s="12" t="e">
        <f>#REF!</f>
        <v>#REF!</v>
      </c>
      <c r="L44" s="13" t="e">
        <f>#REF!</f>
        <v>#REF!</v>
      </c>
      <c r="M44" s="14" t="e">
        <f>#REF!</f>
        <v>#REF!</v>
      </c>
      <c r="N44" s="15" t="e">
        <f>#REF!</f>
        <v>#REF!</v>
      </c>
      <c r="O44" s="16" t="e">
        <f>#REF!</f>
        <v>#REF!</v>
      </c>
    </row>
    <row r="45" spans="1:15" x14ac:dyDescent="0.25">
      <c r="A45" s="39" t="e">
        <f>#REF!</f>
        <v>#REF!</v>
      </c>
      <c r="B45" s="37" t="s">
        <v>10</v>
      </c>
      <c r="C45" s="8" t="e">
        <f>#REF!</f>
        <v>#REF!</v>
      </c>
      <c r="D45" s="21" t="e">
        <f>#REF!</f>
        <v>#REF!</v>
      </c>
      <c r="E45" s="22" t="e">
        <f>#REF!</f>
        <v>#REF!</v>
      </c>
      <c r="F45" s="38" t="e">
        <f>#REF!</f>
        <v>#REF!</v>
      </c>
      <c r="G45" s="5" t="e">
        <f>#REF!</f>
        <v>#REF!</v>
      </c>
      <c r="H45" s="6" t="e">
        <f>#REF!</f>
        <v>#REF!</v>
      </c>
      <c r="I45" s="7" t="e">
        <f>#REF!</f>
        <v>#REF!</v>
      </c>
      <c r="J45" s="11" t="e">
        <f>#REF!</f>
        <v>#REF!</v>
      </c>
      <c r="K45" s="12" t="e">
        <f>#REF!</f>
        <v>#REF!</v>
      </c>
      <c r="L45" s="13" t="e">
        <f>#REF!</f>
        <v>#REF!</v>
      </c>
      <c r="M45" s="14" t="e">
        <f>#REF!</f>
        <v>#REF!</v>
      </c>
      <c r="N45" s="15" t="e">
        <f>#REF!</f>
        <v>#REF!</v>
      </c>
      <c r="O45" s="16" t="e">
        <f>#REF!</f>
        <v>#REF!</v>
      </c>
    </row>
    <row r="46" spans="1:15" x14ac:dyDescent="0.25">
      <c r="A46" s="39" t="e">
        <f>#REF!</f>
        <v>#REF!</v>
      </c>
      <c r="B46" s="37" t="s">
        <v>10</v>
      </c>
      <c r="C46" s="8" t="e">
        <f>#REF!</f>
        <v>#REF!</v>
      </c>
      <c r="D46" s="21" t="e">
        <f>#REF!</f>
        <v>#REF!</v>
      </c>
      <c r="E46" s="22" t="e">
        <f>#REF!</f>
        <v>#REF!</v>
      </c>
      <c r="F46" s="38" t="e">
        <f>#REF!</f>
        <v>#REF!</v>
      </c>
      <c r="G46" s="5" t="e">
        <f>#REF!</f>
        <v>#REF!</v>
      </c>
      <c r="H46" s="6" t="e">
        <f>#REF!</f>
        <v>#REF!</v>
      </c>
      <c r="I46" s="7" t="e">
        <f>#REF!</f>
        <v>#REF!</v>
      </c>
      <c r="J46" s="11" t="e">
        <f>#REF!</f>
        <v>#REF!</v>
      </c>
      <c r="K46" s="12" t="e">
        <f>#REF!</f>
        <v>#REF!</v>
      </c>
      <c r="L46" s="13" t="e">
        <f>#REF!</f>
        <v>#REF!</v>
      </c>
      <c r="M46" s="14" t="e">
        <f>#REF!</f>
        <v>#REF!</v>
      </c>
      <c r="N46" s="15" t="e">
        <f>#REF!</f>
        <v>#REF!</v>
      </c>
      <c r="O46" s="16" t="e">
        <f>#REF!</f>
        <v>#REF!</v>
      </c>
    </row>
    <row r="47" spans="1:15" x14ac:dyDescent="0.25">
      <c r="A47" s="39" t="e">
        <f>#REF!</f>
        <v>#REF!</v>
      </c>
      <c r="B47" s="37" t="s">
        <v>10</v>
      </c>
      <c r="C47" s="8" t="e">
        <f>#REF!</f>
        <v>#REF!</v>
      </c>
      <c r="D47" s="21" t="e">
        <f>#REF!</f>
        <v>#REF!</v>
      </c>
      <c r="E47" s="22" t="e">
        <f>#REF!</f>
        <v>#REF!</v>
      </c>
      <c r="F47" s="38" t="e">
        <f>#REF!</f>
        <v>#REF!</v>
      </c>
      <c r="G47" s="5" t="e">
        <f>#REF!</f>
        <v>#REF!</v>
      </c>
      <c r="H47" s="6" t="e">
        <f>#REF!</f>
        <v>#REF!</v>
      </c>
      <c r="I47" s="7" t="e">
        <f>#REF!</f>
        <v>#REF!</v>
      </c>
      <c r="J47" s="11" t="e">
        <f>#REF!</f>
        <v>#REF!</v>
      </c>
      <c r="K47" s="12" t="e">
        <f>#REF!</f>
        <v>#REF!</v>
      </c>
      <c r="L47" s="13" t="e">
        <f>#REF!</f>
        <v>#REF!</v>
      </c>
      <c r="M47" s="14" t="e">
        <f>#REF!</f>
        <v>#REF!</v>
      </c>
      <c r="N47" s="15" t="e">
        <f>#REF!</f>
        <v>#REF!</v>
      </c>
      <c r="O47" s="16" t="e">
        <f>#REF!</f>
        <v>#REF!</v>
      </c>
    </row>
    <row r="48" spans="1:15" x14ac:dyDescent="0.25">
      <c r="A48" s="39" t="e">
        <f>#REF!</f>
        <v>#REF!</v>
      </c>
      <c r="B48" s="37" t="s">
        <v>10</v>
      </c>
      <c r="C48" s="8" t="e">
        <f>#REF!</f>
        <v>#REF!</v>
      </c>
      <c r="D48" s="21" t="e">
        <f>#REF!</f>
        <v>#REF!</v>
      </c>
      <c r="E48" s="22" t="e">
        <f>#REF!</f>
        <v>#REF!</v>
      </c>
      <c r="F48" s="38" t="e">
        <f>#REF!</f>
        <v>#REF!</v>
      </c>
      <c r="G48" s="5" t="e">
        <f>#REF!</f>
        <v>#REF!</v>
      </c>
      <c r="H48" s="6" t="e">
        <f>#REF!</f>
        <v>#REF!</v>
      </c>
      <c r="I48" s="7" t="e">
        <f>#REF!</f>
        <v>#REF!</v>
      </c>
      <c r="J48" s="11" t="e">
        <f>#REF!</f>
        <v>#REF!</v>
      </c>
      <c r="K48" s="12" t="e">
        <f>#REF!</f>
        <v>#REF!</v>
      </c>
      <c r="L48" s="13" t="e">
        <f>#REF!</f>
        <v>#REF!</v>
      </c>
      <c r="M48" s="14" t="e">
        <f>#REF!</f>
        <v>#REF!</v>
      </c>
      <c r="N48" s="15" t="e">
        <f>#REF!</f>
        <v>#REF!</v>
      </c>
      <c r="O48" s="16" t="e">
        <f>#REF!</f>
        <v>#REF!</v>
      </c>
    </row>
    <row r="49" spans="1:15" x14ac:dyDescent="0.25">
      <c r="A49" s="39" t="e">
        <f>#REF!</f>
        <v>#REF!</v>
      </c>
      <c r="B49" s="37" t="s">
        <v>10</v>
      </c>
      <c r="C49" s="8" t="e">
        <f>#REF!</f>
        <v>#REF!</v>
      </c>
      <c r="D49" s="21" t="e">
        <f>#REF!</f>
        <v>#REF!</v>
      </c>
      <c r="E49" s="22" t="e">
        <f>#REF!</f>
        <v>#REF!</v>
      </c>
      <c r="F49" s="38" t="e">
        <f>#REF!</f>
        <v>#REF!</v>
      </c>
      <c r="G49" s="5" t="e">
        <f>#REF!</f>
        <v>#REF!</v>
      </c>
      <c r="H49" s="6" t="e">
        <f>#REF!</f>
        <v>#REF!</v>
      </c>
      <c r="I49" s="7" t="e">
        <f>#REF!</f>
        <v>#REF!</v>
      </c>
      <c r="J49" s="11" t="e">
        <f>#REF!</f>
        <v>#REF!</v>
      </c>
      <c r="K49" s="12" t="e">
        <f>#REF!</f>
        <v>#REF!</v>
      </c>
      <c r="L49" s="13" t="e">
        <f>#REF!</f>
        <v>#REF!</v>
      </c>
      <c r="M49" s="14" t="e">
        <f>#REF!</f>
        <v>#REF!</v>
      </c>
      <c r="N49" s="15" t="e">
        <f>#REF!</f>
        <v>#REF!</v>
      </c>
      <c r="O49" s="16" t="e">
        <f>#REF!</f>
        <v>#REF!</v>
      </c>
    </row>
    <row r="50" spans="1:15" x14ac:dyDescent="0.25">
      <c r="A50" s="39" t="e">
        <f>#REF!</f>
        <v>#REF!</v>
      </c>
      <c r="B50" s="37" t="s">
        <v>10</v>
      </c>
      <c r="C50" s="8" t="e">
        <f>#REF!</f>
        <v>#REF!</v>
      </c>
      <c r="D50" s="21" t="e">
        <f>#REF!</f>
        <v>#REF!</v>
      </c>
      <c r="E50" s="22" t="e">
        <f>#REF!</f>
        <v>#REF!</v>
      </c>
      <c r="F50" s="38" t="e">
        <f>#REF!</f>
        <v>#REF!</v>
      </c>
      <c r="G50" s="5" t="e">
        <f>#REF!</f>
        <v>#REF!</v>
      </c>
      <c r="H50" s="6" t="e">
        <f>#REF!</f>
        <v>#REF!</v>
      </c>
      <c r="I50" s="7" t="e">
        <f>#REF!</f>
        <v>#REF!</v>
      </c>
      <c r="J50" s="11" t="e">
        <f>#REF!</f>
        <v>#REF!</v>
      </c>
      <c r="K50" s="12" t="e">
        <f>#REF!</f>
        <v>#REF!</v>
      </c>
      <c r="L50" s="13" t="e">
        <f>#REF!</f>
        <v>#REF!</v>
      </c>
      <c r="M50" s="14" t="e">
        <f>#REF!</f>
        <v>#REF!</v>
      </c>
      <c r="N50" s="15" t="e">
        <f>#REF!</f>
        <v>#REF!</v>
      </c>
      <c r="O50" s="16" t="e">
        <f>#REF!</f>
        <v>#REF!</v>
      </c>
    </row>
    <row r="51" spans="1:15" x14ac:dyDescent="0.25">
      <c r="A51" s="39" t="e">
        <f>#REF!</f>
        <v>#REF!</v>
      </c>
      <c r="B51" s="37" t="s">
        <v>10</v>
      </c>
      <c r="C51" s="8" t="e">
        <f>#REF!</f>
        <v>#REF!</v>
      </c>
      <c r="D51" s="21" t="e">
        <f>#REF!</f>
        <v>#REF!</v>
      </c>
      <c r="E51" s="22" t="e">
        <f>#REF!</f>
        <v>#REF!</v>
      </c>
      <c r="F51" s="38" t="e">
        <f>#REF!</f>
        <v>#REF!</v>
      </c>
      <c r="G51" s="5" t="e">
        <f>#REF!</f>
        <v>#REF!</v>
      </c>
      <c r="H51" s="6" t="e">
        <f>#REF!</f>
        <v>#REF!</v>
      </c>
      <c r="I51" s="7" t="e">
        <f>#REF!</f>
        <v>#REF!</v>
      </c>
      <c r="J51" s="11" t="e">
        <f>#REF!</f>
        <v>#REF!</v>
      </c>
      <c r="K51" s="12" t="e">
        <f>#REF!</f>
        <v>#REF!</v>
      </c>
      <c r="L51" s="13" t="e">
        <f>#REF!</f>
        <v>#REF!</v>
      </c>
      <c r="M51" s="14" t="e">
        <f>#REF!</f>
        <v>#REF!</v>
      </c>
      <c r="N51" s="15" t="e">
        <f>#REF!</f>
        <v>#REF!</v>
      </c>
      <c r="O51" s="16" t="e">
        <f>#REF!</f>
        <v>#REF!</v>
      </c>
    </row>
    <row r="52" spans="1:15" x14ac:dyDescent="0.25">
      <c r="A52" s="39" t="e">
        <f>#REF!</f>
        <v>#REF!</v>
      </c>
      <c r="B52" s="139" t="s">
        <v>10</v>
      </c>
      <c r="C52" s="8" t="e">
        <f>#REF!</f>
        <v>#REF!</v>
      </c>
      <c r="D52" s="21" t="e">
        <f>#REF!</f>
        <v>#REF!</v>
      </c>
      <c r="E52" s="22" t="e">
        <f>#REF!</f>
        <v>#REF!</v>
      </c>
      <c r="F52" s="38" t="e">
        <f>#REF!</f>
        <v>#REF!</v>
      </c>
      <c r="G52" s="5" t="e">
        <f>#REF!</f>
        <v>#REF!</v>
      </c>
      <c r="H52" s="6" t="e">
        <f>#REF!</f>
        <v>#REF!</v>
      </c>
      <c r="I52" s="7" t="e">
        <f>#REF!</f>
        <v>#REF!</v>
      </c>
      <c r="J52" s="11" t="e">
        <f>#REF!</f>
        <v>#REF!</v>
      </c>
      <c r="K52" s="12" t="e">
        <f>#REF!</f>
        <v>#REF!</v>
      </c>
      <c r="L52" s="13" t="e">
        <f>#REF!</f>
        <v>#REF!</v>
      </c>
      <c r="M52" s="14" t="e">
        <f>#REF!</f>
        <v>#REF!</v>
      </c>
      <c r="N52" s="15" t="e">
        <f>#REF!</f>
        <v>#REF!</v>
      </c>
      <c r="O52" s="16" t="e">
        <f>#REF!</f>
        <v>#REF!</v>
      </c>
    </row>
    <row r="53" spans="1:15" x14ac:dyDescent="0.25">
      <c r="A53" s="39" t="e">
        <f>#REF!</f>
        <v>#REF!</v>
      </c>
      <c r="B53" s="139" t="s">
        <v>10</v>
      </c>
      <c r="C53" s="8" t="e">
        <f>#REF!</f>
        <v>#REF!</v>
      </c>
      <c r="D53" s="21" t="e">
        <f>#REF!</f>
        <v>#REF!</v>
      </c>
      <c r="E53" s="22" t="e">
        <f>#REF!</f>
        <v>#REF!</v>
      </c>
      <c r="F53" s="38" t="e">
        <f>#REF!</f>
        <v>#REF!</v>
      </c>
      <c r="G53" s="5" t="e">
        <f>#REF!</f>
        <v>#REF!</v>
      </c>
      <c r="H53" s="6" t="e">
        <f>#REF!</f>
        <v>#REF!</v>
      </c>
      <c r="I53" s="7" t="e">
        <f>#REF!</f>
        <v>#REF!</v>
      </c>
      <c r="J53" s="11" t="e">
        <f>#REF!</f>
        <v>#REF!</v>
      </c>
      <c r="K53" s="12" t="e">
        <f>#REF!</f>
        <v>#REF!</v>
      </c>
      <c r="L53" s="13" t="e">
        <f>#REF!</f>
        <v>#REF!</v>
      </c>
      <c r="M53" s="14" t="e">
        <f>#REF!</f>
        <v>#REF!</v>
      </c>
      <c r="N53" s="15" t="e">
        <f>#REF!</f>
        <v>#REF!</v>
      </c>
      <c r="O53" s="16" t="e">
        <f>#REF!</f>
        <v>#REF!</v>
      </c>
    </row>
    <row r="54" spans="1:15" x14ac:dyDescent="0.25">
      <c r="A54" s="39" t="e">
        <f>#REF!</f>
        <v>#REF!</v>
      </c>
      <c r="B54" s="139" t="s">
        <v>10</v>
      </c>
      <c r="C54" s="8" t="e">
        <f>#REF!</f>
        <v>#REF!</v>
      </c>
      <c r="D54" s="21" t="e">
        <f>#REF!</f>
        <v>#REF!</v>
      </c>
      <c r="E54" s="22" t="e">
        <f>#REF!</f>
        <v>#REF!</v>
      </c>
      <c r="F54" s="38" t="e">
        <f>#REF!</f>
        <v>#REF!</v>
      </c>
      <c r="G54" s="5" t="e">
        <f>#REF!</f>
        <v>#REF!</v>
      </c>
      <c r="H54" s="6" t="e">
        <f>#REF!</f>
        <v>#REF!</v>
      </c>
      <c r="I54" s="7" t="e">
        <f>#REF!</f>
        <v>#REF!</v>
      </c>
      <c r="J54" s="11" t="e">
        <f>#REF!</f>
        <v>#REF!</v>
      </c>
      <c r="K54" s="12" t="e">
        <f>#REF!</f>
        <v>#REF!</v>
      </c>
      <c r="L54" s="13" t="e">
        <f>#REF!</f>
        <v>#REF!</v>
      </c>
      <c r="M54" s="14" t="e">
        <f>#REF!</f>
        <v>#REF!</v>
      </c>
      <c r="N54" s="15" t="e">
        <f>#REF!</f>
        <v>#REF!</v>
      </c>
      <c r="O54" s="16" t="e">
        <f>#REF!</f>
        <v>#REF!</v>
      </c>
    </row>
    <row r="55" spans="1:15" x14ac:dyDescent="0.25">
      <c r="A55" s="39" t="e">
        <f>#REF!</f>
        <v>#REF!</v>
      </c>
      <c r="B55" s="139" t="s">
        <v>10</v>
      </c>
      <c r="C55" s="8" t="e">
        <f>#REF!</f>
        <v>#REF!</v>
      </c>
      <c r="D55" s="21" t="e">
        <f>#REF!</f>
        <v>#REF!</v>
      </c>
      <c r="E55" s="22" t="e">
        <f>#REF!</f>
        <v>#REF!</v>
      </c>
      <c r="F55" s="38" t="e">
        <f>#REF!</f>
        <v>#REF!</v>
      </c>
      <c r="G55" s="5" t="e">
        <f>#REF!</f>
        <v>#REF!</v>
      </c>
      <c r="H55" s="6" t="e">
        <f>#REF!</f>
        <v>#REF!</v>
      </c>
      <c r="I55" s="7" t="e">
        <f>#REF!</f>
        <v>#REF!</v>
      </c>
      <c r="J55" s="11" t="e">
        <f>#REF!</f>
        <v>#REF!</v>
      </c>
      <c r="K55" s="12" t="e">
        <f>#REF!</f>
        <v>#REF!</v>
      </c>
      <c r="L55" s="13" t="e">
        <f>#REF!</f>
        <v>#REF!</v>
      </c>
      <c r="M55" s="14" t="e">
        <f>#REF!</f>
        <v>#REF!</v>
      </c>
      <c r="N55" s="15" t="e">
        <f>#REF!</f>
        <v>#REF!</v>
      </c>
      <c r="O55" s="16" t="e">
        <f>#REF!</f>
        <v>#REF!</v>
      </c>
    </row>
    <row r="56" spans="1:15" x14ac:dyDescent="0.25">
      <c r="A56" s="39" t="e">
        <f>#REF!</f>
        <v>#REF!</v>
      </c>
      <c r="B56" s="139" t="s">
        <v>10</v>
      </c>
      <c r="C56" s="8" t="e">
        <f>#REF!</f>
        <v>#REF!</v>
      </c>
      <c r="D56" s="21" t="e">
        <f>#REF!</f>
        <v>#REF!</v>
      </c>
      <c r="E56" s="22" t="e">
        <f>#REF!</f>
        <v>#REF!</v>
      </c>
      <c r="F56" s="38" t="e">
        <f>#REF!</f>
        <v>#REF!</v>
      </c>
      <c r="G56" s="5" t="e">
        <f>#REF!</f>
        <v>#REF!</v>
      </c>
      <c r="H56" s="6" t="e">
        <f>#REF!</f>
        <v>#REF!</v>
      </c>
      <c r="I56" s="7" t="e">
        <f>#REF!</f>
        <v>#REF!</v>
      </c>
      <c r="J56" s="11" t="e">
        <f>#REF!</f>
        <v>#REF!</v>
      </c>
      <c r="K56" s="12" t="e">
        <f>#REF!</f>
        <v>#REF!</v>
      </c>
      <c r="L56" s="13" t="e">
        <f>#REF!</f>
        <v>#REF!</v>
      </c>
      <c r="M56" s="14" t="e">
        <f>#REF!</f>
        <v>#REF!</v>
      </c>
      <c r="N56" s="15" t="e">
        <f>#REF!</f>
        <v>#REF!</v>
      </c>
      <c r="O56" s="16" t="e">
        <f>#REF!</f>
        <v>#REF!</v>
      </c>
    </row>
    <row r="57" spans="1:15" x14ac:dyDescent="0.25">
      <c r="A57" s="39" t="e">
        <f>#REF!</f>
        <v>#REF!</v>
      </c>
      <c r="B57" s="139" t="s">
        <v>10</v>
      </c>
      <c r="C57" s="8" t="e">
        <f>#REF!</f>
        <v>#REF!</v>
      </c>
      <c r="D57" s="21" t="e">
        <f>#REF!</f>
        <v>#REF!</v>
      </c>
      <c r="E57" s="22" t="e">
        <f>#REF!</f>
        <v>#REF!</v>
      </c>
      <c r="F57" s="38" t="e">
        <f>#REF!</f>
        <v>#REF!</v>
      </c>
      <c r="G57" s="5" t="e">
        <f>#REF!</f>
        <v>#REF!</v>
      </c>
      <c r="H57" s="6" t="e">
        <f>#REF!</f>
        <v>#REF!</v>
      </c>
      <c r="I57" s="7" t="e">
        <f>#REF!</f>
        <v>#REF!</v>
      </c>
      <c r="J57" s="11" t="e">
        <f>#REF!</f>
        <v>#REF!</v>
      </c>
      <c r="K57" s="12" t="e">
        <f>#REF!</f>
        <v>#REF!</v>
      </c>
      <c r="L57" s="13" t="e">
        <f>#REF!</f>
        <v>#REF!</v>
      </c>
      <c r="M57" s="14" t="e">
        <f>#REF!</f>
        <v>#REF!</v>
      </c>
      <c r="N57" s="15" t="e">
        <f>#REF!</f>
        <v>#REF!</v>
      </c>
      <c r="O57" s="16" t="e">
        <f>#REF!</f>
        <v>#REF!</v>
      </c>
    </row>
    <row r="58" spans="1:15" x14ac:dyDescent="0.25">
      <c r="A58" s="39" t="e">
        <f>#REF!</f>
        <v>#REF!</v>
      </c>
      <c r="B58" s="139" t="s">
        <v>10</v>
      </c>
      <c r="C58" s="8" t="e">
        <f>#REF!</f>
        <v>#REF!</v>
      </c>
      <c r="D58" s="21" t="e">
        <f>#REF!</f>
        <v>#REF!</v>
      </c>
      <c r="E58" s="22" t="e">
        <f>#REF!</f>
        <v>#REF!</v>
      </c>
      <c r="F58" s="38" t="e">
        <f>#REF!</f>
        <v>#REF!</v>
      </c>
      <c r="G58" s="5" t="e">
        <f>#REF!</f>
        <v>#REF!</v>
      </c>
      <c r="H58" s="6" t="e">
        <f>#REF!</f>
        <v>#REF!</v>
      </c>
      <c r="I58" s="7" t="e">
        <f>#REF!</f>
        <v>#REF!</v>
      </c>
      <c r="J58" s="11" t="e">
        <f>#REF!</f>
        <v>#REF!</v>
      </c>
      <c r="K58" s="12" t="e">
        <f>#REF!</f>
        <v>#REF!</v>
      </c>
      <c r="L58" s="13" t="e">
        <f>#REF!</f>
        <v>#REF!</v>
      </c>
      <c r="M58" s="14" t="e">
        <f>#REF!</f>
        <v>#REF!</v>
      </c>
      <c r="N58" s="15" t="e">
        <f>#REF!</f>
        <v>#REF!</v>
      </c>
      <c r="O58" s="16" t="e">
        <f>#REF!</f>
        <v>#REF!</v>
      </c>
    </row>
    <row r="59" spans="1:15" x14ac:dyDescent="0.25">
      <c r="A59" s="39" t="e">
        <f>#REF!</f>
        <v>#REF!</v>
      </c>
      <c r="B59" s="139" t="s">
        <v>10</v>
      </c>
      <c r="C59" s="8" t="e">
        <f>#REF!</f>
        <v>#REF!</v>
      </c>
      <c r="D59" s="21" t="e">
        <f>#REF!</f>
        <v>#REF!</v>
      </c>
      <c r="E59" s="22" t="e">
        <f>#REF!</f>
        <v>#REF!</v>
      </c>
      <c r="F59" s="38" t="e">
        <f>#REF!</f>
        <v>#REF!</v>
      </c>
      <c r="G59" s="5" t="e">
        <f>#REF!</f>
        <v>#REF!</v>
      </c>
      <c r="H59" s="6" t="e">
        <f>#REF!</f>
        <v>#REF!</v>
      </c>
      <c r="I59" s="7" t="e">
        <f>#REF!</f>
        <v>#REF!</v>
      </c>
      <c r="J59" s="11" t="e">
        <f>#REF!</f>
        <v>#REF!</v>
      </c>
      <c r="K59" s="12" t="e">
        <f>#REF!</f>
        <v>#REF!</v>
      </c>
      <c r="L59" s="13" t="e">
        <f>#REF!</f>
        <v>#REF!</v>
      </c>
      <c r="M59" s="14" t="e">
        <f>#REF!</f>
        <v>#REF!</v>
      </c>
      <c r="N59" s="15" t="e">
        <f>#REF!</f>
        <v>#REF!</v>
      </c>
      <c r="O59" s="16" t="e">
        <f>#REF!</f>
        <v>#REF!</v>
      </c>
    </row>
    <row r="60" spans="1:15" x14ac:dyDescent="0.25">
      <c r="A60" s="39" t="e">
        <f>#REF!</f>
        <v>#REF!</v>
      </c>
      <c r="B60" s="139" t="s">
        <v>10</v>
      </c>
      <c r="C60" s="8" t="e">
        <f>#REF!</f>
        <v>#REF!</v>
      </c>
      <c r="D60" s="21" t="e">
        <f>#REF!</f>
        <v>#REF!</v>
      </c>
      <c r="E60" s="22" t="e">
        <f>#REF!</f>
        <v>#REF!</v>
      </c>
      <c r="F60" s="38" t="e">
        <f>#REF!</f>
        <v>#REF!</v>
      </c>
      <c r="G60" s="5" t="e">
        <f>#REF!</f>
        <v>#REF!</v>
      </c>
      <c r="H60" s="6" t="e">
        <f>#REF!</f>
        <v>#REF!</v>
      </c>
      <c r="I60" s="7" t="e">
        <f>#REF!</f>
        <v>#REF!</v>
      </c>
      <c r="J60" s="11" t="e">
        <f>#REF!</f>
        <v>#REF!</v>
      </c>
      <c r="K60" s="12" t="e">
        <f>#REF!</f>
        <v>#REF!</v>
      </c>
      <c r="L60" s="13" t="e">
        <f>#REF!</f>
        <v>#REF!</v>
      </c>
      <c r="M60" s="14" t="e">
        <f>#REF!</f>
        <v>#REF!</v>
      </c>
      <c r="N60" s="15" t="e">
        <f>#REF!</f>
        <v>#REF!</v>
      </c>
      <c r="O60" s="16" t="e">
        <f>#REF!</f>
        <v>#REF!</v>
      </c>
    </row>
    <row r="61" spans="1:15" x14ac:dyDescent="0.25">
      <c r="A61" s="39" t="e">
        <f>#REF!</f>
        <v>#REF!</v>
      </c>
      <c r="B61" s="139" t="s">
        <v>10</v>
      </c>
      <c r="C61" s="8" t="e">
        <f>#REF!</f>
        <v>#REF!</v>
      </c>
      <c r="D61" s="21" t="e">
        <f>#REF!</f>
        <v>#REF!</v>
      </c>
      <c r="E61" s="22" t="e">
        <f>#REF!</f>
        <v>#REF!</v>
      </c>
      <c r="F61" s="38" t="e">
        <f>#REF!</f>
        <v>#REF!</v>
      </c>
      <c r="G61" s="5" t="e">
        <f>#REF!</f>
        <v>#REF!</v>
      </c>
      <c r="H61" s="6" t="e">
        <f>#REF!</f>
        <v>#REF!</v>
      </c>
      <c r="I61" s="7" t="e">
        <f>#REF!</f>
        <v>#REF!</v>
      </c>
      <c r="J61" s="11" t="e">
        <f>#REF!</f>
        <v>#REF!</v>
      </c>
      <c r="K61" s="12" t="e">
        <f>#REF!</f>
        <v>#REF!</v>
      </c>
      <c r="L61" s="13" t="e">
        <f>#REF!</f>
        <v>#REF!</v>
      </c>
      <c r="M61" s="14" t="e">
        <f>#REF!</f>
        <v>#REF!</v>
      </c>
      <c r="N61" s="15" t="e">
        <f>#REF!</f>
        <v>#REF!</v>
      </c>
      <c r="O61" s="16" t="e">
        <f>#REF!</f>
        <v>#REF!</v>
      </c>
    </row>
    <row r="62" spans="1:15" x14ac:dyDescent="0.25">
      <c r="A62" s="39" t="e">
        <f>#REF!</f>
        <v>#REF!</v>
      </c>
      <c r="B62" s="139" t="s">
        <v>10</v>
      </c>
      <c r="C62" s="8" t="e">
        <f>#REF!</f>
        <v>#REF!</v>
      </c>
      <c r="D62" s="21" t="e">
        <f>#REF!</f>
        <v>#REF!</v>
      </c>
      <c r="E62" s="22" t="e">
        <f>#REF!</f>
        <v>#REF!</v>
      </c>
      <c r="F62" s="38" t="e">
        <f>#REF!</f>
        <v>#REF!</v>
      </c>
      <c r="G62" s="5" t="e">
        <f>#REF!</f>
        <v>#REF!</v>
      </c>
      <c r="H62" s="6" t="e">
        <f>#REF!</f>
        <v>#REF!</v>
      </c>
      <c r="I62" s="7" t="e">
        <f>#REF!</f>
        <v>#REF!</v>
      </c>
      <c r="J62" s="11" t="e">
        <f>#REF!</f>
        <v>#REF!</v>
      </c>
      <c r="K62" s="12" t="e">
        <f>#REF!</f>
        <v>#REF!</v>
      </c>
      <c r="L62" s="13" t="e">
        <f>#REF!</f>
        <v>#REF!</v>
      </c>
      <c r="M62" s="14" t="e">
        <f>#REF!</f>
        <v>#REF!</v>
      </c>
      <c r="N62" s="15" t="e">
        <f>#REF!</f>
        <v>#REF!</v>
      </c>
      <c r="O62" s="16" t="e">
        <f>#REF!</f>
        <v>#REF!</v>
      </c>
    </row>
    <row r="63" spans="1:15" x14ac:dyDescent="0.25">
      <c r="A63" s="39" t="e">
        <f>#REF!</f>
        <v>#REF!</v>
      </c>
      <c r="B63" s="139" t="s">
        <v>10</v>
      </c>
      <c r="C63" s="8" t="e">
        <f>#REF!</f>
        <v>#REF!</v>
      </c>
      <c r="D63" s="21" t="e">
        <f>#REF!</f>
        <v>#REF!</v>
      </c>
      <c r="E63" s="22" t="e">
        <f>#REF!</f>
        <v>#REF!</v>
      </c>
      <c r="F63" s="38" t="e">
        <f>#REF!</f>
        <v>#REF!</v>
      </c>
      <c r="G63" s="5" t="e">
        <f>#REF!</f>
        <v>#REF!</v>
      </c>
      <c r="H63" s="6" t="e">
        <f>#REF!</f>
        <v>#REF!</v>
      </c>
      <c r="I63" s="7" t="e">
        <f>#REF!</f>
        <v>#REF!</v>
      </c>
      <c r="J63" s="11" t="e">
        <f>#REF!</f>
        <v>#REF!</v>
      </c>
      <c r="K63" s="12" t="e">
        <f>#REF!</f>
        <v>#REF!</v>
      </c>
      <c r="L63" s="13" t="e">
        <f>#REF!</f>
        <v>#REF!</v>
      </c>
      <c r="M63" s="14" t="e">
        <f>#REF!</f>
        <v>#REF!</v>
      </c>
      <c r="N63" s="15" t="e">
        <f>#REF!</f>
        <v>#REF!</v>
      </c>
      <c r="O63" s="16" t="e">
        <f>#REF!</f>
        <v>#REF!</v>
      </c>
    </row>
    <row r="64" spans="1:15" x14ac:dyDescent="0.25">
      <c r="A64" s="39" t="e">
        <f>#REF!</f>
        <v>#REF!</v>
      </c>
      <c r="B64" s="139" t="s">
        <v>10</v>
      </c>
      <c r="C64" s="8" t="e">
        <f>#REF!</f>
        <v>#REF!</v>
      </c>
      <c r="D64" s="21" t="e">
        <f>#REF!</f>
        <v>#REF!</v>
      </c>
      <c r="E64" s="22" t="e">
        <f>#REF!</f>
        <v>#REF!</v>
      </c>
      <c r="F64" s="38" t="e">
        <f>#REF!</f>
        <v>#REF!</v>
      </c>
      <c r="G64" s="5" t="e">
        <f>#REF!</f>
        <v>#REF!</v>
      </c>
      <c r="H64" s="6" t="e">
        <f>#REF!</f>
        <v>#REF!</v>
      </c>
      <c r="I64" s="7" t="e">
        <f>#REF!</f>
        <v>#REF!</v>
      </c>
      <c r="J64" s="11" t="e">
        <f>#REF!</f>
        <v>#REF!</v>
      </c>
      <c r="K64" s="12" t="e">
        <f>#REF!</f>
        <v>#REF!</v>
      </c>
      <c r="L64" s="13" t="e">
        <f>#REF!</f>
        <v>#REF!</v>
      </c>
      <c r="M64" s="14" t="e">
        <f>#REF!</f>
        <v>#REF!</v>
      </c>
      <c r="N64" s="15" t="e">
        <f>#REF!</f>
        <v>#REF!</v>
      </c>
      <c r="O64" s="16" t="e">
        <f>#REF!</f>
        <v>#REF!</v>
      </c>
    </row>
    <row r="65" spans="1:15" x14ac:dyDescent="0.25">
      <c r="A65" s="39" t="e">
        <f>#REF!</f>
        <v>#REF!</v>
      </c>
      <c r="B65" s="139" t="s">
        <v>10</v>
      </c>
      <c r="C65" s="8" t="e">
        <f>#REF!</f>
        <v>#REF!</v>
      </c>
      <c r="D65" s="21" t="e">
        <f>#REF!</f>
        <v>#REF!</v>
      </c>
      <c r="E65" s="22" t="e">
        <f>#REF!</f>
        <v>#REF!</v>
      </c>
      <c r="F65" s="38" t="e">
        <f>#REF!</f>
        <v>#REF!</v>
      </c>
      <c r="G65" s="5" t="e">
        <f>#REF!</f>
        <v>#REF!</v>
      </c>
      <c r="H65" s="6" t="e">
        <f>#REF!</f>
        <v>#REF!</v>
      </c>
      <c r="I65" s="7" t="e">
        <f>#REF!</f>
        <v>#REF!</v>
      </c>
      <c r="J65" s="11" t="e">
        <f>#REF!</f>
        <v>#REF!</v>
      </c>
      <c r="K65" s="12" t="e">
        <f>#REF!</f>
        <v>#REF!</v>
      </c>
      <c r="L65" s="13" t="e">
        <f>#REF!</f>
        <v>#REF!</v>
      </c>
      <c r="M65" s="14" t="e">
        <f>#REF!</f>
        <v>#REF!</v>
      </c>
      <c r="N65" s="15" t="e">
        <f>#REF!</f>
        <v>#REF!</v>
      </c>
      <c r="O65" s="16" t="e">
        <f>#REF!</f>
        <v>#REF!</v>
      </c>
    </row>
    <row r="66" spans="1:15" x14ac:dyDescent="0.25">
      <c r="A66" s="39" t="e">
        <f>#REF!</f>
        <v>#REF!</v>
      </c>
      <c r="B66" s="139" t="s">
        <v>10</v>
      </c>
      <c r="C66" s="8" t="e">
        <f>#REF!</f>
        <v>#REF!</v>
      </c>
      <c r="D66" s="21" t="e">
        <f>#REF!</f>
        <v>#REF!</v>
      </c>
      <c r="E66" s="22" t="e">
        <f>#REF!</f>
        <v>#REF!</v>
      </c>
      <c r="F66" s="38" t="e">
        <f>#REF!</f>
        <v>#REF!</v>
      </c>
      <c r="G66" s="5" t="e">
        <f>#REF!</f>
        <v>#REF!</v>
      </c>
      <c r="H66" s="6" t="e">
        <f>#REF!</f>
        <v>#REF!</v>
      </c>
      <c r="I66" s="7" t="e">
        <f>#REF!</f>
        <v>#REF!</v>
      </c>
      <c r="J66" s="11" t="e">
        <f>#REF!</f>
        <v>#REF!</v>
      </c>
      <c r="K66" s="12" t="e">
        <f>#REF!</f>
        <v>#REF!</v>
      </c>
      <c r="L66" s="13" t="e">
        <f>#REF!</f>
        <v>#REF!</v>
      </c>
      <c r="M66" s="14" t="e">
        <f>#REF!</f>
        <v>#REF!</v>
      </c>
      <c r="N66" s="15" t="e">
        <f>#REF!</f>
        <v>#REF!</v>
      </c>
      <c r="O66" s="16" t="e">
        <f>#REF!</f>
        <v>#REF!</v>
      </c>
    </row>
    <row r="67" spans="1:15" x14ac:dyDescent="0.25">
      <c r="A67" s="39" t="e">
        <f>#REF!</f>
        <v>#REF!</v>
      </c>
      <c r="B67" s="139" t="s">
        <v>10</v>
      </c>
      <c r="C67" s="8" t="e">
        <f>#REF!</f>
        <v>#REF!</v>
      </c>
      <c r="D67" s="21" t="e">
        <f>#REF!</f>
        <v>#REF!</v>
      </c>
      <c r="E67" s="22" t="e">
        <f>#REF!</f>
        <v>#REF!</v>
      </c>
      <c r="F67" s="38" t="e">
        <f>#REF!</f>
        <v>#REF!</v>
      </c>
      <c r="G67" s="5" t="e">
        <f>#REF!</f>
        <v>#REF!</v>
      </c>
      <c r="H67" s="6" t="e">
        <f>#REF!</f>
        <v>#REF!</v>
      </c>
      <c r="I67" s="7" t="e">
        <f>#REF!</f>
        <v>#REF!</v>
      </c>
      <c r="J67" s="11" t="e">
        <f>#REF!</f>
        <v>#REF!</v>
      </c>
      <c r="K67" s="12" t="e">
        <f>#REF!</f>
        <v>#REF!</v>
      </c>
      <c r="L67" s="13" t="e">
        <f>#REF!</f>
        <v>#REF!</v>
      </c>
      <c r="M67" s="14" t="e">
        <f>#REF!</f>
        <v>#REF!</v>
      </c>
      <c r="N67" s="15" t="e">
        <f>#REF!</f>
        <v>#REF!</v>
      </c>
      <c r="O67" s="16" t="e">
        <f>#REF!</f>
        <v>#REF!</v>
      </c>
    </row>
    <row r="68" spans="1:15" x14ac:dyDescent="0.25">
      <c r="A68" s="39" t="e">
        <f>#REF!</f>
        <v>#REF!</v>
      </c>
      <c r="B68" s="139" t="s">
        <v>10</v>
      </c>
      <c r="C68" s="8" t="e">
        <f>#REF!</f>
        <v>#REF!</v>
      </c>
      <c r="D68" s="21" t="e">
        <f>#REF!</f>
        <v>#REF!</v>
      </c>
      <c r="E68" s="22" t="e">
        <f>#REF!</f>
        <v>#REF!</v>
      </c>
      <c r="F68" s="38" t="e">
        <f>#REF!</f>
        <v>#REF!</v>
      </c>
      <c r="G68" s="5" t="e">
        <f>#REF!</f>
        <v>#REF!</v>
      </c>
      <c r="H68" s="6" t="e">
        <f>#REF!</f>
        <v>#REF!</v>
      </c>
      <c r="I68" s="7" t="e">
        <f>#REF!</f>
        <v>#REF!</v>
      </c>
      <c r="J68" s="11" t="e">
        <f>#REF!</f>
        <v>#REF!</v>
      </c>
      <c r="K68" s="12" t="e">
        <f>#REF!</f>
        <v>#REF!</v>
      </c>
      <c r="L68" s="13" t="e">
        <f>#REF!</f>
        <v>#REF!</v>
      </c>
      <c r="M68" s="14" t="e">
        <f>#REF!</f>
        <v>#REF!</v>
      </c>
      <c r="N68" s="15" t="e">
        <f>#REF!</f>
        <v>#REF!</v>
      </c>
      <c r="O68" s="16" t="e">
        <f>#REF!</f>
        <v>#REF!</v>
      </c>
    </row>
    <row r="69" spans="1:15" x14ac:dyDescent="0.25">
      <c r="A69" s="39" t="e">
        <f>#REF!</f>
        <v>#REF!</v>
      </c>
      <c r="B69" s="139" t="s">
        <v>10</v>
      </c>
      <c r="C69" s="8" t="e">
        <f>#REF!</f>
        <v>#REF!</v>
      </c>
      <c r="D69" s="21" t="e">
        <f>#REF!</f>
        <v>#REF!</v>
      </c>
      <c r="E69" s="22" t="e">
        <f>#REF!</f>
        <v>#REF!</v>
      </c>
      <c r="F69" s="38" t="e">
        <f>#REF!</f>
        <v>#REF!</v>
      </c>
      <c r="G69" s="5" t="e">
        <f>#REF!</f>
        <v>#REF!</v>
      </c>
      <c r="H69" s="6" t="e">
        <f>#REF!</f>
        <v>#REF!</v>
      </c>
      <c r="I69" s="7" t="e">
        <f>#REF!</f>
        <v>#REF!</v>
      </c>
      <c r="J69" s="11" t="e">
        <f>#REF!</f>
        <v>#REF!</v>
      </c>
      <c r="K69" s="12" t="e">
        <f>#REF!</f>
        <v>#REF!</v>
      </c>
      <c r="L69" s="13" t="e">
        <f>#REF!</f>
        <v>#REF!</v>
      </c>
      <c r="M69" s="14" t="e">
        <f>#REF!</f>
        <v>#REF!</v>
      </c>
      <c r="N69" s="15" t="e">
        <f>#REF!</f>
        <v>#REF!</v>
      </c>
      <c r="O69" s="16" t="e">
        <f>#REF!</f>
        <v>#REF!</v>
      </c>
    </row>
    <row r="70" spans="1:15" x14ac:dyDescent="0.25">
      <c r="A70" s="39" t="e">
        <f>#REF!</f>
        <v>#REF!</v>
      </c>
      <c r="B70" s="139" t="s">
        <v>10</v>
      </c>
      <c r="C70" s="8" t="e">
        <f>#REF!</f>
        <v>#REF!</v>
      </c>
      <c r="D70" s="21" t="e">
        <f>#REF!</f>
        <v>#REF!</v>
      </c>
      <c r="E70" s="22" t="e">
        <f>#REF!</f>
        <v>#REF!</v>
      </c>
      <c r="F70" s="38" t="e">
        <f>#REF!</f>
        <v>#REF!</v>
      </c>
      <c r="G70" s="5" t="e">
        <f>#REF!</f>
        <v>#REF!</v>
      </c>
      <c r="H70" s="6" t="e">
        <f>#REF!</f>
        <v>#REF!</v>
      </c>
      <c r="I70" s="7" t="e">
        <f>#REF!</f>
        <v>#REF!</v>
      </c>
      <c r="J70" s="11" t="e">
        <f>#REF!</f>
        <v>#REF!</v>
      </c>
      <c r="K70" s="12" t="e">
        <f>#REF!</f>
        <v>#REF!</v>
      </c>
      <c r="L70" s="13" t="e">
        <f>#REF!</f>
        <v>#REF!</v>
      </c>
      <c r="M70" s="14" t="e">
        <f>#REF!</f>
        <v>#REF!</v>
      </c>
      <c r="N70" s="15" t="e">
        <f>#REF!</f>
        <v>#REF!</v>
      </c>
      <c r="O70" s="16" t="e">
        <f>#REF!</f>
        <v>#REF!</v>
      </c>
    </row>
    <row r="71" spans="1:15" x14ac:dyDescent="0.25">
      <c r="A71" s="39" t="e">
        <f>#REF!</f>
        <v>#REF!</v>
      </c>
      <c r="B71" s="139" t="s">
        <v>10</v>
      </c>
      <c r="C71" s="8" t="e">
        <f>#REF!</f>
        <v>#REF!</v>
      </c>
      <c r="D71" s="21" t="e">
        <f>#REF!</f>
        <v>#REF!</v>
      </c>
      <c r="E71" s="22" t="e">
        <f>#REF!</f>
        <v>#REF!</v>
      </c>
      <c r="F71" s="38" t="e">
        <f>#REF!</f>
        <v>#REF!</v>
      </c>
      <c r="G71" s="5" t="e">
        <f>#REF!</f>
        <v>#REF!</v>
      </c>
      <c r="H71" s="6" t="e">
        <f>#REF!</f>
        <v>#REF!</v>
      </c>
      <c r="I71" s="7" t="e">
        <f>#REF!</f>
        <v>#REF!</v>
      </c>
      <c r="J71" s="11" t="e">
        <f>#REF!</f>
        <v>#REF!</v>
      </c>
      <c r="K71" s="12" t="e">
        <f>#REF!</f>
        <v>#REF!</v>
      </c>
      <c r="L71" s="13" t="e">
        <f>#REF!</f>
        <v>#REF!</v>
      </c>
      <c r="M71" s="14" t="e">
        <f>#REF!</f>
        <v>#REF!</v>
      </c>
      <c r="N71" s="15" t="e">
        <f>#REF!</f>
        <v>#REF!</v>
      </c>
      <c r="O71" s="16" t="e">
        <f>#REF!</f>
        <v>#REF!</v>
      </c>
    </row>
    <row r="72" spans="1:15" x14ac:dyDescent="0.25">
      <c r="A72" s="39" t="e">
        <f>#REF!</f>
        <v>#REF!</v>
      </c>
      <c r="B72" s="139" t="s">
        <v>10</v>
      </c>
      <c r="C72" s="8" t="e">
        <f>#REF!</f>
        <v>#REF!</v>
      </c>
      <c r="D72" s="21" t="e">
        <f>#REF!</f>
        <v>#REF!</v>
      </c>
      <c r="E72" s="22" t="e">
        <f>#REF!</f>
        <v>#REF!</v>
      </c>
      <c r="F72" s="38" t="e">
        <f>#REF!</f>
        <v>#REF!</v>
      </c>
      <c r="G72" s="5" t="e">
        <f>#REF!</f>
        <v>#REF!</v>
      </c>
      <c r="H72" s="6" t="e">
        <f>#REF!</f>
        <v>#REF!</v>
      </c>
      <c r="I72" s="7" t="e">
        <f>#REF!</f>
        <v>#REF!</v>
      </c>
      <c r="J72" s="11" t="e">
        <f>#REF!</f>
        <v>#REF!</v>
      </c>
      <c r="K72" s="12" t="e">
        <f>#REF!</f>
        <v>#REF!</v>
      </c>
      <c r="L72" s="13" t="e">
        <f>#REF!</f>
        <v>#REF!</v>
      </c>
      <c r="M72" s="14" t="e">
        <f>#REF!</f>
        <v>#REF!</v>
      </c>
      <c r="N72" s="15" t="e">
        <f>#REF!</f>
        <v>#REF!</v>
      </c>
      <c r="O72" s="16" t="e">
        <f>#REF!</f>
        <v>#REF!</v>
      </c>
    </row>
    <row r="73" spans="1:15" x14ac:dyDescent="0.25">
      <c r="A73" s="39" t="e">
        <f>#REF!</f>
        <v>#REF!</v>
      </c>
      <c r="B73" s="139" t="s">
        <v>10</v>
      </c>
      <c r="C73" s="8" t="e">
        <f>#REF!</f>
        <v>#REF!</v>
      </c>
      <c r="D73" s="21" t="e">
        <f>#REF!</f>
        <v>#REF!</v>
      </c>
      <c r="E73" s="22" t="e">
        <f>#REF!</f>
        <v>#REF!</v>
      </c>
      <c r="F73" s="38" t="e">
        <f>#REF!</f>
        <v>#REF!</v>
      </c>
      <c r="G73" s="5" t="e">
        <f>#REF!</f>
        <v>#REF!</v>
      </c>
      <c r="H73" s="6" t="e">
        <f>#REF!</f>
        <v>#REF!</v>
      </c>
      <c r="I73" s="7" t="e">
        <f>#REF!</f>
        <v>#REF!</v>
      </c>
      <c r="J73" s="11" t="e">
        <f>#REF!</f>
        <v>#REF!</v>
      </c>
      <c r="K73" s="12" t="e">
        <f>#REF!</f>
        <v>#REF!</v>
      </c>
      <c r="L73" s="13" t="e">
        <f>#REF!</f>
        <v>#REF!</v>
      </c>
      <c r="M73" s="14" t="e">
        <f>#REF!</f>
        <v>#REF!</v>
      </c>
      <c r="N73" s="15" t="e">
        <f>#REF!</f>
        <v>#REF!</v>
      </c>
      <c r="O73" s="16" t="e">
        <f>#REF!</f>
        <v>#REF!</v>
      </c>
    </row>
    <row r="74" spans="1:15" x14ac:dyDescent="0.25">
      <c r="A74" s="39" t="e">
        <f>#REF!</f>
        <v>#REF!</v>
      </c>
      <c r="B74" s="139" t="s">
        <v>10</v>
      </c>
      <c r="C74" s="8" t="e">
        <f>#REF!</f>
        <v>#REF!</v>
      </c>
      <c r="D74" s="21" t="e">
        <f>#REF!</f>
        <v>#REF!</v>
      </c>
      <c r="E74" s="22" t="e">
        <f>#REF!</f>
        <v>#REF!</v>
      </c>
      <c r="F74" s="38" t="e">
        <f>#REF!</f>
        <v>#REF!</v>
      </c>
      <c r="G74" s="5" t="e">
        <f>#REF!</f>
        <v>#REF!</v>
      </c>
      <c r="H74" s="6" t="e">
        <f>#REF!</f>
        <v>#REF!</v>
      </c>
      <c r="I74" s="7" t="e">
        <f>#REF!</f>
        <v>#REF!</v>
      </c>
      <c r="J74" s="11" t="e">
        <f>#REF!</f>
        <v>#REF!</v>
      </c>
      <c r="K74" s="12" t="e">
        <f>#REF!</f>
        <v>#REF!</v>
      </c>
      <c r="L74" s="13" t="e">
        <f>#REF!</f>
        <v>#REF!</v>
      </c>
      <c r="M74" s="14" t="e">
        <f>#REF!</f>
        <v>#REF!</v>
      </c>
      <c r="N74" s="15" t="e">
        <f>#REF!</f>
        <v>#REF!</v>
      </c>
      <c r="O74" s="16" t="e">
        <f>#REF!</f>
        <v>#REF!</v>
      </c>
    </row>
    <row r="75" spans="1:15" x14ac:dyDescent="0.25">
      <c r="A75" s="39" t="e">
        <f>#REF!</f>
        <v>#REF!</v>
      </c>
      <c r="B75" s="139" t="s">
        <v>10</v>
      </c>
      <c r="C75" s="8" t="e">
        <f>#REF!</f>
        <v>#REF!</v>
      </c>
      <c r="D75" s="21" t="e">
        <f>#REF!</f>
        <v>#REF!</v>
      </c>
      <c r="E75" s="22" t="e">
        <f>#REF!</f>
        <v>#REF!</v>
      </c>
      <c r="F75" s="38" t="e">
        <f>#REF!</f>
        <v>#REF!</v>
      </c>
      <c r="G75" s="5" t="e">
        <f>#REF!</f>
        <v>#REF!</v>
      </c>
      <c r="H75" s="6" t="e">
        <f>#REF!</f>
        <v>#REF!</v>
      </c>
      <c r="I75" s="7" t="e">
        <f>#REF!</f>
        <v>#REF!</v>
      </c>
      <c r="J75" s="11" t="e">
        <f>#REF!</f>
        <v>#REF!</v>
      </c>
      <c r="K75" s="12" t="e">
        <f>#REF!</f>
        <v>#REF!</v>
      </c>
      <c r="L75" s="13" t="e">
        <f>#REF!</f>
        <v>#REF!</v>
      </c>
      <c r="M75" s="14" t="e">
        <f>#REF!</f>
        <v>#REF!</v>
      </c>
      <c r="N75" s="15" t="e">
        <f>#REF!</f>
        <v>#REF!</v>
      </c>
      <c r="O75" s="16" t="e">
        <f>#REF!</f>
        <v>#REF!</v>
      </c>
    </row>
    <row r="76" spans="1:15" x14ac:dyDescent="0.25">
      <c r="A76" s="39" t="e">
        <f>#REF!</f>
        <v>#REF!</v>
      </c>
      <c r="B76" s="139" t="s">
        <v>10</v>
      </c>
      <c r="C76" s="8" t="e">
        <f>#REF!</f>
        <v>#REF!</v>
      </c>
      <c r="D76" s="21" t="e">
        <f>#REF!</f>
        <v>#REF!</v>
      </c>
      <c r="E76" s="22" t="e">
        <f>#REF!</f>
        <v>#REF!</v>
      </c>
      <c r="F76" s="38" t="e">
        <f>#REF!</f>
        <v>#REF!</v>
      </c>
      <c r="G76" s="5" t="e">
        <f>#REF!</f>
        <v>#REF!</v>
      </c>
      <c r="H76" s="6" t="e">
        <f>#REF!</f>
        <v>#REF!</v>
      </c>
      <c r="I76" s="7" t="e">
        <f>#REF!</f>
        <v>#REF!</v>
      </c>
      <c r="J76" s="11" t="e">
        <f>#REF!</f>
        <v>#REF!</v>
      </c>
      <c r="K76" s="12" t="e">
        <f>#REF!</f>
        <v>#REF!</v>
      </c>
      <c r="L76" s="13" t="e">
        <f>#REF!</f>
        <v>#REF!</v>
      </c>
      <c r="M76" s="14" t="e">
        <f>#REF!</f>
        <v>#REF!</v>
      </c>
      <c r="N76" s="15" t="e">
        <f>#REF!</f>
        <v>#REF!</v>
      </c>
      <c r="O76" s="16" t="e">
        <f>#REF!</f>
        <v>#REF!</v>
      </c>
    </row>
    <row r="77" spans="1:15" x14ac:dyDescent="0.25">
      <c r="A77" s="39" t="e">
        <f>#REF!</f>
        <v>#REF!</v>
      </c>
      <c r="B77" s="139" t="s">
        <v>10</v>
      </c>
      <c r="C77" s="8" t="e">
        <f>#REF!</f>
        <v>#REF!</v>
      </c>
      <c r="D77" s="21" t="e">
        <f>#REF!</f>
        <v>#REF!</v>
      </c>
      <c r="E77" s="22" t="e">
        <f>#REF!</f>
        <v>#REF!</v>
      </c>
      <c r="F77" s="38" t="e">
        <f>#REF!</f>
        <v>#REF!</v>
      </c>
      <c r="G77" s="5" t="e">
        <f>#REF!</f>
        <v>#REF!</v>
      </c>
      <c r="H77" s="6" t="e">
        <f>#REF!</f>
        <v>#REF!</v>
      </c>
      <c r="I77" s="7" t="e">
        <f>#REF!</f>
        <v>#REF!</v>
      </c>
      <c r="J77" s="11" t="e">
        <f>#REF!</f>
        <v>#REF!</v>
      </c>
      <c r="K77" s="12" t="e">
        <f>#REF!</f>
        <v>#REF!</v>
      </c>
      <c r="L77" s="13" t="e">
        <f>#REF!</f>
        <v>#REF!</v>
      </c>
      <c r="M77" s="14" t="e">
        <f>#REF!</f>
        <v>#REF!</v>
      </c>
      <c r="N77" s="15" t="e">
        <f>#REF!</f>
        <v>#REF!</v>
      </c>
      <c r="O77" s="16" t="e">
        <f>#REF!</f>
        <v>#REF!</v>
      </c>
    </row>
    <row r="78" spans="1:15" x14ac:dyDescent="0.25">
      <c r="A78" s="39" t="e">
        <f>#REF!</f>
        <v>#REF!</v>
      </c>
      <c r="B78" s="139" t="s">
        <v>10</v>
      </c>
      <c r="C78" s="8" t="e">
        <f>#REF!</f>
        <v>#REF!</v>
      </c>
      <c r="D78" s="21" t="e">
        <f>#REF!</f>
        <v>#REF!</v>
      </c>
      <c r="E78" s="22" t="e">
        <f>#REF!</f>
        <v>#REF!</v>
      </c>
      <c r="F78" s="38" t="e">
        <f>#REF!</f>
        <v>#REF!</v>
      </c>
      <c r="G78" s="5" t="e">
        <f>#REF!</f>
        <v>#REF!</v>
      </c>
      <c r="H78" s="6" t="e">
        <f>#REF!</f>
        <v>#REF!</v>
      </c>
      <c r="I78" s="7" t="e">
        <f>#REF!</f>
        <v>#REF!</v>
      </c>
      <c r="J78" s="11" t="e">
        <f>#REF!</f>
        <v>#REF!</v>
      </c>
      <c r="K78" s="12" t="e">
        <f>#REF!</f>
        <v>#REF!</v>
      </c>
      <c r="L78" s="13" t="e">
        <f>#REF!</f>
        <v>#REF!</v>
      </c>
      <c r="M78" s="14" t="e">
        <f>#REF!</f>
        <v>#REF!</v>
      </c>
      <c r="N78" s="15" t="e">
        <f>#REF!</f>
        <v>#REF!</v>
      </c>
      <c r="O78" s="16" t="e">
        <f>#REF!</f>
        <v>#REF!</v>
      </c>
    </row>
    <row r="79" spans="1:15" x14ac:dyDescent="0.25">
      <c r="A79" s="39" t="e">
        <f>#REF!</f>
        <v>#REF!</v>
      </c>
      <c r="B79" s="139" t="s">
        <v>10</v>
      </c>
      <c r="C79" s="8" t="e">
        <f>#REF!</f>
        <v>#REF!</v>
      </c>
      <c r="D79" s="21" t="e">
        <f>#REF!</f>
        <v>#REF!</v>
      </c>
      <c r="E79" s="22" t="e">
        <f>#REF!</f>
        <v>#REF!</v>
      </c>
      <c r="F79" s="38" t="e">
        <f>#REF!</f>
        <v>#REF!</v>
      </c>
      <c r="G79" s="5" t="e">
        <f>#REF!</f>
        <v>#REF!</v>
      </c>
      <c r="H79" s="6" t="e">
        <f>#REF!</f>
        <v>#REF!</v>
      </c>
      <c r="I79" s="7" t="e">
        <f>#REF!</f>
        <v>#REF!</v>
      </c>
      <c r="J79" s="11" t="e">
        <f>#REF!</f>
        <v>#REF!</v>
      </c>
      <c r="K79" s="12" t="e">
        <f>#REF!</f>
        <v>#REF!</v>
      </c>
      <c r="L79" s="13" t="e">
        <f>#REF!</f>
        <v>#REF!</v>
      </c>
      <c r="M79" s="14" t="e">
        <f>#REF!</f>
        <v>#REF!</v>
      </c>
      <c r="N79" s="15" t="e">
        <f>#REF!</f>
        <v>#REF!</v>
      </c>
      <c r="O79" s="16" t="e">
        <f>#REF!</f>
        <v>#REF!</v>
      </c>
    </row>
    <row r="80" spans="1:15" x14ac:dyDescent="0.25">
      <c r="A80" s="39" t="e">
        <f>#REF!</f>
        <v>#REF!</v>
      </c>
      <c r="B80" s="139" t="s">
        <v>10</v>
      </c>
      <c r="C80" s="8" t="e">
        <f>#REF!</f>
        <v>#REF!</v>
      </c>
      <c r="D80" s="21" t="e">
        <f>#REF!</f>
        <v>#REF!</v>
      </c>
      <c r="E80" s="22" t="e">
        <f>#REF!</f>
        <v>#REF!</v>
      </c>
      <c r="F80" s="38" t="e">
        <f>#REF!</f>
        <v>#REF!</v>
      </c>
      <c r="G80" s="5" t="e">
        <f>#REF!</f>
        <v>#REF!</v>
      </c>
      <c r="H80" s="6" t="e">
        <f>#REF!</f>
        <v>#REF!</v>
      </c>
      <c r="I80" s="7" t="e">
        <f>#REF!</f>
        <v>#REF!</v>
      </c>
      <c r="J80" s="11" t="e">
        <f>#REF!</f>
        <v>#REF!</v>
      </c>
      <c r="K80" s="12" t="e">
        <f>#REF!</f>
        <v>#REF!</v>
      </c>
      <c r="L80" s="13" t="e">
        <f>#REF!</f>
        <v>#REF!</v>
      </c>
      <c r="M80" s="14" t="e">
        <f>#REF!</f>
        <v>#REF!</v>
      </c>
      <c r="N80" s="15" t="e">
        <f>#REF!</f>
        <v>#REF!</v>
      </c>
      <c r="O80" s="16" t="e">
        <f>#REF!</f>
        <v>#REF!</v>
      </c>
    </row>
    <row r="81" spans="1:15" x14ac:dyDescent="0.25">
      <c r="A81" s="39" t="e">
        <f>#REF!</f>
        <v>#REF!</v>
      </c>
      <c r="B81" s="139" t="s">
        <v>10</v>
      </c>
      <c r="C81" s="8" t="e">
        <f>#REF!</f>
        <v>#REF!</v>
      </c>
      <c r="D81" s="21" t="e">
        <f>#REF!</f>
        <v>#REF!</v>
      </c>
      <c r="E81" s="22" t="e">
        <f>#REF!</f>
        <v>#REF!</v>
      </c>
      <c r="F81" s="38" t="e">
        <f>#REF!</f>
        <v>#REF!</v>
      </c>
      <c r="G81" s="5" t="e">
        <f>#REF!</f>
        <v>#REF!</v>
      </c>
      <c r="H81" s="6" t="e">
        <f>#REF!</f>
        <v>#REF!</v>
      </c>
      <c r="I81" s="7" t="e">
        <f>#REF!</f>
        <v>#REF!</v>
      </c>
      <c r="J81" s="11" t="e">
        <f>#REF!</f>
        <v>#REF!</v>
      </c>
      <c r="K81" s="12" t="e">
        <f>#REF!</f>
        <v>#REF!</v>
      </c>
      <c r="L81" s="13" t="e">
        <f>#REF!</f>
        <v>#REF!</v>
      </c>
      <c r="M81" s="14" t="e">
        <f>#REF!</f>
        <v>#REF!</v>
      </c>
      <c r="N81" s="15" t="e">
        <f>#REF!</f>
        <v>#REF!</v>
      </c>
      <c r="O81" s="16" t="e">
        <f>#REF!</f>
        <v>#REF!</v>
      </c>
    </row>
    <row r="82" spans="1:15" ht="30" x14ac:dyDescent="0.25">
      <c r="A82" s="39">
        <v>8051</v>
      </c>
      <c r="B82" s="139" t="s">
        <v>11</v>
      </c>
      <c r="C82" s="3"/>
      <c r="D82" s="21" t="e">
        <f>#REF!</f>
        <v>#REF!</v>
      </c>
      <c r="E82" s="22" t="e">
        <f>#REF!</f>
        <v>#REF!</v>
      </c>
      <c r="F82" s="38" t="e">
        <f>#REF!</f>
        <v>#REF!</v>
      </c>
      <c r="G82" s="5" t="e">
        <f>#REF!</f>
        <v>#REF!</v>
      </c>
      <c r="H82" s="6" t="e">
        <f>#REF!</f>
        <v>#REF!</v>
      </c>
      <c r="I82" s="7" t="e">
        <f>#REF!</f>
        <v>#REF!</v>
      </c>
      <c r="J82" s="11" t="e">
        <f>#REF!</f>
        <v>#REF!</v>
      </c>
      <c r="K82" s="12" t="e">
        <f>#REF!</f>
        <v>#REF!</v>
      </c>
      <c r="L82" s="13" t="e">
        <f>#REF!</f>
        <v>#REF!</v>
      </c>
      <c r="M82" s="14" t="e">
        <f>#REF!</f>
        <v>#REF!</v>
      </c>
      <c r="N82" s="15" t="e">
        <f>#REF!</f>
        <v>#REF!</v>
      </c>
      <c r="O82" s="16" t="e">
        <f>#REF!</f>
        <v>#REF!</v>
      </c>
    </row>
    <row r="83" spans="1:15" x14ac:dyDescent="0.25">
      <c r="A83" s="574" t="s">
        <v>6</v>
      </c>
      <c r="B83" s="574"/>
      <c r="C83" s="575"/>
      <c r="D83" s="21"/>
      <c r="E83" s="22"/>
      <c r="F83" s="38"/>
      <c r="G83" s="5"/>
      <c r="H83" s="6"/>
      <c r="I83" s="7"/>
      <c r="J83" s="11"/>
      <c r="K83" s="12"/>
      <c r="L83" s="13"/>
      <c r="M83" s="14"/>
      <c r="N83" s="15"/>
      <c r="O83" s="16"/>
    </row>
  </sheetData>
  <sheetProtection password="CA75" sheet="1" objects="1" scenarios="1"/>
  <mergeCells count="6">
    <mergeCell ref="A83:C83"/>
    <mergeCell ref="A4:C4"/>
    <mergeCell ref="A5:C5"/>
    <mergeCell ref="A6:C6"/>
    <mergeCell ref="A7:C7"/>
    <mergeCell ref="A8:C8"/>
  </mergeCells>
  <pageMargins left="0.7" right="0.7" top="0.78740157499999996" bottom="0.78740157499999996" header="0.3" footer="0.3"/>
  <pageSetup paperSize="9" scale="52"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pageSetUpPr fitToPage="1"/>
  </sheetPr>
  <dimension ref="A1:CR133"/>
  <sheetViews>
    <sheetView topLeftCell="B1" zoomScale="80" zoomScaleNormal="80" zoomScalePageLayoutView="25" workbookViewId="0">
      <selection activeCell="V5" sqref="V5"/>
    </sheetView>
  </sheetViews>
  <sheetFormatPr baseColWidth="10" defaultRowHeight="15" x14ac:dyDescent="0.25"/>
  <cols>
    <col min="1" max="1" width="4.42578125" hidden="1" customWidth="1"/>
    <col min="2" max="2" width="8.7109375" customWidth="1"/>
    <col min="3" max="3" width="7.28515625" customWidth="1"/>
    <col min="4" max="4" width="8.7109375" customWidth="1"/>
    <col min="5" max="5" width="10.7109375" customWidth="1"/>
    <col min="6" max="6" width="8.7109375" customWidth="1"/>
    <col min="7" max="7" width="11.28515625" customWidth="1"/>
    <col min="8" max="8" width="10.42578125" style="115" customWidth="1"/>
    <col min="9" max="9" width="11.140625" customWidth="1"/>
    <col min="10" max="10" width="8.28515625" customWidth="1"/>
    <col min="11" max="11" width="8.7109375" customWidth="1"/>
    <col min="12" max="12" width="9.28515625" customWidth="1"/>
    <col min="13" max="13" width="8.7109375" customWidth="1"/>
    <col min="14" max="14" width="8.7109375" style="115" customWidth="1"/>
    <col min="15" max="15" width="9.85546875" customWidth="1"/>
    <col min="16" max="16" width="8.7109375" style="1" customWidth="1"/>
    <col min="17" max="18" width="8.7109375" customWidth="1"/>
    <col min="19" max="19" width="8.7109375" style="1" customWidth="1"/>
    <col min="20" max="20" width="9.42578125" customWidth="1"/>
    <col min="21" max="21" width="8.7109375" customWidth="1"/>
    <col min="22" max="22" width="8.7109375" style="1" customWidth="1"/>
    <col min="23" max="23" width="9.28515625" customWidth="1"/>
    <col min="24" max="24" width="8.7109375" customWidth="1"/>
    <col min="25" max="25" width="8.7109375" style="1" customWidth="1"/>
    <col min="26" max="26" width="8.7109375" customWidth="1"/>
    <col min="27" max="27" width="8.7109375" style="1" customWidth="1"/>
    <col min="28" max="28" width="8.140625" customWidth="1"/>
    <col min="29" max="30" width="8.7109375" customWidth="1"/>
    <col min="31" max="31" width="9.5703125" customWidth="1"/>
    <col min="32" max="32" width="8.7109375" customWidth="1"/>
    <col min="33" max="33" width="6.85546875" customWidth="1"/>
    <col min="34" max="34" width="9.28515625" customWidth="1"/>
    <col min="35" max="35" width="7.7109375" customWidth="1"/>
    <col min="36" max="36" width="7.28515625" customWidth="1"/>
    <col min="37" max="37" width="9" customWidth="1"/>
    <col min="38" max="38" width="9.28515625" customWidth="1"/>
    <col min="39" max="39" width="7.5703125" customWidth="1"/>
    <col min="40" max="40" width="8.140625" customWidth="1"/>
    <col min="41" max="41" width="7.5703125" customWidth="1"/>
    <col min="42" max="42" width="8.5703125" customWidth="1"/>
    <col min="43" max="43" width="8.7109375" customWidth="1"/>
    <col min="44" max="44" width="7.85546875" customWidth="1"/>
    <col min="45" max="45" width="8.85546875" customWidth="1"/>
    <col min="46" max="46" width="8.140625" customWidth="1"/>
    <col min="48" max="52" width="8.7109375" customWidth="1"/>
    <col min="53" max="71" width="8.7109375" hidden="1" customWidth="1"/>
    <col min="72" max="72" width="10.85546875" hidden="1" customWidth="1"/>
    <col min="73" max="73" width="8.42578125" hidden="1" customWidth="1"/>
    <col min="74" max="92" width="8.7109375" hidden="1" customWidth="1"/>
    <col min="93" max="96" width="0" hidden="1" customWidth="1"/>
  </cols>
  <sheetData>
    <row r="1" spans="1:74" ht="15.75" x14ac:dyDescent="0.25">
      <c r="A1">
        <v>1</v>
      </c>
      <c r="B1" s="446" t="s">
        <v>153</v>
      </c>
      <c r="C1" s="447"/>
      <c r="D1" s="447"/>
      <c r="E1" s="447"/>
      <c r="F1" s="447"/>
      <c r="G1" s="491"/>
      <c r="H1" s="491"/>
      <c r="I1" s="491"/>
      <c r="J1" s="491"/>
      <c r="K1" s="491"/>
      <c r="L1" s="491"/>
      <c r="M1" s="491"/>
      <c r="N1" s="491"/>
      <c r="AX1" s="105"/>
      <c r="AY1" s="105"/>
      <c r="AZ1" s="105"/>
      <c r="BA1" s="105">
        <f>F1</f>
        <v>0</v>
      </c>
      <c r="BB1" s="105"/>
      <c r="BC1" s="105"/>
      <c r="BD1" s="186"/>
      <c r="BE1" s="186"/>
      <c r="BF1" s="186"/>
      <c r="BG1" s="186"/>
      <c r="BH1" s="186"/>
      <c r="BI1" s="186"/>
      <c r="BJ1" s="186"/>
      <c r="BL1" s="1"/>
      <c r="BO1" s="1"/>
      <c r="BR1" s="1"/>
      <c r="BV1" s="1"/>
    </row>
    <row r="2" spans="1:74" ht="30.75" customHeight="1" x14ac:dyDescent="0.25">
      <c r="A2" s="50">
        <f>A1+1</f>
        <v>2</v>
      </c>
      <c r="B2" s="497" t="s">
        <v>146</v>
      </c>
      <c r="C2" s="497"/>
      <c r="D2" s="497"/>
      <c r="E2" s="497"/>
      <c r="F2" s="497"/>
      <c r="G2" s="497"/>
      <c r="H2" s="497"/>
      <c r="I2" s="497"/>
      <c r="J2" s="497"/>
      <c r="K2" s="498"/>
      <c r="L2" s="498"/>
      <c r="M2" s="498"/>
      <c r="N2" s="119"/>
      <c r="O2" s="18"/>
      <c r="P2" s="19"/>
      <c r="Q2" s="19"/>
      <c r="R2" s="19"/>
      <c r="S2" s="19"/>
      <c r="T2" s="19"/>
      <c r="U2" s="19"/>
      <c r="V2" s="499" t="str">
        <f>'Kinderkrippe &amp; -garten'!V2:Y4</f>
        <v>Stand Mai 2022, Tabelle mit Berechnung der Beitragsfreiheit in der Zusammenfassung und Berücksichtigung der KitaBBV und des § 90  SGB VIII (Rechtsstand 03.06.2021), Berechnungstabelle für das Jahr 2022</v>
      </c>
      <c r="W2" s="499"/>
      <c r="X2" s="490"/>
      <c r="Y2" s="490"/>
      <c r="Z2" s="2"/>
      <c r="AE2" s="2"/>
      <c r="AF2" s="2"/>
      <c r="AG2" s="2"/>
      <c r="AH2" s="1"/>
      <c r="AX2" s="452"/>
      <c r="AY2" s="138"/>
      <c r="AZ2" s="138"/>
      <c r="BA2" s="138"/>
      <c r="BB2" s="138"/>
      <c r="BC2" s="138"/>
      <c r="BD2" s="138"/>
      <c r="BE2" s="138"/>
      <c r="BF2" s="138"/>
      <c r="BG2" s="461"/>
      <c r="BH2" s="461"/>
      <c r="BI2" s="461"/>
      <c r="BJ2" s="111"/>
      <c r="BK2" s="18"/>
      <c r="BL2" s="19"/>
      <c r="BM2" s="19"/>
      <c r="BN2" s="19"/>
      <c r="BO2" s="19"/>
      <c r="BP2" s="19"/>
      <c r="BQ2" s="19"/>
      <c r="BR2" s="123" t="s">
        <v>46</v>
      </c>
      <c r="BS2" s="123"/>
      <c r="BT2" s="124">
        <f>X2</f>
        <v>0</v>
      </c>
      <c r="BV2" s="124"/>
    </row>
    <row r="3" spans="1:74" ht="15.75" x14ac:dyDescent="0.25">
      <c r="A3" s="50">
        <f t="shared" ref="A3:A66" si="0">A2+1</f>
        <v>3</v>
      </c>
      <c r="B3" s="497" t="s">
        <v>164</v>
      </c>
      <c r="C3" s="500"/>
      <c r="D3" s="500"/>
      <c r="E3" s="500"/>
      <c r="F3" s="500"/>
      <c r="G3" s="500"/>
      <c r="H3" s="500"/>
      <c r="I3" s="500"/>
      <c r="J3" s="500"/>
      <c r="K3" s="500"/>
      <c r="L3" s="98"/>
      <c r="M3" s="98"/>
      <c r="N3" s="111"/>
      <c r="O3" s="18"/>
      <c r="P3" s="27"/>
      <c r="Q3" s="19"/>
      <c r="R3" s="19"/>
      <c r="S3" s="19"/>
      <c r="T3" s="19"/>
      <c r="U3" s="19"/>
      <c r="V3" s="490"/>
      <c r="W3" s="490"/>
      <c r="X3" s="490"/>
      <c r="Y3" s="490"/>
      <c r="Z3" s="2"/>
      <c r="AE3" s="2"/>
      <c r="AF3" s="2"/>
      <c r="AG3" s="2"/>
      <c r="AH3" s="1"/>
      <c r="AX3" s="453"/>
      <c r="AY3" s="454"/>
      <c r="AZ3" s="454"/>
      <c r="BA3" s="461"/>
      <c r="BB3" s="461"/>
      <c r="BC3" s="461"/>
      <c r="BD3" s="461"/>
      <c r="BE3" s="461"/>
      <c r="BF3" s="461"/>
      <c r="BG3" s="461"/>
      <c r="BH3" s="98"/>
      <c r="BI3" s="98"/>
      <c r="BJ3" s="111"/>
      <c r="BK3" s="18"/>
      <c r="BL3" s="27"/>
      <c r="BM3" s="19"/>
      <c r="BN3" s="19"/>
      <c r="BO3" s="19"/>
      <c r="BP3" s="19"/>
      <c r="BQ3" s="19"/>
      <c r="BR3" s="19"/>
      <c r="BS3" s="19"/>
      <c r="BT3" s="18"/>
      <c r="BV3" s="20"/>
    </row>
    <row r="4" spans="1:74" ht="30" customHeight="1" x14ac:dyDescent="0.25">
      <c r="A4" s="50">
        <f t="shared" si="0"/>
        <v>4</v>
      </c>
      <c r="B4" s="97"/>
      <c r="C4" s="97"/>
      <c r="D4" s="98"/>
      <c r="E4" s="98"/>
      <c r="F4" s="98"/>
      <c r="G4" s="98"/>
      <c r="H4" s="111"/>
      <c r="I4" s="18"/>
      <c r="J4" s="18"/>
      <c r="K4" s="18"/>
      <c r="L4" s="18"/>
      <c r="M4" s="18"/>
      <c r="N4" s="111"/>
      <c r="O4" s="18"/>
      <c r="P4" s="19"/>
      <c r="Q4" s="19"/>
      <c r="R4" s="19"/>
      <c r="S4" s="19"/>
      <c r="T4" s="19"/>
      <c r="U4" s="19"/>
      <c r="V4" s="490"/>
      <c r="W4" s="490"/>
      <c r="X4" s="490"/>
      <c r="Y4" s="490"/>
      <c r="Z4" s="2"/>
      <c r="AE4" s="2"/>
      <c r="AF4" s="2"/>
      <c r="AG4" s="2"/>
      <c r="AH4" s="1"/>
      <c r="AX4" s="97"/>
      <c r="AY4" s="97"/>
      <c r="AZ4" s="98"/>
      <c r="BA4" s="98"/>
      <c r="BB4" s="98"/>
      <c r="BC4" s="98"/>
      <c r="BD4" s="120"/>
      <c r="BE4" s="98"/>
      <c r="BF4" s="98"/>
      <c r="BG4" s="98"/>
      <c r="BH4" s="98"/>
      <c r="BI4" s="98"/>
      <c r="BJ4" s="111"/>
      <c r="BK4" s="18"/>
      <c r="BL4" s="19"/>
      <c r="BM4" s="19"/>
      <c r="BN4" s="19"/>
      <c r="BO4" s="19"/>
      <c r="BP4" s="19"/>
      <c r="BQ4" s="19"/>
      <c r="BR4" s="19"/>
      <c r="BS4" s="19"/>
      <c r="BT4" s="18"/>
      <c r="BU4" s="20"/>
    </row>
    <row r="5" spans="1:74" x14ac:dyDescent="0.25">
      <c r="A5" s="50">
        <f t="shared" si="0"/>
        <v>5</v>
      </c>
      <c r="B5" s="70"/>
      <c r="C5" s="70"/>
      <c r="D5" s="43"/>
      <c r="E5" s="43"/>
      <c r="F5" s="43"/>
      <c r="G5" s="43"/>
      <c r="H5" s="121"/>
      <c r="I5" s="30"/>
      <c r="J5" s="498" t="s">
        <v>24</v>
      </c>
      <c r="K5" s="498"/>
      <c r="L5" s="498"/>
      <c r="M5" s="43"/>
      <c r="N5" s="112"/>
      <c r="O5" s="43"/>
      <c r="P5" s="52"/>
      <c r="Q5" s="52"/>
      <c r="R5" s="52"/>
      <c r="S5" s="52"/>
      <c r="T5" s="52"/>
      <c r="U5" s="52"/>
      <c r="V5" s="52"/>
      <c r="W5" s="52"/>
      <c r="X5" s="43"/>
      <c r="Y5" s="53"/>
      <c r="Z5" s="2"/>
      <c r="AE5" s="2"/>
      <c r="AF5" s="2"/>
      <c r="AG5" s="2"/>
      <c r="AH5" s="1"/>
    </row>
    <row r="6" spans="1:74" ht="14.45" customHeight="1" x14ac:dyDescent="0.25">
      <c r="A6" s="50">
        <f t="shared" si="0"/>
        <v>6</v>
      </c>
      <c r="B6" s="492" t="s">
        <v>136</v>
      </c>
      <c r="C6" s="493"/>
      <c r="D6" s="493"/>
      <c r="E6" s="493"/>
      <c r="F6" s="493"/>
      <c r="G6" s="493"/>
      <c r="H6" s="129">
        <v>15</v>
      </c>
      <c r="I6" s="40"/>
      <c r="J6" s="494" t="str">
        <f>'Kinderkrippe &amp; -garten'!J6:Y8</f>
        <v xml:space="preserve">Grundlage für die Ermittlung des Mindestkostenbeitrages ist die häuslichen Ersparnis, die Eltern haben, wenn die Kinder eine Kindertagesbetreuung in Anspruch nehmen. Die Berechnung basiert auf dem Regelbedarf des aktuellen Jahres. Der Landkreis Potsdam-Mittelmark berechnet den Mindestbeitrag jedes Jahr neu. Bitte fragen Sie nach. </v>
      </c>
      <c r="K6" s="494"/>
      <c r="L6" s="494"/>
      <c r="M6" s="494"/>
      <c r="N6" s="494"/>
      <c r="O6" s="494"/>
      <c r="P6" s="494"/>
      <c r="Q6" s="494"/>
      <c r="R6" s="494"/>
      <c r="S6" s="494"/>
      <c r="T6" s="494"/>
      <c r="U6" s="494"/>
      <c r="V6" s="494"/>
      <c r="W6" s="494"/>
      <c r="X6" s="494"/>
      <c r="Y6" s="494"/>
      <c r="Z6" s="2"/>
      <c r="AE6" s="2"/>
      <c r="AF6" s="2"/>
      <c r="AG6" s="2"/>
      <c r="AH6" s="137"/>
    </row>
    <row r="7" spans="1:74" x14ac:dyDescent="0.25">
      <c r="A7" s="50">
        <f t="shared" si="0"/>
        <v>7</v>
      </c>
      <c r="B7" s="492" t="s">
        <v>137</v>
      </c>
      <c r="C7" s="496"/>
      <c r="D7" s="496"/>
      <c r="E7" s="496"/>
      <c r="F7" s="496"/>
      <c r="G7" s="496"/>
      <c r="H7" s="129">
        <v>22</v>
      </c>
      <c r="I7" s="40"/>
      <c r="J7" s="494"/>
      <c r="K7" s="494"/>
      <c r="L7" s="494"/>
      <c r="M7" s="494"/>
      <c r="N7" s="494"/>
      <c r="O7" s="494"/>
      <c r="P7" s="494"/>
      <c r="Q7" s="494"/>
      <c r="R7" s="494"/>
      <c r="S7" s="494"/>
      <c r="T7" s="494"/>
      <c r="U7" s="494"/>
      <c r="V7" s="494"/>
      <c r="W7" s="494"/>
      <c r="X7" s="494"/>
      <c r="Y7" s="494"/>
      <c r="Z7" s="509"/>
      <c r="AA7" s="509"/>
      <c r="AB7" s="509"/>
      <c r="AC7" s="107"/>
      <c r="AD7" s="107"/>
      <c r="AE7" s="107"/>
      <c r="AF7" s="2"/>
      <c r="AG7" s="2"/>
      <c r="AH7" s="1"/>
    </row>
    <row r="8" spans="1:74" ht="30.75" customHeight="1" x14ac:dyDescent="0.25">
      <c r="A8" s="50"/>
      <c r="B8" s="502" t="s">
        <v>138</v>
      </c>
      <c r="C8" s="503"/>
      <c r="D8" s="503"/>
      <c r="E8" s="503"/>
      <c r="F8" s="503"/>
      <c r="G8" s="503"/>
      <c r="H8" s="130">
        <v>29</v>
      </c>
      <c r="I8" s="41"/>
      <c r="J8" s="495"/>
      <c r="K8" s="495"/>
      <c r="L8" s="495"/>
      <c r="M8" s="495"/>
      <c r="N8" s="495"/>
      <c r="O8" s="495"/>
      <c r="P8" s="495"/>
      <c r="Q8" s="495"/>
      <c r="R8" s="495"/>
      <c r="S8" s="495"/>
      <c r="T8" s="495"/>
      <c r="U8" s="495"/>
      <c r="V8" s="495"/>
      <c r="W8" s="495"/>
      <c r="X8" s="495"/>
      <c r="Y8" s="495"/>
      <c r="Z8" s="455"/>
      <c r="AA8" s="455"/>
      <c r="AB8" s="455"/>
      <c r="AC8" s="107"/>
      <c r="AD8" s="107"/>
      <c r="AE8" s="107"/>
      <c r="AF8" s="2"/>
      <c r="AG8" s="2"/>
      <c r="AH8" s="1"/>
    </row>
    <row r="9" spans="1:74" x14ac:dyDescent="0.25">
      <c r="A9" s="50"/>
      <c r="B9" s="510" t="s">
        <v>48</v>
      </c>
      <c r="C9" s="511"/>
      <c r="D9" s="511"/>
      <c r="E9" s="511"/>
      <c r="F9" s="511"/>
      <c r="G9" s="511"/>
      <c r="H9" s="128">
        <v>1666.67</v>
      </c>
      <c r="I9" s="127"/>
      <c r="J9" s="501" t="str">
        <f>'Kinderkrippe &amp; -garten'!J9</f>
        <v>Diese Grenze ist in der KitaBBV festgesetzt (Rechtsstand 01.08.2019.) Bis zu dieser Grenze sind die Kinder beitragsfrei.</v>
      </c>
      <c r="K9" s="512"/>
      <c r="L9" s="512"/>
      <c r="M9" s="512"/>
      <c r="N9" s="512"/>
      <c r="O9" s="512"/>
      <c r="P9" s="512"/>
      <c r="Q9" s="512"/>
      <c r="R9" s="512"/>
      <c r="S9" s="512"/>
      <c r="T9" s="512"/>
      <c r="U9" s="512"/>
      <c r="V9" s="512"/>
      <c r="W9" s="512"/>
      <c r="X9" s="512"/>
      <c r="Y9" s="512"/>
      <c r="Z9" s="455"/>
      <c r="AA9" s="455"/>
      <c r="AB9" s="455"/>
      <c r="AC9" s="107"/>
      <c r="AD9" s="107"/>
      <c r="AE9" s="107"/>
      <c r="AF9" s="2"/>
      <c r="AG9" s="2"/>
      <c r="AH9" s="1"/>
    </row>
    <row r="10" spans="1:74" x14ac:dyDescent="0.25">
      <c r="A10" s="50"/>
      <c r="B10" s="517" t="s">
        <v>133</v>
      </c>
      <c r="C10" s="517"/>
      <c r="D10" s="517"/>
      <c r="E10" s="517"/>
      <c r="F10" s="517"/>
      <c r="G10" s="517"/>
      <c r="H10" s="518" t="s">
        <v>132</v>
      </c>
      <c r="I10" s="518"/>
      <c r="J10" s="519" t="str">
        <f>'Kinderkrippe &amp; -garten'!J10</f>
        <v>Bitte wählen Sie hier Ihre entsprechende Planregion des Landkreises Potsdam-Mittelamark aus.</v>
      </c>
      <c r="K10" s="519"/>
      <c r="L10" s="519"/>
      <c r="M10" s="519"/>
      <c r="N10" s="519"/>
      <c r="O10" s="519"/>
      <c r="P10" s="519"/>
      <c r="Q10" s="519"/>
      <c r="R10" s="519"/>
      <c r="S10" s="519"/>
      <c r="T10" s="519"/>
      <c r="U10" s="519"/>
      <c r="V10" s="519"/>
      <c r="W10" s="519"/>
      <c r="X10" s="519"/>
      <c r="Y10" s="519"/>
      <c r="Z10" s="455"/>
      <c r="AA10" s="455"/>
      <c r="AB10" s="455"/>
      <c r="AC10" s="107"/>
      <c r="AD10" s="107"/>
      <c r="AE10" s="107"/>
      <c r="AF10" s="2"/>
      <c r="AG10" s="2"/>
      <c r="AH10" s="1"/>
    </row>
    <row r="11" spans="1:74" ht="15" customHeight="1" x14ac:dyDescent="0.25">
      <c r="A11" s="50">
        <f>A7+1</f>
        <v>8</v>
      </c>
      <c r="B11" s="513" t="s">
        <v>20</v>
      </c>
      <c r="C11" s="514"/>
      <c r="D11" s="514"/>
      <c r="E11" s="514"/>
      <c r="F11" s="514"/>
      <c r="G11" s="514"/>
      <c r="H11" s="129">
        <f>IF($H$10='Einkommensgrenzen PM'!$E$71,'Einkommensgrenzen PM'!E72,IF($H$10='Einkommensgrenzen PM'!$F$71,'Einkommensgrenzen PM'!F72,IF($H$10='Einkommensgrenzen PM'!$G$71,'Einkommensgrenzen PM'!G72,'Einkommensgrenzen PM'!H72)))</f>
        <v>1900</v>
      </c>
      <c r="I11" s="40"/>
      <c r="J11" s="515" t="str">
        <f>'Kinderkrippe &amp; -garten'!J11</f>
        <v>Die Einkommensgrenzen (hier aufgerundet) richten sich nach § 90 Abs. 2 SGB VIII i.V.m. § 85 SGB XII.  Eine Einkommensgrenze analog § 85 SGB XII stellt den Bedarf an monetären Mitteln für einen Lebensstandard oberhalb der Bedürftigkeit einer Familie dar. Es soll die Aufrechterhaltung einer angemessenen Lebensführung ermöglicht werden. Der Landkreis Potsdam-Mittelmark berechnet die Einkommensgrenzen für die jeweiligen Planregionen für  jedes Jahr neu. Bitte fragen Sie nach.</v>
      </c>
      <c r="K11" s="515"/>
      <c r="L11" s="515"/>
      <c r="M11" s="515"/>
      <c r="N11" s="515"/>
      <c r="O11" s="515"/>
      <c r="P11" s="515"/>
      <c r="Q11" s="515"/>
      <c r="R11" s="515"/>
      <c r="S11" s="515"/>
      <c r="T11" s="515"/>
      <c r="U11" s="514"/>
      <c r="V11" s="514"/>
      <c r="W11" s="514"/>
      <c r="X11" s="514"/>
      <c r="Y11" s="514"/>
      <c r="Z11" s="107"/>
      <c r="AA11" s="108"/>
      <c r="AB11" s="107"/>
      <c r="AC11" s="109"/>
      <c r="AD11" s="110"/>
      <c r="AE11" s="110"/>
      <c r="AF11" s="2"/>
      <c r="AG11" s="2"/>
    </row>
    <row r="12" spans="1:74" x14ac:dyDescent="0.25">
      <c r="A12" s="50">
        <f t="shared" si="0"/>
        <v>9</v>
      </c>
      <c r="B12" s="492" t="s">
        <v>21</v>
      </c>
      <c r="C12" s="493"/>
      <c r="D12" s="493"/>
      <c r="E12" s="493"/>
      <c r="F12" s="493"/>
      <c r="G12" s="493"/>
      <c r="H12" s="129">
        <f>IF($H$10='Einkommensgrenzen PM'!$E$71,'Einkommensgrenzen PM'!E73,IF($H$10='Einkommensgrenzen PM'!$F$71,'Einkommensgrenzen PM'!F73,IF($H$10='Einkommensgrenzen PM'!$G$71,'Einkommensgrenzen PM'!G73,'Einkommensgrenzen PM'!H73)))</f>
        <v>2100</v>
      </c>
      <c r="I12" s="40"/>
      <c r="J12" s="494"/>
      <c r="K12" s="494"/>
      <c r="L12" s="494"/>
      <c r="M12" s="494"/>
      <c r="N12" s="494"/>
      <c r="O12" s="494"/>
      <c r="P12" s="494"/>
      <c r="Q12" s="494"/>
      <c r="R12" s="494"/>
      <c r="S12" s="494"/>
      <c r="T12" s="494"/>
      <c r="U12" s="493"/>
      <c r="V12" s="493"/>
      <c r="W12" s="493"/>
      <c r="X12" s="493"/>
      <c r="Y12" s="493"/>
      <c r="Z12" s="107"/>
      <c r="AA12" s="108"/>
      <c r="AB12" s="107"/>
      <c r="AC12" s="109"/>
      <c r="AD12" s="110"/>
      <c r="AE12" s="110"/>
      <c r="AF12" s="2"/>
      <c r="AG12" s="2"/>
      <c r="AH12" s="1"/>
    </row>
    <row r="13" spans="1:74" x14ac:dyDescent="0.25">
      <c r="A13" s="50">
        <f t="shared" si="0"/>
        <v>10</v>
      </c>
      <c r="B13" s="492" t="s">
        <v>22</v>
      </c>
      <c r="C13" s="493"/>
      <c r="D13" s="493"/>
      <c r="E13" s="493"/>
      <c r="F13" s="493"/>
      <c r="G13" s="493"/>
      <c r="H13" s="129">
        <f>IF($H$10='Einkommensgrenzen PM'!$E$71,'Einkommensgrenzen PM'!E74,IF($H$10='Einkommensgrenzen PM'!$F$71,'Einkommensgrenzen PM'!F74,IF($H$10='Einkommensgrenzen PM'!$G$71,'Einkommensgrenzen PM'!G74,'Einkommensgrenzen PM'!H74)))</f>
        <v>2300</v>
      </c>
      <c r="I13" s="40"/>
      <c r="J13" s="494"/>
      <c r="K13" s="494"/>
      <c r="L13" s="494"/>
      <c r="M13" s="494"/>
      <c r="N13" s="494"/>
      <c r="O13" s="494"/>
      <c r="P13" s="494"/>
      <c r="Q13" s="494"/>
      <c r="R13" s="494"/>
      <c r="S13" s="494"/>
      <c r="T13" s="494"/>
      <c r="U13" s="493"/>
      <c r="V13" s="493"/>
      <c r="W13" s="493"/>
      <c r="X13" s="493"/>
      <c r="Y13" s="493"/>
      <c r="Z13" s="107"/>
      <c r="AA13" s="108"/>
      <c r="AB13" s="107"/>
      <c r="AC13" s="109"/>
      <c r="AD13" s="110"/>
      <c r="AE13" s="110"/>
      <c r="AF13" s="2"/>
      <c r="AG13" s="2"/>
      <c r="AH13" s="1"/>
    </row>
    <row r="14" spans="1:74" x14ac:dyDescent="0.25">
      <c r="A14" s="50">
        <f t="shared" si="0"/>
        <v>11</v>
      </c>
      <c r="B14" s="492" t="s">
        <v>23</v>
      </c>
      <c r="C14" s="493"/>
      <c r="D14" s="493"/>
      <c r="E14" s="493"/>
      <c r="F14" s="493"/>
      <c r="G14" s="493"/>
      <c r="H14" s="129">
        <f>IF($H$10='Einkommensgrenzen PM'!$E$71,'Einkommensgrenzen PM'!E75,IF($H$10='Einkommensgrenzen PM'!$F$71,'Einkommensgrenzen PM'!F75,IF($H$10='Einkommensgrenzen PM'!$G$71,'Einkommensgrenzen PM'!G75,'Einkommensgrenzen PM'!H75)))</f>
        <v>2400</v>
      </c>
      <c r="I14" s="40"/>
      <c r="J14" s="494"/>
      <c r="K14" s="494"/>
      <c r="L14" s="494"/>
      <c r="M14" s="494"/>
      <c r="N14" s="494"/>
      <c r="O14" s="494"/>
      <c r="P14" s="494"/>
      <c r="Q14" s="494"/>
      <c r="R14" s="494"/>
      <c r="S14" s="494"/>
      <c r="T14" s="494"/>
      <c r="U14" s="493"/>
      <c r="V14" s="493"/>
      <c r="W14" s="493"/>
      <c r="X14" s="493"/>
      <c r="Y14" s="493"/>
      <c r="Z14" s="107"/>
      <c r="AA14" s="108"/>
      <c r="AB14" s="107"/>
      <c r="AC14" s="109"/>
      <c r="AD14" s="110"/>
      <c r="AE14" s="110"/>
      <c r="AF14" s="2"/>
      <c r="AG14" s="2"/>
      <c r="AH14" s="1"/>
    </row>
    <row r="15" spans="1:74" hidden="1" x14ac:dyDescent="0.25">
      <c r="A15" s="50">
        <f t="shared" si="0"/>
        <v>12</v>
      </c>
      <c r="B15" s="492" t="s">
        <v>37</v>
      </c>
      <c r="C15" s="493"/>
      <c r="D15" s="493"/>
      <c r="E15" s="493"/>
      <c r="F15" s="493"/>
      <c r="G15" s="493"/>
      <c r="H15" s="129">
        <f>IF($H$10='Einkommensgrenzen PM'!$E$71,'Einkommensgrenzen PM'!E76,IF($H$10='Einkommensgrenzen PM'!$F$71,'Einkommensgrenzen PM'!F76,IF($H$10='Einkommensgrenzen PM'!$G$71,'Einkommensgrenzen PM'!G76,'Einkommensgrenzen PM'!H76)))</f>
        <v>2600</v>
      </c>
      <c r="I15" s="40"/>
      <c r="J15" s="490"/>
      <c r="K15" s="490"/>
      <c r="L15" s="490"/>
      <c r="M15" s="490"/>
      <c r="N15" s="490"/>
      <c r="O15" s="490"/>
      <c r="P15" s="490"/>
      <c r="Q15" s="490"/>
      <c r="R15" s="490"/>
      <c r="S15" s="490"/>
      <c r="T15" s="490"/>
      <c r="U15" s="490"/>
      <c r="V15" s="490"/>
      <c r="W15" s="490"/>
      <c r="X15" s="490"/>
      <c r="Y15" s="490"/>
      <c r="Z15" s="107"/>
      <c r="AA15" s="108"/>
      <c r="AB15" s="107"/>
      <c r="AC15" s="109"/>
      <c r="AD15" s="110"/>
      <c r="AE15" s="110"/>
      <c r="AF15" s="2"/>
      <c r="AG15" s="2"/>
      <c r="AH15" s="1"/>
    </row>
    <row r="16" spans="1:74" hidden="1" x14ac:dyDescent="0.25">
      <c r="A16" s="50">
        <f t="shared" si="0"/>
        <v>13</v>
      </c>
      <c r="B16" s="492" t="s">
        <v>38</v>
      </c>
      <c r="C16" s="493"/>
      <c r="D16" s="493"/>
      <c r="E16" s="493"/>
      <c r="F16" s="493"/>
      <c r="G16" s="493"/>
      <c r="H16" s="129">
        <f>IF($H$10='Einkommensgrenzen PM'!$E$71,'Einkommensgrenzen PM'!E77,IF($H$10='Einkommensgrenzen PM'!$F$71,'Einkommensgrenzen PM'!F77,IF($H$10='Einkommensgrenzen PM'!$G$71,'Einkommensgrenzen PM'!G77,'Einkommensgrenzen PM'!H77)))</f>
        <v>2700</v>
      </c>
      <c r="I16" s="40"/>
      <c r="J16" s="490"/>
      <c r="K16" s="490"/>
      <c r="L16" s="490"/>
      <c r="M16" s="490"/>
      <c r="N16" s="490"/>
      <c r="O16" s="490"/>
      <c r="P16" s="490"/>
      <c r="Q16" s="490"/>
      <c r="R16" s="490"/>
      <c r="S16" s="490"/>
      <c r="T16" s="490"/>
      <c r="U16" s="490"/>
      <c r="V16" s="490"/>
      <c r="W16" s="490"/>
      <c r="X16" s="490"/>
      <c r="Y16" s="490"/>
      <c r="Z16" s="107"/>
      <c r="AA16" s="108"/>
      <c r="AB16" s="107"/>
      <c r="AC16" s="109"/>
      <c r="AD16" s="110"/>
      <c r="AE16" s="110"/>
      <c r="AF16" s="2"/>
      <c r="AG16" s="2"/>
      <c r="AH16" s="1"/>
    </row>
    <row r="17" spans="1:34" hidden="1" x14ac:dyDescent="0.25">
      <c r="A17" s="50">
        <f t="shared" si="0"/>
        <v>14</v>
      </c>
      <c r="B17" s="492" t="s">
        <v>39</v>
      </c>
      <c r="C17" s="493"/>
      <c r="D17" s="493"/>
      <c r="E17" s="493"/>
      <c r="F17" s="493"/>
      <c r="G17" s="493"/>
      <c r="H17" s="129">
        <f>IF($H$10='Einkommensgrenzen PM'!$E$71,'Einkommensgrenzen PM'!E78,IF($H$10='Einkommensgrenzen PM'!$F$71,'Einkommensgrenzen PM'!F78,IF($H$10='Einkommensgrenzen PM'!$G$71,'Einkommensgrenzen PM'!G78,'Einkommensgrenzen PM'!H78)))</f>
        <v>2900</v>
      </c>
      <c r="I17" s="40"/>
      <c r="J17" s="490"/>
      <c r="K17" s="490"/>
      <c r="L17" s="490"/>
      <c r="M17" s="490"/>
      <c r="N17" s="490"/>
      <c r="O17" s="490"/>
      <c r="P17" s="490"/>
      <c r="Q17" s="490"/>
      <c r="R17" s="490"/>
      <c r="S17" s="490"/>
      <c r="T17" s="490"/>
      <c r="U17" s="490"/>
      <c r="V17" s="490"/>
      <c r="W17" s="490"/>
      <c r="X17" s="490"/>
      <c r="Y17" s="490"/>
      <c r="Z17" s="107"/>
      <c r="AA17" s="108"/>
      <c r="AB17" s="107"/>
      <c r="AC17" s="109"/>
      <c r="AD17" s="110"/>
      <c r="AE17" s="110"/>
      <c r="AF17" s="2"/>
      <c r="AG17" s="2"/>
      <c r="AH17" s="1"/>
    </row>
    <row r="18" spans="1:34" hidden="1" x14ac:dyDescent="0.25">
      <c r="A18" s="50">
        <f t="shared" si="0"/>
        <v>15</v>
      </c>
      <c r="B18" s="492" t="s">
        <v>40</v>
      </c>
      <c r="C18" s="493"/>
      <c r="D18" s="493"/>
      <c r="E18" s="493"/>
      <c r="F18" s="493"/>
      <c r="G18" s="493"/>
      <c r="H18" s="129">
        <f>IF($H$10='Einkommensgrenzen PM'!$E$71,'Einkommensgrenzen PM'!E79,IF($H$10='Einkommensgrenzen PM'!$F$71,'Einkommensgrenzen PM'!F79,IF($H$10='Einkommensgrenzen PM'!$G$71,'Einkommensgrenzen PM'!G79,'Einkommensgrenzen PM'!H79)))</f>
        <v>3000</v>
      </c>
      <c r="I18" s="40"/>
      <c r="J18" s="516"/>
      <c r="K18" s="516"/>
      <c r="L18" s="516"/>
      <c r="M18" s="516"/>
      <c r="N18" s="516"/>
      <c r="O18" s="516"/>
      <c r="P18" s="516"/>
      <c r="Q18" s="516"/>
      <c r="R18" s="516"/>
      <c r="S18" s="516"/>
      <c r="T18" s="516"/>
      <c r="U18" s="516"/>
      <c r="V18" s="516"/>
      <c r="W18" s="516"/>
      <c r="X18" s="516"/>
      <c r="Y18" s="516"/>
      <c r="Z18" s="107"/>
      <c r="AA18" s="108"/>
      <c r="AB18" s="107"/>
      <c r="AC18" s="109"/>
      <c r="AD18" s="110"/>
      <c r="AE18" s="110"/>
      <c r="AF18" s="2"/>
      <c r="AG18" s="2"/>
      <c r="AH18" s="1"/>
    </row>
    <row r="19" spans="1:34" ht="57" customHeight="1" x14ac:dyDescent="0.25">
      <c r="A19" s="50">
        <f t="shared" si="0"/>
        <v>16</v>
      </c>
      <c r="B19" s="507" t="s">
        <v>25</v>
      </c>
      <c r="C19" s="508"/>
      <c r="D19" s="508"/>
      <c r="E19" s="508"/>
      <c r="F19" s="508"/>
      <c r="G19" s="508"/>
      <c r="H19" s="122">
        <v>100</v>
      </c>
      <c r="I19" s="41"/>
      <c r="J19" s="501" t="str">
        <f>'Kinderkrippe &amp; -garten'!J19</f>
        <v>Es ist eine Entscheidung des Trägers, wie hoch die einzelnen Abstände zwischen den Staffelungsstufen sind. In der Praxis hat sich gezeigt, dass eine geringere Staffelungsstufe als 100,00 € nicht effizient im Verwaltungshandeln ist. Bei einer höheren Staffelungsstufe besteht das Risiko, dass die wirtschaftliche Leistungsfähigkeit der Familienhaushalte nicht ausreichend berücksichtigt wird.</v>
      </c>
      <c r="K19" s="501"/>
      <c r="L19" s="501"/>
      <c r="M19" s="501"/>
      <c r="N19" s="501"/>
      <c r="O19" s="501"/>
      <c r="P19" s="501"/>
      <c r="Q19" s="501"/>
      <c r="R19" s="501"/>
      <c r="S19" s="501"/>
      <c r="T19" s="501"/>
      <c r="U19" s="501"/>
      <c r="V19" s="501"/>
      <c r="W19" s="501"/>
      <c r="X19" s="501"/>
      <c r="Y19" s="501"/>
      <c r="Z19" s="2"/>
      <c r="AA19" s="2"/>
      <c r="AB19" s="2"/>
      <c r="AC19" s="2"/>
      <c r="AD19" s="2"/>
      <c r="AE19" s="2"/>
      <c r="AF19" s="2"/>
      <c r="AG19" s="2"/>
      <c r="AH19" s="1"/>
    </row>
    <row r="20" spans="1:34" ht="68.25" customHeight="1" x14ac:dyDescent="0.25">
      <c r="A20" s="50">
        <f t="shared" si="0"/>
        <v>17</v>
      </c>
      <c r="B20" s="507" t="s">
        <v>32</v>
      </c>
      <c r="C20" s="508"/>
      <c r="D20" s="508"/>
      <c r="E20" s="508"/>
      <c r="F20" s="508"/>
      <c r="G20" s="508"/>
      <c r="H20" s="448">
        <f>SUM(B120)</f>
        <v>7901</v>
      </c>
      <c r="I20" s="41"/>
      <c r="J20" s="501" t="str">
        <f>'Kinderkrippe &amp; -garten'!J20</f>
        <v>Es ist eine Entscheidung des Trägers, bis zu welchem Netto-Haushaltseinkommen die Tabelle rechnen soll. Falls Sie sich hier eine Änderung wünschen, wenden Sie sich an uns.</v>
      </c>
      <c r="K20" s="501"/>
      <c r="L20" s="501"/>
      <c r="M20" s="501"/>
      <c r="N20" s="501"/>
      <c r="O20" s="501"/>
      <c r="P20" s="501"/>
      <c r="Q20" s="501"/>
      <c r="R20" s="501"/>
      <c r="S20" s="501"/>
      <c r="T20" s="501"/>
      <c r="U20" s="501"/>
      <c r="V20" s="501"/>
      <c r="W20" s="501"/>
      <c r="X20" s="501"/>
      <c r="Y20" s="501"/>
      <c r="Z20" s="2"/>
      <c r="AA20" s="2"/>
      <c r="AB20" s="2"/>
      <c r="AC20" s="2"/>
      <c r="AD20" s="2"/>
      <c r="AE20" s="2"/>
      <c r="AF20" s="2"/>
      <c r="AG20" s="2"/>
      <c r="AH20" s="1"/>
    </row>
    <row r="21" spans="1:34" ht="15" customHeight="1" x14ac:dyDescent="0.25">
      <c r="A21" s="50">
        <f t="shared" si="0"/>
        <v>18</v>
      </c>
      <c r="B21" s="502" t="s">
        <v>30</v>
      </c>
      <c r="C21" s="503"/>
      <c r="D21" s="503"/>
      <c r="E21" s="503"/>
      <c r="F21" s="503"/>
      <c r="G21" s="503"/>
      <c r="H21" s="310">
        <v>330</v>
      </c>
      <c r="I21" s="41"/>
      <c r="J21" s="504" t="str">
        <f>'Kinderkrippe &amp; -garten'!J21</f>
        <v xml:space="preserve">Es ist eine Entscheidung des Trägers wie hoch der Höchstbeitrag gewählt wird. Die Höhe ist aber begrenzt. Der höchste Elternbeitrag darf die anteilig auf einen Betreuungsplatz entfallenden verbleibenden rechnerischen Betriebskosten der Kindertagesstätten eines Einrichtungsträgers in der Gemeinde (höchstmöglicher Elternbeitrag) nicht übersteigen.  Sie können immer unter dem errechneten höchstmöglichen Beitrag bleiben. </v>
      </c>
      <c r="K21" s="504"/>
      <c r="L21" s="504"/>
      <c r="M21" s="504"/>
      <c r="N21" s="504"/>
      <c r="O21" s="504"/>
      <c r="P21" s="504"/>
      <c r="Q21" s="504"/>
      <c r="R21" s="504"/>
      <c r="S21" s="504"/>
      <c r="T21" s="504"/>
      <c r="U21" s="504"/>
      <c r="V21" s="504"/>
      <c r="W21" s="504"/>
      <c r="X21" s="504"/>
      <c r="Y21" s="504"/>
      <c r="Z21" s="2"/>
      <c r="AA21" s="2"/>
      <c r="AB21" s="2"/>
      <c r="AC21" s="2"/>
      <c r="AD21" s="2"/>
      <c r="AE21" s="2"/>
      <c r="AF21" s="2"/>
      <c r="AG21" s="2"/>
      <c r="AH21" s="1"/>
    </row>
    <row r="22" spans="1:34" ht="29.25" customHeight="1" x14ac:dyDescent="0.25">
      <c r="A22" s="50">
        <f>A21+1</f>
        <v>19</v>
      </c>
      <c r="B22" s="502" t="s">
        <v>63</v>
      </c>
      <c r="C22" s="503"/>
      <c r="D22" s="503"/>
      <c r="E22" s="503"/>
      <c r="F22" s="503"/>
      <c r="G22" s="503"/>
      <c r="H22" s="310">
        <v>350</v>
      </c>
      <c r="I22" s="41"/>
      <c r="J22" s="505"/>
      <c r="K22" s="505"/>
      <c r="L22" s="505"/>
      <c r="M22" s="505"/>
      <c r="N22" s="505"/>
      <c r="O22" s="505"/>
      <c r="P22" s="505"/>
      <c r="Q22" s="505"/>
      <c r="R22" s="505"/>
      <c r="S22" s="505"/>
      <c r="T22" s="505"/>
      <c r="U22" s="505"/>
      <c r="V22" s="505"/>
      <c r="W22" s="505"/>
      <c r="X22" s="505"/>
      <c r="Y22" s="505"/>
      <c r="Z22" s="2"/>
      <c r="AA22" s="2"/>
      <c r="AB22" s="2"/>
      <c r="AC22" s="2"/>
      <c r="AD22" s="2"/>
      <c r="AE22" s="2"/>
      <c r="AF22" s="2"/>
      <c r="AG22" s="2"/>
      <c r="AH22" s="1"/>
    </row>
    <row r="23" spans="1:34" ht="29.25" customHeight="1" x14ac:dyDescent="0.25">
      <c r="A23" s="50"/>
      <c r="B23" s="502" t="s">
        <v>64</v>
      </c>
      <c r="C23" s="503"/>
      <c r="D23" s="503"/>
      <c r="E23" s="503"/>
      <c r="F23" s="503"/>
      <c r="G23" s="503"/>
      <c r="H23" s="310">
        <v>370</v>
      </c>
      <c r="I23" s="41"/>
      <c r="J23" s="506"/>
      <c r="K23" s="506"/>
      <c r="L23" s="506"/>
      <c r="M23" s="506"/>
      <c r="N23" s="506"/>
      <c r="O23" s="506"/>
      <c r="P23" s="506"/>
      <c r="Q23" s="506"/>
      <c r="R23" s="506"/>
      <c r="S23" s="506"/>
      <c r="T23" s="506"/>
      <c r="U23" s="506"/>
      <c r="V23" s="506"/>
      <c r="W23" s="506"/>
      <c r="X23" s="506"/>
      <c r="Y23" s="506"/>
      <c r="Z23" s="2"/>
      <c r="AA23" s="2"/>
      <c r="AB23" s="2"/>
      <c r="AC23" s="2"/>
      <c r="AD23" s="2"/>
      <c r="AE23" s="2"/>
      <c r="AF23" s="2"/>
      <c r="AG23" s="2"/>
      <c r="AH23" s="1"/>
    </row>
    <row r="24" spans="1:34" ht="87" customHeight="1" x14ac:dyDescent="0.25">
      <c r="A24" s="50">
        <f>A22+1</f>
        <v>20</v>
      </c>
      <c r="B24" s="502" t="s">
        <v>175</v>
      </c>
      <c r="C24" s="503"/>
      <c r="D24" s="503"/>
      <c r="E24" s="503"/>
      <c r="F24" s="503"/>
      <c r="G24" s="503"/>
      <c r="H24" s="465">
        <v>400</v>
      </c>
      <c r="I24" s="466">
        <v>450</v>
      </c>
      <c r="J24" s="522" t="str">
        <f>'Kinderkrippe &amp; -garten'!J24</f>
        <v>Diese angegebenen Werte sind die exakten Berechnungswerte der höchstmöglichen Kostenbeiträge der Eltern für die Betreuung bis 6 und über 6 Stunden (Platzkosten minus institutioneller Förderung). Die Werte in dieser Zeile dienen nur zur Information. Sie fließen nicht in die Berechnung mit ein. Die Werte können gleichzeitig auch der Höchstbeitrag (Betreuung bis 6 Stunden/über 6 Stunden) sein. Der Träger kann aber für den Höchstbeitrag auch einen geringeren Wert festlegen. In diesem Kalkulationsmodell sind Beispielzahlen verwendet worden. Bitte tragen Sie nur den eigenen höchstmöglichen Elternbeitrag, der für das Kindergartenalter errechnet worden ist, ein.</v>
      </c>
      <c r="K24" s="523"/>
      <c r="L24" s="523"/>
      <c r="M24" s="523"/>
      <c r="N24" s="523"/>
      <c r="O24" s="523"/>
      <c r="P24" s="523"/>
      <c r="Q24" s="523"/>
      <c r="R24" s="523"/>
      <c r="S24" s="523"/>
      <c r="T24" s="523"/>
      <c r="U24" s="523"/>
      <c r="V24" s="523"/>
      <c r="W24" s="523"/>
      <c r="X24" s="523"/>
      <c r="Y24" s="523"/>
      <c r="Z24" s="2"/>
      <c r="AA24" s="2"/>
      <c r="AB24" s="2"/>
      <c r="AC24" s="2"/>
      <c r="AD24" s="2"/>
      <c r="AE24" s="2"/>
      <c r="AF24" s="2"/>
      <c r="AG24" s="2"/>
      <c r="AH24" s="1"/>
    </row>
    <row r="25" spans="1:34" ht="70.7" customHeight="1" x14ac:dyDescent="0.25">
      <c r="A25" s="50">
        <f t="shared" si="0"/>
        <v>21</v>
      </c>
      <c r="B25" s="502" t="s">
        <v>160</v>
      </c>
      <c r="C25" s="502"/>
      <c r="D25" s="525"/>
      <c r="E25" s="525"/>
      <c r="F25" s="525"/>
      <c r="G25" s="525"/>
      <c r="H25" s="315">
        <v>0.08</v>
      </c>
      <c r="I25" s="41"/>
      <c r="J25" s="533" t="str">
        <f>'Kinderkrippe &amp; -garten'!J25</f>
        <v xml:space="preserve">Es ist eine Entscheidung des Trägers, in welcher Höhe der Prozentsatz gewählt wird. Dieser Prozentsatz hat Einfluss darauf, ab welchem Einkommen der Höchstbeitrag zu zahlen ist. Der Einsatz des Einkommens, welches das Mindesteinkommen (Netto) übersteigt, darf in der Gesamtheit unter Berücksichtigung aller unterhaltsberechtigten Kinder 60 % nicht übersteigen (in Analogie zum § 87 Abs. 1 SGB XII). Wählt man einen sehr hohen Prozentsatz, liegt die Einkommensgrenze für den Höchstbeitrag sehr niedrig. Wählt man einen kleinen Prozentsatz z.B. 13 % wird die Einkommensgrenze für den Höchstbeitrag erst mit einem viel höheren Einkommen erreicht. Der Wert kann in beiden Feldern (mindestens, maximal) gleich sein. Wenn der Wert linear steigen soll, dann sind unterschiedliche Werte in "H25 und H26" einzutragen. Zelle "I 26" stellt ein Kontrollwert dar. Dieser Zelle können Sie entnehmen, welcher maximale prozentuale Wert erreicht wird. Mit Zelle "H 26" wird der stufenweise Anstieg von dem Mindest- zum Maximalwert festgelegt. Dieser Wert ist eine Entscheidung des Trägers.  </v>
      </c>
      <c r="K25" s="533"/>
      <c r="L25" s="533"/>
      <c r="M25" s="533"/>
      <c r="N25" s="533"/>
      <c r="O25" s="533"/>
      <c r="P25" s="533"/>
      <c r="Q25" s="533"/>
      <c r="R25" s="533"/>
      <c r="S25" s="533"/>
      <c r="T25" s="533"/>
      <c r="U25" s="533"/>
      <c r="V25" s="533"/>
      <c r="W25" s="533"/>
      <c r="X25" s="533"/>
      <c r="Y25" s="533"/>
      <c r="Z25" s="2"/>
      <c r="AA25" s="2"/>
      <c r="AB25" s="2"/>
      <c r="AC25" s="2"/>
      <c r="AD25" s="2"/>
      <c r="AE25" s="2"/>
      <c r="AF25" s="2"/>
      <c r="AG25" s="2"/>
      <c r="AH25" s="1"/>
    </row>
    <row r="26" spans="1:34" ht="70.7" customHeight="1" x14ac:dyDescent="0.25">
      <c r="A26" s="50"/>
      <c r="B26" s="502" t="s">
        <v>159</v>
      </c>
      <c r="C26" s="502"/>
      <c r="D26" s="525"/>
      <c r="E26" s="525"/>
      <c r="F26" s="525"/>
      <c r="G26" s="525"/>
      <c r="H26" s="315">
        <v>0.15</v>
      </c>
      <c r="I26" s="302">
        <f>MAX(E41:E113)</f>
        <v>0.15</v>
      </c>
      <c r="J26" s="534"/>
      <c r="K26" s="534"/>
      <c r="L26" s="534"/>
      <c r="M26" s="534"/>
      <c r="N26" s="534"/>
      <c r="O26" s="534"/>
      <c r="P26" s="534"/>
      <c r="Q26" s="534"/>
      <c r="R26" s="534"/>
      <c r="S26" s="534"/>
      <c r="T26" s="534"/>
      <c r="U26" s="534"/>
      <c r="V26" s="534"/>
      <c r="W26" s="534"/>
      <c r="X26" s="534"/>
      <c r="Y26" s="534"/>
      <c r="Z26" s="2"/>
      <c r="AA26" s="2"/>
      <c r="AB26" s="2"/>
      <c r="AC26" s="2"/>
      <c r="AD26" s="2"/>
      <c r="AE26" s="2"/>
      <c r="AF26" s="2"/>
      <c r="AG26" s="2"/>
      <c r="AH26" s="1"/>
    </row>
    <row r="27" spans="1:34" ht="70.7" customHeight="1" x14ac:dyDescent="0.25">
      <c r="A27" s="50"/>
      <c r="B27" s="502" t="s">
        <v>161</v>
      </c>
      <c r="C27" s="502"/>
      <c r="D27" s="525"/>
      <c r="E27" s="525"/>
      <c r="F27" s="525"/>
      <c r="G27" s="525"/>
      <c r="H27" s="462">
        <v>4.4999999999999997E-3</v>
      </c>
      <c r="I27" s="41"/>
      <c r="J27" s="535"/>
      <c r="K27" s="535"/>
      <c r="L27" s="535"/>
      <c r="M27" s="535"/>
      <c r="N27" s="535"/>
      <c r="O27" s="535"/>
      <c r="P27" s="535"/>
      <c r="Q27" s="535"/>
      <c r="R27" s="535"/>
      <c r="S27" s="535"/>
      <c r="T27" s="535"/>
      <c r="U27" s="535"/>
      <c r="V27" s="535"/>
      <c r="W27" s="535"/>
      <c r="X27" s="535"/>
      <c r="Y27" s="535"/>
      <c r="Z27" s="2"/>
      <c r="AA27" s="2"/>
      <c r="AB27" s="2"/>
      <c r="AC27" s="2"/>
      <c r="AD27" s="2"/>
      <c r="AE27" s="2"/>
      <c r="AF27" s="2"/>
      <c r="AG27" s="2"/>
      <c r="AH27" s="1"/>
    </row>
    <row r="28" spans="1:34" ht="68.099999999999994" customHeight="1" x14ac:dyDescent="0.25">
      <c r="A28" s="50">
        <f>A25+1</f>
        <v>22</v>
      </c>
      <c r="B28" s="517" t="s">
        <v>31</v>
      </c>
      <c r="C28" s="517"/>
      <c r="D28" s="517"/>
      <c r="E28" s="517"/>
      <c r="F28" s="517"/>
      <c r="G28" s="517"/>
      <c r="H28" s="467">
        <v>0.1</v>
      </c>
      <c r="I28" s="302">
        <f>MAX(F47:F120)</f>
        <v>8.0468178493050477E-2</v>
      </c>
      <c r="J28" s="526" t="str">
        <f>'Kinderkrippe &amp; -garten'!J28</f>
        <v>Der erste Wert zeigt, welchen prozentualen Wert am Gesamtnettoeinkommen der Eltern der Elternbeitrag nicht überschreiten sollte. 10 % ist eine Empfehlung des Lankreises Potsdam-Mittelmark. Dieser kann unter aber auch überschritten werden. Es ist eine Entscheidung des Trägers. Dieser Wert geht in keine Berechnung ein. Der zweite Wert zeigt den tatsächlichen prozentualen Anteil am Gesamtnettoeinkommen der Eltern aufgrund der gewählten Parameter der Träger an. Wenn das Feld des zweiten Wertes"I28" rot ist, übersteigt der zweite Wert den ersten Wert in "H28".</v>
      </c>
      <c r="K28" s="526"/>
      <c r="L28" s="526"/>
      <c r="M28" s="526"/>
      <c r="N28" s="526"/>
      <c r="O28" s="526"/>
      <c r="P28" s="526"/>
      <c r="Q28" s="526"/>
      <c r="R28" s="526"/>
      <c r="S28" s="526"/>
      <c r="T28" s="526"/>
      <c r="U28" s="526"/>
      <c r="V28" s="526"/>
      <c r="W28" s="526"/>
      <c r="X28" s="526"/>
      <c r="Y28" s="526"/>
      <c r="Z28" s="2"/>
      <c r="AA28" s="2"/>
      <c r="AB28" s="2"/>
      <c r="AC28" s="2"/>
      <c r="AD28" s="2"/>
      <c r="AE28" s="2"/>
      <c r="AF28" s="2"/>
      <c r="AG28" s="2"/>
      <c r="AH28" s="1"/>
    </row>
    <row r="29" spans="1:34" ht="56.25" customHeight="1" x14ac:dyDescent="0.25">
      <c r="A29" s="50">
        <f t="shared" si="0"/>
        <v>23</v>
      </c>
      <c r="B29" s="502" t="s">
        <v>14</v>
      </c>
      <c r="C29" s="502"/>
      <c r="D29" s="503"/>
      <c r="E29" s="503"/>
      <c r="F29" s="503"/>
      <c r="G29" s="503"/>
      <c r="H29" s="450">
        <v>6</v>
      </c>
      <c r="I29" s="41"/>
      <c r="J29" s="501" t="str">
        <f>'Kinderkrippe &amp; -garten'!J29</f>
        <v xml:space="preserve">6 Stunden Betreuung entspricht dem Mindestrechtsanspruch für Kinder im Alter bis zur Einschulung nach § 1 KitaG Brandenburg. </v>
      </c>
      <c r="K29" s="501"/>
      <c r="L29" s="501"/>
      <c r="M29" s="501"/>
      <c r="N29" s="501"/>
      <c r="O29" s="501"/>
      <c r="P29" s="501"/>
      <c r="Q29" s="501"/>
      <c r="R29" s="501"/>
      <c r="S29" s="501"/>
      <c r="T29" s="501"/>
      <c r="U29" s="501"/>
      <c r="V29" s="501"/>
      <c r="W29" s="501"/>
      <c r="X29" s="501"/>
      <c r="Y29" s="501"/>
      <c r="Z29" s="2"/>
      <c r="AA29" s="2"/>
      <c r="AB29" s="2"/>
      <c r="AC29" s="2"/>
      <c r="AD29" s="2"/>
      <c r="AE29" s="2"/>
      <c r="AF29" s="2"/>
      <c r="AG29" s="2"/>
      <c r="AH29" s="1"/>
    </row>
    <row r="30" spans="1:34" ht="54.75" customHeight="1" x14ac:dyDescent="0.25">
      <c r="A30" s="50">
        <f t="shared" si="0"/>
        <v>24</v>
      </c>
      <c r="B30" s="502" t="s">
        <v>15</v>
      </c>
      <c r="C30" s="502"/>
      <c r="D30" s="503"/>
      <c r="E30" s="503"/>
      <c r="F30" s="503"/>
      <c r="G30" s="503"/>
      <c r="H30" s="316">
        <v>9</v>
      </c>
      <c r="I30" s="41"/>
      <c r="J30" s="501" t="str">
        <f>'Kinderkrippe &amp; -garten'!J30</f>
        <v>In diesem Beispiel wird 9 Stunden als zweite Stufe im Betreuungsumfang gewählt. Es ist eine Entscheidung des Trägers, ob er 9 Stunden oder 8 Stunden wählt. Eltern in Vollzeit und einem relativ kurzen Fahrweg zur Kita und auch Eltern mit flexiblen Arbeitszeiten können mit 9 Stunden an Betreuung gut auskommen.</v>
      </c>
      <c r="K30" s="501"/>
      <c r="L30" s="501"/>
      <c r="M30" s="501"/>
      <c r="N30" s="501"/>
      <c r="O30" s="501"/>
      <c r="P30" s="501"/>
      <c r="Q30" s="501"/>
      <c r="R30" s="501"/>
      <c r="S30" s="501"/>
      <c r="T30" s="501"/>
      <c r="U30" s="501"/>
      <c r="V30" s="501"/>
      <c r="W30" s="501"/>
      <c r="X30" s="501"/>
      <c r="Y30" s="501"/>
      <c r="Z30" s="2"/>
      <c r="AA30" s="2"/>
      <c r="AB30" s="2"/>
      <c r="AC30" s="2"/>
      <c r="AD30" s="2"/>
      <c r="AE30" s="2"/>
      <c r="AF30" s="2"/>
      <c r="AG30" s="2"/>
      <c r="AH30" s="1"/>
    </row>
    <row r="31" spans="1:34" ht="43.15" customHeight="1" x14ac:dyDescent="0.25">
      <c r="A31" s="50">
        <f t="shared" si="0"/>
        <v>25</v>
      </c>
      <c r="B31" s="502" t="s">
        <v>36</v>
      </c>
      <c r="C31" s="502"/>
      <c r="D31" s="503"/>
      <c r="E31" s="503"/>
      <c r="F31" s="503"/>
      <c r="G31" s="503"/>
      <c r="H31" s="317">
        <v>9</v>
      </c>
      <c r="I31" s="41"/>
      <c r="J31" s="524" t="str">
        <f>'Kinderkrippe &amp; -garten'!J31</f>
        <v>In diesem Beispiel wird über 9 Stunden als dritte Stufe im Betreuungsumfang gewählt. Es ist eine Entscheidung des Trägers, ob er diese Stufe so wählt oder, ob er eine höhere Stundenzahl  einsetzen möchte.</v>
      </c>
      <c r="K31" s="524"/>
      <c r="L31" s="524"/>
      <c r="M31" s="524"/>
      <c r="N31" s="524"/>
      <c r="O31" s="524"/>
      <c r="P31" s="524"/>
      <c r="Q31" s="524"/>
      <c r="R31" s="524"/>
      <c r="S31" s="524"/>
      <c r="T31" s="524"/>
      <c r="U31" s="524"/>
      <c r="V31" s="524"/>
      <c r="W31" s="524"/>
      <c r="X31" s="524"/>
      <c r="Y31" s="524"/>
      <c r="Z31" s="2"/>
      <c r="AA31" s="558"/>
      <c r="AB31" s="490"/>
      <c r="AC31" s="490"/>
      <c r="AD31" s="490"/>
      <c r="AE31" s="490"/>
      <c r="AF31" s="490"/>
      <c r="AG31" s="4"/>
      <c r="AH31" s="1"/>
    </row>
    <row r="32" spans="1:34" ht="27.4" customHeight="1" x14ac:dyDescent="0.25">
      <c r="A32" s="50">
        <f t="shared" si="0"/>
        <v>26</v>
      </c>
      <c r="B32" s="492" t="s">
        <v>33</v>
      </c>
      <c r="C32" s="493"/>
      <c r="D32" s="493"/>
      <c r="E32" s="493"/>
      <c r="F32" s="493"/>
      <c r="G32" s="493"/>
      <c r="H32" s="313">
        <v>0.15</v>
      </c>
      <c r="I32" s="40"/>
      <c r="J32" s="494" t="str">
        <f>'Kinderkrippe &amp; -garten'!J32</f>
        <v xml:space="preserve">Es ist eine Entscheidung des Trägers, wie hoch die prozentualen Unterschiede zwischen den einzelnen Betreuungsumfängen sind. Es wird darauf hingewiesen, dass der Mindestbeitrag in der zweiten und dritten Erhöhungsstufe sich verändern kann, wenn die prozentualen Erhöhungen einen bestimmten Prozentsatz überschreiten. </v>
      </c>
      <c r="K32" s="494"/>
      <c r="L32" s="494"/>
      <c r="M32" s="494"/>
      <c r="N32" s="494"/>
      <c r="O32" s="494"/>
      <c r="P32" s="494"/>
      <c r="Q32" s="494"/>
      <c r="R32" s="494"/>
      <c r="S32" s="494"/>
      <c r="T32" s="494"/>
      <c r="U32" s="494"/>
      <c r="V32" s="494"/>
      <c r="W32" s="494"/>
      <c r="X32" s="494"/>
      <c r="Y32" s="494"/>
      <c r="Z32" s="2"/>
      <c r="AA32" s="2"/>
      <c r="AB32" s="2"/>
      <c r="AC32" s="2"/>
      <c r="AD32" s="2"/>
      <c r="AE32" s="2"/>
      <c r="AF32" s="2"/>
      <c r="AG32" s="2"/>
      <c r="AH32" s="1"/>
    </row>
    <row r="33" spans="1:96" ht="33" customHeight="1" x14ac:dyDescent="0.25">
      <c r="A33" s="50">
        <f t="shared" si="0"/>
        <v>27</v>
      </c>
      <c r="B33" s="502" t="s">
        <v>34</v>
      </c>
      <c r="C33" s="503"/>
      <c r="D33" s="503"/>
      <c r="E33" s="503"/>
      <c r="F33" s="503"/>
      <c r="G33" s="503"/>
      <c r="H33" s="314">
        <v>0.3</v>
      </c>
      <c r="I33" s="41"/>
      <c r="J33" s="524"/>
      <c r="K33" s="524"/>
      <c r="L33" s="524"/>
      <c r="M33" s="524"/>
      <c r="N33" s="524"/>
      <c r="O33" s="524"/>
      <c r="P33" s="524"/>
      <c r="Q33" s="524"/>
      <c r="R33" s="524"/>
      <c r="S33" s="524"/>
      <c r="T33" s="524"/>
      <c r="U33" s="524"/>
      <c r="V33" s="524"/>
      <c r="W33" s="524"/>
      <c r="X33" s="524"/>
      <c r="Y33" s="524"/>
      <c r="Z33" s="2"/>
      <c r="AA33" s="2"/>
      <c r="AB33" s="2"/>
      <c r="AC33" s="2"/>
      <c r="AD33" s="2"/>
      <c r="AE33" s="2"/>
      <c r="AF33" s="2"/>
      <c r="AG33" s="2"/>
      <c r="AH33" s="1"/>
    </row>
    <row r="34" spans="1:96" ht="40.5" hidden="1" customHeight="1" x14ac:dyDescent="0.25">
      <c r="A34" s="50"/>
      <c r="B34" s="559" t="s">
        <v>56</v>
      </c>
      <c r="C34" s="559"/>
      <c r="D34" s="559"/>
      <c r="E34" s="559"/>
      <c r="F34" s="559"/>
      <c r="G34" s="559"/>
      <c r="H34" s="173">
        <v>2</v>
      </c>
      <c r="I34" s="155"/>
      <c r="J34" s="504" t="s">
        <v>158</v>
      </c>
      <c r="K34" s="504"/>
      <c r="L34" s="504"/>
      <c r="M34" s="504"/>
      <c r="N34" s="504"/>
      <c r="O34" s="504"/>
      <c r="P34" s="504"/>
      <c r="Q34" s="504"/>
      <c r="R34" s="504"/>
      <c r="S34" s="504"/>
      <c r="T34" s="504"/>
      <c r="U34" s="504"/>
      <c r="V34" s="504"/>
      <c r="W34" s="504"/>
      <c r="X34" s="504"/>
      <c r="Y34" s="504"/>
      <c r="Z34" s="2"/>
      <c r="AA34" s="2"/>
      <c r="AB34" s="2"/>
      <c r="AC34" s="2"/>
      <c r="AD34" s="2"/>
      <c r="AE34" s="2"/>
      <c r="AF34" s="2"/>
      <c r="AG34" s="2"/>
      <c r="AH34" s="1"/>
    </row>
    <row r="35" spans="1:96" ht="40.5" hidden="1" customHeight="1" x14ac:dyDescent="0.25">
      <c r="A35" s="50"/>
      <c r="B35" s="560" t="s">
        <v>54</v>
      </c>
      <c r="C35" s="560"/>
      <c r="D35" s="560"/>
      <c r="E35" s="560"/>
      <c r="F35" s="560"/>
      <c r="G35" s="560"/>
      <c r="H35" s="174">
        <v>3</v>
      </c>
      <c r="I35" s="154"/>
      <c r="J35" s="505"/>
      <c r="K35" s="505"/>
      <c r="L35" s="505"/>
      <c r="M35" s="505"/>
      <c r="N35" s="505"/>
      <c r="O35" s="505"/>
      <c r="P35" s="505"/>
      <c r="Q35" s="505"/>
      <c r="R35" s="505"/>
      <c r="S35" s="505"/>
      <c r="T35" s="505"/>
      <c r="U35" s="505"/>
      <c r="V35" s="505"/>
      <c r="W35" s="505"/>
      <c r="X35" s="505"/>
      <c r="Y35" s="505"/>
      <c r="Z35" s="2"/>
      <c r="AA35" s="2"/>
      <c r="AB35" s="2"/>
      <c r="AC35" s="2"/>
      <c r="AD35" s="2"/>
      <c r="AE35" s="2"/>
      <c r="AF35" s="2"/>
      <c r="AG35" s="2"/>
      <c r="AH35" s="1"/>
    </row>
    <row r="36" spans="1:96" ht="40.5" hidden="1" customHeight="1" x14ac:dyDescent="0.25">
      <c r="A36" s="50"/>
      <c r="B36" s="560" t="s">
        <v>55</v>
      </c>
      <c r="C36" s="560"/>
      <c r="D36" s="560"/>
      <c r="E36" s="560"/>
      <c r="F36" s="560"/>
      <c r="G36" s="560"/>
      <c r="H36" s="174">
        <v>4</v>
      </c>
      <c r="I36" s="154"/>
      <c r="J36" s="505"/>
      <c r="K36" s="505"/>
      <c r="L36" s="505"/>
      <c r="M36" s="505"/>
      <c r="N36" s="505"/>
      <c r="O36" s="505"/>
      <c r="P36" s="505"/>
      <c r="Q36" s="505"/>
      <c r="R36" s="505"/>
      <c r="S36" s="505"/>
      <c r="T36" s="505"/>
      <c r="U36" s="505"/>
      <c r="V36" s="505"/>
      <c r="W36" s="505"/>
      <c r="X36" s="505"/>
      <c r="Y36" s="505"/>
      <c r="Z36" s="2"/>
      <c r="AA36" s="2"/>
      <c r="AB36" s="2"/>
      <c r="AC36" s="2"/>
      <c r="AD36" s="2"/>
      <c r="AE36" s="2"/>
      <c r="AF36" s="2"/>
      <c r="AG36" s="2"/>
      <c r="AH36" s="1"/>
    </row>
    <row r="37" spans="1:96" hidden="1" x14ac:dyDescent="0.25">
      <c r="A37" s="50"/>
      <c r="B37" s="560" t="s">
        <v>50</v>
      </c>
      <c r="C37" s="560"/>
      <c r="D37" s="560"/>
      <c r="E37" s="560"/>
      <c r="F37" s="560"/>
      <c r="G37" s="560"/>
      <c r="H37" s="157">
        <v>5</v>
      </c>
      <c r="I37" s="154"/>
      <c r="J37" s="505"/>
      <c r="K37" s="505"/>
      <c r="L37" s="505"/>
      <c r="M37" s="505"/>
      <c r="N37" s="505"/>
      <c r="O37" s="505"/>
      <c r="P37" s="505"/>
      <c r="Q37" s="505"/>
      <c r="R37" s="505"/>
      <c r="S37" s="505"/>
      <c r="T37" s="505"/>
      <c r="U37" s="505"/>
      <c r="V37" s="505"/>
      <c r="W37" s="505"/>
      <c r="X37" s="505"/>
      <c r="Y37" s="505"/>
      <c r="Z37" s="2"/>
      <c r="AA37" s="2"/>
      <c r="AB37" s="2"/>
      <c r="AC37" s="2"/>
      <c r="AD37" s="2"/>
      <c r="AE37" s="2"/>
      <c r="AF37" s="2"/>
      <c r="AG37" s="2"/>
      <c r="AH37" s="1"/>
    </row>
    <row r="38" spans="1:96" hidden="1" x14ac:dyDescent="0.25">
      <c r="A38" s="50"/>
      <c r="B38" s="560" t="s">
        <v>51</v>
      </c>
      <c r="C38" s="560"/>
      <c r="D38" s="560"/>
      <c r="E38" s="560"/>
      <c r="F38" s="560"/>
      <c r="G38" s="560"/>
      <c r="H38" s="157">
        <v>6</v>
      </c>
      <c r="I38" s="154"/>
      <c r="J38" s="505"/>
      <c r="K38" s="505"/>
      <c r="L38" s="505"/>
      <c r="M38" s="505"/>
      <c r="N38" s="505"/>
      <c r="O38" s="505"/>
      <c r="P38" s="505"/>
      <c r="Q38" s="505"/>
      <c r="R38" s="505"/>
      <c r="S38" s="505"/>
      <c r="T38" s="505"/>
      <c r="U38" s="505"/>
      <c r="V38" s="505"/>
      <c r="W38" s="505"/>
      <c r="X38" s="505"/>
      <c r="Y38" s="505"/>
      <c r="Z38" s="2"/>
      <c r="AA38" s="2"/>
      <c r="AB38" s="2"/>
      <c r="AC38" s="2"/>
      <c r="AD38" s="2"/>
      <c r="AE38" s="2"/>
      <c r="AF38" s="2"/>
      <c r="AG38" s="2"/>
      <c r="AH38" s="1"/>
    </row>
    <row r="39" spans="1:96" hidden="1" x14ac:dyDescent="0.25">
      <c r="A39" s="50"/>
      <c r="B39" s="560" t="s">
        <v>52</v>
      </c>
      <c r="C39" s="560"/>
      <c r="D39" s="560"/>
      <c r="E39" s="560"/>
      <c r="F39" s="560"/>
      <c r="G39" s="560"/>
      <c r="H39" s="157">
        <v>7</v>
      </c>
      <c r="I39" s="154"/>
      <c r="J39" s="505"/>
      <c r="K39" s="505"/>
      <c r="L39" s="505"/>
      <c r="M39" s="505"/>
      <c r="N39" s="505"/>
      <c r="O39" s="505"/>
      <c r="P39" s="505"/>
      <c r="Q39" s="505"/>
      <c r="R39" s="505"/>
      <c r="S39" s="505"/>
      <c r="T39" s="505"/>
      <c r="U39" s="505"/>
      <c r="V39" s="505"/>
      <c r="W39" s="505"/>
      <c r="X39" s="505"/>
      <c r="Y39" s="505"/>
      <c r="Z39" s="2"/>
      <c r="AA39" s="2"/>
      <c r="AB39" s="2"/>
      <c r="AC39" s="2"/>
      <c r="AD39" s="2"/>
      <c r="AE39" s="2"/>
      <c r="AF39" s="2"/>
      <c r="AG39" s="2"/>
      <c r="AH39" s="1"/>
    </row>
    <row r="40" spans="1:96" ht="36.75" hidden="1" customHeight="1" x14ac:dyDescent="0.25">
      <c r="A40" s="50"/>
      <c r="B40" s="527" t="s">
        <v>53</v>
      </c>
      <c r="C40" s="527"/>
      <c r="D40" s="527"/>
      <c r="E40" s="527"/>
      <c r="F40" s="527"/>
      <c r="G40" s="527"/>
      <c r="H40" s="158">
        <v>8</v>
      </c>
      <c r="I40" s="156"/>
      <c r="J40" s="506"/>
      <c r="K40" s="506"/>
      <c r="L40" s="506"/>
      <c r="M40" s="506"/>
      <c r="N40" s="506"/>
      <c r="O40" s="506"/>
      <c r="P40" s="506"/>
      <c r="Q40" s="506"/>
      <c r="R40" s="506"/>
      <c r="S40" s="506"/>
      <c r="T40" s="506"/>
      <c r="U40" s="506"/>
      <c r="V40" s="506"/>
      <c r="W40" s="506"/>
      <c r="X40" s="506"/>
      <c r="Y40" s="506"/>
      <c r="Z40" s="2"/>
      <c r="AA40" s="2"/>
      <c r="AB40" s="2"/>
      <c r="AC40" s="2"/>
      <c r="AD40" s="2"/>
      <c r="AE40" s="2"/>
      <c r="AF40" s="2"/>
      <c r="AG40" s="2"/>
      <c r="AH40" s="1"/>
    </row>
    <row r="41" spans="1:96" ht="15.75" x14ac:dyDescent="0.25">
      <c r="A41" s="50">
        <f>A33+1</f>
        <v>28</v>
      </c>
      <c r="B41" s="528"/>
      <c r="C41" s="529"/>
      <c r="D41" s="529"/>
      <c r="E41" s="529"/>
      <c r="F41" s="529"/>
      <c r="G41" s="529"/>
      <c r="H41" s="529"/>
      <c r="I41" s="529"/>
      <c r="J41" s="529"/>
      <c r="K41" s="159"/>
      <c r="L41" s="159"/>
      <c r="M41" s="159"/>
      <c r="N41" s="160"/>
      <c r="O41" s="159"/>
      <c r="P41" s="161"/>
      <c r="Q41" s="161"/>
      <c r="R41" s="161"/>
      <c r="S41" s="161"/>
      <c r="T41" s="161"/>
      <c r="U41" s="161"/>
      <c r="V41" s="161"/>
      <c r="W41" s="161"/>
      <c r="X41" s="159"/>
      <c r="Y41" s="162"/>
      <c r="Z41" s="53"/>
      <c r="AA41" s="53"/>
      <c r="AB41" s="53"/>
      <c r="AC41" s="53"/>
      <c r="AD41" s="53"/>
      <c r="AE41" s="53"/>
      <c r="AF41" s="53"/>
      <c r="AG41" s="53"/>
      <c r="AH41" s="50"/>
      <c r="AI41" s="50"/>
      <c r="AJ41" s="50"/>
      <c r="AK41" s="50"/>
      <c r="AL41" s="50"/>
      <c r="AM41" s="50"/>
      <c r="AN41" s="50"/>
      <c r="AO41" s="50"/>
      <c r="AP41" s="50"/>
      <c r="AQ41" s="50"/>
      <c r="AR41" s="50"/>
      <c r="AS41" s="50"/>
      <c r="AT41" s="50"/>
      <c r="AU41" s="50"/>
      <c r="AV41" s="50"/>
    </row>
    <row r="42" spans="1:96" ht="45" x14ac:dyDescent="0.25">
      <c r="A42" s="50">
        <f t="shared" si="0"/>
        <v>29</v>
      </c>
      <c r="B42" s="507" t="s">
        <v>2</v>
      </c>
      <c r="C42" s="507"/>
      <c r="D42" s="508"/>
      <c r="E42" s="459" t="s">
        <v>3</v>
      </c>
      <c r="F42" s="43"/>
      <c r="G42" s="54"/>
      <c r="H42" s="113"/>
      <c r="I42" s="55"/>
      <c r="J42" s="55"/>
      <c r="K42" s="55"/>
      <c r="L42" s="55"/>
      <c r="M42" s="55"/>
      <c r="N42" s="55"/>
      <c r="O42" s="113"/>
      <c r="P42" s="55"/>
      <c r="Q42" s="459" t="s">
        <v>4</v>
      </c>
      <c r="R42" s="43"/>
      <c r="S42" s="56"/>
      <c r="T42" s="56"/>
      <c r="U42" s="56"/>
      <c r="V42" s="56"/>
      <c r="W42" s="56"/>
      <c r="X42" s="56"/>
      <c r="Y42" s="56"/>
      <c r="Z42" s="56"/>
      <c r="AA42" s="55"/>
      <c r="AB42" s="50"/>
      <c r="AC42" s="57" t="s">
        <v>5</v>
      </c>
      <c r="AE42" s="58"/>
      <c r="AF42" s="58"/>
      <c r="AG42" s="58"/>
      <c r="AH42" s="58"/>
      <c r="AI42" s="58"/>
      <c r="AJ42" s="58"/>
      <c r="AK42" s="58"/>
      <c r="AL42" s="50"/>
      <c r="AM42" s="50"/>
      <c r="AN42" s="50"/>
      <c r="AO42" s="57" t="s">
        <v>16</v>
      </c>
      <c r="AP42" s="50"/>
      <c r="AQ42" s="50"/>
      <c r="AR42" s="50"/>
      <c r="AS42" s="50"/>
      <c r="AT42" s="50"/>
      <c r="AU42" s="50"/>
      <c r="AV42" s="50"/>
      <c r="AW42" s="50"/>
      <c r="AX42" s="50"/>
      <c r="AY42" s="50"/>
      <c r="AZ42" s="50"/>
      <c r="BA42" s="57" t="s">
        <v>41</v>
      </c>
      <c r="BB42" s="50"/>
      <c r="BC42" s="50"/>
      <c r="BD42" s="50"/>
      <c r="BE42" s="50"/>
      <c r="BF42" s="50"/>
      <c r="BG42" s="50"/>
      <c r="BH42" s="50"/>
      <c r="BI42" s="50"/>
      <c r="BJ42" s="50"/>
      <c r="BK42" s="50"/>
      <c r="BL42" s="57" t="s">
        <v>42</v>
      </c>
      <c r="BM42" s="50"/>
      <c r="BN42" s="50"/>
      <c r="BO42" s="50"/>
      <c r="BP42" s="50"/>
      <c r="BQ42" s="50"/>
      <c r="BR42" s="50"/>
      <c r="BS42" s="50"/>
      <c r="BT42" s="50"/>
      <c r="BU42" s="50"/>
      <c r="BV42" s="50"/>
      <c r="BW42" s="57" t="s">
        <v>43</v>
      </c>
      <c r="BX42" s="50"/>
      <c r="BY42" s="50"/>
      <c r="BZ42" s="50"/>
      <c r="CA42" s="50"/>
      <c r="CB42" s="50"/>
      <c r="CC42" s="50"/>
      <c r="CD42" s="50"/>
      <c r="CE42" s="50"/>
      <c r="CF42" s="50"/>
      <c r="CG42" s="50"/>
      <c r="CH42" s="57" t="s">
        <v>44</v>
      </c>
      <c r="CI42" s="50"/>
      <c r="CJ42" s="50"/>
      <c r="CK42" s="50"/>
      <c r="CL42" s="50"/>
      <c r="CM42" s="50"/>
      <c r="CN42" s="50"/>
      <c r="CO42" s="50"/>
      <c r="CP42" s="50"/>
      <c r="CQ42" s="50"/>
      <c r="CR42" s="50"/>
    </row>
    <row r="43" spans="1:96" ht="149.65" customHeight="1" x14ac:dyDescent="0.25">
      <c r="A43" s="347">
        <f t="shared" si="0"/>
        <v>30</v>
      </c>
      <c r="B43" s="530"/>
      <c r="C43" s="531"/>
      <c r="D43" s="532"/>
      <c r="E43" s="320" t="s">
        <v>162</v>
      </c>
      <c r="F43" s="320" t="s">
        <v>154</v>
      </c>
      <c r="G43" s="321">
        <v>1</v>
      </c>
      <c r="H43" s="404" t="s">
        <v>29</v>
      </c>
      <c r="I43" s="405" t="s">
        <v>155</v>
      </c>
      <c r="J43" s="330" t="s">
        <v>156</v>
      </c>
      <c r="K43" s="404" t="s">
        <v>29</v>
      </c>
      <c r="L43" s="417" t="s">
        <v>8</v>
      </c>
      <c r="M43" s="330" t="s">
        <v>157</v>
      </c>
      <c r="N43" s="404" t="s">
        <v>29</v>
      </c>
      <c r="O43" s="405" t="s">
        <v>8</v>
      </c>
      <c r="P43" s="348" t="s">
        <v>9</v>
      </c>
      <c r="Q43" s="463" t="s">
        <v>162</v>
      </c>
      <c r="R43" s="342" t="s">
        <v>154</v>
      </c>
      <c r="S43" s="343">
        <v>1</v>
      </c>
      <c r="T43" s="404" t="s">
        <v>29</v>
      </c>
      <c r="U43" s="417" t="s">
        <v>8</v>
      </c>
      <c r="V43" s="340" t="s">
        <v>17</v>
      </c>
      <c r="W43" s="404" t="s">
        <v>29</v>
      </c>
      <c r="X43" s="417" t="s">
        <v>8</v>
      </c>
      <c r="Y43" s="340" t="s">
        <v>18</v>
      </c>
      <c r="Z43" s="404" t="s">
        <v>29</v>
      </c>
      <c r="AA43" s="417" t="s">
        <v>8</v>
      </c>
      <c r="AB43" s="348" t="s">
        <v>9</v>
      </c>
      <c r="AC43" s="464" t="s">
        <v>162</v>
      </c>
      <c r="AD43" s="445" t="s">
        <v>154</v>
      </c>
      <c r="AE43" s="63">
        <v>1</v>
      </c>
      <c r="AF43" s="404" t="s">
        <v>29</v>
      </c>
      <c r="AG43" s="433" t="s">
        <v>8</v>
      </c>
      <c r="AH43" s="65" t="s">
        <v>17</v>
      </c>
      <c r="AI43" s="404" t="s">
        <v>29</v>
      </c>
      <c r="AJ43" s="433" t="s">
        <v>8</v>
      </c>
      <c r="AK43" s="65" t="s">
        <v>18</v>
      </c>
      <c r="AL43" s="404" t="s">
        <v>29</v>
      </c>
      <c r="AM43" s="433" t="s">
        <v>8</v>
      </c>
      <c r="AN43" s="356" t="s">
        <v>9</v>
      </c>
      <c r="AO43" s="370" t="s">
        <v>162</v>
      </c>
      <c r="AP43" s="370" t="s">
        <v>154</v>
      </c>
      <c r="AQ43" s="371">
        <v>1</v>
      </c>
      <c r="AR43" s="404" t="s">
        <v>29</v>
      </c>
      <c r="AS43" s="433" t="s">
        <v>8</v>
      </c>
      <c r="AT43" s="381" t="s">
        <v>17</v>
      </c>
      <c r="AU43" s="404" t="s">
        <v>29</v>
      </c>
      <c r="AV43" s="433" t="s">
        <v>8</v>
      </c>
      <c r="AW43" s="381" t="s">
        <v>18</v>
      </c>
      <c r="AX43" s="404" t="s">
        <v>29</v>
      </c>
      <c r="AY43" s="433" t="s">
        <v>8</v>
      </c>
      <c r="AZ43" s="356" t="s">
        <v>9</v>
      </c>
      <c r="BA43" s="67" t="s">
        <v>7</v>
      </c>
      <c r="BB43" s="68">
        <v>1</v>
      </c>
      <c r="BC43" s="60" t="s">
        <v>29</v>
      </c>
      <c r="BD43" s="64" t="s">
        <v>8</v>
      </c>
      <c r="BE43" s="69" t="s">
        <v>17</v>
      </c>
      <c r="BF43" s="60" t="s">
        <v>29</v>
      </c>
      <c r="BG43" s="64" t="s">
        <v>8</v>
      </c>
      <c r="BH43" s="69" t="s">
        <v>18</v>
      </c>
      <c r="BI43" s="60" t="s">
        <v>29</v>
      </c>
      <c r="BJ43" s="64" t="s">
        <v>8</v>
      </c>
      <c r="BK43" s="66" t="s">
        <v>9</v>
      </c>
      <c r="BL43" s="67" t="s">
        <v>7</v>
      </c>
      <c r="BM43" s="68">
        <v>1</v>
      </c>
      <c r="BN43" s="60" t="s">
        <v>29</v>
      </c>
      <c r="BO43" s="64" t="s">
        <v>8</v>
      </c>
      <c r="BP43" s="69" t="s">
        <v>17</v>
      </c>
      <c r="BQ43" s="60" t="s">
        <v>29</v>
      </c>
      <c r="BR43" s="64" t="s">
        <v>8</v>
      </c>
      <c r="BS43" s="69" t="s">
        <v>18</v>
      </c>
      <c r="BT43" s="60" t="s">
        <v>29</v>
      </c>
      <c r="BU43" s="64" t="s">
        <v>8</v>
      </c>
      <c r="BV43" s="66" t="s">
        <v>9</v>
      </c>
      <c r="BW43" s="67" t="s">
        <v>7</v>
      </c>
      <c r="BX43" s="68">
        <v>1</v>
      </c>
      <c r="BY43" s="60" t="s">
        <v>29</v>
      </c>
      <c r="BZ43" s="64" t="s">
        <v>8</v>
      </c>
      <c r="CA43" s="69" t="s">
        <v>17</v>
      </c>
      <c r="CB43" s="60" t="s">
        <v>29</v>
      </c>
      <c r="CC43" s="64" t="s">
        <v>8</v>
      </c>
      <c r="CD43" s="69" t="s">
        <v>18</v>
      </c>
      <c r="CE43" s="60" t="s">
        <v>29</v>
      </c>
      <c r="CF43" s="64" t="s">
        <v>8</v>
      </c>
      <c r="CG43" s="66" t="s">
        <v>9</v>
      </c>
      <c r="CH43" s="67" t="s">
        <v>7</v>
      </c>
      <c r="CI43" s="68">
        <v>1</v>
      </c>
      <c r="CJ43" s="60" t="s">
        <v>29</v>
      </c>
      <c r="CK43" s="64" t="s">
        <v>8</v>
      </c>
      <c r="CL43" s="69" t="s">
        <v>17</v>
      </c>
      <c r="CM43" s="60" t="s">
        <v>29</v>
      </c>
      <c r="CN43" s="64" t="s">
        <v>8</v>
      </c>
      <c r="CO43" s="69" t="s">
        <v>18</v>
      </c>
      <c r="CP43" s="60" t="s">
        <v>29</v>
      </c>
      <c r="CQ43" s="64" t="s">
        <v>8</v>
      </c>
      <c r="CR43" s="356" t="s">
        <v>9</v>
      </c>
    </row>
    <row r="44" spans="1:96" ht="44.65" customHeight="1" x14ac:dyDescent="0.25">
      <c r="A44" s="347">
        <f t="shared" si="0"/>
        <v>31</v>
      </c>
      <c r="B44" s="561" t="s">
        <v>19</v>
      </c>
      <c r="C44" s="562"/>
      <c r="D44" s="563"/>
      <c r="E44" s="320"/>
      <c r="F44" s="320"/>
      <c r="G44" s="321"/>
      <c r="H44" s="404"/>
      <c r="I44" s="405"/>
      <c r="J44" s="330">
        <f>H32</f>
        <v>0.15</v>
      </c>
      <c r="K44" s="404"/>
      <c r="L44" s="417"/>
      <c r="M44" s="330">
        <f>H33</f>
        <v>0.3</v>
      </c>
      <c r="N44" s="404"/>
      <c r="O44" s="422"/>
      <c r="P44" s="348"/>
      <c r="Q44" s="335"/>
      <c r="R44" s="344"/>
      <c r="S44" s="343"/>
      <c r="T44" s="404"/>
      <c r="U44" s="417"/>
      <c r="V44" s="340">
        <f>H32</f>
        <v>0.15</v>
      </c>
      <c r="W44" s="404"/>
      <c r="X44" s="417"/>
      <c r="Y44" s="340">
        <f>H33</f>
        <v>0.3</v>
      </c>
      <c r="Z44" s="404"/>
      <c r="AA44" s="417"/>
      <c r="AB44" s="352"/>
      <c r="AC44" s="81"/>
      <c r="AD44" s="71"/>
      <c r="AE44" s="72"/>
      <c r="AF44" s="434"/>
      <c r="AG44" s="435"/>
      <c r="AH44" s="29">
        <f>H32</f>
        <v>0.15</v>
      </c>
      <c r="AI44" s="434"/>
      <c r="AJ44" s="435"/>
      <c r="AK44" s="29">
        <f>H33</f>
        <v>0.3</v>
      </c>
      <c r="AL44" s="434"/>
      <c r="AM44" s="435"/>
      <c r="AN44" s="357"/>
      <c r="AO44" s="370"/>
      <c r="AP44" s="372"/>
      <c r="AQ44" s="373"/>
      <c r="AR44" s="434"/>
      <c r="AS44" s="435"/>
      <c r="AT44" s="382">
        <f>H32</f>
        <v>0.15</v>
      </c>
      <c r="AU44" s="434"/>
      <c r="AV44" s="435"/>
      <c r="AW44" s="382">
        <f>H33</f>
        <v>0.3</v>
      </c>
      <c r="AX44" s="434"/>
      <c r="AY44" s="435"/>
      <c r="AZ44" s="357"/>
      <c r="BA44" s="76"/>
      <c r="BB44" s="77"/>
      <c r="BC44" s="73"/>
      <c r="BD44" s="74"/>
      <c r="BE44" s="28">
        <f>H32</f>
        <v>0.15</v>
      </c>
      <c r="BF44" s="73"/>
      <c r="BG44" s="74"/>
      <c r="BH44" s="28">
        <f>H33</f>
        <v>0.3</v>
      </c>
      <c r="BI44" s="73"/>
      <c r="BJ44" s="74"/>
      <c r="BK44" s="75"/>
      <c r="BL44" s="76"/>
      <c r="BM44" s="77"/>
      <c r="BN44" s="73"/>
      <c r="BO44" s="74"/>
      <c r="BP44" s="28">
        <f>H32</f>
        <v>0.15</v>
      </c>
      <c r="BQ44" s="73"/>
      <c r="BR44" s="74"/>
      <c r="BS44" s="28">
        <f>H33</f>
        <v>0.3</v>
      </c>
      <c r="BT44" s="73"/>
      <c r="BU44" s="74"/>
      <c r="BV44" s="75"/>
      <c r="BW44" s="76"/>
      <c r="BX44" s="77"/>
      <c r="BY44" s="73"/>
      <c r="BZ44" s="74"/>
      <c r="CA44" s="28">
        <f>H32</f>
        <v>0.15</v>
      </c>
      <c r="CB44" s="73"/>
      <c r="CC44" s="74"/>
      <c r="CD44" s="28">
        <f>H33</f>
        <v>0.3</v>
      </c>
      <c r="CE44" s="73"/>
      <c r="CF44" s="74"/>
      <c r="CG44" s="75"/>
      <c r="CH44" s="76"/>
      <c r="CI44" s="77"/>
      <c r="CJ44" s="73"/>
      <c r="CK44" s="74"/>
      <c r="CL44" s="28">
        <f>H32</f>
        <v>0.15</v>
      </c>
      <c r="CM44" s="73"/>
      <c r="CN44" s="74"/>
      <c r="CO44" s="28">
        <f>H33</f>
        <v>0.3</v>
      </c>
      <c r="CP44" s="73"/>
      <c r="CQ44" s="74"/>
      <c r="CR44" s="357"/>
    </row>
    <row r="45" spans="1:96" ht="49.15" customHeight="1" x14ac:dyDescent="0.25">
      <c r="A45" s="347">
        <f t="shared" si="0"/>
        <v>32</v>
      </c>
      <c r="B45" s="520" t="s">
        <v>27</v>
      </c>
      <c r="C45" s="520"/>
      <c r="D45" s="521"/>
      <c r="E45" s="320"/>
      <c r="F45" s="322"/>
      <c r="G45" s="323" t="str">
        <f>"bis "&amp; $H$29 &amp;"h"</f>
        <v>bis 6h</v>
      </c>
      <c r="H45" s="406"/>
      <c r="I45" s="407"/>
      <c r="J45" s="331" t="str">
        <f>"bis "&amp; $H$30 &amp;"h"</f>
        <v>bis 9h</v>
      </c>
      <c r="K45" s="406"/>
      <c r="L45" s="406"/>
      <c r="M45" s="334" t="str">
        <f>"über "&amp; $H$31 &amp;"h"</f>
        <v>über 9h</v>
      </c>
      <c r="N45" s="406"/>
      <c r="O45" s="423"/>
      <c r="P45" s="349"/>
      <c r="Q45" s="335"/>
      <c r="R45" s="318"/>
      <c r="S45" s="318" t="s">
        <v>0</v>
      </c>
      <c r="T45" s="406"/>
      <c r="U45" s="406"/>
      <c r="V45" s="346" t="str">
        <f>"bis "&amp; $H$30 &amp;"h"</f>
        <v>bis 9h</v>
      </c>
      <c r="W45" s="417"/>
      <c r="X45" s="406"/>
      <c r="Y45" s="341" t="str">
        <f>"über "&amp; $H$31 &amp;"h"</f>
        <v>über 9h</v>
      </c>
      <c r="Z45" s="431"/>
      <c r="AA45" s="406"/>
      <c r="AB45" s="353"/>
      <c r="AC45" s="81"/>
      <c r="AD45" s="81"/>
      <c r="AE45" s="82" t="s">
        <v>0</v>
      </c>
      <c r="AF45" s="436"/>
      <c r="AG45" s="436"/>
      <c r="AH45" s="82" t="str">
        <f>"bis "&amp; $H$30 &amp;"h"</f>
        <v>bis 9h</v>
      </c>
      <c r="AI45" s="436"/>
      <c r="AJ45" s="436"/>
      <c r="AK45" s="104" t="str">
        <f>"über "&amp; $H$31 &amp;"h"</f>
        <v>über 9h</v>
      </c>
      <c r="AL45" s="440"/>
      <c r="AM45" s="440"/>
      <c r="AN45" s="358"/>
      <c r="AO45" s="370"/>
      <c r="AP45" s="374"/>
      <c r="AQ45" s="375" t="s">
        <v>0</v>
      </c>
      <c r="AR45" s="436"/>
      <c r="AS45" s="436"/>
      <c r="AT45" s="375" t="str">
        <f>"bis "&amp; $H$30 &amp;"h"</f>
        <v>bis 9h</v>
      </c>
      <c r="AU45" s="436"/>
      <c r="AV45" s="436"/>
      <c r="AW45" s="384" t="str">
        <f>"über "&amp; $H$31 &amp;"h"</f>
        <v>über 9h</v>
      </c>
      <c r="AX45" s="440"/>
      <c r="AY45" s="440"/>
      <c r="AZ45" s="358"/>
      <c r="BA45" s="87"/>
      <c r="BB45" s="88" t="s">
        <v>0</v>
      </c>
      <c r="BC45" s="83"/>
      <c r="BD45" s="83"/>
      <c r="BE45" s="103" t="str">
        <f>"bis "&amp; $H$30 &amp;"h"</f>
        <v>bis 9h</v>
      </c>
      <c r="BF45" s="83"/>
      <c r="BG45" s="83"/>
      <c r="BH45" s="102" t="str">
        <f>"über "&amp; $H$31 &amp;"h"</f>
        <v>über 9h</v>
      </c>
      <c r="BI45" s="85"/>
      <c r="BJ45" s="85"/>
      <c r="BK45" s="86"/>
      <c r="BL45" s="87"/>
      <c r="BM45" s="88" t="s">
        <v>0</v>
      </c>
      <c r="BN45" s="83"/>
      <c r="BO45" s="83"/>
      <c r="BP45" s="103" t="str">
        <f>"bis "&amp; $H$30 &amp;"h"</f>
        <v>bis 9h</v>
      </c>
      <c r="BQ45" s="83"/>
      <c r="BR45" s="83"/>
      <c r="BS45" s="102" t="str">
        <f>"über "&amp; $H$31 &amp;"h"</f>
        <v>über 9h</v>
      </c>
      <c r="BT45" s="85"/>
      <c r="BU45" s="85"/>
      <c r="BV45" s="86"/>
      <c r="BW45" s="87"/>
      <c r="BX45" s="88" t="s">
        <v>0</v>
      </c>
      <c r="BY45" s="83"/>
      <c r="BZ45" s="83"/>
      <c r="CA45" s="103" t="str">
        <f>"bis "&amp; $H$30 &amp;"h"</f>
        <v>bis 9h</v>
      </c>
      <c r="CB45" s="83"/>
      <c r="CC45" s="83"/>
      <c r="CD45" s="102" t="str">
        <f>"über "&amp; $H$31 &amp;"h"</f>
        <v>über 9h</v>
      </c>
      <c r="CE45" s="85"/>
      <c r="CF45" s="85"/>
      <c r="CG45" s="86"/>
      <c r="CH45" s="87"/>
      <c r="CI45" s="88" t="s">
        <v>0</v>
      </c>
      <c r="CJ45" s="83"/>
      <c r="CK45" s="83"/>
      <c r="CL45" s="103" t="str">
        <f>"bis "&amp; $H$30 &amp;"h"</f>
        <v>bis 9h</v>
      </c>
      <c r="CM45" s="83"/>
      <c r="CN45" s="83"/>
      <c r="CO45" s="103" t="str">
        <f>"über "&amp; $H$31 &amp;"h"</f>
        <v>über 9h</v>
      </c>
      <c r="CP45" s="83"/>
      <c r="CQ45" s="83"/>
      <c r="CR45" s="358"/>
    </row>
    <row r="46" spans="1:96" x14ac:dyDescent="0.25">
      <c r="A46" s="347">
        <f t="shared" si="0"/>
        <v>33</v>
      </c>
      <c r="B46" s="530" t="s">
        <v>28</v>
      </c>
      <c r="C46" s="531"/>
      <c r="D46" s="532"/>
      <c r="E46" s="320"/>
      <c r="F46" s="324"/>
      <c r="G46" s="325" t="s">
        <v>1</v>
      </c>
      <c r="H46" s="408"/>
      <c r="I46" s="409"/>
      <c r="J46" s="332" t="s">
        <v>1</v>
      </c>
      <c r="K46" s="408"/>
      <c r="L46" s="408"/>
      <c r="M46" s="332" t="s">
        <v>1</v>
      </c>
      <c r="N46" s="408"/>
      <c r="O46" s="409"/>
      <c r="P46" s="350"/>
      <c r="Q46" s="335"/>
      <c r="R46" s="345"/>
      <c r="S46" s="319" t="s">
        <v>1</v>
      </c>
      <c r="T46" s="408"/>
      <c r="U46" s="408"/>
      <c r="V46" s="319" t="s">
        <v>1</v>
      </c>
      <c r="W46" s="429"/>
      <c r="X46" s="408"/>
      <c r="Y46" s="319" t="s">
        <v>1</v>
      </c>
      <c r="Z46" s="408"/>
      <c r="AA46" s="432"/>
      <c r="AB46" s="354"/>
      <c r="AC46" s="81"/>
      <c r="AD46" s="89"/>
      <c r="AE46" s="90" t="s">
        <v>1</v>
      </c>
      <c r="AF46" s="437"/>
      <c r="AG46" s="437"/>
      <c r="AH46" s="90" t="s">
        <v>1</v>
      </c>
      <c r="AI46" s="437"/>
      <c r="AJ46" s="438"/>
      <c r="AK46" s="90" t="s">
        <v>1</v>
      </c>
      <c r="AL46" s="441"/>
      <c r="AM46" s="441"/>
      <c r="AN46" s="359"/>
      <c r="AO46" s="370"/>
      <c r="AP46" s="376"/>
      <c r="AQ46" s="377" t="s">
        <v>1</v>
      </c>
      <c r="AR46" s="437"/>
      <c r="AS46" s="437"/>
      <c r="AT46" s="377" t="s">
        <v>1</v>
      </c>
      <c r="AU46" s="437"/>
      <c r="AV46" s="438"/>
      <c r="AW46" s="377" t="s">
        <v>1</v>
      </c>
      <c r="AX46" s="441"/>
      <c r="AY46" s="441"/>
      <c r="AZ46" s="359"/>
      <c r="BA46" s="95"/>
      <c r="BB46" s="96" t="s">
        <v>1</v>
      </c>
      <c r="BC46" s="91"/>
      <c r="BD46" s="91"/>
      <c r="BE46" s="96" t="s">
        <v>1</v>
      </c>
      <c r="BF46" s="91"/>
      <c r="BG46" s="92"/>
      <c r="BH46" s="96" t="s">
        <v>1</v>
      </c>
      <c r="BI46" s="93"/>
      <c r="BJ46" s="93"/>
      <c r="BK46" s="94"/>
      <c r="BL46" s="95"/>
      <c r="BM46" s="96" t="s">
        <v>1</v>
      </c>
      <c r="BN46" s="91"/>
      <c r="BO46" s="91"/>
      <c r="BP46" s="96" t="s">
        <v>1</v>
      </c>
      <c r="BQ46" s="91"/>
      <c r="BR46" s="92"/>
      <c r="BS46" s="96" t="s">
        <v>1</v>
      </c>
      <c r="BT46" s="93"/>
      <c r="BU46" s="93"/>
      <c r="BV46" s="94"/>
      <c r="BW46" s="95"/>
      <c r="BX46" s="96" t="s">
        <v>1</v>
      </c>
      <c r="BY46" s="91"/>
      <c r="BZ46" s="91"/>
      <c r="CA46" s="96" t="s">
        <v>1</v>
      </c>
      <c r="CB46" s="91"/>
      <c r="CC46" s="92"/>
      <c r="CD46" s="96" t="s">
        <v>1</v>
      </c>
      <c r="CE46" s="93"/>
      <c r="CF46" s="93"/>
      <c r="CG46" s="94"/>
      <c r="CH46" s="95"/>
      <c r="CI46" s="96" t="s">
        <v>1</v>
      </c>
      <c r="CJ46" s="91"/>
      <c r="CK46" s="91"/>
      <c r="CL46" s="96" t="s">
        <v>1</v>
      </c>
      <c r="CM46" s="91"/>
      <c r="CN46" s="92"/>
      <c r="CO46" s="96" t="s">
        <v>1</v>
      </c>
      <c r="CP46" s="91"/>
      <c r="CQ46" s="92"/>
      <c r="CR46" s="359"/>
    </row>
    <row r="47" spans="1:96" s="50" customFormat="1" x14ac:dyDescent="0.25">
      <c r="A47" s="347">
        <f t="shared" si="0"/>
        <v>34</v>
      </c>
      <c r="B47" s="358"/>
      <c r="C47" s="358" t="s">
        <v>10</v>
      </c>
      <c r="D47" s="363">
        <f>H9</f>
        <v>1666.67</v>
      </c>
      <c r="E47" s="320"/>
      <c r="F47" s="326" t="str">
        <f t="shared" ref="F47:F110" si="1">IF(OR(G47=$H$6,G47=0),"",G47/B47)</f>
        <v/>
      </c>
      <c r="G47" s="327"/>
      <c r="H47" s="410"/>
      <c r="I47" s="411"/>
      <c r="J47" s="329"/>
      <c r="K47" s="418"/>
      <c r="L47" s="419"/>
      <c r="M47" s="333"/>
      <c r="N47" s="424"/>
      <c r="O47" s="425"/>
      <c r="P47" s="351"/>
      <c r="Q47" s="335"/>
      <c r="R47" s="335" t="str">
        <f>IF(OR(S47=$H$6,S47=0),"",S47/B47)</f>
        <v/>
      </c>
      <c r="S47" s="336"/>
      <c r="T47" s="418"/>
      <c r="U47" s="411"/>
      <c r="V47" s="338"/>
      <c r="W47" s="418"/>
      <c r="X47" s="430"/>
      <c r="Y47" s="339"/>
      <c r="Z47" s="418"/>
      <c r="AA47" s="430"/>
      <c r="AB47" s="355"/>
      <c r="AC47" s="81"/>
      <c r="AD47" s="9"/>
      <c r="AE47" s="11"/>
      <c r="AF47" s="418"/>
      <c r="AG47" s="411"/>
      <c r="AH47" s="12"/>
      <c r="AI47" s="418"/>
      <c r="AJ47" s="439"/>
      <c r="AK47" s="13"/>
      <c r="AL47" s="424"/>
      <c r="AM47" s="425"/>
      <c r="AN47" s="360"/>
      <c r="AO47" s="370"/>
      <c r="AP47" s="378"/>
      <c r="AQ47" s="379"/>
      <c r="AR47" s="418"/>
      <c r="AS47" s="411"/>
      <c r="AT47" s="383"/>
      <c r="AU47" s="418"/>
      <c r="AV47" s="439"/>
      <c r="AW47" s="385"/>
      <c r="AX47" s="418"/>
      <c r="AY47" s="425"/>
      <c r="AZ47" s="360"/>
      <c r="BA47" s="17" t="str">
        <f t="shared" ref="BA47:BA110" si="2">IF(OR(BB47=$H$6,BB47=0),"",BB47/B47)</f>
        <v/>
      </c>
      <c r="BB47" s="14"/>
      <c r="BC47" s="125"/>
      <c r="BD47" s="10"/>
      <c r="BE47" s="15"/>
      <c r="BF47" s="125"/>
      <c r="BG47" s="23"/>
      <c r="BH47" s="16"/>
      <c r="BI47" s="125"/>
      <c r="BJ47" s="126"/>
      <c r="BK47" s="49"/>
      <c r="BL47" s="17"/>
      <c r="BM47" s="14"/>
      <c r="BN47" s="125"/>
      <c r="BO47" s="10"/>
      <c r="BP47" s="15"/>
      <c r="BQ47" s="125"/>
      <c r="BR47" s="23"/>
      <c r="BS47" s="16"/>
      <c r="BT47" s="125"/>
      <c r="BU47" s="126"/>
      <c r="BV47" s="49"/>
      <c r="BW47" s="17"/>
      <c r="BX47" s="14"/>
      <c r="BY47" s="125"/>
      <c r="BZ47" s="10"/>
      <c r="CA47" s="15"/>
      <c r="CB47" s="125"/>
      <c r="CC47" s="23"/>
      <c r="CD47" s="16"/>
      <c r="CE47" s="125"/>
      <c r="CF47" s="126"/>
      <c r="CG47" s="49"/>
      <c r="CH47" s="17"/>
      <c r="CI47" s="14"/>
      <c r="CJ47" s="125"/>
      <c r="CK47" s="10"/>
      <c r="CL47" s="15"/>
      <c r="CM47" s="125"/>
      <c r="CN47" s="23"/>
      <c r="CO47" s="15"/>
      <c r="CP47" s="125"/>
      <c r="CQ47" s="23"/>
      <c r="CR47" s="360"/>
    </row>
    <row r="48" spans="1:96" x14ac:dyDescent="0.25">
      <c r="A48" s="347">
        <f t="shared" si="0"/>
        <v>35</v>
      </c>
      <c r="B48" s="364">
        <f>SUM(D47+0.01)</f>
        <v>1666.68</v>
      </c>
      <c r="C48" s="365" t="s">
        <v>10</v>
      </c>
      <c r="D48" s="366">
        <f>H11</f>
        <v>1900</v>
      </c>
      <c r="E48" s="326">
        <f>H25</f>
        <v>0.08</v>
      </c>
      <c r="F48" s="326" t="str">
        <f t="shared" si="1"/>
        <v/>
      </c>
      <c r="G48" s="327">
        <f>IF(AND(IF((((B48-1-$H$11)*E48))&gt;$H$21,$H$21,IF((((B48-1-$H$11)*E48))&lt;$H$6,$H$6,((B48-1-$H$11)*E48)))&lt;=$H$6,B48-1&lt;$H$11),$H$6,IF((((B48-1-$H$11)*E48))&gt;$H$21,$H$21,IF((((B48-1-$H$11)*E48))&lt;$H$6,$H$6,((B48-1-$H$11)*E48))))</f>
        <v>15</v>
      </c>
      <c r="H48" s="412"/>
      <c r="I48" s="411">
        <f t="shared" ref="I48:I120" si="3">SUM(G48*H48)</f>
        <v>0</v>
      </c>
      <c r="J48" s="329">
        <f t="shared" ref="J48:J111" si="4">IF(G48=0,0,IF((ROUND(G48*(1+$H$32),0))&gt;$H$22,$H$22,IF((ROUND(G48*(1+$H$32),0))&lt;$H$7,$H$7,ROUND(G48*(1+$H$32),0))))</f>
        <v>22</v>
      </c>
      <c r="K48" s="420"/>
      <c r="L48" s="419">
        <f t="shared" ref="L48:L111" si="5">SUM(J48*K48)</f>
        <v>0</v>
      </c>
      <c r="M48" s="333">
        <f t="shared" ref="M48:M111" si="6">IF(J48=0,0,IF((ROUND(J48*(1+$H$33),0))&gt;$H$23,$H$23,IF((ROUND(J48*(1+$H$33),0))&lt;$H$8,$H$8,ROUND(J48*(1+$H$33),0))))</f>
        <v>29</v>
      </c>
      <c r="N48" s="426"/>
      <c r="O48" s="427">
        <f t="shared" ref="O48:O111" si="7">SUM(M48*N48)</f>
        <v>0</v>
      </c>
      <c r="P48" s="351">
        <f>SUM(I48+L48+O48)</f>
        <v>0</v>
      </c>
      <c r="Q48" s="335">
        <f>H25</f>
        <v>0.08</v>
      </c>
      <c r="R48" s="335" t="str">
        <f t="shared" ref="R48:R111" si="8">IF(OR(S48=$H$6-1,S48=0),"",S48/B48)</f>
        <v/>
      </c>
      <c r="S48" s="336">
        <f>IF(AND(IF((((B48-1-$H$12)*Q48)/$H$34)&gt;$H$21,$H$21,IF((((B48-1-$H$12)*Q48)/$H$34)&lt;$H$6-1,$H$6-1,((B48-1-$H$12)*Q48)/$H$34))&lt;=$H$6-1,B48-1&lt;$H$12),$H$6-1,IF((((B48-1-$H$12)*Q48)/$H$34)&gt;$H$21,$H$21,IF((((B48-1-$H$12)*Q48)/$H$34)&lt;$H$6-1,$H$6-1,((B48-1-$H$12)*Q48)/$H$34)))</f>
        <v>14</v>
      </c>
      <c r="T48" s="421"/>
      <c r="U48" s="411">
        <f t="shared" ref="U48:U111" si="9">S48*T48</f>
        <v>0</v>
      </c>
      <c r="V48" s="338">
        <f t="shared" ref="V48:V111" si="10">IF(S48=0,0,IF((ROUND(S48*(1+$H$32),0))&gt;$H$22,$H$22,IF((ROUND(S48*(1+$H$32),0))&lt;$H$7-1,$H$7-1,ROUND(S48*(1+$H$32),0))))</f>
        <v>21</v>
      </c>
      <c r="W48" s="421"/>
      <c r="X48" s="430">
        <f t="shared" ref="X48:X111" si="11">V48*W48</f>
        <v>0</v>
      </c>
      <c r="Y48" s="339">
        <f t="shared" ref="Y48:Y111" si="12">IF(V48=0,0,IF((ROUND(V48*(1+$H$33),0))&gt;$H$23,$H$23,IF((ROUND(V48*(1+$H$33),0))&lt;$H$8-1,$H$8-1,ROUND(V48*(1+$H$33),0))))</f>
        <v>28</v>
      </c>
      <c r="Z48" s="421"/>
      <c r="AA48" s="430">
        <f t="shared" ref="AA48:AA111" si="13">Y48*Z48</f>
        <v>0</v>
      </c>
      <c r="AB48" s="355">
        <f t="shared" ref="AB48:AB111" si="14">U48+X48+AA48</f>
        <v>0</v>
      </c>
      <c r="AC48" s="9">
        <f>H25</f>
        <v>0.08</v>
      </c>
      <c r="AD48" s="9" t="str">
        <f t="shared" ref="AD48:AD111" si="15">IF(OR(AE48=$H$6-2,AE48=0),"",AE48/B48)</f>
        <v/>
      </c>
      <c r="AE48" s="11">
        <f t="shared" ref="AE48:AE111" si="16">IF(AND(IF((((B48-1-$H$13)*$H$25)/$H$35)&gt;$H$21,$H$21,IF((((B48-1-$H$13)*$H$25)/$H$35)&lt;$H$6-2,$H$6-2,((B48-1-$H$13)*$H$25)/$H$35))&lt;=$H$6-2,B48-1&lt;$H$13),$H$6-2,IF((((B48-1-$H$13)*$H$25)/$H$35)&gt;$H$21,$H$21,IF((((B48-1-$H$13)*$H$25)/$H$35)&lt;$H$6-2,$H$6-2,((B48-1-$H$13)*$H$25)/$H$35)))</f>
        <v>13</v>
      </c>
      <c r="AF48" s="421"/>
      <c r="AG48" s="411">
        <f t="shared" ref="AG48:AG111" si="17">AE48*AF48</f>
        <v>0</v>
      </c>
      <c r="AH48" s="12">
        <f t="shared" ref="AH48:AH111" si="18">IF(AE48=0,0,IF((ROUND(AE48*(1+$H$32),0))&gt;$H$22,$H$22,IF((ROUND(AE48*(1+$H$32),0))&lt;$H$7-2,$H$7-2,ROUND(AE48*(1+$H$32),0))))</f>
        <v>20</v>
      </c>
      <c r="AI48" s="421"/>
      <c r="AJ48" s="439">
        <f t="shared" ref="AJ48:AJ111" si="19">AH48*AI48</f>
        <v>0</v>
      </c>
      <c r="AK48" s="13">
        <f t="shared" ref="AK48:AK111" si="20">IF(AH48=0,0,IF((ROUND(AH48*(1+$H$33),0))&gt;$H$23,$H$23,IF((ROUND(AH48*(1+$H$33),0))&lt;$H$8-2,$H$8-2,ROUND(AH48*(1+$H$33),0))))</f>
        <v>27</v>
      </c>
      <c r="AL48" s="426"/>
      <c r="AM48" s="427">
        <f t="shared" ref="AM48:AM111" si="21">AK48*AL48</f>
        <v>0</v>
      </c>
      <c r="AN48" s="361">
        <f t="shared" ref="AN48:AN111" si="22">AG48+AJ48+AM48</f>
        <v>0</v>
      </c>
      <c r="AO48" s="378">
        <f>H25</f>
        <v>0.08</v>
      </c>
      <c r="AP48" s="378" t="str">
        <f t="shared" ref="AP48:AP111" si="23">IF(OR(AQ48=$H$6-3,AQ48=0),"",AQ48/B48)</f>
        <v/>
      </c>
      <c r="AQ48" s="379">
        <f t="shared" ref="AQ48:AQ111" si="24">IF(AND(IF((((B48-1-$H$14)*$H$25)/$H$36)&gt;$H$21,$H$21,IF((((B48-1-$H$14)*$H$25)/$H$36)&lt;$H$6-3,$H$6-3,((B48-1-$H$14)*$H$25)/$H$36))&lt;=$H$6-3,B48-1&lt;$H$14),$H$6-3,IF((((B48-1-$H$14)*$H$25)/$H$36)&gt;$H$21,$H$21,IF((((B48-1-$H$14)*$H$25)/$H$36)&lt;$H$6-3,$H$6-3,((B48-1-$H$14)*$H$25)/$H$36)))</f>
        <v>12</v>
      </c>
      <c r="AR48" s="421"/>
      <c r="AS48" s="411">
        <f t="shared" ref="AS48:AS111" si="25">AQ48*AR48</f>
        <v>0</v>
      </c>
      <c r="AT48" s="383">
        <f t="shared" ref="AT48:AT111" si="26">IF(AQ48=0,0,IF((ROUND(AQ48*(1+$H$32),0))&gt;$H$22,$H$22,IF((ROUND(AQ48*(1+$H$32),0))&lt;$H$7-3,$H$7-3,ROUND(AQ48*(1+$H$32),0))))</f>
        <v>19</v>
      </c>
      <c r="AU48" s="421"/>
      <c r="AV48" s="439">
        <f t="shared" ref="AV48:AV111" si="27">AT48*AU48</f>
        <v>0</v>
      </c>
      <c r="AW48" s="385">
        <f t="shared" ref="AW48:AW111" si="28">IF(AT48=0,0,IF((ROUND(AT48*(1+$H$33),0))&gt;$H$23,$H$23,IF((ROUND(AT48*(1+$H$33),0))&lt;$H$8-3,$H$8-3,ROUND(AT48*(1+$H$33),0))))</f>
        <v>26</v>
      </c>
      <c r="AX48" s="421"/>
      <c r="AY48" s="427">
        <f t="shared" ref="AY48:AY111" si="29">AW48*AX48</f>
        <v>0</v>
      </c>
      <c r="AZ48" s="361">
        <f t="shared" ref="AZ48:AZ111" si="30">AS48+AV48+AY48</f>
        <v>0</v>
      </c>
      <c r="BA48" s="17">
        <f t="shared" si="2"/>
        <v>6.5999472004223967E-3</v>
      </c>
      <c r="BB48" s="14">
        <f t="shared" ref="BB48:BB111" si="31">IF(AND(IF((((B48-1-$H$15)*$H$25)/$H$37)&gt;$H$21,$H$21,IF((((B48-1-$H$15)*$H$25)/$H$37)&lt;$H$6-4,$H$6-4,((B48-1-$H$15)*$H$25)/$H$37))&lt;=$H$6-4,B48-1&lt;$H$15),$H$6-4,IF((((B48-1-$H$15)*$H$25)/$H$37)&gt;$H$21,$H$21,IF((((B48-1-$H$15)*$H$25)/$H$37)&lt;$H$6-4,$H$6-4,((B48-1-$H$15)*$H$25)/$H$37)))</f>
        <v>11</v>
      </c>
      <c r="BC48" s="24"/>
      <c r="BD48" s="10">
        <f t="shared" ref="BD48:BD111" si="32">BB48*BC48</f>
        <v>0</v>
      </c>
      <c r="BE48" s="15">
        <f t="shared" ref="BE48:BE111" si="33">IF(BB48=0,0,IF((ROUND(BB48*(1+$H$32),0))&gt;$H$22,$H$22,IF((ROUND(BB48*(1+$H$32),0))&lt;$H$7-4,$H$7-4,ROUND(BB48*(1+$H$32),0))))</f>
        <v>18</v>
      </c>
      <c r="BF48" s="24"/>
      <c r="BG48" s="23">
        <f t="shared" ref="BG48:BG111" si="34">BE48*BF48</f>
        <v>0</v>
      </c>
      <c r="BH48" s="16">
        <f t="shared" ref="BH48:BH111" si="35">IF(BE48=0,0,IF((ROUND(BE48*(1+$H$32),0))&gt;$H$22,$H$22,IF((ROUND(BE48*(1+$H$32),0))&lt;$H$8-4,$H$8-4,ROUND(BE48*(1+$H$32),0))))</f>
        <v>25</v>
      </c>
      <c r="BI48" s="24"/>
      <c r="BJ48" s="25">
        <f t="shared" ref="BJ48:BJ111" si="36">BH48*BI48</f>
        <v>0</v>
      </c>
      <c r="BK48" s="26">
        <f t="shared" ref="BK48:BK111" si="37">BD48+BG48+BJ48</f>
        <v>0</v>
      </c>
      <c r="BL48" s="17">
        <f t="shared" ref="BL48:BL111" si="38">IF(OR(BM48=$H$6,BM48=0),"",BM48/B48)</f>
        <v>5.9999520003839969E-3</v>
      </c>
      <c r="BM48" s="14">
        <f t="shared" ref="BM48:BM111" si="39">IF(AND(IF((((B48-1-$H$16)*$H$25)/$H$38)&gt;$H$21,$H$21,IF((((B48-1-$H$16)*$H$25)/$H$38)&lt;$H$6-5,$H$6-5,((B48-1-$H$16)*$H$25)/$H$38))&lt;=$H$6-5,B48-1&lt;$H$16),$H$6-5,IF((((B48-1-$H$16)*$H$25)/$H$38)&gt;$H$21,$H$21,IF((((B48-1-$H$16)*$H$25)/$H$38)&lt;$H$6-5,$H$6-5,((B48-1-$H$16)*$H$25)/$H$38)))</f>
        <v>10</v>
      </c>
      <c r="BN48" s="24"/>
      <c r="BO48" s="10">
        <f t="shared" ref="BO48:BO111" si="40">BM48*BN48</f>
        <v>0</v>
      </c>
      <c r="BP48" s="15">
        <f t="shared" ref="BP48:BP111" si="41">IF(BM48=0,0,IF((ROUND(BM48*(1+$H$32),0))&gt;$H$22,$H$22,IF((ROUND(BM48*(1+$H$32),0))&lt;$H$7-5,$H$7-5,ROUND(BM48*(1+$H$32),0))))</f>
        <v>17</v>
      </c>
      <c r="BQ48" s="24"/>
      <c r="BR48" s="23">
        <f t="shared" ref="BR48:BR111" si="42">BP48*BQ48</f>
        <v>0</v>
      </c>
      <c r="BS48" s="16">
        <f t="shared" ref="BS48:BS111" si="43">IF(BP48=0,0,IF((ROUND(BP48*(1+$H$32),0))&gt;$H$22,$H$22,IF((ROUND(BP48*(1+$H$32),0))&lt;$H$8-5,$H$8-5,ROUND(BP48*(1+$H$32),0))))</f>
        <v>24</v>
      </c>
      <c r="BT48" s="24"/>
      <c r="BU48" s="25">
        <f t="shared" ref="BU48:BU111" si="44">BS48*BT48</f>
        <v>0</v>
      </c>
      <c r="BV48" s="26">
        <f t="shared" ref="BV48:BV111" si="45">BO48+BR48+BU48</f>
        <v>0</v>
      </c>
      <c r="BW48" s="17">
        <f t="shared" ref="BW48:BW111" si="46">IF(OR(BX48=$H$6,BX48=0),"",BX48/B48)</f>
        <v>5.3999568003455971E-3</v>
      </c>
      <c r="BX48" s="14">
        <f t="shared" ref="BX48:BX111" si="47">IF(AND(IF((((B48-1-$H$17)*$H$25)/$H$39)&gt;$H$21,$H$21,IF((((B48-1-$H$17)*$H$25)/$H$39)&lt;$H$6-6,$H$6-6,((B48-1-$H$17)*$H$25)/$H$39))&lt;=$H$6-6,B48-1&lt;$H$17),$H$6-6,IF((((B48-1-$H$17)*$H$25)/$H$39)&gt;$H$21,$H$21,IF((((B48-1-$H$17)*$H$25)/$H$39)&lt;$H$6-6,$H$6-6,((B48-1-$H$17)*$H$25)/$H$39)))</f>
        <v>9</v>
      </c>
      <c r="BY48" s="24"/>
      <c r="BZ48" s="10">
        <f t="shared" ref="BZ48:BZ111" si="48">BX48*BY48</f>
        <v>0</v>
      </c>
      <c r="CA48" s="15">
        <f t="shared" ref="CA48:CA111" si="49">IF(BX48=0,0,IF((ROUND(BX48*(1+$H$32),0))&gt;$H$22,$H$22,IF((ROUND(BX48*(1+$H$32),0))&lt;$H$7-6,$H$7-6,ROUND(BX48*(1+$H$32),0))))</f>
        <v>16</v>
      </c>
      <c r="CB48" s="24"/>
      <c r="CC48" s="23">
        <f t="shared" ref="CC48:CC111" si="50">CA48*CB48</f>
        <v>0</v>
      </c>
      <c r="CD48" s="16">
        <f t="shared" ref="CD48:CD111" si="51">IF(CA48=0,0,IF((ROUND(CA48*(1+$H$32),0))&gt;$H$22,$H$22,IF((ROUND(CA48*(1+$H$32),0))&lt;$H$8-6,$H$8-6,ROUND(CA48*(1+$H$32),0))))</f>
        <v>23</v>
      </c>
      <c r="CE48" s="24"/>
      <c r="CF48" s="25">
        <f t="shared" ref="CF48:CF111" si="52">CD48*CE48</f>
        <v>0</v>
      </c>
      <c r="CG48" s="26">
        <f t="shared" ref="CG48:CG111" si="53">BZ48+CC48+CF48</f>
        <v>0</v>
      </c>
      <c r="CH48" s="17">
        <f t="shared" ref="CH48:CH111" si="54">IF(OR(CI48=$H$6,CI48=0),"",CI48/B48)</f>
        <v>4.7999616003071973E-3</v>
      </c>
      <c r="CI48" s="14">
        <f t="shared" ref="CI48:CI111" si="55">IF(AND(IF((((B48-1-$H$18)*$H$25)/$H$40)&gt;$H$21,$H$21,IF((((B48-1-$H$18)*$H$25)/$H$40)&lt;$H$6-7,$H$6-7,((B48-1-$H$18)*$H$25)/$H$40))&lt;=$H$6-7,B48-1&lt;$H$18),$H$6-7,IF((((B48-1-$H$18)*$H$25)/$H$40)&gt;$H$21,$H$21,IF((((B48-1-$H$18)*$H$25)/$H$40)&lt;$H$6-7,$H$6-7,((B48-1-$H$18)*$H$25)/$H$40)))</f>
        <v>8</v>
      </c>
      <c r="CJ48" s="24"/>
      <c r="CK48" s="10">
        <f t="shared" ref="CK48:CK111" si="56">CI48*CJ48</f>
        <v>0</v>
      </c>
      <c r="CL48" s="15">
        <f t="shared" ref="CL48:CL111" si="57">IF(CI48=0,0,IF((ROUND(CI48*(1+$H$32),0))&gt;$H$22,$H$22,IF((ROUND(CI48*(1+$H$32),0))&lt;$H$7-7,$H$7-7,ROUND(CI48*(1+$H$32),0))))</f>
        <v>15</v>
      </c>
      <c r="CM48" s="24"/>
      <c r="CN48" s="23">
        <f t="shared" ref="CN48:CN111" si="58">CL48*CM48</f>
        <v>0</v>
      </c>
      <c r="CO48" s="15">
        <f t="shared" ref="CO48:CO111" si="59">IF(CL48=0,0,IF((ROUND(CL48*(1+$H$32),0))&gt;$H$22,$H$22,IF((ROUND(CL48*(1+$H$32),0))&lt;$H$8-7,$H$8-7,ROUND(CL48*(1+$H$32),0))))</f>
        <v>22</v>
      </c>
      <c r="CP48" s="24"/>
      <c r="CQ48" s="23">
        <f t="shared" ref="CQ48:CQ111" si="60">CO48*CP48</f>
        <v>0</v>
      </c>
      <c r="CR48" s="361">
        <f t="shared" ref="CR48:CR111" si="61">CK48+CN48+CQ48</f>
        <v>0</v>
      </c>
    </row>
    <row r="49" spans="1:96" x14ac:dyDescent="0.25">
      <c r="A49" s="347">
        <f t="shared" si="0"/>
        <v>36</v>
      </c>
      <c r="B49" s="367">
        <f t="shared" ref="B49:B112" si="62">SUM(D48+1)</f>
        <v>1901</v>
      </c>
      <c r="C49" s="365" t="s">
        <v>10</v>
      </c>
      <c r="D49" s="366">
        <f>D48+$H$19</f>
        <v>2000</v>
      </c>
      <c r="E49" s="326">
        <f>IF((((B49-1-$H$11)*$H$25))&lt;$H$6,$H$25,IF(G48=$H$21,E48,IF((E48+$H$27)&gt;$H$26,$H$26,E48+$H$27)))</f>
        <v>0.08</v>
      </c>
      <c r="F49" s="326" t="str">
        <f t="shared" si="1"/>
        <v/>
      </c>
      <c r="G49" s="327">
        <f t="shared" ref="G49:G112" si="63">IF(AND(IF((((B49-1-$H$11)*E49))&gt;$H$21,$H$21,IF((((B49-1-$H$11)*E49))&lt;$H$6,$H$6,((B49-1-$H$11)*E49)))&lt;=$H$6,B49-1&lt;$H$11),$H$6,IF((((B49-1-$H$11)*E49))&gt;$H$21,$H$21,IF((((B49-1-$H$11)*E49))&lt;$H$6,$H$6,((B49-1-$H$11)*E49))))</f>
        <v>15</v>
      </c>
      <c r="H49" s="413"/>
      <c r="I49" s="414">
        <f t="shared" si="3"/>
        <v>0</v>
      </c>
      <c r="J49" s="329">
        <f t="shared" si="4"/>
        <v>22</v>
      </c>
      <c r="K49" s="421"/>
      <c r="L49" s="414">
        <f t="shared" si="5"/>
        <v>0</v>
      </c>
      <c r="M49" s="333">
        <f t="shared" si="6"/>
        <v>29</v>
      </c>
      <c r="N49" s="428"/>
      <c r="O49" s="414">
        <f t="shared" si="7"/>
        <v>0</v>
      </c>
      <c r="P49" s="351">
        <f t="shared" ref="P49:P112" si="64">SUM(I49+L49+O49)</f>
        <v>0</v>
      </c>
      <c r="Q49" s="335">
        <f t="shared" ref="Q49:Q54" si="65">IF((((B49-1-$H$12)*$H$25/$H$34))&lt;=($H$6-1),$H$25,IF(S48=$H$21,Q48,IF((Q48+$H$27)&gt;$H$26,$H$26,Q48+$H$27)))</f>
        <v>0.08</v>
      </c>
      <c r="R49" s="335" t="str">
        <f t="shared" si="8"/>
        <v/>
      </c>
      <c r="S49" s="336">
        <f t="shared" ref="S49:S112" si="66">IF(AND(IF((((B49-1-$H$12)*Q49)/$H$34)&gt;$H$21,$H$21,IF((((B49-1-$H$12)*Q49)/$H$34)&lt;$H$6-1,$H$6-1,((B49-1-$H$12)*Q49)/$H$34))&lt;=$H$6-1,B49-1&lt;$H$12),$H$6-1,IF((((B49-1-$H$12)*Q49)/$H$34)&gt;$H$21,$H$21,IF((((B49-1-$H$12)*Q49)/$H$34)&lt;$H$6-1,$H$6-1,((B49-1-$H$12)*Q49)/$H$34)))</f>
        <v>14</v>
      </c>
      <c r="T49" s="421"/>
      <c r="U49" s="411">
        <f t="shared" si="9"/>
        <v>0</v>
      </c>
      <c r="V49" s="338">
        <f t="shared" si="10"/>
        <v>21</v>
      </c>
      <c r="W49" s="421"/>
      <c r="X49" s="419">
        <f t="shared" si="11"/>
        <v>0</v>
      </c>
      <c r="Y49" s="339">
        <f t="shared" si="12"/>
        <v>28</v>
      </c>
      <c r="Z49" s="421"/>
      <c r="AA49" s="427">
        <f t="shared" si="13"/>
        <v>0</v>
      </c>
      <c r="AB49" s="355">
        <f t="shared" si="14"/>
        <v>0</v>
      </c>
      <c r="AC49" s="9">
        <f>IF((((B49-1-$H$13)*$H$25/$H$35))&lt;=($H$6-2),$H$25,IF(AE48=$H$21,AC48,IF((AC48+$H$27)&gt;$H$26,$H$26,AC48+$H$27)))</f>
        <v>0.08</v>
      </c>
      <c r="AD49" s="9" t="str">
        <f t="shared" si="15"/>
        <v/>
      </c>
      <c r="AE49" s="11">
        <f t="shared" si="16"/>
        <v>13</v>
      </c>
      <c r="AF49" s="421"/>
      <c r="AG49" s="411">
        <f t="shared" si="17"/>
        <v>0</v>
      </c>
      <c r="AH49" s="12">
        <f t="shared" si="18"/>
        <v>20</v>
      </c>
      <c r="AI49" s="421"/>
      <c r="AJ49" s="439">
        <f t="shared" si="19"/>
        <v>0</v>
      </c>
      <c r="AK49" s="13">
        <f t="shared" si="20"/>
        <v>27</v>
      </c>
      <c r="AL49" s="426"/>
      <c r="AM49" s="427">
        <f t="shared" si="21"/>
        <v>0</v>
      </c>
      <c r="AN49" s="361">
        <f t="shared" si="22"/>
        <v>0</v>
      </c>
      <c r="AO49" s="378">
        <f>IF((((B49-1-$H$14)*$H$25/$H$36))&lt;=($H$6-3),$H$25,IF(AQ48=$H$21,AO48,IF((AO48+$H$27)&gt;$H$26,$H$26,AO48+$H$27)))</f>
        <v>0.08</v>
      </c>
      <c r="AP49" s="378" t="str">
        <f t="shared" si="23"/>
        <v/>
      </c>
      <c r="AQ49" s="379">
        <f t="shared" si="24"/>
        <v>12</v>
      </c>
      <c r="AR49" s="421"/>
      <c r="AS49" s="411">
        <f t="shared" si="25"/>
        <v>0</v>
      </c>
      <c r="AT49" s="383">
        <f t="shared" si="26"/>
        <v>19</v>
      </c>
      <c r="AU49" s="421"/>
      <c r="AV49" s="439">
        <f t="shared" si="27"/>
        <v>0</v>
      </c>
      <c r="AW49" s="385">
        <f t="shared" si="28"/>
        <v>26</v>
      </c>
      <c r="AX49" s="421"/>
      <c r="AY49" s="427">
        <f t="shared" si="29"/>
        <v>0</v>
      </c>
      <c r="AZ49" s="361">
        <f t="shared" si="30"/>
        <v>0</v>
      </c>
      <c r="BA49" s="17">
        <f t="shared" si="2"/>
        <v>5.7864281956864806E-3</v>
      </c>
      <c r="BB49" s="14">
        <f t="shared" si="31"/>
        <v>11</v>
      </c>
      <c r="BC49" s="24"/>
      <c r="BD49" s="10">
        <f t="shared" si="32"/>
        <v>0</v>
      </c>
      <c r="BE49" s="15">
        <f t="shared" si="33"/>
        <v>18</v>
      </c>
      <c r="BF49" s="24"/>
      <c r="BG49" s="23">
        <f t="shared" si="34"/>
        <v>0</v>
      </c>
      <c r="BH49" s="16">
        <f t="shared" si="35"/>
        <v>25</v>
      </c>
      <c r="BI49" s="24"/>
      <c r="BJ49" s="25">
        <f t="shared" si="36"/>
        <v>0</v>
      </c>
      <c r="BK49" s="26">
        <f t="shared" si="37"/>
        <v>0</v>
      </c>
      <c r="BL49" s="17">
        <f t="shared" si="38"/>
        <v>5.2603892688058915E-3</v>
      </c>
      <c r="BM49" s="14">
        <f t="shared" si="39"/>
        <v>10</v>
      </c>
      <c r="BN49" s="24"/>
      <c r="BO49" s="10">
        <f t="shared" si="40"/>
        <v>0</v>
      </c>
      <c r="BP49" s="15">
        <f t="shared" si="41"/>
        <v>17</v>
      </c>
      <c r="BQ49" s="24"/>
      <c r="BR49" s="23">
        <f t="shared" si="42"/>
        <v>0</v>
      </c>
      <c r="BS49" s="16">
        <f t="shared" si="43"/>
        <v>24</v>
      </c>
      <c r="BT49" s="24"/>
      <c r="BU49" s="25">
        <f t="shared" si="44"/>
        <v>0</v>
      </c>
      <c r="BV49" s="26">
        <f t="shared" si="45"/>
        <v>0</v>
      </c>
      <c r="BW49" s="17">
        <f t="shared" si="46"/>
        <v>4.7343503419253023E-3</v>
      </c>
      <c r="BX49" s="14">
        <f t="shared" si="47"/>
        <v>9</v>
      </c>
      <c r="BY49" s="24"/>
      <c r="BZ49" s="10">
        <f t="shared" si="48"/>
        <v>0</v>
      </c>
      <c r="CA49" s="15">
        <f t="shared" si="49"/>
        <v>16</v>
      </c>
      <c r="CB49" s="24"/>
      <c r="CC49" s="23">
        <f t="shared" si="50"/>
        <v>0</v>
      </c>
      <c r="CD49" s="16">
        <f t="shared" si="51"/>
        <v>23</v>
      </c>
      <c r="CE49" s="24"/>
      <c r="CF49" s="25">
        <f t="shared" si="52"/>
        <v>0</v>
      </c>
      <c r="CG49" s="26">
        <f t="shared" si="53"/>
        <v>0</v>
      </c>
      <c r="CH49" s="17">
        <f t="shared" si="54"/>
        <v>4.2083114150447132E-3</v>
      </c>
      <c r="CI49" s="14">
        <f t="shared" si="55"/>
        <v>8</v>
      </c>
      <c r="CJ49" s="24"/>
      <c r="CK49" s="10">
        <f t="shared" si="56"/>
        <v>0</v>
      </c>
      <c r="CL49" s="15">
        <f t="shared" si="57"/>
        <v>15</v>
      </c>
      <c r="CM49" s="24"/>
      <c r="CN49" s="23">
        <f t="shared" si="58"/>
        <v>0</v>
      </c>
      <c r="CO49" s="15">
        <f t="shared" si="59"/>
        <v>22</v>
      </c>
      <c r="CP49" s="24"/>
      <c r="CQ49" s="23">
        <f t="shared" si="60"/>
        <v>0</v>
      </c>
      <c r="CR49" s="361">
        <f t="shared" si="61"/>
        <v>0</v>
      </c>
    </row>
    <row r="50" spans="1:96" x14ac:dyDescent="0.25">
      <c r="A50" s="347">
        <f t="shared" si="0"/>
        <v>37</v>
      </c>
      <c r="B50" s="367">
        <f t="shared" si="62"/>
        <v>2001</v>
      </c>
      <c r="C50" s="365" t="s">
        <v>10</v>
      </c>
      <c r="D50" s="366">
        <f t="shared" ref="D50:D113" si="67">D49+$H$19</f>
        <v>2100</v>
      </c>
      <c r="E50" s="326">
        <f t="shared" ref="E50:E113" si="68">IF((((B50-1-$H$11)*$H$25))&lt;$H$6,$H$25,IF(G49=$H$21,E49,IF((E49+$H$27)&gt;$H$26,$H$26,E49+$H$27)))</f>
        <v>0.08</v>
      </c>
      <c r="F50" s="326" t="str">
        <f t="shared" si="1"/>
        <v/>
      </c>
      <c r="G50" s="327">
        <f t="shared" si="63"/>
        <v>15</v>
      </c>
      <c r="H50" s="413"/>
      <c r="I50" s="414">
        <f>SUM(G50*H50)</f>
        <v>0</v>
      </c>
      <c r="J50" s="329">
        <f t="shared" si="4"/>
        <v>22</v>
      </c>
      <c r="K50" s="421"/>
      <c r="L50" s="414">
        <f>SUM(J50*K50)</f>
        <v>0</v>
      </c>
      <c r="M50" s="333">
        <f t="shared" si="6"/>
        <v>29</v>
      </c>
      <c r="N50" s="428"/>
      <c r="O50" s="414">
        <f t="shared" si="7"/>
        <v>0</v>
      </c>
      <c r="P50" s="351">
        <f t="shared" si="64"/>
        <v>0</v>
      </c>
      <c r="Q50" s="335">
        <f t="shared" si="65"/>
        <v>0.08</v>
      </c>
      <c r="R50" s="335" t="str">
        <f t="shared" si="8"/>
        <v/>
      </c>
      <c r="S50" s="336">
        <f t="shared" si="66"/>
        <v>14</v>
      </c>
      <c r="T50" s="421"/>
      <c r="U50" s="411">
        <f t="shared" si="9"/>
        <v>0</v>
      </c>
      <c r="V50" s="338">
        <f t="shared" si="10"/>
        <v>21</v>
      </c>
      <c r="W50" s="421"/>
      <c r="X50" s="419">
        <f t="shared" si="11"/>
        <v>0</v>
      </c>
      <c r="Y50" s="339">
        <f t="shared" si="12"/>
        <v>28</v>
      </c>
      <c r="Z50" s="421"/>
      <c r="AA50" s="427">
        <f t="shared" si="13"/>
        <v>0</v>
      </c>
      <c r="AB50" s="355">
        <f t="shared" si="14"/>
        <v>0</v>
      </c>
      <c r="AC50" s="9">
        <f t="shared" ref="AC50:AC113" si="69">IF((((B50-1-$H$13)*$H$25/$H$35))&lt;=($H$6-2),$H$25,IF(AE49=$H$21,AC49,IF((AC49+$H$27)&gt;$H$26,$H$26,AC49+$H$27)))</f>
        <v>0.08</v>
      </c>
      <c r="AD50" s="9" t="str">
        <f t="shared" si="15"/>
        <v/>
      </c>
      <c r="AE50" s="11">
        <f t="shared" si="16"/>
        <v>13</v>
      </c>
      <c r="AF50" s="421"/>
      <c r="AG50" s="411">
        <f t="shared" si="17"/>
        <v>0</v>
      </c>
      <c r="AH50" s="12">
        <f t="shared" si="18"/>
        <v>20</v>
      </c>
      <c r="AI50" s="421"/>
      <c r="AJ50" s="439">
        <f t="shared" si="19"/>
        <v>0</v>
      </c>
      <c r="AK50" s="13">
        <f t="shared" si="20"/>
        <v>27</v>
      </c>
      <c r="AL50" s="426"/>
      <c r="AM50" s="427">
        <f t="shared" si="21"/>
        <v>0</v>
      </c>
      <c r="AN50" s="361">
        <f t="shared" si="22"/>
        <v>0</v>
      </c>
      <c r="AO50" s="378">
        <f t="shared" ref="AO50:AO113" si="70">IF((((B50-1-$H$14)*$H$25/$H$36))&lt;=($H$6-3),$H$25,IF(AQ49=$H$21,AO49,IF((AO49+$H$27)&gt;$H$26,$H$26,AO49+$H$27)))</f>
        <v>0.08</v>
      </c>
      <c r="AP50" s="378" t="str">
        <f t="shared" si="23"/>
        <v/>
      </c>
      <c r="AQ50" s="379">
        <f t="shared" si="24"/>
        <v>12</v>
      </c>
      <c r="AR50" s="421"/>
      <c r="AS50" s="411">
        <f t="shared" si="25"/>
        <v>0</v>
      </c>
      <c r="AT50" s="383">
        <f t="shared" si="26"/>
        <v>19</v>
      </c>
      <c r="AU50" s="421"/>
      <c r="AV50" s="439">
        <f t="shared" si="27"/>
        <v>0</v>
      </c>
      <c r="AW50" s="385">
        <f t="shared" si="28"/>
        <v>26</v>
      </c>
      <c r="AX50" s="421"/>
      <c r="AY50" s="427">
        <f t="shared" si="29"/>
        <v>0</v>
      </c>
      <c r="AZ50" s="361">
        <f t="shared" si="30"/>
        <v>0</v>
      </c>
      <c r="BA50" s="17">
        <f t="shared" si="2"/>
        <v>5.4972513743128436E-3</v>
      </c>
      <c r="BB50" s="14">
        <f t="shared" si="31"/>
        <v>11</v>
      </c>
      <c r="BC50" s="24"/>
      <c r="BD50" s="10">
        <f t="shared" si="32"/>
        <v>0</v>
      </c>
      <c r="BE50" s="15">
        <f t="shared" si="33"/>
        <v>18</v>
      </c>
      <c r="BF50" s="24"/>
      <c r="BG50" s="23">
        <f t="shared" si="34"/>
        <v>0</v>
      </c>
      <c r="BH50" s="16">
        <f t="shared" si="35"/>
        <v>25</v>
      </c>
      <c r="BI50" s="24"/>
      <c r="BJ50" s="25">
        <f t="shared" si="36"/>
        <v>0</v>
      </c>
      <c r="BK50" s="26">
        <f t="shared" si="37"/>
        <v>0</v>
      </c>
      <c r="BL50" s="17">
        <f t="shared" si="38"/>
        <v>4.9975012493753126E-3</v>
      </c>
      <c r="BM50" s="14">
        <f t="shared" si="39"/>
        <v>10</v>
      </c>
      <c r="BN50" s="24"/>
      <c r="BO50" s="10">
        <f t="shared" si="40"/>
        <v>0</v>
      </c>
      <c r="BP50" s="15">
        <f t="shared" si="41"/>
        <v>17</v>
      </c>
      <c r="BQ50" s="24"/>
      <c r="BR50" s="23">
        <f t="shared" si="42"/>
        <v>0</v>
      </c>
      <c r="BS50" s="16">
        <f t="shared" si="43"/>
        <v>24</v>
      </c>
      <c r="BT50" s="24"/>
      <c r="BU50" s="25">
        <f t="shared" si="44"/>
        <v>0</v>
      </c>
      <c r="BV50" s="26">
        <f t="shared" si="45"/>
        <v>0</v>
      </c>
      <c r="BW50" s="17">
        <f t="shared" si="46"/>
        <v>4.4977511244377807E-3</v>
      </c>
      <c r="BX50" s="14">
        <f t="shared" si="47"/>
        <v>9</v>
      </c>
      <c r="BY50" s="24"/>
      <c r="BZ50" s="10">
        <f t="shared" si="48"/>
        <v>0</v>
      </c>
      <c r="CA50" s="15">
        <f t="shared" si="49"/>
        <v>16</v>
      </c>
      <c r="CB50" s="24"/>
      <c r="CC50" s="23">
        <f t="shared" si="50"/>
        <v>0</v>
      </c>
      <c r="CD50" s="16">
        <f t="shared" si="51"/>
        <v>23</v>
      </c>
      <c r="CE50" s="24"/>
      <c r="CF50" s="25">
        <f t="shared" si="52"/>
        <v>0</v>
      </c>
      <c r="CG50" s="26">
        <f t="shared" si="53"/>
        <v>0</v>
      </c>
      <c r="CH50" s="17">
        <f t="shared" si="54"/>
        <v>3.9980009995002497E-3</v>
      </c>
      <c r="CI50" s="14">
        <f t="shared" si="55"/>
        <v>8</v>
      </c>
      <c r="CJ50" s="24"/>
      <c r="CK50" s="10">
        <f t="shared" si="56"/>
        <v>0</v>
      </c>
      <c r="CL50" s="15">
        <f t="shared" si="57"/>
        <v>15</v>
      </c>
      <c r="CM50" s="24"/>
      <c r="CN50" s="23">
        <f t="shared" si="58"/>
        <v>0</v>
      </c>
      <c r="CO50" s="15">
        <f t="shared" si="59"/>
        <v>22</v>
      </c>
      <c r="CP50" s="24"/>
      <c r="CQ50" s="23">
        <f t="shared" si="60"/>
        <v>0</v>
      </c>
      <c r="CR50" s="361">
        <f t="shared" si="61"/>
        <v>0</v>
      </c>
    </row>
    <row r="51" spans="1:96" x14ac:dyDescent="0.25">
      <c r="A51" s="347">
        <f t="shared" si="0"/>
        <v>38</v>
      </c>
      <c r="B51" s="367">
        <f t="shared" si="62"/>
        <v>2101</v>
      </c>
      <c r="C51" s="365" t="s">
        <v>10</v>
      </c>
      <c r="D51" s="366">
        <f t="shared" si="67"/>
        <v>2200</v>
      </c>
      <c r="E51" s="326">
        <f t="shared" si="68"/>
        <v>8.4500000000000006E-2</v>
      </c>
      <c r="F51" s="326">
        <f t="shared" si="1"/>
        <v>8.0437886720609239E-3</v>
      </c>
      <c r="G51" s="327">
        <f t="shared" si="63"/>
        <v>16.900000000000002</v>
      </c>
      <c r="H51" s="413"/>
      <c r="I51" s="414">
        <f t="shared" si="3"/>
        <v>0</v>
      </c>
      <c r="J51" s="329">
        <f t="shared" si="4"/>
        <v>22</v>
      </c>
      <c r="K51" s="421"/>
      <c r="L51" s="414">
        <f t="shared" si="5"/>
        <v>0</v>
      </c>
      <c r="M51" s="333">
        <f t="shared" si="6"/>
        <v>29</v>
      </c>
      <c r="N51" s="428"/>
      <c r="O51" s="414">
        <f t="shared" si="7"/>
        <v>0</v>
      </c>
      <c r="P51" s="351">
        <f t="shared" si="64"/>
        <v>0</v>
      </c>
      <c r="Q51" s="335">
        <f t="shared" si="65"/>
        <v>0.08</v>
      </c>
      <c r="R51" s="335" t="str">
        <f t="shared" si="8"/>
        <v/>
      </c>
      <c r="S51" s="336">
        <f t="shared" si="66"/>
        <v>14</v>
      </c>
      <c r="T51" s="421"/>
      <c r="U51" s="411">
        <f t="shared" si="9"/>
        <v>0</v>
      </c>
      <c r="V51" s="338">
        <f t="shared" si="10"/>
        <v>21</v>
      </c>
      <c r="W51" s="421"/>
      <c r="X51" s="419">
        <f t="shared" si="11"/>
        <v>0</v>
      </c>
      <c r="Y51" s="339">
        <f t="shared" si="12"/>
        <v>28</v>
      </c>
      <c r="Z51" s="421"/>
      <c r="AA51" s="427">
        <f t="shared" si="13"/>
        <v>0</v>
      </c>
      <c r="AB51" s="355">
        <f t="shared" si="14"/>
        <v>0</v>
      </c>
      <c r="AC51" s="9">
        <f t="shared" si="69"/>
        <v>0.08</v>
      </c>
      <c r="AD51" s="9" t="str">
        <f t="shared" si="15"/>
        <v/>
      </c>
      <c r="AE51" s="11">
        <f t="shared" si="16"/>
        <v>13</v>
      </c>
      <c r="AF51" s="421"/>
      <c r="AG51" s="411">
        <f t="shared" si="17"/>
        <v>0</v>
      </c>
      <c r="AH51" s="12">
        <f t="shared" si="18"/>
        <v>20</v>
      </c>
      <c r="AI51" s="421"/>
      <c r="AJ51" s="439">
        <f t="shared" si="19"/>
        <v>0</v>
      </c>
      <c r="AK51" s="13">
        <f t="shared" si="20"/>
        <v>27</v>
      </c>
      <c r="AL51" s="426"/>
      <c r="AM51" s="427">
        <f t="shared" si="21"/>
        <v>0</v>
      </c>
      <c r="AN51" s="361">
        <f t="shared" si="22"/>
        <v>0</v>
      </c>
      <c r="AO51" s="378">
        <f t="shared" si="70"/>
        <v>0.08</v>
      </c>
      <c r="AP51" s="378" t="str">
        <f t="shared" si="23"/>
        <v/>
      </c>
      <c r="AQ51" s="379">
        <f t="shared" si="24"/>
        <v>12</v>
      </c>
      <c r="AR51" s="421"/>
      <c r="AS51" s="411">
        <f t="shared" si="25"/>
        <v>0</v>
      </c>
      <c r="AT51" s="383">
        <f t="shared" si="26"/>
        <v>19</v>
      </c>
      <c r="AU51" s="421"/>
      <c r="AV51" s="439">
        <f t="shared" si="27"/>
        <v>0</v>
      </c>
      <c r="AW51" s="385">
        <f t="shared" si="28"/>
        <v>26</v>
      </c>
      <c r="AX51" s="421"/>
      <c r="AY51" s="427">
        <f t="shared" si="29"/>
        <v>0</v>
      </c>
      <c r="AZ51" s="361">
        <f t="shared" si="30"/>
        <v>0</v>
      </c>
      <c r="BA51" s="17">
        <f t="shared" si="2"/>
        <v>5.235602094240838E-3</v>
      </c>
      <c r="BB51" s="14">
        <f t="shared" si="31"/>
        <v>11</v>
      </c>
      <c r="BC51" s="24"/>
      <c r="BD51" s="10">
        <f t="shared" si="32"/>
        <v>0</v>
      </c>
      <c r="BE51" s="15">
        <f t="shared" si="33"/>
        <v>18</v>
      </c>
      <c r="BF51" s="24"/>
      <c r="BG51" s="23">
        <f t="shared" si="34"/>
        <v>0</v>
      </c>
      <c r="BH51" s="16">
        <f t="shared" si="35"/>
        <v>25</v>
      </c>
      <c r="BI51" s="24"/>
      <c r="BJ51" s="25">
        <f t="shared" si="36"/>
        <v>0</v>
      </c>
      <c r="BK51" s="26">
        <f t="shared" si="37"/>
        <v>0</v>
      </c>
      <c r="BL51" s="17">
        <f t="shared" si="38"/>
        <v>4.7596382674916704E-3</v>
      </c>
      <c r="BM51" s="14">
        <f t="shared" si="39"/>
        <v>10</v>
      </c>
      <c r="BN51" s="24"/>
      <c r="BO51" s="10">
        <f t="shared" si="40"/>
        <v>0</v>
      </c>
      <c r="BP51" s="15">
        <f t="shared" si="41"/>
        <v>17</v>
      </c>
      <c r="BQ51" s="24"/>
      <c r="BR51" s="23">
        <f t="shared" si="42"/>
        <v>0</v>
      </c>
      <c r="BS51" s="16">
        <f t="shared" si="43"/>
        <v>24</v>
      </c>
      <c r="BT51" s="24"/>
      <c r="BU51" s="25">
        <f t="shared" si="44"/>
        <v>0</v>
      </c>
      <c r="BV51" s="26">
        <f t="shared" si="45"/>
        <v>0</v>
      </c>
      <c r="BW51" s="17">
        <f t="shared" si="46"/>
        <v>4.2836744407425036E-3</v>
      </c>
      <c r="BX51" s="14">
        <f t="shared" si="47"/>
        <v>9</v>
      </c>
      <c r="BY51" s="24"/>
      <c r="BZ51" s="10">
        <f t="shared" si="48"/>
        <v>0</v>
      </c>
      <c r="CA51" s="15">
        <f t="shared" si="49"/>
        <v>16</v>
      </c>
      <c r="CB51" s="24"/>
      <c r="CC51" s="23">
        <f t="shared" si="50"/>
        <v>0</v>
      </c>
      <c r="CD51" s="16">
        <f t="shared" si="51"/>
        <v>23</v>
      </c>
      <c r="CE51" s="24"/>
      <c r="CF51" s="25">
        <f t="shared" si="52"/>
        <v>0</v>
      </c>
      <c r="CG51" s="26">
        <f t="shared" si="53"/>
        <v>0</v>
      </c>
      <c r="CH51" s="17">
        <f t="shared" si="54"/>
        <v>3.8077106139933364E-3</v>
      </c>
      <c r="CI51" s="14">
        <f t="shared" si="55"/>
        <v>8</v>
      </c>
      <c r="CJ51" s="24"/>
      <c r="CK51" s="10">
        <f t="shared" si="56"/>
        <v>0</v>
      </c>
      <c r="CL51" s="15">
        <f t="shared" si="57"/>
        <v>15</v>
      </c>
      <c r="CM51" s="24"/>
      <c r="CN51" s="23">
        <f t="shared" si="58"/>
        <v>0</v>
      </c>
      <c r="CO51" s="15">
        <f t="shared" si="59"/>
        <v>22</v>
      </c>
      <c r="CP51" s="24"/>
      <c r="CQ51" s="23">
        <f t="shared" si="60"/>
        <v>0</v>
      </c>
      <c r="CR51" s="361">
        <f t="shared" si="61"/>
        <v>0</v>
      </c>
    </row>
    <row r="52" spans="1:96" x14ac:dyDescent="0.25">
      <c r="A52" s="347">
        <f t="shared" si="0"/>
        <v>39</v>
      </c>
      <c r="B52" s="367">
        <f t="shared" si="62"/>
        <v>2201</v>
      </c>
      <c r="C52" s="365" t="s">
        <v>10</v>
      </c>
      <c r="D52" s="366">
        <f t="shared" si="67"/>
        <v>2300</v>
      </c>
      <c r="E52" s="326">
        <f t="shared" si="68"/>
        <v>8.900000000000001E-2</v>
      </c>
      <c r="F52" s="326">
        <f t="shared" si="1"/>
        <v>1.2130849613811905E-2</v>
      </c>
      <c r="G52" s="327">
        <f t="shared" si="63"/>
        <v>26.700000000000003</v>
      </c>
      <c r="H52" s="413"/>
      <c r="I52" s="414">
        <f t="shared" si="3"/>
        <v>0</v>
      </c>
      <c r="J52" s="329">
        <f t="shared" si="4"/>
        <v>31</v>
      </c>
      <c r="K52" s="421"/>
      <c r="L52" s="414">
        <f t="shared" si="5"/>
        <v>0</v>
      </c>
      <c r="M52" s="333">
        <f t="shared" si="6"/>
        <v>40</v>
      </c>
      <c r="N52" s="428"/>
      <c r="O52" s="414">
        <f t="shared" si="7"/>
        <v>0</v>
      </c>
      <c r="P52" s="351">
        <f t="shared" si="64"/>
        <v>0</v>
      </c>
      <c r="Q52" s="335">
        <f t="shared" si="65"/>
        <v>0.08</v>
      </c>
      <c r="R52" s="335" t="str">
        <f t="shared" si="8"/>
        <v/>
      </c>
      <c r="S52" s="336">
        <f t="shared" si="66"/>
        <v>14</v>
      </c>
      <c r="T52" s="421"/>
      <c r="U52" s="411">
        <f t="shared" si="9"/>
        <v>0</v>
      </c>
      <c r="V52" s="338">
        <f t="shared" si="10"/>
        <v>21</v>
      </c>
      <c r="W52" s="421"/>
      <c r="X52" s="430">
        <f t="shared" si="11"/>
        <v>0</v>
      </c>
      <c r="Y52" s="339">
        <f t="shared" si="12"/>
        <v>28</v>
      </c>
      <c r="Z52" s="421"/>
      <c r="AA52" s="430">
        <f t="shared" si="13"/>
        <v>0</v>
      </c>
      <c r="AB52" s="355">
        <f t="shared" si="14"/>
        <v>0</v>
      </c>
      <c r="AC52" s="9">
        <f t="shared" si="69"/>
        <v>0.08</v>
      </c>
      <c r="AD52" s="9" t="str">
        <f t="shared" si="15"/>
        <v/>
      </c>
      <c r="AE52" s="11">
        <f t="shared" si="16"/>
        <v>13</v>
      </c>
      <c r="AF52" s="421"/>
      <c r="AG52" s="411">
        <f t="shared" si="17"/>
        <v>0</v>
      </c>
      <c r="AH52" s="12">
        <f t="shared" si="18"/>
        <v>20</v>
      </c>
      <c r="AI52" s="421"/>
      <c r="AJ52" s="439">
        <f t="shared" si="19"/>
        <v>0</v>
      </c>
      <c r="AK52" s="13">
        <f t="shared" si="20"/>
        <v>27</v>
      </c>
      <c r="AL52" s="426"/>
      <c r="AM52" s="427">
        <f t="shared" si="21"/>
        <v>0</v>
      </c>
      <c r="AN52" s="361">
        <f t="shared" si="22"/>
        <v>0</v>
      </c>
      <c r="AO52" s="378">
        <f t="shared" si="70"/>
        <v>0.08</v>
      </c>
      <c r="AP52" s="378" t="str">
        <f t="shared" si="23"/>
        <v/>
      </c>
      <c r="AQ52" s="379">
        <f t="shared" si="24"/>
        <v>12</v>
      </c>
      <c r="AR52" s="421"/>
      <c r="AS52" s="411">
        <f t="shared" si="25"/>
        <v>0</v>
      </c>
      <c r="AT52" s="383">
        <f t="shared" si="26"/>
        <v>19</v>
      </c>
      <c r="AU52" s="421"/>
      <c r="AV52" s="439">
        <f t="shared" si="27"/>
        <v>0</v>
      </c>
      <c r="AW52" s="385">
        <f t="shared" si="28"/>
        <v>26</v>
      </c>
      <c r="AX52" s="421"/>
      <c r="AY52" s="427">
        <f t="shared" si="29"/>
        <v>0</v>
      </c>
      <c r="AZ52" s="361">
        <f t="shared" si="30"/>
        <v>0</v>
      </c>
      <c r="BA52" s="17">
        <f t="shared" si="2"/>
        <v>4.9977283053157656E-3</v>
      </c>
      <c r="BB52" s="14">
        <f t="shared" si="31"/>
        <v>11</v>
      </c>
      <c r="BC52" s="24"/>
      <c r="BD52" s="10">
        <f t="shared" si="32"/>
        <v>0</v>
      </c>
      <c r="BE52" s="15">
        <f t="shared" si="33"/>
        <v>18</v>
      </c>
      <c r="BF52" s="24"/>
      <c r="BG52" s="23">
        <f t="shared" si="34"/>
        <v>0</v>
      </c>
      <c r="BH52" s="16">
        <f t="shared" si="35"/>
        <v>25</v>
      </c>
      <c r="BI52" s="24"/>
      <c r="BJ52" s="25">
        <f t="shared" si="36"/>
        <v>0</v>
      </c>
      <c r="BK52" s="26">
        <f t="shared" si="37"/>
        <v>0</v>
      </c>
      <c r="BL52" s="17">
        <f t="shared" si="38"/>
        <v>4.5433893684688779E-3</v>
      </c>
      <c r="BM52" s="14">
        <f t="shared" si="39"/>
        <v>10</v>
      </c>
      <c r="BN52" s="24"/>
      <c r="BO52" s="10">
        <f t="shared" si="40"/>
        <v>0</v>
      </c>
      <c r="BP52" s="15">
        <f t="shared" si="41"/>
        <v>17</v>
      </c>
      <c r="BQ52" s="24"/>
      <c r="BR52" s="23">
        <f t="shared" si="42"/>
        <v>0</v>
      </c>
      <c r="BS52" s="16">
        <f t="shared" si="43"/>
        <v>24</v>
      </c>
      <c r="BT52" s="24"/>
      <c r="BU52" s="25">
        <f t="shared" si="44"/>
        <v>0</v>
      </c>
      <c r="BV52" s="26">
        <f t="shared" si="45"/>
        <v>0</v>
      </c>
      <c r="BW52" s="17">
        <f t="shared" si="46"/>
        <v>4.0890504316219902E-3</v>
      </c>
      <c r="BX52" s="14">
        <f t="shared" si="47"/>
        <v>9</v>
      </c>
      <c r="BY52" s="24"/>
      <c r="BZ52" s="10">
        <f t="shared" si="48"/>
        <v>0</v>
      </c>
      <c r="CA52" s="15">
        <f t="shared" si="49"/>
        <v>16</v>
      </c>
      <c r="CB52" s="24"/>
      <c r="CC52" s="23">
        <f t="shared" si="50"/>
        <v>0</v>
      </c>
      <c r="CD52" s="16">
        <f t="shared" si="51"/>
        <v>23</v>
      </c>
      <c r="CE52" s="24"/>
      <c r="CF52" s="25">
        <f t="shared" si="52"/>
        <v>0</v>
      </c>
      <c r="CG52" s="26">
        <f t="shared" si="53"/>
        <v>0</v>
      </c>
      <c r="CH52" s="17">
        <f t="shared" si="54"/>
        <v>3.6347114947751021E-3</v>
      </c>
      <c r="CI52" s="14">
        <f t="shared" si="55"/>
        <v>8</v>
      </c>
      <c r="CJ52" s="24"/>
      <c r="CK52" s="10">
        <f t="shared" si="56"/>
        <v>0</v>
      </c>
      <c r="CL52" s="15">
        <f t="shared" si="57"/>
        <v>15</v>
      </c>
      <c r="CM52" s="24"/>
      <c r="CN52" s="23">
        <f t="shared" si="58"/>
        <v>0</v>
      </c>
      <c r="CO52" s="15">
        <f t="shared" si="59"/>
        <v>22</v>
      </c>
      <c r="CP52" s="24"/>
      <c r="CQ52" s="23">
        <f t="shared" si="60"/>
        <v>0</v>
      </c>
      <c r="CR52" s="361">
        <f t="shared" si="61"/>
        <v>0</v>
      </c>
    </row>
    <row r="53" spans="1:96" x14ac:dyDescent="0.25">
      <c r="A53" s="347">
        <f t="shared" si="0"/>
        <v>40</v>
      </c>
      <c r="B53" s="367">
        <f t="shared" si="62"/>
        <v>2301</v>
      </c>
      <c r="C53" s="365" t="s">
        <v>10</v>
      </c>
      <c r="D53" s="366">
        <f t="shared" si="67"/>
        <v>2400</v>
      </c>
      <c r="E53" s="326">
        <f t="shared" si="68"/>
        <v>9.3500000000000014E-2</v>
      </c>
      <c r="F53" s="326">
        <f t="shared" si="1"/>
        <v>1.6253802694480662E-2</v>
      </c>
      <c r="G53" s="327">
        <f t="shared" si="63"/>
        <v>37.400000000000006</v>
      </c>
      <c r="H53" s="413"/>
      <c r="I53" s="414">
        <f t="shared" si="3"/>
        <v>0</v>
      </c>
      <c r="J53" s="329">
        <f t="shared" si="4"/>
        <v>43</v>
      </c>
      <c r="K53" s="421"/>
      <c r="L53" s="414">
        <f t="shared" si="5"/>
        <v>0</v>
      </c>
      <c r="M53" s="333">
        <f t="shared" si="6"/>
        <v>56</v>
      </c>
      <c r="N53" s="428"/>
      <c r="O53" s="414">
        <f t="shared" si="7"/>
        <v>0</v>
      </c>
      <c r="P53" s="351">
        <f t="shared" si="64"/>
        <v>0</v>
      </c>
      <c r="Q53" s="335">
        <f t="shared" si="65"/>
        <v>0.08</v>
      </c>
      <c r="R53" s="335" t="str">
        <f t="shared" si="8"/>
        <v/>
      </c>
      <c r="S53" s="336">
        <f t="shared" si="66"/>
        <v>14</v>
      </c>
      <c r="T53" s="421"/>
      <c r="U53" s="411">
        <f t="shared" si="9"/>
        <v>0</v>
      </c>
      <c r="V53" s="338">
        <f t="shared" si="10"/>
        <v>21</v>
      </c>
      <c r="W53" s="421"/>
      <c r="X53" s="430">
        <f t="shared" si="11"/>
        <v>0</v>
      </c>
      <c r="Y53" s="339">
        <f t="shared" si="12"/>
        <v>28</v>
      </c>
      <c r="Z53" s="421"/>
      <c r="AA53" s="430">
        <f t="shared" si="13"/>
        <v>0</v>
      </c>
      <c r="AB53" s="355">
        <f t="shared" si="14"/>
        <v>0</v>
      </c>
      <c r="AC53" s="9">
        <f t="shared" si="69"/>
        <v>0.08</v>
      </c>
      <c r="AD53" s="9" t="str">
        <f t="shared" si="15"/>
        <v/>
      </c>
      <c r="AE53" s="11">
        <f t="shared" si="16"/>
        <v>13</v>
      </c>
      <c r="AF53" s="421"/>
      <c r="AG53" s="411">
        <f t="shared" si="17"/>
        <v>0</v>
      </c>
      <c r="AH53" s="12">
        <f t="shared" si="18"/>
        <v>20</v>
      </c>
      <c r="AI53" s="421"/>
      <c r="AJ53" s="439">
        <f t="shared" si="19"/>
        <v>0</v>
      </c>
      <c r="AK53" s="13">
        <f t="shared" si="20"/>
        <v>27</v>
      </c>
      <c r="AL53" s="426"/>
      <c r="AM53" s="427">
        <f t="shared" si="21"/>
        <v>0</v>
      </c>
      <c r="AN53" s="361">
        <f t="shared" si="22"/>
        <v>0</v>
      </c>
      <c r="AO53" s="378">
        <f t="shared" si="70"/>
        <v>0.08</v>
      </c>
      <c r="AP53" s="378" t="str">
        <f t="shared" si="23"/>
        <v/>
      </c>
      <c r="AQ53" s="379">
        <f t="shared" si="24"/>
        <v>12</v>
      </c>
      <c r="AR53" s="421"/>
      <c r="AS53" s="411">
        <f t="shared" si="25"/>
        <v>0</v>
      </c>
      <c r="AT53" s="383">
        <f t="shared" si="26"/>
        <v>19</v>
      </c>
      <c r="AU53" s="421"/>
      <c r="AV53" s="439">
        <f t="shared" si="27"/>
        <v>0</v>
      </c>
      <c r="AW53" s="385">
        <f t="shared" si="28"/>
        <v>26</v>
      </c>
      <c r="AX53" s="421"/>
      <c r="AY53" s="427">
        <f t="shared" si="29"/>
        <v>0</v>
      </c>
      <c r="AZ53" s="362">
        <f t="shared" si="30"/>
        <v>0</v>
      </c>
      <c r="BA53" s="17">
        <f t="shared" si="2"/>
        <v>4.7805302042590175E-3</v>
      </c>
      <c r="BB53" s="14">
        <f t="shared" si="31"/>
        <v>11</v>
      </c>
      <c r="BC53" s="24"/>
      <c r="BD53" s="10">
        <f t="shared" si="32"/>
        <v>0</v>
      </c>
      <c r="BE53" s="15">
        <f t="shared" si="33"/>
        <v>18</v>
      </c>
      <c r="BF53" s="24"/>
      <c r="BG53" s="23">
        <f t="shared" si="34"/>
        <v>0</v>
      </c>
      <c r="BH53" s="16">
        <f t="shared" si="35"/>
        <v>25</v>
      </c>
      <c r="BI53" s="24"/>
      <c r="BJ53" s="25">
        <f t="shared" si="36"/>
        <v>0</v>
      </c>
      <c r="BK53" s="26">
        <f t="shared" si="37"/>
        <v>0</v>
      </c>
      <c r="BL53" s="17">
        <f t="shared" si="38"/>
        <v>4.3459365493263794E-3</v>
      </c>
      <c r="BM53" s="14">
        <f t="shared" si="39"/>
        <v>10</v>
      </c>
      <c r="BN53" s="24"/>
      <c r="BO53" s="10">
        <f t="shared" si="40"/>
        <v>0</v>
      </c>
      <c r="BP53" s="15">
        <f t="shared" si="41"/>
        <v>17</v>
      </c>
      <c r="BQ53" s="24"/>
      <c r="BR53" s="23">
        <f t="shared" si="42"/>
        <v>0</v>
      </c>
      <c r="BS53" s="16">
        <f t="shared" si="43"/>
        <v>24</v>
      </c>
      <c r="BT53" s="24"/>
      <c r="BU53" s="25">
        <f t="shared" si="44"/>
        <v>0</v>
      </c>
      <c r="BV53" s="26">
        <f t="shared" si="45"/>
        <v>0</v>
      </c>
      <c r="BW53" s="17">
        <f t="shared" si="46"/>
        <v>3.9113428943937422E-3</v>
      </c>
      <c r="BX53" s="14">
        <f t="shared" si="47"/>
        <v>9</v>
      </c>
      <c r="BY53" s="24"/>
      <c r="BZ53" s="10">
        <f t="shared" si="48"/>
        <v>0</v>
      </c>
      <c r="CA53" s="15">
        <f t="shared" si="49"/>
        <v>16</v>
      </c>
      <c r="CB53" s="24"/>
      <c r="CC53" s="23">
        <f t="shared" si="50"/>
        <v>0</v>
      </c>
      <c r="CD53" s="16">
        <f t="shared" si="51"/>
        <v>23</v>
      </c>
      <c r="CE53" s="24"/>
      <c r="CF53" s="25">
        <f t="shared" si="52"/>
        <v>0</v>
      </c>
      <c r="CG53" s="26">
        <f t="shared" si="53"/>
        <v>0</v>
      </c>
      <c r="CH53" s="17">
        <f t="shared" si="54"/>
        <v>3.4767492394611041E-3</v>
      </c>
      <c r="CI53" s="14">
        <f t="shared" si="55"/>
        <v>8</v>
      </c>
      <c r="CJ53" s="24"/>
      <c r="CK53" s="10">
        <f t="shared" si="56"/>
        <v>0</v>
      </c>
      <c r="CL53" s="15">
        <f t="shared" si="57"/>
        <v>15</v>
      </c>
      <c r="CM53" s="24"/>
      <c r="CN53" s="23">
        <f t="shared" si="58"/>
        <v>0</v>
      </c>
      <c r="CO53" s="15">
        <f t="shared" si="59"/>
        <v>22</v>
      </c>
      <c r="CP53" s="24"/>
      <c r="CQ53" s="23">
        <f t="shared" si="60"/>
        <v>0</v>
      </c>
      <c r="CR53" s="361">
        <f t="shared" si="61"/>
        <v>0</v>
      </c>
    </row>
    <row r="54" spans="1:96" x14ac:dyDescent="0.25">
      <c r="A54" s="347">
        <f t="shared" si="0"/>
        <v>41</v>
      </c>
      <c r="B54" s="367">
        <f t="shared" si="62"/>
        <v>2401</v>
      </c>
      <c r="C54" s="365" t="s">
        <v>10</v>
      </c>
      <c r="D54" s="366">
        <f t="shared" si="67"/>
        <v>2500</v>
      </c>
      <c r="E54" s="326">
        <f t="shared" si="68"/>
        <v>9.8000000000000018E-2</v>
      </c>
      <c r="F54" s="326">
        <f t="shared" si="1"/>
        <v>2.0408163265306124E-2</v>
      </c>
      <c r="G54" s="327">
        <f t="shared" si="63"/>
        <v>49.000000000000007</v>
      </c>
      <c r="H54" s="413"/>
      <c r="I54" s="414">
        <f t="shared" si="3"/>
        <v>0</v>
      </c>
      <c r="J54" s="329">
        <f t="shared" si="4"/>
        <v>56</v>
      </c>
      <c r="K54" s="421"/>
      <c r="L54" s="414">
        <f t="shared" si="5"/>
        <v>0</v>
      </c>
      <c r="M54" s="333">
        <f t="shared" si="6"/>
        <v>73</v>
      </c>
      <c r="N54" s="428"/>
      <c r="O54" s="414">
        <f t="shared" si="7"/>
        <v>0</v>
      </c>
      <c r="P54" s="351">
        <f t="shared" si="64"/>
        <v>0</v>
      </c>
      <c r="Q54" s="335">
        <f t="shared" si="65"/>
        <v>0.08</v>
      </c>
      <c r="R54" s="335" t="str">
        <f t="shared" si="8"/>
        <v/>
      </c>
      <c r="S54" s="336">
        <f t="shared" si="66"/>
        <v>14</v>
      </c>
      <c r="T54" s="421"/>
      <c r="U54" s="411">
        <f t="shared" si="9"/>
        <v>0</v>
      </c>
      <c r="V54" s="338">
        <f t="shared" si="10"/>
        <v>21</v>
      </c>
      <c r="W54" s="421"/>
      <c r="X54" s="430">
        <f t="shared" si="11"/>
        <v>0</v>
      </c>
      <c r="Y54" s="339">
        <f t="shared" si="12"/>
        <v>28</v>
      </c>
      <c r="Z54" s="421"/>
      <c r="AA54" s="430">
        <f t="shared" si="13"/>
        <v>0</v>
      </c>
      <c r="AB54" s="355">
        <f t="shared" si="14"/>
        <v>0</v>
      </c>
      <c r="AC54" s="9">
        <f t="shared" si="69"/>
        <v>0.08</v>
      </c>
      <c r="AD54" s="9" t="str">
        <f t="shared" si="15"/>
        <v/>
      </c>
      <c r="AE54" s="11">
        <f t="shared" si="16"/>
        <v>13</v>
      </c>
      <c r="AF54" s="421"/>
      <c r="AG54" s="411">
        <f t="shared" si="17"/>
        <v>0</v>
      </c>
      <c r="AH54" s="12">
        <f t="shared" si="18"/>
        <v>20</v>
      </c>
      <c r="AI54" s="421"/>
      <c r="AJ54" s="439">
        <f t="shared" si="19"/>
        <v>0</v>
      </c>
      <c r="AK54" s="13">
        <f t="shared" si="20"/>
        <v>27</v>
      </c>
      <c r="AL54" s="426"/>
      <c r="AM54" s="427">
        <f t="shared" si="21"/>
        <v>0</v>
      </c>
      <c r="AN54" s="361">
        <f t="shared" si="22"/>
        <v>0</v>
      </c>
      <c r="AO54" s="378">
        <f t="shared" si="70"/>
        <v>0.08</v>
      </c>
      <c r="AP54" s="378" t="str">
        <f t="shared" si="23"/>
        <v/>
      </c>
      <c r="AQ54" s="379">
        <f t="shared" si="24"/>
        <v>12</v>
      </c>
      <c r="AR54" s="421"/>
      <c r="AS54" s="411">
        <f t="shared" si="25"/>
        <v>0</v>
      </c>
      <c r="AT54" s="383">
        <f t="shared" si="26"/>
        <v>19</v>
      </c>
      <c r="AU54" s="421"/>
      <c r="AV54" s="439">
        <f t="shared" si="27"/>
        <v>0</v>
      </c>
      <c r="AW54" s="385">
        <f t="shared" si="28"/>
        <v>26</v>
      </c>
      <c r="AX54" s="421"/>
      <c r="AY54" s="427">
        <f t="shared" si="29"/>
        <v>0</v>
      </c>
      <c r="AZ54" s="361">
        <f t="shared" si="30"/>
        <v>0</v>
      </c>
      <c r="BA54" s="17">
        <f t="shared" si="2"/>
        <v>4.581424406497293E-3</v>
      </c>
      <c r="BB54" s="14">
        <f t="shared" si="31"/>
        <v>11</v>
      </c>
      <c r="BC54" s="24"/>
      <c r="BD54" s="10">
        <f t="shared" si="32"/>
        <v>0</v>
      </c>
      <c r="BE54" s="15">
        <f t="shared" si="33"/>
        <v>18</v>
      </c>
      <c r="BF54" s="24"/>
      <c r="BG54" s="23">
        <f t="shared" si="34"/>
        <v>0</v>
      </c>
      <c r="BH54" s="16">
        <f t="shared" si="35"/>
        <v>25</v>
      </c>
      <c r="BI54" s="24"/>
      <c r="BJ54" s="25">
        <f t="shared" si="36"/>
        <v>0</v>
      </c>
      <c r="BK54" s="26">
        <f t="shared" si="37"/>
        <v>0</v>
      </c>
      <c r="BL54" s="17">
        <f t="shared" si="38"/>
        <v>4.1649312786339026E-3</v>
      </c>
      <c r="BM54" s="14">
        <f t="shared" si="39"/>
        <v>10</v>
      </c>
      <c r="BN54" s="24"/>
      <c r="BO54" s="10">
        <f t="shared" si="40"/>
        <v>0</v>
      </c>
      <c r="BP54" s="15">
        <f t="shared" si="41"/>
        <v>17</v>
      </c>
      <c r="BQ54" s="24"/>
      <c r="BR54" s="23">
        <f t="shared" si="42"/>
        <v>0</v>
      </c>
      <c r="BS54" s="16">
        <f t="shared" si="43"/>
        <v>24</v>
      </c>
      <c r="BT54" s="24"/>
      <c r="BU54" s="25">
        <f t="shared" si="44"/>
        <v>0</v>
      </c>
      <c r="BV54" s="26">
        <f t="shared" si="45"/>
        <v>0</v>
      </c>
      <c r="BW54" s="17">
        <f t="shared" si="46"/>
        <v>3.7484381507705122E-3</v>
      </c>
      <c r="BX54" s="14">
        <f t="shared" si="47"/>
        <v>9</v>
      </c>
      <c r="BY54" s="24"/>
      <c r="BZ54" s="10">
        <f t="shared" si="48"/>
        <v>0</v>
      </c>
      <c r="CA54" s="15">
        <f t="shared" si="49"/>
        <v>16</v>
      </c>
      <c r="CB54" s="24"/>
      <c r="CC54" s="23">
        <f t="shared" si="50"/>
        <v>0</v>
      </c>
      <c r="CD54" s="16">
        <f t="shared" si="51"/>
        <v>23</v>
      </c>
      <c r="CE54" s="24"/>
      <c r="CF54" s="25">
        <f t="shared" si="52"/>
        <v>0</v>
      </c>
      <c r="CG54" s="26">
        <f t="shared" si="53"/>
        <v>0</v>
      </c>
      <c r="CH54" s="17">
        <f t="shared" si="54"/>
        <v>3.3319450229071222E-3</v>
      </c>
      <c r="CI54" s="14">
        <f t="shared" si="55"/>
        <v>8</v>
      </c>
      <c r="CJ54" s="24"/>
      <c r="CK54" s="10">
        <f t="shared" si="56"/>
        <v>0</v>
      </c>
      <c r="CL54" s="15">
        <f t="shared" si="57"/>
        <v>15</v>
      </c>
      <c r="CM54" s="24"/>
      <c r="CN54" s="23">
        <f t="shared" si="58"/>
        <v>0</v>
      </c>
      <c r="CO54" s="15">
        <f t="shared" si="59"/>
        <v>22</v>
      </c>
      <c r="CP54" s="24"/>
      <c r="CQ54" s="23">
        <f t="shared" si="60"/>
        <v>0</v>
      </c>
      <c r="CR54" s="361">
        <f t="shared" si="61"/>
        <v>0</v>
      </c>
    </row>
    <row r="55" spans="1:96" x14ac:dyDescent="0.25">
      <c r="A55" s="347">
        <f t="shared" si="0"/>
        <v>42</v>
      </c>
      <c r="B55" s="367">
        <f t="shared" si="62"/>
        <v>2501</v>
      </c>
      <c r="C55" s="365" t="s">
        <v>10</v>
      </c>
      <c r="D55" s="366">
        <f t="shared" si="67"/>
        <v>2600</v>
      </c>
      <c r="E55" s="326">
        <f t="shared" si="68"/>
        <v>0.10250000000000002</v>
      </c>
      <c r="F55" s="326">
        <f t="shared" si="1"/>
        <v>2.4590163934426236E-2</v>
      </c>
      <c r="G55" s="327">
        <f t="shared" si="63"/>
        <v>61.500000000000014</v>
      </c>
      <c r="H55" s="413"/>
      <c r="I55" s="414">
        <f t="shared" si="3"/>
        <v>0</v>
      </c>
      <c r="J55" s="329">
        <f t="shared" si="4"/>
        <v>71</v>
      </c>
      <c r="K55" s="421"/>
      <c r="L55" s="414">
        <f t="shared" si="5"/>
        <v>0</v>
      </c>
      <c r="M55" s="333">
        <f t="shared" si="6"/>
        <v>92</v>
      </c>
      <c r="N55" s="428"/>
      <c r="O55" s="414">
        <f t="shared" si="7"/>
        <v>0</v>
      </c>
      <c r="P55" s="351">
        <f t="shared" si="64"/>
        <v>0</v>
      </c>
      <c r="Q55" s="335">
        <f>IF((((B55-1-$H$12)*$H$25/$H$34))&lt;=($H$6-1),$H$25,IF(S54=$H$21,Q54,IF((Q54+$H$27)&gt;$H$26,$H$26,Q54+$H$27)))</f>
        <v>8.4500000000000006E-2</v>
      </c>
      <c r="R55" s="335">
        <f t="shared" si="8"/>
        <v>6.7572970811675334E-3</v>
      </c>
      <c r="S55" s="336">
        <f t="shared" si="66"/>
        <v>16.900000000000002</v>
      </c>
      <c r="T55" s="421"/>
      <c r="U55" s="411">
        <f t="shared" si="9"/>
        <v>0</v>
      </c>
      <c r="V55" s="338">
        <f t="shared" si="10"/>
        <v>21</v>
      </c>
      <c r="W55" s="421"/>
      <c r="X55" s="430">
        <f t="shared" si="11"/>
        <v>0</v>
      </c>
      <c r="Y55" s="339">
        <f t="shared" si="12"/>
        <v>28</v>
      </c>
      <c r="Z55" s="421"/>
      <c r="AA55" s="430">
        <f t="shared" si="13"/>
        <v>0</v>
      </c>
      <c r="AB55" s="355">
        <f t="shared" si="14"/>
        <v>0</v>
      </c>
      <c r="AC55" s="9">
        <f t="shared" si="69"/>
        <v>0.08</v>
      </c>
      <c r="AD55" s="9" t="str">
        <f t="shared" si="15"/>
        <v/>
      </c>
      <c r="AE55" s="11">
        <f t="shared" si="16"/>
        <v>13</v>
      </c>
      <c r="AF55" s="421"/>
      <c r="AG55" s="411">
        <f t="shared" si="17"/>
        <v>0</v>
      </c>
      <c r="AH55" s="12">
        <f t="shared" si="18"/>
        <v>20</v>
      </c>
      <c r="AI55" s="421"/>
      <c r="AJ55" s="439">
        <f t="shared" si="19"/>
        <v>0</v>
      </c>
      <c r="AK55" s="13">
        <f t="shared" si="20"/>
        <v>27</v>
      </c>
      <c r="AL55" s="426"/>
      <c r="AM55" s="427">
        <f t="shared" si="21"/>
        <v>0</v>
      </c>
      <c r="AN55" s="361">
        <f t="shared" si="22"/>
        <v>0</v>
      </c>
      <c r="AO55" s="378">
        <f t="shared" si="70"/>
        <v>0.08</v>
      </c>
      <c r="AP55" s="378" t="str">
        <f t="shared" si="23"/>
        <v/>
      </c>
      <c r="AQ55" s="379">
        <f t="shared" si="24"/>
        <v>12</v>
      </c>
      <c r="AR55" s="421"/>
      <c r="AS55" s="411">
        <f t="shared" si="25"/>
        <v>0</v>
      </c>
      <c r="AT55" s="383">
        <f t="shared" si="26"/>
        <v>19</v>
      </c>
      <c r="AU55" s="421"/>
      <c r="AV55" s="439">
        <f t="shared" si="27"/>
        <v>0</v>
      </c>
      <c r="AW55" s="385">
        <f t="shared" si="28"/>
        <v>26</v>
      </c>
      <c r="AX55" s="421"/>
      <c r="AY55" s="427">
        <f t="shared" si="29"/>
        <v>0</v>
      </c>
      <c r="AZ55" s="361">
        <f t="shared" si="30"/>
        <v>0</v>
      </c>
      <c r="BA55" s="17">
        <f t="shared" si="2"/>
        <v>4.3982407037185126E-3</v>
      </c>
      <c r="BB55" s="14">
        <f t="shared" si="31"/>
        <v>11</v>
      </c>
      <c r="BC55" s="24"/>
      <c r="BD55" s="10">
        <f t="shared" si="32"/>
        <v>0</v>
      </c>
      <c r="BE55" s="15">
        <f t="shared" si="33"/>
        <v>18</v>
      </c>
      <c r="BF55" s="24"/>
      <c r="BG55" s="23">
        <f t="shared" si="34"/>
        <v>0</v>
      </c>
      <c r="BH55" s="16">
        <f t="shared" si="35"/>
        <v>25</v>
      </c>
      <c r="BI55" s="24"/>
      <c r="BJ55" s="25">
        <f t="shared" si="36"/>
        <v>0</v>
      </c>
      <c r="BK55" s="26">
        <f t="shared" si="37"/>
        <v>0</v>
      </c>
      <c r="BL55" s="17">
        <f t="shared" si="38"/>
        <v>3.9984006397441024E-3</v>
      </c>
      <c r="BM55" s="14">
        <f t="shared" si="39"/>
        <v>10</v>
      </c>
      <c r="BN55" s="24"/>
      <c r="BO55" s="10">
        <f t="shared" si="40"/>
        <v>0</v>
      </c>
      <c r="BP55" s="15">
        <f t="shared" si="41"/>
        <v>17</v>
      </c>
      <c r="BQ55" s="24"/>
      <c r="BR55" s="23">
        <f t="shared" si="42"/>
        <v>0</v>
      </c>
      <c r="BS55" s="16">
        <f t="shared" si="43"/>
        <v>24</v>
      </c>
      <c r="BT55" s="24"/>
      <c r="BU55" s="25">
        <f t="shared" si="44"/>
        <v>0</v>
      </c>
      <c r="BV55" s="26">
        <f t="shared" si="45"/>
        <v>0</v>
      </c>
      <c r="BW55" s="17">
        <f t="shared" si="46"/>
        <v>3.5985605757696921E-3</v>
      </c>
      <c r="BX55" s="14">
        <f t="shared" si="47"/>
        <v>9</v>
      </c>
      <c r="BY55" s="24"/>
      <c r="BZ55" s="10">
        <f t="shared" si="48"/>
        <v>0</v>
      </c>
      <c r="CA55" s="15">
        <f t="shared" si="49"/>
        <v>16</v>
      </c>
      <c r="CB55" s="24"/>
      <c r="CC55" s="23">
        <f t="shared" si="50"/>
        <v>0</v>
      </c>
      <c r="CD55" s="16">
        <f t="shared" si="51"/>
        <v>23</v>
      </c>
      <c r="CE55" s="24"/>
      <c r="CF55" s="25">
        <f t="shared" si="52"/>
        <v>0</v>
      </c>
      <c r="CG55" s="26">
        <f t="shared" si="53"/>
        <v>0</v>
      </c>
      <c r="CH55" s="17">
        <f t="shared" si="54"/>
        <v>3.1987205117952819E-3</v>
      </c>
      <c r="CI55" s="14">
        <f t="shared" si="55"/>
        <v>8</v>
      </c>
      <c r="CJ55" s="24"/>
      <c r="CK55" s="10">
        <f t="shared" si="56"/>
        <v>0</v>
      </c>
      <c r="CL55" s="15">
        <f t="shared" si="57"/>
        <v>15</v>
      </c>
      <c r="CM55" s="24"/>
      <c r="CN55" s="23">
        <f t="shared" si="58"/>
        <v>0</v>
      </c>
      <c r="CO55" s="15">
        <f t="shared" si="59"/>
        <v>22</v>
      </c>
      <c r="CP55" s="24"/>
      <c r="CQ55" s="23">
        <f t="shared" si="60"/>
        <v>0</v>
      </c>
      <c r="CR55" s="361">
        <f t="shared" si="61"/>
        <v>0</v>
      </c>
    </row>
    <row r="56" spans="1:96" x14ac:dyDescent="0.25">
      <c r="A56" s="347">
        <f t="shared" si="0"/>
        <v>43</v>
      </c>
      <c r="B56" s="367">
        <f t="shared" si="62"/>
        <v>2601</v>
      </c>
      <c r="C56" s="365" t="s">
        <v>10</v>
      </c>
      <c r="D56" s="366">
        <f t="shared" si="67"/>
        <v>2700</v>
      </c>
      <c r="E56" s="326">
        <f t="shared" si="68"/>
        <v>0.10700000000000003</v>
      </c>
      <c r="F56" s="326">
        <f t="shared" si="1"/>
        <v>2.879661668589005E-2</v>
      </c>
      <c r="G56" s="327">
        <f t="shared" si="63"/>
        <v>74.90000000000002</v>
      </c>
      <c r="H56" s="413"/>
      <c r="I56" s="414">
        <f t="shared" si="3"/>
        <v>0</v>
      </c>
      <c r="J56" s="329">
        <f t="shared" si="4"/>
        <v>86</v>
      </c>
      <c r="K56" s="421"/>
      <c r="L56" s="414">
        <f t="shared" si="5"/>
        <v>0</v>
      </c>
      <c r="M56" s="333">
        <f t="shared" si="6"/>
        <v>112</v>
      </c>
      <c r="N56" s="428"/>
      <c r="O56" s="414">
        <f t="shared" si="7"/>
        <v>0</v>
      </c>
      <c r="P56" s="351">
        <f t="shared" si="64"/>
        <v>0</v>
      </c>
      <c r="Q56" s="335">
        <f t="shared" ref="Q56:Q119" si="71">IF((((B56-1-$H$12)*$H$25/$H$34))&lt;=($H$6-1),$H$25,IF(S55=$H$21,Q55,IF((Q55+$H$27)&gt;$H$26,$H$26,Q55+$H$27)))</f>
        <v>8.900000000000001E-2</v>
      </c>
      <c r="R56" s="335">
        <f t="shared" si="8"/>
        <v>8.5544021530180713E-3</v>
      </c>
      <c r="S56" s="336">
        <f t="shared" si="66"/>
        <v>22.250000000000004</v>
      </c>
      <c r="T56" s="421"/>
      <c r="U56" s="411">
        <f t="shared" si="9"/>
        <v>0</v>
      </c>
      <c r="V56" s="338">
        <f t="shared" si="10"/>
        <v>26</v>
      </c>
      <c r="W56" s="421"/>
      <c r="X56" s="430">
        <f t="shared" si="11"/>
        <v>0</v>
      </c>
      <c r="Y56" s="339">
        <f t="shared" si="12"/>
        <v>34</v>
      </c>
      <c r="Z56" s="421"/>
      <c r="AA56" s="430">
        <f t="shared" si="13"/>
        <v>0</v>
      </c>
      <c r="AB56" s="355">
        <f t="shared" si="14"/>
        <v>0</v>
      </c>
      <c r="AC56" s="9">
        <f t="shared" si="69"/>
        <v>0.08</v>
      </c>
      <c r="AD56" s="9" t="str">
        <f t="shared" si="15"/>
        <v/>
      </c>
      <c r="AE56" s="11">
        <f t="shared" si="16"/>
        <v>13</v>
      </c>
      <c r="AF56" s="421"/>
      <c r="AG56" s="411">
        <f t="shared" si="17"/>
        <v>0</v>
      </c>
      <c r="AH56" s="12">
        <f t="shared" si="18"/>
        <v>20</v>
      </c>
      <c r="AI56" s="421"/>
      <c r="AJ56" s="439">
        <f t="shared" si="19"/>
        <v>0</v>
      </c>
      <c r="AK56" s="13">
        <f t="shared" si="20"/>
        <v>27</v>
      </c>
      <c r="AL56" s="426"/>
      <c r="AM56" s="427">
        <f t="shared" si="21"/>
        <v>0</v>
      </c>
      <c r="AN56" s="361">
        <f t="shared" si="22"/>
        <v>0</v>
      </c>
      <c r="AO56" s="378">
        <f t="shared" si="70"/>
        <v>0.08</v>
      </c>
      <c r="AP56" s="378" t="str">
        <f t="shared" si="23"/>
        <v/>
      </c>
      <c r="AQ56" s="379">
        <f t="shared" si="24"/>
        <v>12</v>
      </c>
      <c r="AR56" s="421"/>
      <c r="AS56" s="411">
        <f t="shared" si="25"/>
        <v>0</v>
      </c>
      <c r="AT56" s="383">
        <f t="shared" si="26"/>
        <v>19</v>
      </c>
      <c r="AU56" s="421"/>
      <c r="AV56" s="439">
        <f t="shared" si="27"/>
        <v>0</v>
      </c>
      <c r="AW56" s="385">
        <f t="shared" si="28"/>
        <v>26</v>
      </c>
      <c r="AX56" s="421"/>
      <c r="AY56" s="427">
        <f t="shared" si="29"/>
        <v>0</v>
      </c>
      <c r="AZ56" s="361">
        <f t="shared" si="30"/>
        <v>0</v>
      </c>
      <c r="BA56" s="17">
        <f t="shared" si="2"/>
        <v>4.2291426374471358E-3</v>
      </c>
      <c r="BB56" s="14">
        <f t="shared" si="31"/>
        <v>11</v>
      </c>
      <c r="BC56" s="24"/>
      <c r="BD56" s="10">
        <f t="shared" si="32"/>
        <v>0</v>
      </c>
      <c r="BE56" s="15">
        <f t="shared" si="33"/>
        <v>18</v>
      </c>
      <c r="BF56" s="24"/>
      <c r="BG56" s="23">
        <f t="shared" si="34"/>
        <v>0</v>
      </c>
      <c r="BH56" s="16">
        <f t="shared" si="35"/>
        <v>25</v>
      </c>
      <c r="BI56" s="24"/>
      <c r="BJ56" s="25">
        <f t="shared" si="36"/>
        <v>0</v>
      </c>
      <c r="BK56" s="26">
        <f t="shared" si="37"/>
        <v>0</v>
      </c>
      <c r="BL56" s="17">
        <f t="shared" si="38"/>
        <v>3.8446751249519417E-3</v>
      </c>
      <c r="BM56" s="14">
        <f t="shared" si="39"/>
        <v>10</v>
      </c>
      <c r="BN56" s="24"/>
      <c r="BO56" s="10">
        <f t="shared" si="40"/>
        <v>0</v>
      </c>
      <c r="BP56" s="15">
        <f t="shared" si="41"/>
        <v>17</v>
      </c>
      <c r="BQ56" s="24"/>
      <c r="BR56" s="23">
        <f t="shared" si="42"/>
        <v>0</v>
      </c>
      <c r="BS56" s="16">
        <f t="shared" si="43"/>
        <v>24</v>
      </c>
      <c r="BT56" s="24"/>
      <c r="BU56" s="25">
        <f t="shared" si="44"/>
        <v>0</v>
      </c>
      <c r="BV56" s="26">
        <f t="shared" si="45"/>
        <v>0</v>
      </c>
      <c r="BW56" s="17">
        <f t="shared" si="46"/>
        <v>3.4602076124567475E-3</v>
      </c>
      <c r="BX56" s="14">
        <f t="shared" si="47"/>
        <v>9</v>
      </c>
      <c r="BY56" s="24"/>
      <c r="BZ56" s="10">
        <f t="shared" si="48"/>
        <v>0</v>
      </c>
      <c r="CA56" s="15">
        <f t="shared" si="49"/>
        <v>16</v>
      </c>
      <c r="CB56" s="24"/>
      <c r="CC56" s="23">
        <f t="shared" si="50"/>
        <v>0</v>
      </c>
      <c r="CD56" s="16">
        <f t="shared" si="51"/>
        <v>23</v>
      </c>
      <c r="CE56" s="24"/>
      <c r="CF56" s="25">
        <f t="shared" si="52"/>
        <v>0</v>
      </c>
      <c r="CG56" s="26">
        <f t="shared" si="53"/>
        <v>0</v>
      </c>
      <c r="CH56" s="17">
        <f t="shared" si="54"/>
        <v>3.0757400999615533E-3</v>
      </c>
      <c r="CI56" s="14">
        <f t="shared" si="55"/>
        <v>8</v>
      </c>
      <c r="CJ56" s="24"/>
      <c r="CK56" s="10">
        <f t="shared" si="56"/>
        <v>0</v>
      </c>
      <c r="CL56" s="15">
        <f t="shared" si="57"/>
        <v>15</v>
      </c>
      <c r="CM56" s="24"/>
      <c r="CN56" s="23">
        <f t="shared" si="58"/>
        <v>0</v>
      </c>
      <c r="CO56" s="15">
        <f t="shared" si="59"/>
        <v>22</v>
      </c>
      <c r="CP56" s="24"/>
      <c r="CQ56" s="23">
        <f t="shared" si="60"/>
        <v>0</v>
      </c>
      <c r="CR56" s="361">
        <f t="shared" si="61"/>
        <v>0</v>
      </c>
    </row>
    <row r="57" spans="1:96" x14ac:dyDescent="0.25">
      <c r="A57" s="347">
        <f t="shared" si="0"/>
        <v>44</v>
      </c>
      <c r="B57" s="367">
        <f t="shared" si="62"/>
        <v>2701</v>
      </c>
      <c r="C57" s="365" t="s">
        <v>10</v>
      </c>
      <c r="D57" s="366">
        <f t="shared" si="67"/>
        <v>2800</v>
      </c>
      <c r="E57" s="326">
        <f t="shared" si="68"/>
        <v>0.11150000000000003</v>
      </c>
      <c r="F57" s="326">
        <f t="shared" si="1"/>
        <v>3.302480562754536E-2</v>
      </c>
      <c r="G57" s="327">
        <f t="shared" si="63"/>
        <v>89.200000000000017</v>
      </c>
      <c r="H57" s="415"/>
      <c r="I57" s="414">
        <f t="shared" si="3"/>
        <v>0</v>
      </c>
      <c r="J57" s="329">
        <f t="shared" si="4"/>
        <v>103</v>
      </c>
      <c r="K57" s="421"/>
      <c r="L57" s="414">
        <f t="shared" si="5"/>
        <v>0</v>
      </c>
      <c r="M57" s="333">
        <f t="shared" si="6"/>
        <v>134</v>
      </c>
      <c r="N57" s="428"/>
      <c r="O57" s="414">
        <f t="shared" si="7"/>
        <v>0</v>
      </c>
      <c r="P57" s="351">
        <f t="shared" si="64"/>
        <v>0</v>
      </c>
      <c r="Q57" s="335">
        <f t="shared" si="71"/>
        <v>9.3500000000000014E-2</v>
      </c>
      <c r="R57" s="335">
        <f t="shared" si="8"/>
        <v>1.03850425768234E-2</v>
      </c>
      <c r="S57" s="336">
        <f t="shared" si="66"/>
        <v>28.050000000000004</v>
      </c>
      <c r="T57" s="421"/>
      <c r="U57" s="411">
        <f t="shared" si="9"/>
        <v>0</v>
      </c>
      <c r="V57" s="338">
        <f t="shared" si="10"/>
        <v>32</v>
      </c>
      <c r="W57" s="421"/>
      <c r="X57" s="430">
        <f t="shared" si="11"/>
        <v>0</v>
      </c>
      <c r="Y57" s="339">
        <f t="shared" si="12"/>
        <v>42</v>
      </c>
      <c r="Z57" s="421"/>
      <c r="AA57" s="430">
        <f t="shared" si="13"/>
        <v>0</v>
      </c>
      <c r="AB57" s="355">
        <f t="shared" si="14"/>
        <v>0</v>
      </c>
      <c r="AC57" s="9">
        <f t="shared" si="69"/>
        <v>0.08</v>
      </c>
      <c r="AD57" s="9" t="str">
        <f t="shared" si="15"/>
        <v/>
      </c>
      <c r="AE57" s="11">
        <f t="shared" si="16"/>
        <v>13</v>
      </c>
      <c r="AF57" s="421"/>
      <c r="AG57" s="411">
        <f t="shared" si="17"/>
        <v>0</v>
      </c>
      <c r="AH57" s="12">
        <f t="shared" si="18"/>
        <v>20</v>
      </c>
      <c r="AI57" s="421"/>
      <c r="AJ57" s="439">
        <f t="shared" si="19"/>
        <v>0</v>
      </c>
      <c r="AK57" s="13">
        <f t="shared" si="20"/>
        <v>27</v>
      </c>
      <c r="AL57" s="426"/>
      <c r="AM57" s="427">
        <f t="shared" si="21"/>
        <v>0</v>
      </c>
      <c r="AN57" s="361">
        <f t="shared" si="22"/>
        <v>0</v>
      </c>
      <c r="AO57" s="378">
        <f t="shared" si="70"/>
        <v>0.08</v>
      </c>
      <c r="AP57" s="378" t="str">
        <f t="shared" si="23"/>
        <v/>
      </c>
      <c r="AQ57" s="379">
        <f t="shared" si="24"/>
        <v>12</v>
      </c>
      <c r="AR57" s="421"/>
      <c r="AS57" s="411">
        <f t="shared" si="25"/>
        <v>0</v>
      </c>
      <c r="AT57" s="383">
        <f t="shared" si="26"/>
        <v>19</v>
      </c>
      <c r="AU57" s="421"/>
      <c r="AV57" s="439">
        <f t="shared" si="27"/>
        <v>0</v>
      </c>
      <c r="AW57" s="385">
        <f t="shared" si="28"/>
        <v>26</v>
      </c>
      <c r="AX57" s="421"/>
      <c r="AY57" s="427">
        <f t="shared" si="29"/>
        <v>0</v>
      </c>
      <c r="AZ57" s="361">
        <f t="shared" si="30"/>
        <v>0</v>
      </c>
      <c r="BA57" s="17">
        <f t="shared" si="2"/>
        <v>4.0725657164013326E-3</v>
      </c>
      <c r="BB57" s="14">
        <f t="shared" si="31"/>
        <v>11</v>
      </c>
      <c r="BC57" s="24"/>
      <c r="BD57" s="10">
        <f t="shared" si="32"/>
        <v>0</v>
      </c>
      <c r="BE57" s="15">
        <f t="shared" si="33"/>
        <v>18</v>
      </c>
      <c r="BF57" s="24"/>
      <c r="BG57" s="23">
        <f t="shared" si="34"/>
        <v>0</v>
      </c>
      <c r="BH57" s="16">
        <f t="shared" si="35"/>
        <v>25</v>
      </c>
      <c r="BI57" s="24"/>
      <c r="BJ57" s="25">
        <f t="shared" si="36"/>
        <v>0</v>
      </c>
      <c r="BK57" s="26">
        <f t="shared" si="37"/>
        <v>0</v>
      </c>
      <c r="BL57" s="17">
        <f t="shared" si="38"/>
        <v>3.7023324694557573E-3</v>
      </c>
      <c r="BM57" s="14">
        <f t="shared" si="39"/>
        <v>10</v>
      </c>
      <c r="BN57" s="24"/>
      <c r="BO57" s="10">
        <f t="shared" si="40"/>
        <v>0</v>
      </c>
      <c r="BP57" s="15">
        <f t="shared" si="41"/>
        <v>17</v>
      </c>
      <c r="BQ57" s="24"/>
      <c r="BR57" s="23">
        <f t="shared" si="42"/>
        <v>0</v>
      </c>
      <c r="BS57" s="16">
        <f t="shared" si="43"/>
        <v>24</v>
      </c>
      <c r="BT57" s="24"/>
      <c r="BU57" s="25">
        <f t="shared" si="44"/>
        <v>0</v>
      </c>
      <c r="BV57" s="26">
        <f t="shared" si="45"/>
        <v>0</v>
      </c>
      <c r="BW57" s="17">
        <f t="shared" si="46"/>
        <v>3.3320992225101815E-3</v>
      </c>
      <c r="BX57" s="14">
        <f t="shared" si="47"/>
        <v>9</v>
      </c>
      <c r="BY57" s="24"/>
      <c r="BZ57" s="10">
        <f t="shared" si="48"/>
        <v>0</v>
      </c>
      <c r="CA57" s="15">
        <f t="shared" si="49"/>
        <v>16</v>
      </c>
      <c r="CB57" s="24"/>
      <c r="CC57" s="23">
        <f t="shared" si="50"/>
        <v>0</v>
      </c>
      <c r="CD57" s="16">
        <f t="shared" si="51"/>
        <v>23</v>
      </c>
      <c r="CE57" s="24"/>
      <c r="CF57" s="25">
        <f t="shared" si="52"/>
        <v>0</v>
      </c>
      <c r="CG57" s="26">
        <f t="shared" si="53"/>
        <v>0</v>
      </c>
      <c r="CH57" s="17">
        <f t="shared" si="54"/>
        <v>2.9618659755646058E-3</v>
      </c>
      <c r="CI57" s="14">
        <f t="shared" si="55"/>
        <v>8</v>
      </c>
      <c r="CJ57" s="24"/>
      <c r="CK57" s="10">
        <f t="shared" si="56"/>
        <v>0</v>
      </c>
      <c r="CL57" s="15">
        <f t="shared" si="57"/>
        <v>15</v>
      </c>
      <c r="CM57" s="24"/>
      <c r="CN57" s="23">
        <f t="shared" si="58"/>
        <v>0</v>
      </c>
      <c r="CO57" s="15">
        <f t="shared" si="59"/>
        <v>22</v>
      </c>
      <c r="CP57" s="24"/>
      <c r="CQ57" s="23">
        <f t="shared" si="60"/>
        <v>0</v>
      </c>
      <c r="CR57" s="361">
        <f t="shared" si="61"/>
        <v>0</v>
      </c>
    </row>
    <row r="58" spans="1:96" x14ac:dyDescent="0.25">
      <c r="A58" s="347">
        <f t="shared" si="0"/>
        <v>45</v>
      </c>
      <c r="B58" s="367">
        <f t="shared" si="62"/>
        <v>2801</v>
      </c>
      <c r="C58" s="365" t="s">
        <v>10</v>
      </c>
      <c r="D58" s="366">
        <f t="shared" si="67"/>
        <v>2900</v>
      </c>
      <c r="E58" s="326">
        <f t="shared" si="68"/>
        <v>0.11600000000000003</v>
      </c>
      <c r="F58" s="326">
        <f t="shared" si="1"/>
        <v>3.7272402713316687E-2</v>
      </c>
      <c r="G58" s="327">
        <f t="shared" si="63"/>
        <v>104.40000000000003</v>
      </c>
      <c r="H58" s="415"/>
      <c r="I58" s="414">
        <f t="shared" si="3"/>
        <v>0</v>
      </c>
      <c r="J58" s="329">
        <f t="shared" si="4"/>
        <v>120</v>
      </c>
      <c r="K58" s="421"/>
      <c r="L58" s="414">
        <f t="shared" si="5"/>
        <v>0</v>
      </c>
      <c r="M58" s="333">
        <f t="shared" si="6"/>
        <v>156</v>
      </c>
      <c r="N58" s="428"/>
      <c r="O58" s="414">
        <f t="shared" si="7"/>
        <v>0</v>
      </c>
      <c r="P58" s="351">
        <f t="shared" si="64"/>
        <v>0</v>
      </c>
      <c r="Q58" s="335">
        <f t="shared" si="71"/>
        <v>9.8000000000000018E-2</v>
      </c>
      <c r="R58" s="335">
        <f t="shared" si="8"/>
        <v>1.2245626561942165E-2</v>
      </c>
      <c r="S58" s="336">
        <f t="shared" si="66"/>
        <v>34.300000000000004</v>
      </c>
      <c r="T58" s="421"/>
      <c r="U58" s="411">
        <f t="shared" si="9"/>
        <v>0</v>
      </c>
      <c r="V58" s="338">
        <f t="shared" si="10"/>
        <v>39</v>
      </c>
      <c r="W58" s="421"/>
      <c r="X58" s="430">
        <f t="shared" si="11"/>
        <v>0</v>
      </c>
      <c r="Y58" s="339">
        <f t="shared" si="12"/>
        <v>51</v>
      </c>
      <c r="Z58" s="421"/>
      <c r="AA58" s="430">
        <f t="shared" si="13"/>
        <v>0</v>
      </c>
      <c r="AB58" s="355">
        <f t="shared" si="14"/>
        <v>0</v>
      </c>
      <c r="AC58" s="9">
        <f t="shared" si="69"/>
        <v>8.4500000000000006E-2</v>
      </c>
      <c r="AD58" s="9">
        <f t="shared" si="15"/>
        <v>4.7602046888016187E-3</v>
      </c>
      <c r="AE58" s="11">
        <f t="shared" si="16"/>
        <v>13.333333333333334</v>
      </c>
      <c r="AF58" s="421"/>
      <c r="AG58" s="411">
        <f t="shared" si="17"/>
        <v>0</v>
      </c>
      <c r="AH58" s="12">
        <f t="shared" si="18"/>
        <v>20</v>
      </c>
      <c r="AI58" s="421"/>
      <c r="AJ58" s="439">
        <f t="shared" si="19"/>
        <v>0</v>
      </c>
      <c r="AK58" s="13">
        <f t="shared" si="20"/>
        <v>27</v>
      </c>
      <c r="AL58" s="426"/>
      <c r="AM58" s="427">
        <f t="shared" si="21"/>
        <v>0</v>
      </c>
      <c r="AN58" s="361">
        <f t="shared" si="22"/>
        <v>0</v>
      </c>
      <c r="AO58" s="378">
        <f t="shared" si="70"/>
        <v>0.08</v>
      </c>
      <c r="AP58" s="378" t="str">
        <f t="shared" si="23"/>
        <v/>
      </c>
      <c r="AQ58" s="379">
        <f t="shared" si="24"/>
        <v>12</v>
      </c>
      <c r="AR58" s="421"/>
      <c r="AS58" s="411">
        <f t="shared" si="25"/>
        <v>0</v>
      </c>
      <c r="AT58" s="383">
        <f t="shared" si="26"/>
        <v>19</v>
      </c>
      <c r="AU58" s="421"/>
      <c r="AV58" s="439">
        <f t="shared" si="27"/>
        <v>0</v>
      </c>
      <c r="AW58" s="385">
        <f t="shared" si="28"/>
        <v>26</v>
      </c>
      <c r="AX58" s="421"/>
      <c r="AY58" s="427">
        <f t="shared" si="29"/>
        <v>0</v>
      </c>
      <c r="AZ58" s="361">
        <f t="shared" si="30"/>
        <v>0</v>
      </c>
      <c r="BA58" s="17">
        <f t="shared" si="2"/>
        <v>3.9271688682613352E-3</v>
      </c>
      <c r="BB58" s="14">
        <f t="shared" si="31"/>
        <v>11</v>
      </c>
      <c r="BC58" s="24"/>
      <c r="BD58" s="10">
        <f t="shared" si="32"/>
        <v>0</v>
      </c>
      <c r="BE58" s="15">
        <f t="shared" si="33"/>
        <v>18</v>
      </c>
      <c r="BF58" s="24"/>
      <c r="BG58" s="23">
        <f t="shared" si="34"/>
        <v>0</v>
      </c>
      <c r="BH58" s="16">
        <f t="shared" si="35"/>
        <v>25</v>
      </c>
      <c r="BI58" s="24"/>
      <c r="BJ58" s="25">
        <f t="shared" si="36"/>
        <v>0</v>
      </c>
      <c r="BK58" s="26">
        <f t="shared" si="37"/>
        <v>0</v>
      </c>
      <c r="BL58" s="17">
        <f t="shared" si="38"/>
        <v>3.570153516601214E-3</v>
      </c>
      <c r="BM58" s="14">
        <f t="shared" si="39"/>
        <v>10</v>
      </c>
      <c r="BN58" s="24"/>
      <c r="BO58" s="10">
        <f t="shared" si="40"/>
        <v>0</v>
      </c>
      <c r="BP58" s="15">
        <f t="shared" si="41"/>
        <v>17</v>
      </c>
      <c r="BQ58" s="24"/>
      <c r="BR58" s="23">
        <f t="shared" si="42"/>
        <v>0</v>
      </c>
      <c r="BS58" s="16">
        <f t="shared" si="43"/>
        <v>24</v>
      </c>
      <c r="BT58" s="24"/>
      <c r="BU58" s="25">
        <f t="shared" si="44"/>
        <v>0</v>
      </c>
      <c r="BV58" s="26">
        <f t="shared" si="45"/>
        <v>0</v>
      </c>
      <c r="BW58" s="17">
        <f t="shared" si="46"/>
        <v>3.2131381649410924E-3</v>
      </c>
      <c r="BX58" s="14">
        <f t="shared" si="47"/>
        <v>9</v>
      </c>
      <c r="BY58" s="24"/>
      <c r="BZ58" s="10">
        <f t="shared" si="48"/>
        <v>0</v>
      </c>
      <c r="CA58" s="15">
        <f t="shared" si="49"/>
        <v>16</v>
      </c>
      <c r="CB58" s="24"/>
      <c r="CC58" s="23">
        <f t="shared" si="50"/>
        <v>0</v>
      </c>
      <c r="CD58" s="16">
        <f t="shared" si="51"/>
        <v>23</v>
      </c>
      <c r="CE58" s="24"/>
      <c r="CF58" s="25">
        <f t="shared" si="52"/>
        <v>0</v>
      </c>
      <c r="CG58" s="26">
        <f t="shared" si="53"/>
        <v>0</v>
      </c>
      <c r="CH58" s="17">
        <f t="shared" si="54"/>
        <v>2.8561228132809712E-3</v>
      </c>
      <c r="CI58" s="14">
        <f t="shared" si="55"/>
        <v>8</v>
      </c>
      <c r="CJ58" s="24"/>
      <c r="CK58" s="10">
        <f t="shared" si="56"/>
        <v>0</v>
      </c>
      <c r="CL58" s="15">
        <f t="shared" si="57"/>
        <v>15</v>
      </c>
      <c r="CM58" s="24"/>
      <c r="CN58" s="23">
        <f t="shared" si="58"/>
        <v>0</v>
      </c>
      <c r="CO58" s="15">
        <f t="shared" si="59"/>
        <v>22</v>
      </c>
      <c r="CP58" s="24"/>
      <c r="CQ58" s="23">
        <f t="shared" si="60"/>
        <v>0</v>
      </c>
      <c r="CR58" s="361">
        <f t="shared" si="61"/>
        <v>0</v>
      </c>
    </row>
    <row r="59" spans="1:96" x14ac:dyDescent="0.25">
      <c r="A59" s="347">
        <f t="shared" si="0"/>
        <v>46</v>
      </c>
      <c r="B59" s="367">
        <f t="shared" si="62"/>
        <v>2901</v>
      </c>
      <c r="C59" s="365" t="s">
        <v>10</v>
      </c>
      <c r="D59" s="366">
        <f t="shared" si="67"/>
        <v>3000</v>
      </c>
      <c r="E59" s="326">
        <f t="shared" si="68"/>
        <v>0.12050000000000004</v>
      </c>
      <c r="F59" s="326">
        <f t="shared" si="1"/>
        <v>4.1537400896242686E-2</v>
      </c>
      <c r="G59" s="327">
        <f t="shared" si="63"/>
        <v>120.50000000000004</v>
      </c>
      <c r="H59" s="415"/>
      <c r="I59" s="414">
        <f t="shared" si="3"/>
        <v>0</v>
      </c>
      <c r="J59" s="329">
        <f t="shared" si="4"/>
        <v>139</v>
      </c>
      <c r="K59" s="421"/>
      <c r="L59" s="414">
        <f t="shared" si="5"/>
        <v>0</v>
      </c>
      <c r="M59" s="333">
        <f t="shared" si="6"/>
        <v>181</v>
      </c>
      <c r="N59" s="428"/>
      <c r="O59" s="414">
        <f t="shared" si="7"/>
        <v>0</v>
      </c>
      <c r="P59" s="351">
        <f t="shared" si="64"/>
        <v>0</v>
      </c>
      <c r="Q59" s="335">
        <f t="shared" si="71"/>
        <v>0.10250000000000002</v>
      </c>
      <c r="R59" s="335">
        <f t="shared" si="8"/>
        <v>1.4133057566356431E-2</v>
      </c>
      <c r="S59" s="336">
        <f t="shared" si="66"/>
        <v>41.000000000000007</v>
      </c>
      <c r="T59" s="421"/>
      <c r="U59" s="411">
        <f t="shared" si="9"/>
        <v>0</v>
      </c>
      <c r="V59" s="338">
        <f t="shared" si="10"/>
        <v>47</v>
      </c>
      <c r="W59" s="421"/>
      <c r="X59" s="430">
        <f t="shared" si="11"/>
        <v>0</v>
      </c>
      <c r="Y59" s="339">
        <f t="shared" si="12"/>
        <v>61</v>
      </c>
      <c r="Z59" s="421"/>
      <c r="AA59" s="430">
        <f t="shared" si="13"/>
        <v>0</v>
      </c>
      <c r="AB59" s="355">
        <f t="shared" si="14"/>
        <v>0</v>
      </c>
      <c r="AC59" s="9">
        <f t="shared" si="69"/>
        <v>8.900000000000001E-2</v>
      </c>
      <c r="AD59" s="9">
        <f t="shared" si="15"/>
        <v>5.5153395380903138E-3</v>
      </c>
      <c r="AE59" s="11">
        <f t="shared" si="16"/>
        <v>16</v>
      </c>
      <c r="AF59" s="421"/>
      <c r="AG59" s="411">
        <f t="shared" si="17"/>
        <v>0</v>
      </c>
      <c r="AH59" s="12">
        <f t="shared" si="18"/>
        <v>20</v>
      </c>
      <c r="AI59" s="421"/>
      <c r="AJ59" s="439">
        <f t="shared" si="19"/>
        <v>0</v>
      </c>
      <c r="AK59" s="13">
        <f t="shared" si="20"/>
        <v>27</v>
      </c>
      <c r="AL59" s="426"/>
      <c r="AM59" s="427">
        <f t="shared" si="21"/>
        <v>0</v>
      </c>
      <c r="AN59" s="361">
        <f t="shared" si="22"/>
        <v>0</v>
      </c>
      <c r="AO59" s="378">
        <f t="shared" si="70"/>
        <v>0.08</v>
      </c>
      <c r="AP59" s="378" t="str">
        <f t="shared" si="23"/>
        <v/>
      </c>
      <c r="AQ59" s="379">
        <f t="shared" si="24"/>
        <v>12</v>
      </c>
      <c r="AR59" s="421"/>
      <c r="AS59" s="411">
        <f t="shared" si="25"/>
        <v>0</v>
      </c>
      <c r="AT59" s="383">
        <f t="shared" si="26"/>
        <v>19</v>
      </c>
      <c r="AU59" s="421"/>
      <c r="AV59" s="439">
        <f t="shared" si="27"/>
        <v>0</v>
      </c>
      <c r="AW59" s="385">
        <f t="shared" si="28"/>
        <v>26</v>
      </c>
      <c r="AX59" s="421"/>
      <c r="AY59" s="427">
        <f t="shared" si="29"/>
        <v>0</v>
      </c>
      <c r="AZ59" s="361">
        <f t="shared" si="30"/>
        <v>0</v>
      </c>
      <c r="BA59" s="17">
        <f t="shared" si="2"/>
        <v>3.7917959324370908E-3</v>
      </c>
      <c r="BB59" s="14">
        <f t="shared" si="31"/>
        <v>11</v>
      </c>
      <c r="BC59" s="24"/>
      <c r="BD59" s="10">
        <f t="shared" si="32"/>
        <v>0</v>
      </c>
      <c r="BE59" s="15">
        <f t="shared" si="33"/>
        <v>18</v>
      </c>
      <c r="BF59" s="24"/>
      <c r="BG59" s="23">
        <f t="shared" si="34"/>
        <v>0</v>
      </c>
      <c r="BH59" s="16">
        <f t="shared" si="35"/>
        <v>25</v>
      </c>
      <c r="BI59" s="24"/>
      <c r="BJ59" s="25">
        <f t="shared" si="36"/>
        <v>0</v>
      </c>
      <c r="BK59" s="26">
        <f t="shared" si="37"/>
        <v>0</v>
      </c>
      <c r="BL59" s="17">
        <f t="shared" si="38"/>
        <v>3.447087211306446E-3</v>
      </c>
      <c r="BM59" s="14">
        <f t="shared" si="39"/>
        <v>10</v>
      </c>
      <c r="BN59" s="24"/>
      <c r="BO59" s="10">
        <f t="shared" si="40"/>
        <v>0</v>
      </c>
      <c r="BP59" s="15">
        <f t="shared" si="41"/>
        <v>17</v>
      </c>
      <c r="BQ59" s="24"/>
      <c r="BR59" s="23">
        <f t="shared" si="42"/>
        <v>0</v>
      </c>
      <c r="BS59" s="16">
        <f t="shared" si="43"/>
        <v>24</v>
      </c>
      <c r="BT59" s="24"/>
      <c r="BU59" s="25">
        <f t="shared" si="44"/>
        <v>0</v>
      </c>
      <c r="BV59" s="26">
        <f t="shared" si="45"/>
        <v>0</v>
      </c>
      <c r="BW59" s="17">
        <f t="shared" si="46"/>
        <v>3.1023784901758012E-3</v>
      </c>
      <c r="BX59" s="14">
        <f t="shared" si="47"/>
        <v>9</v>
      </c>
      <c r="BY59" s="24"/>
      <c r="BZ59" s="10">
        <f t="shared" si="48"/>
        <v>0</v>
      </c>
      <c r="CA59" s="15">
        <f t="shared" si="49"/>
        <v>16</v>
      </c>
      <c r="CB59" s="24"/>
      <c r="CC59" s="23">
        <f t="shared" si="50"/>
        <v>0</v>
      </c>
      <c r="CD59" s="16">
        <f t="shared" si="51"/>
        <v>23</v>
      </c>
      <c r="CE59" s="24"/>
      <c r="CF59" s="25">
        <f t="shared" si="52"/>
        <v>0</v>
      </c>
      <c r="CG59" s="26">
        <f t="shared" si="53"/>
        <v>0</v>
      </c>
      <c r="CH59" s="17">
        <f t="shared" si="54"/>
        <v>2.7576697690451569E-3</v>
      </c>
      <c r="CI59" s="14">
        <f t="shared" si="55"/>
        <v>8</v>
      </c>
      <c r="CJ59" s="24"/>
      <c r="CK59" s="10">
        <f t="shared" si="56"/>
        <v>0</v>
      </c>
      <c r="CL59" s="15">
        <f t="shared" si="57"/>
        <v>15</v>
      </c>
      <c r="CM59" s="24"/>
      <c r="CN59" s="23">
        <f t="shared" si="58"/>
        <v>0</v>
      </c>
      <c r="CO59" s="15">
        <f t="shared" si="59"/>
        <v>22</v>
      </c>
      <c r="CP59" s="24"/>
      <c r="CQ59" s="23">
        <f t="shared" si="60"/>
        <v>0</v>
      </c>
      <c r="CR59" s="361">
        <f t="shared" si="61"/>
        <v>0</v>
      </c>
    </row>
    <row r="60" spans="1:96" x14ac:dyDescent="0.25">
      <c r="A60" s="347">
        <f t="shared" si="0"/>
        <v>47</v>
      </c>
      <c r="B60" s="367">
        <f t="shared" si="62"/>
        <v>3001</v>
      </c>
      <c r="C60" s="365" t="s">
        <v>10</v>
      </c>
      <c r="D60" s="366">
        <f t="shared" si="67"/>
        <v>3100</v>
      </c>
      <c r="E60" s="326">
        <f t="shared" si="68"/>
        <v>0.12500000000000003</v>
      </c>
      <c r="F60" s="326">
        <f t="shared" si="1"/>
        <v>4.5818060646451192E-2</v>
      </c>
      <c r="G60" s="327">
        <f t="shared" si="63"/>
        <v>137.50000000000003</v>
      </c>
      <c r="H60" s="415"/>
      <c r="I60" s="414">
        <f t="shared" si="3"/>
        <v>0</v>
      </c>
      <c r="J60" s="329">
        <f t="shared" si="4"/>
        <v>158</v>
      </c>
      <c r="K60" s="421"/>
      <c r="L60" s="414">
        <f t="shared" si="5"/>
        <v>0</v>
      </c>
      <c r="M60" s="333">
        <f t="shared" si="6"/>
        <v>205</v>
      </c>
      <c r="N60" s="428"/>
      <c r="O60" s="414">
        <f t="shared" si="7"/>
        <v>0</v>
      </c>
      <c r="P60" s="351">
        <f t="shared" si="64"/>
        <v>0</v>
      </c>
      <c r="Q60" s="335">
        <f t="shared" si="71"/>
        <v>0.10700000000000003</v>
      </c>
      <c r="R60" s="335">
        <f t="shared" si="8"/>
        <v>1.6044651782739092E-2</v>
      </c>
      <c r="S60" s="336">
        <f t="shared" si="66"/>
        <v>48.150000000000013</v>
      </c>
      <c r="T60" s="421"/>
      <c r="U60" s="411">
        <f t="shared" si="9"/>
        <v>0</v>
      </c>
      <c r="V60" s="338">
        <f t="shared" si="10"/>
        <v>55</v>
      </c>
      <c r="W60" s="421"/>
      <c r="X60" s="430">
        <f t="shared" si="11"/>
        <v>0</v>
      </c>
      <c r="Y60" s="339">
        <f t="shared" si="12"/>
        <v>72</v>
      </c>
      <c r="Z60" s="421"/>
      <c r="AA60" s="430">
        <f t="shared" si="13"/>
        <v>0</v>
      </c>
      <c r="AB60" s="355">
        <f t="shared" si="14"/>
        <v>0</v>
      </c>
      <c r="AC60" s="9">
        <f t="shared" si="69"/>
        <v>9.3500000000000014E-2</v>
      </c>
      <c r="AD60" s="9">
        <f t="shared" si="15"/>
        <v>6.2201488392757973E-3</v>
      </c>
      <c r="AE60" s="11">
        <f t="shared" si="16"/>
        <v>18.666666666666668</v>
      </c>
      <c r="AF60" s="421"/>
      <c r="AG60" s="411">
        <f t="shared" si="17"/>
        <v>0</v>
      </c>
      <c r="AH60" s="12">
        <f t="shared" si="18"/>
        <v>21</v>
      </c>
      <c r="AI60" s="421"/>
      <c r="AJ60" s="439">
        <f t="shared" si="19"/>
        <v>0</v>
      </c>
      <c r="AK60" s="13">
        <f t="shared" si="20"/>
        <v>27</v>
      </c>
      <c r="AL60" s="426"/>
      <c r="AM60" s="427">
        <f t="shared" si="21"/>
        <v>0</v>
      </c>
      <c r="AN60" s="361">
        <f t="shared" si="22"/>
        <v>0</v>
      </c>
      <c r="AO60" s="378">
        <f t="shared" si="70"/>
        <v>0.08</v>
      </c>
      <c r="AP60" s="378" t="str">
        <f t="shared" si="23"/>
        <v/>
      </c>
      <c r="AQ60" s="379">
        <f t="shared" si="24"/>
        <v>12</v>
      </c>
      <c r="AR60" s="421"/>
      <c r="AS60" s="411">
        <f t="shared" si="25"/>
        <v>0</v>
      </c>
      <c r="AT60" s="383">
        <f t="shared" si="26"/>
        <v>19</v>
      </c>
      <c r="AU60" s="421"/>
      <c r="AV60" s="439">
        <f t="shared" si="27"/>
        <v>0</v>
      </c>
      <c r="AW60" s="385">
        <f t="shared" si="28"/>
        <v>26</v>
      </c>
      <c r="AX60" s="421"/>
      <c r="AY60" s="427">
        <f t="shared" si="29"/>
        <v>0</v>
      </c>
      <c r="AZ60" s="361">
        <f t="shared" si="30"/>
        <v>0</v>
      </c>
      <c r="BA60" s="17">
        <f t="shared" si="2"/>
        <v>3.6654448517160947E-3</v>
      </c>
      <c r="BB60" s="14">
        <f t="shared" si="31"/>
        <v>11</v>
      </c>
      <c r="BC60" s="24"/>
      <c r="BD60" s="10">
        <f t="shared" si="32"/>
        <v>0</v>
      </c>
      <c r="BE60" s="15">
        <f t="shared" si="33"/>
        <v>18</v>
      </c>
      <c r="BF60" s="24"/>
      <c r="BG60" s="23">
        <f t="shared" si="34"/>
        <v>0</v>
      </c>
      <c r="BH60" s="16">
        <f t="shared" si="35"/>
        <v>25</v>
      </c>
      <c r="BI60" s="24"/>
      <c r="BJ60" s="25">
        <f t="shared" si="36"/>
        <v>0</v>
      </c>
      <c r="BK60" s="26">
        <f t="shared" si="37"/>
        <v>0</v>
      </c>
      <c r="BL60" s="17">
        <f t="shared" si="38"/>
        <v>3.3322225924691772E-3</v>
      </c>
      <c r="BM60" s="14">
        <f t="shared" si="39"/>
        <v>10</v>
      </c>
      <c r="BN60" s="24"/>
      <c r="BO60" s="10">
        <f t="shared" si="40"/>
        <v>0</v>
      </c>
      <c r="BP60" s="15">
        <f t="shared" si="41"/>
        <v>17</v>
      </c>
      <c r="BQ60" s="24"/>
      <c r="BR60" s="23">
        <f t="shared" si="42"/>
        <v>0</v>
      </c>
      <c r="BS60" s="16">
        <f t="shared" si="43"/>
        <v>24</v>
      </c>
      <c r="BT60" s="24"/>
      <c r="BU60" s="25">
        <f t="shared" si="44"/>
        <v>0</v>
      </c>
      <c r="BV60" s="26">
        <f t="shared" si="45"/>
        <v>0</v>
      </c>
      <c r="BW60" s="17">
        <f t="shared" si="46"/>
        <v>2.9990003332222592E-3</v>
      </c>
      <c r="BX60" s="14">
        <f t="shared" si="47"/>
        <v>9</v>
      </c>
      <c r="BY60" s="24"/>
      <c r="BZ60" s="10">
        <f t="shared" si="48"/>
        <v>0</v>
      </c>
      <c r="CA60" s="15">
        <f t="shared" si="49"/>
        <v>16</v>
      </c>
      <c r="CB60" s="24"/>
      <c r="CC60" s="23">
        <f t="shared" si="50"/>
        <v>0</v>
      </c>
      <c r="CD60" s="16">
        <f t="shared" si="51"/>
        <v>23</v>
      </c>
      <c r="CE60" s="24"/>
      <c r="CF60" s="25">
        <f t="shared" si="52"/>
        <v>0</v>
      </c>
      <c r="CG60" s="26">
        <f t="shared" si="53"/>
        <v>0</v>
      </c>
      <c r="CH60" s="17">
        <f t="shared" si="54"/>
        <v>2.6657780739753416E-3</v>
      </c>
      <c r="CI60" s="14">
        <f t="shared" si="55"/>
        <v>8</v>
      </c>
      <c r="CJ60" s="24"/>
      <c r="CK60" s="10">
        <f t="shared" si="56"/>
        <v>0</v>
      </c>
      <c r="CL60" s="15">
        <f t="shared" si="57"/>
        <v>15</v>
      </c>
      <c r="CM60" s="24"/>
      <c r="CN60" s="23">
        <f t="shared" si="58"/>
        <v>0</v>
      </c>
      <c r="CO60" s="15">
        <f t="shared" si="59"/>
        <v>22</v>
      </c>
      <c r="CP60" s="24"/>
      <c r="CQ60" s="23">
        <f t="shared" si="60"/>
        <v>0</v>
      </c>
      <c r="CR60" s="361">
        <f t="shared" si="61"/>
        <v>0</v>
      </c>
    </row>
    <row r="61" spans="1:96" x14ac:dyDescent="0.25">
      <c r="A61" s="347">
        <f t="shared" si="0"/>
        <v>48</v>
      </c>
      <c r="B61" s="367">
        <f t="shared" si="62"/>
        <v>3101</v>
      </c>
      <c r="C61" s="365" t="s">
        <v>10</v>
      </c>
      <c r="D61" s="366">
        <f t="shared" si="67"/>
        <v>3200</v>
      </c>
      <c r="E61" s="326">
        <f t="shared" si="68"/>
        <v>0.12950000000000003</v>
      </c>
      <c r="F61" s="326">
        <f t="shared" si="1"/>
        <v>5.0112866817155766E-2</v>
      </c>
      <c r="G61" s="327">
        <f t="shared" si="63"/>
        <v>155.40000000000003</v>
      </c>
      <c r="H61" s="415"/>
      <c r="I61" s="414">
        <f t="shared" si="3"/>
        <v>0</v>
      </c>
      <c r="J61" s="329">
        <f t="shared" si="4"/>
        <v>179</v>
      </c>
      <c r="K61" s="421"/>
      <c r="L61" s="414">
        <f t="shared" si="5"/>
        <v>0</v>
      </c>
      <c r="M61" s="333">
        <f t="shared" si="6"/>
        <v>233</v>
      </c>
      <c r="N61" s="428"/>
      <c r="O61" s="414">
        <f t="shared" si="7"/>
        <v>0</v>
      </c>
      <c r="P61" s="351">
        <f t="shared" si="64"/>
        <v>0</v>
      </c>
      <c r="Q61" s="335">
        <f t="shared" si="71"/>
        <v>0.11150000000000003</v>
      </c>
      <c r="R61" s="335">
        <f t="shared" si="8"/>
        <v>1.7978071589809744E-2</v>
      </c>
      <c r="S61" s="336">
        <f t="shared" si="66"/>
        <v>55.750000000000014</v>
      </c>
      <c r="T61" s="421"/>
      <c r="U61" s="411">
        <f t="shared" si="9"/>
        <v>0</v>
      </c>
      <c r="V61" s="338">
        <f t="shared" si="10"/>
        <v>64</v>
      </c>
      <c r="W61" s="421"/>
      <c r="X61" s="430">
        <f t="shared" si="11"/>
        <v>0</v>
      </c>
      <c r="Y61" s="339">
        <f t="shared" si="12"/>
        <v>83</v>
      </c>
      <c r="Z61" s="421"/>
      <c r="AA61" s="430">
        <f t="shared" si="13"/>
        <v>0</v>
      </c>
      <c r="AB61" s="355">
        <f t="shared" si="14"/>
        <v>0</v>
      </c>
      <c r="AC61" s="9">
        <f t="shared" si="69"/>
        <v>9.8000000000000018E-2</v>
      </c>
      <c r="AD61" s="9">
        <f t="shared" si="15"/>
        <v>6.8795012361603783E-3</v>
      </c>
      <c r="AE61" s="11">
        <f t="shared" si="16"/>
        <v>21.333333333333332</v>
      </c>
      <c r="AF61" s="421"/>
      <c r="AG61" s="411">
        <f t="shared" si="17"/>
        <v>0</v>
      </c>
      <c r="AH61" s="12">
        <f t="shared" si="18"/>
        <v>25</v>
      </c>
      <c r="AI61" s="421"/>
      <c r="AJ61" s="439">
        <f t="shared" si="19"/>
        <v>0</v>
      </c>
      <c r="AK61" s="13">
        <f t="shared" si="20"/>
        <v>33</v>
      </c>
      <c r="AL61" s="426"/>
      <c r="AM61" s="427">
        <f t="shared" si="21"/>
        <v>0</v>
      </c>
      <c r="AN61" s="361">
        <f t="shared" si="22"/>
        <v>0</v>
      </c>
      <c r="AO61" s="378">
        <f t="shared" si="70"/>
        <v>8.4500000000000006E-2</v>
      </c>
      <c r="AP61" s="378">
        <f t="shared" si="23"/>
        <v>4.5146726862302479E-3</v>
      </c>
      <c r="AQ61" s="379">
        <f t="shared" si="24"/>
        <v>14</v>
      </c>
      <c r="AR61" s="421"/>
      <c r="AS61" s="411">
        <f t="shared" si="25"/>
        <v>0</v>
      </c>
      <c r="AT61" s="383">
        <f t="shared" si="26"/>
        <v>19</v>
      </c>
      <c r="AU61" s="421"/>
      <c r="AV61" s="439">
        <f t="shared" si="27"/>
        <v>0</v>
      </c>
      <c r="AW61" s="385">
        <f t="shared" si="28"/>
        <v>26</v>
      </c>
      <c r="AX61" s="421"/>
      <c r="AY61" s="427">
        <f t="shared" si="29"/>
        <v>0</v>
      </c>
      <c r="AZ61" s="361">
        <f t="shared" si="30"/>
        <v>0</v>
      </c>
      <c r="BA61" s="17">
        <f t="shared" si="2"/>
        <v>3.547242824895195E-3</v>
      </c>
      <c r="BB61" s="14">
        <f t="shared" si="31"/>
        <v>11</v>
      </c>
      <c r="BC61" s="24"/>
      <c r="BD61" s="10">
        <f t="shared" si="32"/>
        <v>0</v>
      </c>
      <c r="BE61" s="15">
        <f t="shared" si="33"/>
        <v>18</v>
      </c>
      <c r="BF61" s="24"/>
      <c r="BG61" s="23">
        <f t="shared" si="34"/>
        <v>0</v>
      </c>
      <c r="BH61" s="16">
        <f t="shared" si="35"/>
        <v>25</v>
      </c>
      <c r="BI61" s="24"/>
      <c r="BJ61" s="25">
        <f t="shared" si="36"/>
        <v>0</v>
      </c>
      <c r="BK61" s="26">
        <f t="shared" si="37"/>
        <v>0</v>
      </c>
      <c r="BL61" s="17">
        <f t="shared" si="38"/>
        <v>3.2247662044501773E-3</v>
      </c>
      <c r="BM61" s="14">
        <f t="shared" si="39"/>
        <v>10</v>
      </c>
      <c r="BN61" s="24"/>
      <c r="BO61" s="10">
        <f t="shared" si="40"/>
        <v>0</v>
      </c>
      <c r="BP61" s="15">
        <f t="shared" si="41"/>
        <v>17</v>
      </c>
      <c r="BQ61" s="24"/>
      <c r="BR61" s="23">
        <f t="shared" si="42"/>
        <v>0</v>
      </c>
      <c r="BS61" s="16">
        <f t="shared" si="43"/>
        <v>24</v>
      </c>
      <c r="BT61" s="24"/>
      <c r="BU61" s="25">
        <f t="shared" si="44"/>
        <v>0</v>
      </c>
      <c r="BV61" s="26">
        <f t="shared" si="45"/>
        <v>0</v>
      </c>
      <c r="BW61" s="17">
        <f t="shared" si="46"/>
        <v>2.9022895840051595E-3</v>
      </c>
      <c r="BX61" s="14">
        <f t="shared" si="47"/>
        <v>9</v>
      </c>
      <c r="BY61" s="24"/>
      <c r="BZ61" s="10">
        <f t="shared" si="48"/>
        <v>0</v>
      </c>
      <c r="CA61" s="15">
        <f t="shared" si="49"/>
        <v>16</v>
      </c>
      <c r="CB61" s="24"/>
      <c r="CC61" s="23">
        <f t="shared" si="50"/>
        <v>0</v>
      </c>
      <c r="CD61" s="16">
        <f t="shared" si="51"/>
        <v>23</v>
      </c>
      <c r="CE61" s="24"/>
      <c r="CF61" s="25">
        <f t="shared" si="52"/>
        <v>0</v>
      </c>
      <c r="CG61" s="26">
        <f t="shared" si="53"/>
        <v>0</v>
      </c>
      <c r="CH61" s="17">
        <f t="shared" si="54"/>
        <v>2.5798129635601417E-3</v>
      </c>
      <c r="CI61" s="14">
        <f t="shared" si="55"/>
        <v>8</v>
      </c>
      <c r="CJ61" s="24"/>
      <c r="CK61" s="10">
        <f t="shared" si="56"/>
        <v>0</v>
      </c>
      <c r="CL61" s="15">
        <f t="shared" si="57"/>
        <v>15</v>
      </c>
      <c r="CM61" s="24"/>
      <c r="CN61" s="23">
        <f t="shared" si="58"/>
        <v>0</v>
      </c>
      <c r="CO61" s="15">
        <f t="shared" si="59"/>
        <v>22</v>
      </c>
      <c r="CP61" s="24"/>
      <c r="CQ61" s="23">
        <f t="shared" si="60"/>
        <v>0</v>
      </c>
      <c r="CR61" s="361">
        <f t="shared" si="61"/>
        <v>0</v>
      </c>
    </row>
    <row r="62" spans="1:96" x14ac:dyDescent="0.25">
      <c r="A62" s="347">
        <f t="shared" si="0"/>
        <v>49</v>
      </c>
      <c r="B62" s="367">
        <f t="shared" si="62"/>
        <v>3201</v>
      </c>
      <c r="C62" s="365" t="s">
        <v>10</v>
      </c>
      <c r="D62" s="366">
        <f t="shared" si="67"/>
        <v>3300</v>
      </c>
      <c r="E62" s="326">
        <f t="shared" si="68"/>
        <v>0.13400000000000004</v>
      </c>
      <c r="F62" s="326">
        <f t="shared" si="1"/>
        <v>5.4420493595751344E-2</v>
      </c>
      <c r="G62" s="327">
        <f t="shared" si="63"/>
        <v>174.20000000000005</v>
      </c>
      <c r="H62" s="415"/>
      <c r="I62" s="414">
        <f t="shared" si="3"/>
        <v>0</v>
      </c>
      <c r="J62" s="329">
        <f t="shared" si="4"/>
        <v>200</v>
      </c>
      <c r="K62" s="421"/>
      <c r="L62" s="414">
        <f t="shared" si="5"/>
        <v>0</v>
      </c>
      <c r="M62" s="333">
        <f t="shared" si="6"/>
        <v>260</v>
      </c>
      <c r="N62" s="428"/>
      <c r="O62" s="414">
        <f t="shared" si="7"/>
        <v>0</v>
      </c>
      <c r="P62" s="351">
        <f t="shared" si="64"/>
        <v>0</v>
      </c>
      <c r="Q62" s="335">
        <f t="shared" si="71"/>
        <v>0.11600000000000003</v>
      </c>
      <c r="R62" s="335">
        <f t="shared" si="8"/>
        <v>1.9931271477663236E-2</v>
      </c>
      <c r="S62" s="336">
        <f t="shared" si="66"/>
        <v>63.800000000000018</v>
      </c>
      <c r="T62" s="421"/>
      <c r="U62" s="411">
        <f t="shared" si="9"/>
        <v>0</v>
      </c>
      <c r="V62" s="338">
        <f t="shared" si="10"/>
        <v>73</v>
      </c>
      <c r="W62" s="421"/>
      <c r="X62" s="430">
        <f t="shared" si="11"/>
        <v>0</v>
      </c>
      <c r="Y62" s="339">
        <f t="shared" si="12"/>
        <v>95</v>
      </c>
      <c r="Z62" s="421"/>
      <c r="AA62" s="430">
        <f t="shared" si="13"/>
        <v>0</v>
      </c>
      <c r="AB62" s="355">
        <f t="shared" si="14"/>
        <v>0</v>
      </c>
      <c r="AC62" s="9">
        <f t="shared" si="69"/>
        <v>0.10250000000000002</v>
      </c>
      <c r="AD62" s="9">
        <f t="shared" si="15"/>
        <v>7.4976569821930648E-3</v>
      </c>
      <c r="AE62" s="11">
        <f t="shared" si="16"/>
        <v>24</v>
      </c>
      <c r="AF62" s="421"/>
      <c r="AG62" s="411">
        <f t="shared" si="17"/>
        <v>0</v>
      </c>
      <c r="AH62" s="12">
        <f t="shared" si="18"/>
        <v>28</v>
      </c>
      <c r="AI62" s="421"/>
      <c r="AJ62" s="439">
        <f t="shared" si="19"/>
        <v>0</v>
      </c>
      <c r="AK62" s="13">
        <f t="shared" si="20"/>
        <v>36</v>
      </c>
      <c r="AL62" s="426"/>
      <c r="AM62" s="427">
        <f t="shared" si="21"/>
        <v>0</v>
      </c>
      <c r="AN62" s="361">
        <f t="shared" si="22"/>
        <v>0</v>
      </c>
      <c r="AO62" s="378">
        <f t="shared" si="70"/>
        <v>8.900000000000001E-2</v>
      </c>
      <c r="AP62" s="378">
        <f t="shared" si="23"/>
        <v>4.9984379881287096E-3</v>
      </c>
      <c r="AQ62" s="379">
        <f t="shared" si="24"/>
        <v>16</v>
      </c>
      <c r="AR62" s="421"/>
      <c r="AS62" s="411">
        <f t="shared" si="25"/>
        <v>0</v>
      </c>
      <c r="AT62" s="383">
        <f t="shared" si="26"/>
        <v>19</v>
      </c>
      <c r="AU62" s="421"/>
      <c r="AV62" s="439">
        <f t="shared" si="27"/>
        <v>0</v>
      </c>
      <c r="AW62" s="385">
        <f t="shared" si="28"/>
        <v>26</v>
      </c>
      <c r="AX62" s="421"/>
      <c r="AY62" s="427">
        <f t="shared" si="29"/>
        <v>0</v>
      </c>
      <c r="AZ62" s="361">
        <f t="shared" si="30"/>
        <v>0</v>
      </c>
      <c r="BA62" s="17">
        <f t="shared" si="2"/>
        <v>3.4364261168384879E-3</v>
      </c>
      <c r="BB62" s="14">
        <f t="shared" si="31"/>
        <v>11</v>
      </c>
      <c r="BC62" s="24"/>
      <c r="BD62" s="10">
        <f t="shared" si="32"/>
        <v>0</v>
      </c>
      <c r="BE62" s="15">
        <f t="shared" si="33"/>
        <v>18</v>
      </c>
      <c r="BF62" s="24"/>
      <c r="BG62" s="23">
        <f t="shared" si="34"/>
        <v>0</v>
      </c>
      <c r="BH62" s="16">
        <f t="shared" si="35"/>
        <v>25</v>
      </c>
      <c r="BI62" s="24"/>
      <c r="BJ62" s="25">
        <f t="shared" si="36"/>
        <v>0</v>
      </c>
      <c r="BK62" s="26">
        <f t="shared" si="37"/>
        <v>0</v>
      </c>
      <c r="BL62" s="17">
        <f t="shared" si="38"/>
        <v>3.1240237425804438E-3</v>
      </c>
      <c r="BM62" s="14">
        <f t="shared" si="39"/>
        <v>10</v>
      </c>
      <c r="BN62" s="24"/>
      <c r="BO62" s="10">
        <f t="shared" si="40"/>
        <v>0</v>
      </c>
      <c r="BP62" s="15">
        <f t="shared" si="41"/>
        <v>17</v>
      </c>
      <c r="BQ62" s="24"/>
      <c r="BR62" s="23">
        <f t="shared" si="42"/>
        <v>0</v>
      </c>
      <c r="BS62" s="16">
        <f t="shared" si="43"/>
        <v>24</v>
      </c>
      <c r="BT62" s="24"/>
      <c r="BU62" s="25">
        <f t="shared" si="44"/>
        <v>0</v>
      </c>
      <c r="BV62" s="26">
        <f t="shared" si="45"/>
        <v>0</v>
      </c>
      <c r="BW62" s="17">
        <f t="shared" si="46"/>
        <v>2.8116213683223993E-3</v>
      </c>
      <c r="BX62" s="14">
        <f t="shared" si="47"/>
        <v>9</v>
      </c>
      <c r="BY62" s="24"/>
      <c r="BZ62" s="10">
        <f t="shared" si="48"/>
        <v>0</v>
      </c>
      <c r="CA62" s="15">
        <f t="shared" si="49"/>
        <v>16</v>
      </c>
      <c r="CB62" s="24"/>
      <c r="CC62" s="23">
        <f t="shared" si="50"/>
        <v>0</v>
      </c>
      <c r="CD62" s="16">
        <f t="shared" si="51"/>
        <v>23</v>
      </c>
      <c r="CE62" s="24"/>
      <c r="CF62" s="25">
        <f t="shared" si="52"/>
        <v>0</v>
      </c>
      <c r="CG62" s="26">
        <f t="shared" si="53"/>
        <v>0</v>
      </c>
      <c r="CH62" s="17">
        <f t="shared" si="54"/>
        <v>2.4992189940643548E-3</v>
      </c>
      <c r="CI62" s="14">
        <f t="shared" si="55"/>
        <v>8</v>
      </c>
      <c r="CJ62" s="24"/>
      <c r="CK62" s="10">
        <f t="shared" si="56"/>
        <v>0</v>
      </c>
      <c r="CL62" s="15">
        <f t="shared" si="57"/>
        <v>15</v>
      </c>
      <c r="CM62" s="24"/>
      <c r="CN62" s="23">
        <f t="shared" si="58"/>
        <v>0</v>
      </c>
      <c r="CO62" s="15">
        <f t="shared" si="59"/>
        <v>22</v>
      </c>
      <c r="CP62" s="24"/>
      <c r="CQ62" s="23">
        <f t="shared" si="60"/>
        <v>0</v>
      </c>
      <c r="CR62" s="361">
        <f t="shared" si="61"/>
        <v>0</v>
      </c>
    </row>
    <row r="63" spans="1:96" x14ac:dyDescent="0.25">
      <c r="A63" s="347">
        <f t="shared" si="0"/>
        <v>50</v>
      </c>
      <c r="B63" s="367">
        <f t="shared" si="62"/>
        <v>3301</v>
      </c>
      <c r="C63" s="365" t="s">
        <v>10</v>
      </c>
      <c r="D63" s="366">
        <f t="shared" si="67"/>
        <v>3400</v>
      </c>
      <c r="E63" s="326">
        <f t="shared" si="68"/>
        <v>0.13850000000000004</v>
      </c>
      <c r="F63" s="326">
        <f t="shared" si="1"/>
        <v>5.8739775825507441E-2</v>
      </c>
      <c r="G63" s="327">
        <f t="shared" si="63"/>
        <v>193.90000000000006</v>
      </c>
      <c r="H63" s="415"/>
      <c r="I63" s="414">
        <f t="shared" si="3"/>
        <v>0</v>
      </c>
      <c r="J63" s="329">
        <f t="shared" si="4"/>
        <v>223</v>
      </c>
      <c r="K63" s="421"/>
      <c r="L63" s="414">
        <f t="shared" si="5"/>
        <v>0</v>
      </c>
      <c r="M63" s="333">
        <f t="shared" si="6"/>
        <v>290</v>
      </c>
      <c r="N63" s="428"/>
      <c r="O63" s="414">
        <f t="shared" si="7"/>
        <v>0</v>
      </c>
      <c r="P63" s="351">
        <f t="shared" si="64"/>
        <v>0</v>
      </c>
      <c r="Q63" s="335">
        <f t="shared" si="71"/>
        <v>0.12050000000000004</v>
      </c>
      <c r="R63" s="335">
        <f t="shared" si="8"/>
        <v>2.1902453801878226E-2</v>
      </c>
      <c r="S63" s="336">
        <f t="shared" si="66"/>
        <v>72.300000000000026</v>
      </c>
      <c r="T63" s="421"/>
      <c r="U63" s="411">
        <f t="shared" si="9"/>
        <v>0</v>
      </c>
      <c r="V63" s="338">
        <f t="shared" si="10"/>
        <v>83</v>
      </c>
      <c r="W63" s="421"/>
      <c r="X63" s="430">
        <f t="shared" si="11"/>
        <v>0</v>
      </c>
      <c r="Y63" s="339">
        <f t="shared" si="12"/>
        <v>108</v>
      </c>
      <c r="Z63" s="421"/>
      <c r="AA63" s="430">
        <f t="shared" si="13"/>
        <v>0</v>
      </c>
      <c r="AB63" s="355">
        <f t="shared" si="14"/>
        <v>0</v>
      </c>
      <c r="AC63" s="9">
        <f t="shared" si="69"/>
        <v>0.10700000000000003</v>
      </c>
      <c r="AD63" s="9">
        <f t="shared" si="15"/>
        <v>8.0783600929011413E-3</v>
      </c>
      <c r="AE63" s="11">
        <f t="shared" si="16"/>
        <v>26.666666666666668</v>
      </c>
      <c r="AF63" s="421"/>
      <c r="AG63" s="411">
        <f t="shared" si="17"/>
        <v>0</v>
      </c>
      <c r="AH63" s="12">
        <f t="shared" si="18"/>
        <v>31</v>
      </c>
      <c r="AI63" s="421"/>
      <c r="AJ63" s="439">
        <f t="shared" si="19"/>
        <v>0</v>
      </c>
      <c r="AK63" s="13">
        <f t="shared" si="20"/>
        <v>40</v>
      </c>
      <c r="AL63" s="426"/>
      <c r="AM63" s="427">
        <f t="shared" si="21"/>
        <v>0</v>
      </c>
      <c r="AN63" s="361">
        <f t="shared" si="22"/>
        <v>0</v>
      </c>
      <c r="AO63" s="378">
        <f t="shared" si="70"/>
        <v>9.3500000000000014E-2</v>
      </c>
      <c r="AP63" s="378">
        <f t="shared" si="23"/>
        <v>5.4528930627082703E-3</v>
      </c>
      <c r="AQ63" s="379">
        <f t="shared" si="24"/>
        <v>18</v>
      </c>
      <c r="AR63" s="421"/>
      <c r="AS63" s="411">
        <f t="shared" si="25"/>
        <v>0</v>
      </c>
      <c r="AT63" s="383">
        <f t="shared" si="26"/>
        <v>21</v>
      </c>
      <c r="AU63" s="421"/>
      <c r="AV63" s="439">
        <f t="shared" si="27"/>
        <v>0</v>
      </c>
      <c r="AW63" s="385">
        <f t="shared" si="28"/>
        <v>27</v>
      </c>
      <c r="AX63" s="421"/>
      <c r="AY63" s="427">
        <f t="shared" si="29"/>
        <v>0</v>
      </c>
      <c r="AZ63" s="361">
        <f t="shared" si="30"/>
        <v>0</v>
      </c>
      <c r="BA63" s="17">
        <f t="shared" si="2"/>
        <v>3.3929112390184792E-3</v>
      </c>
      <c r="BB63" s="14">
        <f t="shared" si="31"/>
        <v>11.2</v>
      </c>
      <c r="BC63" s="24"/>
      <c r="BD63" s="10">
        <f t="shared" si="32"/>
        <v>0</v>
      </c>
      <c r="BE63" s="15">
        <f t="shared" si="33"/>
        <v>18</v>
      </c>
      <c r="BF63" s="24"/>
      <c r="BG63" s="23">
        <f t="shared" si="34"/>
        <v>0</v>
      </c>
      <c r="BH63" s="16">
        <f t="shared" si="35"/>
        <v>25</v>
      </c>
      <c r="BI63" s="24"/>
      <c r="BJ63" s="25">
        <f t="shared" si="36"/>
        <v>0</v>
      </c>
      <c r="BK63" s="26">
        <f t="shared" si="37"/>
        <v>0</v>
      </c>
      <c r="BL63" s="17">
        <f t="shared" si="38"/>
        <v>3.029385034837928E-3</v>
      </c>
      <c r="BM63" s="14">
        <f t="shared" si="39"/>
        <v>10</v>
      </c>
      <c r="BN63" s="24"/>
      <c r="BO63" s="10">
        <f t="shared" si="40"/>
        <v>0</v>
      </c>
      <c r="BP63" s="15">
        <f t="shared" si="41"/>
        <v>17</v>
      </c>
      <c r="BQ63" s="24"/>
      <c r="BR63" s="23">
        <f t="shared" si="42"/>
        <v>0</v>
      </c>
      <c r="BS63" s="16">
        <f t="shared" si="43"/>
        <v>24</v>
      </c>
      <c r="BT63" s="24"/>
      <c r="BU63" s="25">
        <f t="shared" si="44"/>
        <v>0</v>
      </c>
      <c r="BV63" s="26">
        <f t="shared" si="45"/>
        <v>0</v>
      </c>
      <c r="BW63" s="17">
        <f t="shared" si="46"/>
        <v>2.7264465313541352E-3</v>
      </c>
      <c r="BX63" s="14">
        <f t="shared" si="47"/>
        <v>9</v>
      </c>
      <c r="BY63" s="24"/>
      <c r="BZ63" s="10">
        <f t="shared" si="48"/>
        <v>0</v>
      </c>
      <c r="CA63" s="15">
        <f t="shared" si="49"/>
        <v>16</v>
      </c>
      <c r="CB63" s="24"/>
      <c r="CC63" s="23">
        <f t="shared" si="50"/>
        <v>0</v>
      </c>
      <c r="CD63" s="16">
        <f t="shared" si="51"/>
        <v>23</v>
      </c>
      <c r="CE63" s="24"/>
      <c r="CF63" s="25">
        <f t="shared" si="52"/>
        <v>0</v>
      </c>
      <c r="CG63" s="26">
        <f t="shared" si="53"/>
        <v>0</v>
      </c>
      <c r="CH63" s="17">
        <f t="shared" si="54"/>
        <v>2.4235080278703423E-3</v>
      </c>
      <c r="CI63" s="14">
        <f t="shared" si="55"/>
        <v>8</v>
      </c>
      <c r="CJ63" s="24"/>
      <c r="CK63" s="10">
        <f t="shared" si="56"/>
        <v>0</v>
      </c>
      <c r="CL63" s="15">
        <f t="shared" si="57"/>
        <v>15</v>
      </c>
      <c r="CM63" s="24"/>
      <c r="CN63" s="23">
        <f t="shared" si="58"/>
        <v>0</v>
      </c>
      <c r="CO63" s="15">
        <f t="shared" si="59"/>
        <v>22</v>
      </c>
      <c r="CP63" s="24"/>
      <c r="CQ63" s="23">
        <f t="shared" si="60"/>
        <v>0</v>
      </c>
      <c r="CR63" s="361">
        <f t="shared" si="61"/>
        <v>0</v>
      </c>
    </row>
    <row r="64" spans="1:96" x14ac:dyDescent="0.25">
      <c r="A64" s="347">
        <f t="shared" si="0"/>
        <v>51</v>
      </c>
      <c r="B64" s="367">
        <f t="shared" si="62"/>
        <v>3401</v>
      </c>
      <c r="C64" s="365" t="s">
        <v>10</v>
      </c>
      <c r="D64" s="366">
        <f t="shared" si="67"/>
        <v>3500</v>
      </c>
      <c r="E64" s="326">
        <f t="shared" si="68"/>
        <v>0.14300000000000004</v>
      </c>
      <c r="F64" s="326">
        <f t="shared" si="1"/>
        <v>6.3069685386651003E-2</v>
      </c>
      <c r="G64" s="327">
        <f t="shared" si="63"/>
        <v>214.50000000000006</v>
      </c>
      <c r="H64" s="415"/>
      <c r="I64" s="414">
        <f t="shared" si="3"/>
        <v>0</v>
      </c>
      <c r="J64" s="329">
        <f t="shared" si="4"/>
        <v>247</v>
      </c>
      <c r="K64" s="421"/>
      <c r="L64" s="414">
        <f t="shared" si="5"/>
        <v>0</v>
      </c>
      <c r="M64" s="333">
        <f t="shared" si="6"/>
        <v>321</v>
      </c>
      <c r="N64" s="428"/>
      <c r="O64" s="414">
        <f t="shared" si="7"/>
        <v>0</v>
      </c>
      <c r="P64" s="351">
        <f t="shared" si="64"/>
        <v>0</v>
      </c>
      <c r="Q64" s="335">
        <f t="shared" si="71"/>
        <v>0.12500000000000003</v>
      </c>
      <c r="R64" s="335">
        <f t="shared" si="8"/>
        <v>2.3890032343428409E-2</v>
      </c>
      <c r="S64" s="336">
        <f t="shared" si="66"/>
        <v>81.250000000000014</v>
      </c>
      <c r="T64" s="421"/>
      <c r="U64" s="411">
        <f t="shared" si="9"/>
        <v>0</v>
      </c>
      <c r="V64" s="338">
        <f t="shared" si="10"/>
        <v>93</v>
      </c>
      <c r="W64" s="421"/>
      <c r="X64" s="430">
        <f t="shared" si="11"/>
        <v>0</v>
      </c>
      <c r="Y64" s="339">
        <f t="shared" si="12"/>
        <v>121</v>
      </c>
      <c r="Z64" s="421"/>
      <c r="AA64" s="430">
        <f t="shared" si="13"/>
        <v>0</v>
      </c>
      <c r="AB64" s="355">
        <f t="shared" si="14"/>
        <v>0</v>
      </c>
      <c r="AC64" s="9">
        <f t="shared" si="69"/>
        <v>0.11150000000000003</v>
      </c>
      <c r="AD64" s="9">
        <f t="shared" si="15"/>
        <v>8.6249142409095363E-3</v>
      </c>
      <c r="AE64" s="11">
        <f t="shared" si="16"/>
        <v>29.333333333333332</v>
      </c>
      <c r="AF64" s="421"/>
      <c r="AG64" s="411">
        <f t="shared" si="17"/>
        <v>0</v>
      </c>
      <c r="AH64" s="12">
        <f t="shared" si="18"/>
        <v>34</v>
      </c>
      <c r="AI64" s="421"/>
      <c r="AJ64" s="439">
        <f t="shared" si="19"/>
        <v>0</v>
      </c>
      <c r="AK64" s="13">
        <f t="shared" si="20"/>
        <v>44</v>
      </c>
      <c r="AL64" s="426"/>
      <c r="AM64" s="427">
        <f t="shared" si="21"/>
        <v>0</v>
      </c>
      <c r="AN64" s="361">
        <f t="shared" si="22"/>
        <v>0</v>
      </c>
      <c r="AO64" s="378">
        <f t="shared" si="70"/>
        <v>9.8000000000000018E-2</v>
      </c>
      <c r="AP64" s="378">
        <f t="shared" si="23"/>
        <v>5.8806233460746843E-3</v>
      </c>
      <c r="AQ64" s="379">
        <f t="shared" si="24"/>
        <v>20</v>
      </c>
      <c r="AR64" s="421"/>
      <c r="AS64" s="411">
        <f t="shared" si="25"/>
        <v>0</v>
      </c>
      <c r="AT64" s="383">
        <f t="shared" si="26"/>
        <v>23</v>
      </c>
      <c r="AU64" s="421"/>
      <c r="AV64" s="439">
        <f t="shared" si="27"/>
        <v>0</v>
      </c>
      <c r="AW64" s="385">
        <f t="shared" si="28"/>
        <v>30</v>
      </c>
      <c r="AX64" s="421"/>
      <c r="AY64" s="427">
        <f t="shared" si="29"/>
        <v>0</v>
      </c>
      <c r="AZ64" s="361">
        <f t="shared" si="30"/>
        <v>0</v>
      </c>
      <c r="BA64" s="17">
        <f t="shared" si="2"/>
        <v>3.7635989414877978E-3</v>
      </c>
      <c r="BB64" s="14">
        <f t="shared" si="31"/>
        <v>12.8</v>
      </c>
      <c r="BC64" s="24"/>
      <c r="BD64" s="10">
        <f t="shared" si="32"/>
        <v>0</v>
      </c>
      <c r="BE64" s="15">
        <f t="shared" si="33"/>
        <v>18</v>
      </c>
      <c r="BF64" s="24"/>
      <c r="BG64" s="23">
        <f t="shared" si="34"/>
        <v>0</v>
      </c>
      <c r="BH64" s="16">
        <f t="shared" si="35"/>
        <v>25</v>
      </c>
      <c r="BI64" s="24"/>
      <c r="BJ64" s="25">
        <f t="shared" si="36"/>
        <v>0</v>
      </c>
      <c r="BK64" s="26">
        <f t="shared" si="37"/>
        <v>0</v>
      </c>
      <c r="BL64" s="17">
        <f t="shared" si="38"/>
        <v>2.9403116730373421E-3</v>
      </c>
      <c r="BM64" s="14">
        <f t="shared" si="39"/>
        <v>10</v>
      </c>
      <c r="BN64" s="24"/>
      <c r="BO64" s="10">
        <f t="shared" si="40"/>
        <v>0</v>
      </c>
      <c r="BP64" s="15">
        <f t="shared" si="41"/>
        <v>17</v>
      </c>
      <c r="BQ64" s="24"/>
      <c r="BR64" s="23">
        <f t="shared" si="42"/>
        <v>0</v>
      </c>
      <c r="BS64" s="16">
        <f t="shared" si="43"/>
        <v>24</v>
      </c>
      <c r="BT64" s="24"/>
      <c r="BU64" s="25">
        <f t="shared" si="44"/>
        <v>0</v>
      </c>
      <c r="BV64" s="26">
        <f t="shared" si="45"/>
        <v>0</v>
      </c>
      <c r="BW64" s="17">
        <f t="shared" si="46"/>
        <v>2.6462805057336078E-3</v>
      </c>
      <c r="BX64" s="14">
        <f t="shared" si="47"/>
        <v>9</v>
      </c>
      <c r="BY64" s="24"/>
      <c r="BZ64" s="10">
        <f t="shared" si="48"/>
        <v>0</v>
      </c>
      <c r="CA64" s="15">
        <f t="shared" si="49"/>
        <v>16</v>
      </c>
      <c r="CB64" s="24"/>
      <c r="CC64" s="23">
        <f t="shared" si="50"/>
        <v>0</v>
      </c>
      <c r="CD64" s="16">
        <f t="shared" si="51"/>
        <v>23</v>
      </c>
      <c r="CE64" s="24"/>
      <c r="CF64" s="25">
        <f t="shared" si="52"/>
        <v>0</v>
      </c>
      <c r="CG64" s="26">
        <f t="shared" si="53"/>
        <v>0</v>
      </c>
      <c r="CH64" s="17">
        <f t="shared" si="54"/>
        <v>2.3522493384298734E-3</v>
      </c>
      <c r="CI64" s="14">
        <f t="shared" si="55"/>
        <v>8</v>
      </c>
      <c r="CJ64" s="24"/>
      <c r="CK64" s="10">
        <f t="shared" si="56"/>
        <v>0</v>
      </c>
      <c r="CL64" s="15">
        <f t="shared" si="57"/>
        <v>15</v>
      </c>
      <c r="CM64" s="24"/>
      <c r="CN64" s="23">
        <f t="shared" si="58"/>
        <v>0</v>
      </c>
      <c r="CO64" s="15">
        <f t="shared" si="59"/>
        <v>22</v>
      </c>
      <c r="CP64" s="24"/>
      <c r="CQ64" s="23">
        <f t="shared" si="60"/>
        <v>0</v>
      </c>
      <c r="CR64" s="361">
        <f t="shared" si="61"/>
        <v>0</v>
      </c>
    </row>
    <row r="65" spans="1:96" x14ac:dyDescent="0.25">
      <c r="A65" s="347">
        <f t="shared" si="0"/>
        <v>52</v>
      </c>
      <c r="B65" s="367">
        <f t="shared" si="62"/>
        <v>3501</v>
      </c>
      <c r="C65" s="365" t="s">
        <v>10</v>
      </c>
      <c r="D65" s="366">
        <f t="shared" si="67"/>
        <v>3600</v>
      </c>
      <c r="E65" s="326">
        <f t="shared" si="68"/>
        <v>0.14750000000000005</v>
      </c>
      <c r="F65" s="326">
        <f t="shared" si="1"/>
        <v>6.7409311625249949E-2</v>
      </c>
      <c r="G65" s="327">
        <f t="shared" si="63"/>
        <v>236.00000000000009</v>
      </c>
      <c r="H65" s="415"/>
      <c r="I65" s="414">
        <f t="shared" si="3"/>
        <v>0</v>
      </c>
      <c r="J65" s="329">
        <f t="shared" si="4"/>
        <v>271</v>
      </c>
      <c r="K65" s="421"/>
      <c r="L65" s="414">
        <f t="shared" si="5"/>
        <v>0</v>
      </c>
      <c r="M65" s="333">
        <f t="shared" si="6"/>
        <v>352</v>
      </c>
      <c r="N65" s="428"/>
      <c r="O65" s="414">
        <f t="shared" si="7"/>
        <v>0</v>
      </c>
      <c r="P65" s="351">
        <f t="shared" si="64"/>
        <v>0</v>
      </c>
      <c r="Q65" s="335">
        <f t="shared" si="71"/>
        <v>0.12950000000000003</v>
      </c>
      <c r="R65" s="335">
        <f t="shared" si="8"/>
        <v>2.5892602113681811E-2</v>
      </c>
      <c r="S65" s="336">
        <f t="shared" si="66"/>
        <v>90.65000000000002</v>
      </c>
      <c r="T65" s="421"/>
      <c r="U65" s="411">
        <f t="shared" si="9"/>
        <v>0</v>
      </c>
      <c r="V65" s="338">
        <f t="shared" si="10"/>
        <v>104</v>
      </c>
      <c r="W65" s="421"/>
      <c r="X65" s="430">
        <f t="shared" si="11"/>
        <v>0</v>
      </c>
      <c r="Y65" s="339">
        <f t="shared" si="12"/>
        <v>135</v>
      </c>
      <c r="Z65" s="421"/>
      <c r="AA65" s="430">
        <f t="shared" si="13"/>
        <v>0</v>
      </c>
      <c r="AB65" s="355">
        <f t="shared" si="14"/>
        <v>0</v>
      </c>
      <c r="AC65" s="9">
        <f t="shared" si="69"/>
        <v>0.11600000000000003</v>
      </c>
      <c r="AD65" s="9">
        <f t="shared" si="15"/>
        <v>9.1402456441016851E-3</v>
      </c>
      <c r="AE65" s="11">
        <f t="shared" si="16"/>
        <v>32</v>
      </c>
      <c r="AF65" s="421"/>
      <c r="AG65" s="411">
        <f t="shared" si="17"/>
        <v>0</v>
      </c>
      <c r="AH65" s="12">
        <f t="shared" si="18"/>
        <v>37</v>
      </c>
      <c r="AI65" s="421"/>
      <c r="AJ65" s="439">
        <f t="shared" si="19"/>
        <v>0</v>
      </c>
      <c r="AK65" s="13">
        <f t="shared" si="20"/>
        <v>48</v>
      </c>
      <c r="AL65" s="426"/>
      <c r="AM65" s="427">
        <f t="shared" si="21"/>
        <v>0</v>
      </c>
      <c r="AN65" s="361">
        <f t="shared" si="22"/>
        <v>0</v>
      </c>
      <c r="AO65" s="378">
        <f t="shared" si="70"/>
        <v>0.10250000000000002</v>
      </c>
      <c r="AP65" s="378">
        <f t="shared" si="23"/>
        <v>6.2839188803199084E-3</v>
      </c>
      <c r="AQ65" s="379">
        <f t="shared" si="24"/>
        <v>22</v>
      </c>
      <c r="AR65" s="421"/>
      <c r="AS65" s="411">
        <f t="shared" si="25"/>
        <v>0</v>
      </c>
      <c r="AT65" s="383">
        <f t="shared" si="26"/>
        <v>25</v>
      </c>
      <c r="AU65" s="421"/>
      <c r="AV65" s="439">
        <f t="shared" si="27"/>
        <v>0</v>
      </c>
      <c r="AW65" s="385">
        <f t="shared" si="28"/>
        <v>33</v>
      </c>
      <c r="AX65" s="421"/>
      <c r="AY65" s="427">
        <f t="shared" si="29"/>
        <v>0</v>
      </c>
      <c r="AZ65" s="361">
        <f t="shared" si="30"/>
        <v>0</v>
      </c>
      <c r="BA65" s="17">
        <f t="shared" si="2"/>
        <v>4.1131105398457581E-3</v>
      </c>
      <c r="BB65" s="14">
        <f t="shared" si="31"/>
        <v>14.4</v>
      </c>
      <c r="BC65" s="24"/>
      <c r="BD65" s="10">
        <f t="shared" si="32"/>
        <v>0</v>
      </c>
      <c r="BE65" s="15">
        <f t="shared" si="33"/>
        <v>18</v>
      </c>
      <c r="BF65" s="24"/>
      <c r="BG65" s="23">
        <f t="shared" si="34"/>
        <v>0</v>
      </c>
      <c r="BH65" s="16">
        <f t="shared" si="35"/>
        <v>25</v>
      </c>
      <c r="BI65" s="24"/>
      <c r="BJ65" s="25">
        <f t="shared" si="36"/>
        <v>0</v>
      </c>
      <c r="BK65" s="26">
        <f t="shared" si="37"/>
        <v>0</v>
      </c>
      <c r="BL65" s="17">
        <f t="shared" si="38"/>
        <v>3.0467485480338949E-3</v>
      </c>
      <c r="BM65" s="14">
        <f t="shared" si="39"/>
        <v>10.666666666666666</v>
      </c>
      <c r="BN65" s="24"/>
      <c r="BO65" s="10">
        <f t="shared" si="40"/>
        <v>0</v>
      </c>
      <c r="BP65" s="15">
        <f t="shared" si="41"/>
        <v>17</v>
      </c>
      <c r="BQ65" s="24"/>
      <c r="BR65" s="23">
        <f t="shared" si="42"/>
        <v>0</v>
      </c>
      <c r="BS65" s="16">
        <f t="shared" si="43"/>
        <v>24</v>
      </c>
      <c r="BT65" s="24"/>
      <c r="BU65" s="25">
        <f t="shared" si="44"/>
        <v>0</v>
      </c>
      <c r="BV65" s="26">
        <f t="shared" si="45"/>
        <v>0</v>
      </c>
      <c r="BW65" s="17">
        <f t="shared" si="46"/>
        <v>2.5706940874035988E-3</v>
      </c>
      <c r="BX65" s="14">
        <f t="shared" si="47"/>
        <v>9</v>
      </c>
      <c r="BY65" s="24"/>
      <c r="BZ65" s="10">
        <f t="shared" si="48"/>
        <v>0</v>
      </c>
      <c r="CA65" s="15">
        <f t="shared" si="49"/>
        <v>16</v>
      </c>
      <c r="CB65" s="24"/>
      <c r="CC65" s="23">
        <f t="shared" si="50"/>
        <v>0</v>
      </c>
      <c r="CD65" s="16">
        <f t="shared" si="51"/>
        <v>23</v>
      </c>
      <c r="CE65" s="24"/>
      <c r="CF65" s="25">
        <f t="shared" si="52"/>
        <v>0</v>
      </c>
      <c r="CG65" s="26">
        <f t="shared" si="53"/>
        <v>0</v>
      </c>
      <c r="CH65" s="17">
        <f t="shared" si="54"/>
        <v>2.2850614110254213E-3</v>
      </c>
      <c r="CI65" s="14">
        <f t="shared" si="55"/>
        <v>8</v>
      </c>
      <c r="CJ65" s="24"/>
      <c r="CK65" s="10">
        <f t="shared" si="56"/>
        <v>0</v>
      </c>
      <c r="CL65" s="15">
        <f t="shared" si="57"/>
        <v>15</v>
      </c>
      <c r="CM65" s="24"/>
      <c r="CN65" s="23">
        <f t="shared" si="58"/>
        <v>0</v>
      </c>
      <c r="CO65" s="15">
        <f t="shared" si="59"/>
        <v>22</v>
      </c>
      <c r="CP65" s="24"/>
      <c r="CQ65" s="23">
        <f t="shared" si="60"/>
        <v>0</v>
      </c>
      <c r="CR65" s="361">
        <f t="shared" si="61"/>
        <v>0</v>
      </c>
    </row>
    <row r="66" spans="1:96" x14ac:dyDescent="0.25">
      <c r="A66" s="347">
        <f t="shared" si="0"/>
        <v>53</v>
      </c>
      <c r="B66" s="367">
        <f t="shared" si="62"/>
        <v>3601</v>
      </c>
      <c r="C66" s="365" t="s">
        <v>10</v>
      </c>
      <c r="D66" s="366">
        <f t="shared" si="67"/>
        <v>3700</v>
      </c>
      <c r="E66" s="326">
        <f t="shared" si="68"/>
        <v>0.15</v>
      </c>
      <c r="F66" s="326">
        <f t="shared" si="1"/>
        <v>7.0813662871424599E-2</v>
      </c>
      <c r="G66" s="327">
        <f t="shared" si="63"/>
        <v>255</v>
      </c>
      <c r="H66" s="415"/>
      <c r="I66" s="414">
        <f t="shared" si="3"/>
        <v>0</v>
      </c>
      <c r="J66" s="329">
        <f t="shared" si="4"/>
        <v>293</v>
      </c>
      <c r="K66" s="421"/>
      <c r="L66" s="414">
        <f t="shared" si="5"/>
        <v>0</v>
      </c>
      <c r="M66" s="333">
        <f t="shared" si="6"/>
        <v>370</v>
      </c>
      <c r="N66" s="428"/>
      <c r="O66" s="414">
        <f t="shared" si="7"/>
        <v>0</v>
      </c>
      <c r="P66" s="351">
        <f t="shared" si="64"/>
        <v>0</v>
      </c>
      <c r="Q66" s="335">
        <f t="shared" si="71"/>
        <v>0.13400000000000004</v>
      </c>
      <c r="R66" s="335">
        <f t="shared" si="8"/>
        <v>2.7908914190502645E-2</v>
      </c>
      <c r="S66" s="336">
        <f t="shared" si="66"/>
        <v>100.50000000000003</v>
      </c>
      <c r="T66" s="421"/>
      <c r="U66" s="411">
        <f t="shared" si="9"/>
        <v>0</v>
      </c>
      <c r="V66" s="338">
        <f t="shared" si="10"/>
        <v>116</v>
      </c>
      <c r="W66" s="421"/>
      <c r="X66" s="430">
        <f t="shared" si="11"/>
        <v>0</v>
      </c>
      <c r="Y66" s="339">
        <f t="shared" si="12"/>
        <v>151</v>
      </c>
      <c r="Z66" s="421"/>
      <c r="AA66" s="430">
        <f t="shared" si="13"/>
        <v>0</v>
      </c>
      <c r="AB66" s="355">
        <f t="shared" si="14"/>
        <v>0</v>
      </c>
      <c r="AC66" s="9">
        <f t="shared" si="69"/>
        <v>0.12050000000000004</v>
      </c>
      <c r="AD66" s="9">
        <f t="shared" si="15"/>
        <v>9.6269554753309252E-3</v>
      </c>
      <c r="AE66" s="11">
        <f t="shared" si="16"/>
        <v>34.666666666666664</v>
      </c>
      <c r="AF66" s="421"/>
      <c r="AG66" s="411">
        <f t="shared" si="17"/>
        <v>0</v>
      </c>
      <c r="AH66" s="12">
        <f t="shared" si="18"/>
        <v>40</v>
      </c>
      <c r="AI66" s="421"/>
      <c r="AJ66" s="439">
        <f t="shared" si="19"/>
        <v>0</v>
      </c>
      <c r="AK66" s="13">
        <f t="shared" si="20"/>
        <v>52</v>
      </c>
      <c r="AL66" s="426"/>
      <c r="AM66" s="427">
        <f t="shared" si="21"/>
        <v>0</v>
      </c>
      <c r="AN66" s="361">
        <f t="shared" si="22"/>
        <v>0</v>
      </c>
      <c r="AO66" s="378">
        <f t="shared" si="70"/>
        <v>0.10700000000000003</v>
      </c>
      <c r="AP66" s="378">
        <f t="shared" si="23"/>
        <v>6.6648153290752568E-3</v>
      </c>
      <c r="AQ66" s="379">
        <f t="shared" si="24"/>
        <v>24</v>
      </c>
      <c r="AR66" s="421"/>
      <c r="AS66" s="411">
        <f t="shared" si="25"/>
        <v>0</v>
      </c>
      <c r="AT66" s="383">
        <f t="shared" si="26"/>
        <v>28</v>
      </c>
      <c r="AU66" s="421"/>
      <c r="AV66" s="439">
        <f t="shared" si="27"/>
        <v>0</v>
      </c>
      <c r="AW66" s="385">
        <f t="shared" si="28"/>
        <v>36</v>
      </c>
      <c r="AX66" s="421"/>
      <c r="AY66" s="427">
        <f t="shared" si="29"/>
        <v>0</v>
      </c>
      <c r="AZ66" s="361">
        <f t="shared" si="30"/>
        <v>0</v>
      </c>
      <c r="BA66" s="17">
        <f t="shared" si="2"/>
        <v>4.4432102193835048E-3</v>
      </c>
      <c r="BB66" s="14">
        <f t="shared" si="31"/>
        <v>16</v>
      </c>
      <c r="BC66" s="24"/>
      <c r="BD66" s="10">
        <f t="shared" si="32"/>
        <v>0</v>
      </c>
      <c r="BE66" s="15">
        <f t="shared" si="33"/>
        <v>18</v>
      </c>
      <c r="BF66" s="24"/>
      <c r="BG66" s="23">
        <f t="shared" si="34"/>
        <v>0</v>
      </c>
      <c r="BH66" s="16">
        <f t="shared" si="35"/>
        <v>25</v>
      </c>
      <c r="BI66" s="24"/>
      <c r="BJ66" s="25">
        <f t="shared" si="36"/>
        <v>0</v>
      </c>
      <c r="BK66" s="26">
        <f t="shared" si="37"/>
        <v>0</v>
      </c>
      <c r="BL66" s="17">
        <f t="shared" si="38"/>
        <v>3.3324076645376284E-3</v>
      </c>
      <c r="BM66" s="14">
        <f t="shared" si="39"/>
        <v>12</v>
      </c>
      <c r="BN66" s="24"/>
      <c r="BO66" s="10">
        <f t="shared" si="40"/>
        <v>0</v>
      </c>
      <c r="BP66" s="15">
        <f t="shared" si="41"/>
        <v>17</v>
      </c>
      <c r="BQ66" s="24"/>
      <c r="BR66" s="23">
        <f t="shared" si="42"/>
        <v>0</v>
      </c>
      <c r="BS66" s="16">
        <f t="shared" si="43"/>
        <v>24</v>
      </c>
      <c r="BT66" s="24"/>
      <c r="BU66" s="25">
        <f t="shared" si="44"/>
        <v>0</v>
      </c>
      <c r="BV66" s="26">
        <f t="shared" si="45"/>
        <v>0</v>
      </c>
      <c r="BW66" s="17">
        <f t="shared" si="46"/>
        <v>2.4993057484032212E-3</v>
      </c>
      <c r="BX66" s="14">
        <f t="shared" si="47"/>
        <v>9</v>
      </c>
      <c r="BY66" s="24"/>
      <c r="BZ66" s="10">
        <f t="shared" si="48"/>
        <v>0</v>
      </c>
      <c r="CA66" s="15">
        <f t="shared" si="49"/>
        <v>16</v>
      </c>
      <c r="CB66" s="24"/>
      <c r="CC66" s="23">
        <f t="shared" si="50"/>
        <v>0</v>
      </c>
      <c r="CD66" s="16">
        <f t="shared" si="51"/>
        <v>23</v>
      </c>
      <c r="CE66" s="24"/>
      <c r="CF66" s="25">
        <f t="shared" si="52"/>
        <v>0</v>
      </c>
      <c r="CG66" s="26">
        <f t="shared" si="53"/>
        <v>0</v>
      </c>
      <c r="CH66" s="17">
        <f t="shared" si="54"/>
        <v>2.2216051096917524E-3</v>
      </c>
      <c r="CI66" s="14">
        <f t="shared" si="55"/>
        <v>8</v>
      </c>
      <c r="CJ66" s="24"/>
      <c r="CK66" s="10">
        <f t="shared" si="56"/>
        <v>0</v>
      </c>
      <c r="CL66" s="15">
        <f t="shared" si="57"/>
        <v>15</v>
      </c>
      <c r="CM66" s="24"/>
      <c r="CN66" s="23">
        <f t="shared" si="58"/>
        <v>0</v>
      </c>
      <c r="CO66" s="15">
        <f t="shared" si="59"/>
        <v>22</v>
      </c>
      <c r="CP66" s="24"/>
      <c r="CQ66" s="23">
        <f t="shared" si="60"/>
        <v>0</v>
      </c>
      <c r="CR66" s="361">
        <f t="shared" si="61"/>
        <v>0</v>
      </c>
    </row>
    <row r="67" spans="1:96" x14ac:dyDescent="0.25">
      <c r="A67" s="347">
        <f t="shared" ref="A67:A127" si="72">A66+1</f>
        <v>54</v>
      </c>
      <c r="B67" s="367">
        <f t="shared" si="62"/>
        <v>3701</v>
      </c>
      <c r="C67" s="365" t="s">
        <v>10</v>
      </c>
      <c r="D67" s="366">
        <f t="shared" si="67"/>
        <v>3800</v>
      </c>
      <c r="E67" s="326">
        <f t="shared" si="68"/>
        <v>0.15</v>
      </c>
      <c r="F67" s="326">
        <f t="shared" si="1"/>
        <v>7.2953255876790052E-2</v>
      </c>
      <c r="G67" s="327">
        <f t="shared" si="63"/>
        <v>270</v>
      </c>
      <c r="H67" s="415"/>
      <c r="I67" s="414">
        <f t="shared" si="3"/>
        <v>0</v>
      </c>
      <c r="J67" s="329">
        <f t="shared" si="4"/>
        <v>311</v>
      </c>
      <c r="K67" s="421"/>
      <c r="L67" s="414">
        <f t="shared" si="5"/>
        <v>0</v>
      </c>
      <c r="M67" s="333">
        <f t="shared" si="6"/>
        <v>370</v>
      </c>
      <c r="N67" s="428"/>
      <c r="O67" s="414">
        <f t="shared" si="7"/>
        <v>0</v>
      </c>
      <c r="P67" s="351">
        <f t="shared" si="64"/>
        <v>0</v>
      </c>
      <c r="Q67" s="335">
        <f t="shared" si="71"/>
        <v>0.13850000000000004</v>
      </c>
      <c r="R67" s="335">
        <f t="shared" si="8"/>
        <v>2.9937854633882741E-2</v>
      </c>
      <c r="S67" s="336">
        <f t="shared" si="66"/>
        <v>110.80000000000003</v>
      </c>
      <c r="T67" s="421"/>
      <c r="U67" s="411">
        <f t="shared" si="9"/>
        <v>0</v>
      </c>
      <c r="V67" s="338">
        <f t="shared" si="10"/>
        <v>127</v>
      </c>
      <c r="W67" s="421"/>
      <c r="X67" s="430">
        <f t="shared" si="11"/>
        <v>0</v>
      </c>
      <c r="Y67" s="339">
        <f t="shared" si="12"/>
        <v>165</v>
      </c>
      <c r="Z67" s="421"/>
      <c r="AA67" s="430">
        <f t="shared" si="13"/>
        <v>0</v>
      </c>
      <c r="AB67" s="355">
        <f t="shared" si="14"/>
        <v>0</v>
      </c>
      <c r="AC67" s="9">
        <f t="shared" si="69"/>
        <v>0.12500000000000003</v>
      </c>
      <c r="AD67" s="9">
        <f t="shared" si="15"/>
        <v>1.0087363775556156E-2</v>
      </c>
      <c r="AE67" s="11">
        <f t="shared" si="16"/>
        <v>37.333333333333336</v>
      </c>
      <c r="AF67" s="421"/>
      <c r="AG67" s="411">
        <f t="shared" si="17"/>
        <v>0</v>
      </c>
      <c r="AH67" s="12">
        <f t="shared" si="18"/>
        <v>43</v>
      </c>
      <c r="AI67" s="421"/>
      <c r="AJ67" s="439">
        <f t="shared" si="19"/>
        <v>0</v>
      </c>
      <c r="AK67" s="13">
        <f t="shared" si="20"/>
        <v>56</v>
      </c>
      <c r="AL67" s="426"/>
      <c r="AM67" s="427">
        <f t="shared" si="21"/>
        <v>0</v>
      </c>
      <c r="AN67" s="361">
        <f t="shared" si="22"/>
        <v>0</v>
      </c>
      <c r="AO67" s="378">
        <f t="shared" si="70"/>
        <v>0.11150000000000003</v>
      </c>
      <c r="AP67" s="378">
        <f t="shared" si="23"/>
        <v>7.0251283436908946E-3</v>
      </c>
      <c r="AQ67" s="379">
        <f t="shared" si="24"/>
        <v>26</v>
      </c>
      <c r="AR67" s="421"/>
      <c r="AS67" s="411">
        <f t="shared" si="25"/>
        <v>0</v>
      </c>
      <c r="AT67" s="383">
        <f t="shared" si="26"/>
        <v>30</v>
      </c>
      <c r="AU67" s="421"/>
      <c r="AV67" s="439">
        <f t="shared" si="27"/>
        <v>0</v>
      </c>
      <c r="AW67" s="385">
        <f t="shared" si="28"/>
        <v>39</v>
      </c>
      <c r="AX67" s="421"/>
      <c r="AY67" s="427">
        <f t="shared" si="29"/>
        <v>0</v>
      </c>
      <c r="AZ67" s="361">
        <f t="shared" si="30"/>
        <v>0</v>
      </c>
      <c r="BA67" s="17">
        <f t="shared" si="2"/>
        <v>4.7554714941907593E-3</v>
      </c>
      <c r="BB67" s="14">
        <f t="shared" si="31"/>
        <v>17.600000000000001</v>
      </c>
      <c r="BC67" s="24"/>
      <c r="BD67" s="10">
        <f t="shared" si="32"/>
        <v>0</v>
      </c>
      <c r="BE67" s="15">
        <f t="shared" si="33"/>
        <v>20</v>
      </c>
      <c r="BF67" s="24"/>
      <c r="BG67" s="23">
        <f t="shared" si="34"/>
        <v>0</v>
      </c>
      <c r="BH67" s="16">
        <f t="shared" si="35"/>
        <v>25</v>
      </c>
      <c r="BI67" s="24"/>
      <c r="BJ67" s="25">
        <f t="shared" si="36"/>
        <v>0</v>
      </c>
      <c r="BK67" s="26">
        <f t="shared" si="37"/>
        <v>0</v>
      </c>
      <c r="BL67" s="17">
        <f t="shared" si="38"/>
        <v>3.6026299198414847E-3</v>
      </c>
      <c r="BM67" s="14">
        <f t="shared" si="39"/>
        <v>13.333333333333334</v>
      </c>
      <c r="BN67" s="24"/>
      <c r="BO67" s="10">
        <f t="shared" si="40"/>
        <v>0</v>
      </c>
      <c r="BP67" s="15">
        <f t="shared" si="41"/>
        <v>17</v>
      </c>
      <c r="BQ67" s="24"/>
      <c r="BR67" s="23">
        <f t="shared" si="42"/>
        <v>0</v>
      </c>
      <c r="BS67" s="16">
        <f t="shared" si="43"/>
        <v>24</v>
      </c>
      <c r="BT67" s="24"/>
      <c r="BU67" s="25">
        <f t="shared" si="44"/>
        <v>0</v>
      </c>
      <c r="BV67" s="26">
        <f t="shared" si="45"/>
        <v>0</v>
      </c>
      <c r="BW67" s="17">
        <f t="shared" si="46"/>
        <v>2.4703748021770175E-3</v>
      </c>
      <c r="BX67" s="14">
        <f t="shared" si="47"/>
        <v>9.1428571428571423</v>
      </c>
      <c r="BY67" s="24"/>
      <c r="BZ67" s="10">
        <f t="shared" si="48"/>
        <v>0</v>
      </c>
      <c r="CA67" s="15">
        <f t="shared" si="49"/>
        <v>16</v>
      </c>
      <c r="CB67" s="24"/>
      <c r="CC67" s="23">
        <f t="shared" si="50"/>
        <v>0</v>
      </c>
      <c r="CD67" s="16">
        <f t="shared" si="51"/>
        <v>23</v>
      </c>
      <c r="CE67" s="24"/>
      <c r="CF67" s="25">
        <f t="shared" si="52"/>
        <v>0</v>
      </c>
      <c r="CG67" s="26">
        <f t="shared" si="53"/>
        <v>0</v>
      </c>
      <c r="CH67" s="17">
        <f t="shared" si="54"/>
        <v>2.1615779519048904E-3</v>
      </c>
      <c r="CI67" s="14">
        <f t="shared" si="55"/>
        <v>8</v>
      </c>
      <c r="CJ67" s="24"/>
      <c r="CK67" s="10">
        <f t="shared" si="56"/>
        <v>0</v>
      </c>
      <c r="CL67" s="15">
        <f t="shared" si="57"/>
        <v>15</v>
      </c>
      <c r="CM67" s="24"/>
      <c r="CN67" s="23">
        <f t="shared" si="58"/>
        <v>0</v>
      </c>
      <c r="CO67" s="15">
        <f t="shared" si="59"/>
        <v>22</v>
      </c>
      <c r="CP67" s="24"/>
      <c r="CQ67" s="23">
        <f t="shared" si="60"/>
        <v>0</v>
      </c>
      <c r="CR67" s="361">
        <f t="shared" si="61"/>
        <v>0</v>
      </c>
    </row>
    <row r="68" spans="1:96" x14ac:dyDescent="0.25">
      <c r="A68" s="347">
        <f t="shared" si="72"/>
        <v>55</v>
      </c>
      <c r="B68" s="367">
        <f t="shared" si="62"/>
        <v>3801</v>
      </c>
      <c r="C68" s="365" t="s">
        <v>10</v>
      </c>
      <c r="D68" s="366">
        <f t="shared" si="67"/>
        <v>3900</v>
      </c>
      <c r="E68" s="326">
        <f t="shared" si="68"/>
        <v>0.15</v>
      </c>
      <c r="F68" s="326">
        <f t="shared" si="1"/>
        <v>7.4980268350434101E-2</v>
      </c>
      <c r="G68" s="327">
        <f t="shared" si="63"/>
        <v>285</v>
      </c>
      <c r="H68" s="415"/>
      <c r="I68" s="414">
        <f t="shared" si="3"/>
        <v>0</v>
      </c>
      <c r="J68" s="329">
        <f t="shared" si="4"/>
        <v>328</v>
      </c>
      <c r="K68" s="421"/>
      <c r="L68" s="414">
        <f t="shared" si="5"/>
        <v>0</v>
      </c>
      <c r="M68" s="333">
        <f t="shared" si="6"/>
        <v>370</v>
      </c>
      <c r="N68" s="428"/>
      <c r="O68" s="414">
        <f t="shared" si="7"/>
        <v>0</v>
      </c>
      <c r="P68" s="351">
        <f t="shared" si="64"/>
        <v>0</v>
      </c>
      <c r="Q68" s="335">
        <f t="shared" si="71"/>
        <v>0.14300000000000004</v>
      </c>
      <c r="R68" s="335">
        <f t="shared" si="8"/>
        <v>3.1978426729807954E-2</v>
      </c>
      <c r="S68" s="336">
        <f t="shared" si="66"/>
        <v>121.55000000000004</v>
      </c>
      <c r="T68" s="421"/>
      <c r="U68" s="411">
        <f t="shared" si="9"/>
        <v>0</v>
      </c>
      <c r="V68" s="338">
        <f t="shared" si="10"/>
        <v>140</v>
      </c>
      <c r="W68" s="421"/>
      <c r="X68" s="430">
        <f t="shared" si="11"/>
        <v>0</v>
      </c>
      <c r="Y68" s="339">
        <f t="shared" si="12"/>
        <v>182</v>
      </c>
      <c r="Z68" s="421"/>
      <c r="AA68" s="430">
        <f t="shared" si="13"/>
        <v>0</v>
      </c>
      <c r="AB68" s="355">
        <f t="shared" si="14"/>
        <v>0</v>
      </c>
      <c r="AC68" s="9">
        <f t="shared" si="69"/>
        <v>0.12950000000000003</v>
      </c>
      <c r="AD68" s="9">
        <f t="shared" si="15"/>
        <v>1.0523546435148644E-2</v>
      </c>
      <c r="AE68" s="11">
        <f t="shared" si="16"/>
        <v>40</v>
      </c>
      <c r="AF68" s="421"/>
      <c r="AG68" s="411">
        <f t="shared" si="17"/>
        <v>0</v>
      </c>
      <c r="AH68" s="12">
        <f t="shared" si="18"/>
        <v>46</v>
      </c>
      <c r="AI68" s="421"/>
      <c r="AJ68" s="439">
        <f t="shared" si="19"/>
        <v>0</v>
      </c>
      <c r="AK68" s="13">
        <f t="shared" si="20"/>
        <v>60</v>
      </c>
      <c r="AL68" s="426"/>
      <c r="AM68" s="427">
        <f t="shared" si="21"/>
        <v>0</v>
      </c>
      <c r="AN68" s="361">
        <f t="shared" si="22"/>
        <v>0</v>
      </c>
      <c r="AO68" s="378">
        <f t="shared" si="70"/>
        <v>0.11600000000000003</v>
      </c>
      <c r="AP68" s="378">
        <f t="shared" si="23"/>
        <v>7.3664825046040518E-3</v>
      </c>
      <c r="AQ68" s="379">
        <f t="shared" si="24"/>
        <v>28</v>
      </c>
      <c r="AR68" s="421"/>
      <c r="AS68" s="411">
        <f t="shared" si="25"/>
        <v>0</v>
      </c>
      <c r="AT68" s="383">
        <f t="shared" si="26"/>
        <v>32</v>
      </c>
      <c r="AU68" s="421"/>
      <c r="AV68" s="439">
        <f t="shared" si="27"/>
        <v>0</v>
      </c>
      <c r="AW68" s="385">
        <f t="shared" si="28"/>
        <v>42</v>
      </c>
      <c r="AX68" s="421"/>
      <c r="AY68" s="427">
        <f t="shared" si="29"/>
        <v>0</v>
      </c>
      <c r="AZ68" s="361">
        <f t="shared" si="30"/>
        <v>0</v>
      </c>
      <c r="BA68" s="17">
        <f t="shared" si="2"/>
        <v>5.0513022888713493E-3</v>
      </c>
      <c r="BB68" s="14">
        <f t="shared" si="31"/>
        <v>19.2</v>
      </c>
      <c r="BC68" s="24"/>
      <c r="BD68" s="10">
        <f t="shared" si="32"/>
        <v>0</v>
      </c>
      <c r="BE68" s="15">
        <f t="shared" si="33"/>
        <v>22</v>
      </c>
      <c r="BF68" s="24"/>
      <c r="BG68" s="23">
        <f t="shared" si="34"/>
        <v>0</v>
      </c>
      <c r="BH68" s="16">
        <f t="shared" si="35"/>
        <v>25</v>
      </c>
      <c r="BI68" s="24"/>
      <c r="BJ68" s="25">
        <f t="shared" si="36"/>
        <v>0</v>
      </c>
      <c r="BK68" s="26">
        <f t="shared" si="37"/>
        <v>0</v>
      </c>
      <c r="BL68" s="17">
        <f t="shared" si="38"/>
        <v>3.8586336928878363E-3</v>
      </c>
      <c r="BM68" s="14">
        <f t="shared" si="39"/>
        <v>14.666666666666666</v>
      </c>
      <c r="BN68" s="24"/>
      <c r="BO68" s="10">
        <f t="shared" si="40"/>
        <v>0</v>
      </c>
      <c r="BP68" s="15">
        <f t="shared" si="41"/>
        <v>17</v>
      </c>
      <c r="BQ68" s="24"/>
      <c r="BR68" s="23">
        <f t="shared" si="42"/>
        <v>0</v>
      </c>
      <c r="BS68" s="16">
        <f t="shared" si="43"/>
        <v>24</v>
      </c>
      <c r="BT68" s="24"/>
      <c r="BU68" s="25">
        <f t="shared" si="44"/>
        <v>0</v>
      </c>
      <c r="BV68" s="26">
        <f t="shared" si="45"/>
        <v>0</v>
      </c>
      <c r="BW68" s="17">
        <f t="shared" si="46"/>
        <v>2.7060547976096518E-3</v>
      </c>
      <c r="BX68" s="14">
        <f t="shared" si="47"/>
        <v>10.285714285714286</v>
      </c>
      <c r="BY68" s="24"/>
      <c r="BZ68" s="10">
        <f t="shared" si="48"/>
        <v>0</v>
      </c>
      <c r="CA68" s="15">
        <f t="shared" si="49"/>
        <v>16</v>
      </c>
      <c r="CB68" s="24"/>
      <c r="CC68" s="23">
        <f t="shared" si="50"/>
        <v>0</v>
      </c>
      <c r="CD68" s="16">
        <f t="shared" si="51"/>
        <v>23</v>
      </c>
      <c r="CE68" s="24"/>
      <c r="CF68" s="25">
        <f t="shared" si="52"/>
        <v>0</v>
      </c>
      <c r="CG68" s="26">
        <f t="shared" si="53"/>
        <v>0</v>
      </c>
      <c r="CH68" s="17">
        <f t="shared" si="54"/>
        <v>2.1047092870297292E-3</v>
      </c>
      <c r="CI68" s="14">
        <f t="shared" si="55"/>
        <v>8</v>
      </c>
      <c r="CJ68" s="24"/>
      <c r="CK68" s="10">
        <f t="shared" si="56"/>
        <v>0</v>
      </c>
      <c r="CL68" s="15">
        <f t="shared" si="57"/>
        <v>15</v>
      </c>
      <c r="CM68" s="24"/>
      <c r="CN68" s="23">
        <f t="shared" si="58"/>
        <v>0</v>
      </c>
      <c r="CO68" s="15">
        <f t="shared" si="59"/>
        <v>22</v>
      </c>
      <c r="CP68" s="24"/>
      <c r="CQ68" s="23">
        <f t="shared" si="60"/>
        <v>0</v>
      </c>
      <c r="CR68" s="361">
        <f t="shared" si="61"/>
        <v>0</v>
      </c>
    </row>
    <row r="69" spans="1:96" x14ac:dyDescent="0.25">
      <c r="A69" s="347">
        <f t="shared" si="72"/>
        <v>56</v>
      </c>
      <c r="B69" s="367">
        <f t="shared" si="62"/>
        <v>3901</v>
      </c>
      <c r="C69" s="365" t="s">
        <v>10</v>
      </c>
      <c r="D69" s="366">
        <f t="shared" si="67"/>
        <v>4000</v>
      </c>
      <c r="E69" s="326">
        <f t="shared" si="68"/>
        <v>0.15</v>
      </c>
      <c r="F69" s="326">
        <f t="shared" si="1"/>
        <v>7.6903358113304288E-2</v>
      </c>
      <c r="G69" s="327">
        <f t="shared" si="63"/>
        <v>300</v>
      </c>
      <c r="H69" s="415"/>
      <c r="I69" s="414">
        <f t="shared" si="3"/>
        <v>0</v>
      </c>
      <c r="J69" s="329">
        <f t="shared" si="4"/>
        <v>345</v>
      </c>
      <c r="K69" s="421"/>
      <c r="L69" s="414">
        <f t="shared" si="5"/>
        <v>0</v>
      </c>
      <c r="M69" s="333">
        <f t="shared" si="6"/>
        <v>370</v>
      </c>
      <c r="N69" s="428"/>
      <c r="O69" s="414">
        <f t="shared" si="7"/>
        <v>0</v>
      </c>
      <c r="P69" s="351">
        <f t="shared" si="64"/>
        <v>0</v>
      </c>
      <c r="Q69" s="335">
        <f t="shared" si="71"/>
        <v>0.14750000000000005</v>
      </c>
      <c r="R69" s="335">
        <f t="shared" si="8"/>
        <v>3.4029735965137156E-2</v>
      </c>
      <c r="S69" s="336">
        <f t="shared" si="66"/>
        <v>132.75000000000006</v>
      </c>
      <c r="T69" s="421"/>
      <c r="U69" s="411">
        <f t="shared" si="9"/>
        <v>0</v>
      </c>
      <c r="V69" s="338">
        <f t="shared" si="10"/>
        <v>153</v>
      </c>
      <c r="W69" s="421"/>
      <c r="X69" s="430">
        <f t="shared" si="11"/>
        <v>0</v>
      </c>
      <c r="Y69" s="339">
        <f t="shared" si="12"/>
        <v>199</v>
      </c>
      <c r="Z69" s="421"/>
      <c r="AA69" s="430">
        <f t="shared" si="13"/>
        <v>0</v>
      </c>
      <c r="AB69" s="355">
        <f t="shared" si="14"/>
        <v>0</v>
      </c>
      <c r="AC69" s="9">
        <f t="shared" si="69"/>
        <v>0.13400000000000004</v>
      </c>
      <c r="AD69" s="9">
        <f t="shared" si="15"/>
        <v>1.0937366487225497E-2</v>
      </c>
      <c r="AE69" s="11">
        <f t="shared" si="16"/>
        <v>42.666666666666664</v>
      </c>
      <c r="AF69" s="421"/>
      <c r="AG69" s="411">
        <f t="shared" si="17"/>
        <v>0</v>
      </c>
      <c r="AH69" s="12">
        <f t="shared" si="18"/>
        <v>49</v>
      </c>
      <c r="AI69" s="421"/>
      <c r="AJ69" s="439">
        <f t="shared" si="19"/>
        <v>0</v>
      </c>
      <c r="AK69" s="13">
        <f t="shared" si="20"/>
        <v>64</v>
      </c>
      <c r="AL69" s="426"/>
      <c r="AM69" s="427">
        <f t="shared" si="21"/>
        <v>0</v>
      </c>
      <c r="AN69" s="361">
        <f t="shared" si="22"/>
        <v>0</v>
      </c>
      <c r="AO69" s="378">
        <f t="shared" si="70"/>
        <v>0.12050000000000004</v>
      </c>
      <c r="AP69" s="378">
        <f t="shared" si="23"/>
        <v>7.6903358113304277E-3</v>
      </c>
      <c r="AQ69" s="379">
        <f t="shared" si="24"/>
        <v>30</v>
      </c>
      <c r="AR69" s="421"/>
      <c r="AS69" s="411">
        <f t="shared" si="25"/>
        <v>0</v>
      </c>
      <c r="AT69" s="383">
        <f t="shared" si="26"/>
        <v>35</v>
      </c>
      <c r="AU69" s="421"/>
      <c r="AV69" s="439">
        <f t="shared" si="27"/>
        <v>0</v>
      </c>
      <c r="AW69" s="385">
        <f t="shared" si="28"/>
        <v>46</v>
      </c>
      <c r="AX69" s="421"/>
      <c r="AY69" s="427">
        <f t="shared" si="29"/>
        <v>0</v>
      </c>
      <c r="AZ69" s="361">
        <f t="shared" si="30"/>
        <v>0</v>
      </c>
      <c r="BA69" s="17">
        <f t="shared" si="2"/>
        <v>5.33196616252243E-3</v>
      </c>
      <c r="BB69" s="14">
        <f t="shared" si="31"/>
        <v>20.8</v>
      </c>
      <c r="BC69" s="24"/>
      <c r="BD69" s="10">
        <f t="shared" si="32"/>
        <v>0</v>
      </c>
      <c r="BE69" s="15">
        <f t="shared" si="33"/>
        <v>24</v>
      </c>
      <c r="BF69" s="24"/>
      <c r="BG69" s="23">
        <f t="shared" si="34"/>
        <v>0</v>
      </c>
      <c r="BH69" s="16">
        <f t="shared" si="35"/>
        <v>28</v>
      </c>
      <c r="BI69" s="24"/>
      <c r="BJ69" s="25">
        <f t="shared" si="36"/>
        <v>0</v>
      </c>
      <c r="BK69" s="26">
        <f t="shared" si="37"/>
        <v>0</v>
      </c>
      <c r="BL69" s="17">
        <f t="shared" si="38"/>
        <v>4.1015124327095616E-3</v>
      </c>
      <c r="BM69" s="14">
        <f t="shared" si="39"/>
        <v>16</v>
      </c>
      <c r="BN69" s="24"/>
      <c r="BO69" s="10">
        <f t="shared" si="40"/>
        <v>0</v>
      </c>
      <c r="BP69" s="15">
        <f t="shared" si="41"/>
        <v>18</v>
      </c>
      <c r="BQ69" s="24"/>
      <c r="BR69" s="23">
        <f t="shared" si="42"/>
        <v>0</v>
      </c>
      <c r="BS69" s="16">
        <f t="shared" si="43"/>
        <v>24</v>
      </c>
      <c r="BT69" s="24"/>
      <c r="BU69" s="25">
        <f t="shared" si="44"/>
        <v>0</v>
      </c>
      <c r="BV69" s="26">
        <f t="shared" si="45"/>
        <v>0</v>
      </c>
      <c r="BW69" s="17">
        <f t="shared" si="46"/>
        <v>2.9296517376496871E-3</v>
      </c>
      <c r="BX69" s="14">
        <f t="shared" si="47"/>
        <v>11.428571428571429</v>
      </c>
      <c r="BY69" s="24"/>
      <c r="BZ69" s="10">
        <f t="shared" si="48"/>
        <v>0</v>
      </c>
      <c r="CA69" s="15">
        <f t="shared" si="49"/>
        <v>16</v>
      </c>
      <c r="CB69" s="24"/>
      <c r="CC69" s="23">
        <f t="shared" si="50"/>
        <v>0</v>
      </c>
      <c r="CD69" s="16">
        <f t="shared" si="51"/>
        <v>23</v>
      </c>
      <c r="CE69" s="24"/>
      <c r="CF69" s="25">
        <f t="shared" si="52"/>
        <v>0</v>
      </c>
      <c r="CG69" s="26">
        <f t="shared" si="53"/>
        <v>0</v>
      </c>
      <c r="CH69" s="17">
        <f t="shared" si="54"/>
        <v>2.3071007433991286E-3</v>
      </c>
      <c r="CI69" s="14">
        <f t="shared" si="55"/>
        <v>9</v>
      </c>
      <c r="CJ69" s="24"/>
      <c r="CK69" s="10">
        <f t="shared" si="56"/>
        <v>0</v>
      </c>
      <c r="CL69" s="15">
        <f t="shared" si="57"/>
        <v>15</v>
      </c>
      <c r="CM69" s="24"/>
      <c r="CN69" s="23">
        <f t="shared" si="58"/>
        <v>0</v>
      </c>
      <c r="CO69" s="15">
        <f t="shared" si="59"/>
        <v>22</v>
      </c>
      <c r="CP69" s="24"/>
      <c r="CQ69" s="23">
        <f t="shared" si="60"/>
        <v>0</v>
      </c>
      <c r="CR69" s="361">
        <f t="shared" si="61"/>
        <v>0</v>
      </c>
    </row>
    <row r="70" spans="1:96" x14ac:dyDescent="0.25">
      <c r="A70" s="347">
        <f t="shared" si="72"/>
        <v>57</v>
      </c>
      <c r="B70" s="367">
        <f t="shared" si="62"/>
        <v>4001</v>
      </c>
      <c r="C70" s="365" t="s">
        <v>10</v>
      </c>
      <c r="D70" s="366">
        <f t="shared" si="67"/>
        <v>4100</v>
      </c>
      <c r="E70" s="326">
        <f t="shared" si="68"/>
        <v>0.15</v>
      </c>
      <c r="F70" s="326">
        <f t="shared" si="1"/>
        <v>7.8730317420644833E-2</v>
      </c>
      <c r="G70" s="327">
        <f t="shared" si="63"/>
        <v>315</v>
      </c>
      <c r="H70" s="415"/>
      <c r="I70" s="414">
        <f t="shared" si="3"/>
        <v>0</v>
      </c>
      <c r="J70" s="329">
        <f t="shared" si="4"/>
        <v>350</v>
      </c>
      <c r="K70" s="421"/>
      <c r="L70" s="414">
        <f t="shared" si="5"/>
        <v>0</v>
      </c>
      <c r="M70" s="333">
        <f t="shared" si="6"/>
        <v>370</v>
      </c>
      <c r="N70" s="428"/>
      <c r="O70" s="414">
        <f t="shared" si="7"/>
        <v>0</v>
      </c>
      <c r="P70" s="351">
        <f t="shared" si="64"/>
        <v>0</v>
      </c>
      <c r="Q70" s="335">
        <f t="shared" si="71"/>
        <v>0.15</v>
      </c>
      <c r="R70" s="335">
        <f t="shared" si="8"/>
        <v>3.5616095976005999E-2</v>
      </c>
      <c r="S70" s="336">
        <f t="shared" si="66"/>
        <v>142.5</v>
      </c>
      <c r="T70" s="421"/>
      <c r="U70" s="411">
        <f t="shared" si="9"/>
        <v>0</v>
      </c>
      <c r="V70" s="338">
        <f t="shared" si="10"/>
        <v>164</v>
      </c>
      <c r="W70" s="421"/>
      <c r="X70" s="430">
        <f t="shared" si="11"/>
        <v>0</v>
      </c>
      <c r="Y70" s="339">
        <f t="shared" si="12"/>
        <v>213</v>
      </c>
      <c r="Z70" s="421"/>
      <c r="AA70" s="430">
        <f t="shared" si="13"/>
        <v>0</v>
      </c>
      <c r="AB70" s="355">
        <f t="shared" si="14"/>
        <v>0</v>
      </c>
      <c r="AC70" s="9">
        <f t="shared" si="69"/>
        <v>0.13850000000000004</v>
      </c>
      <c r="AD70" s="9">
        <f t="shared" si="15"/>
        <v>1.1330500708156294E-2</v>
      </c>
      <c r="AE70" s="11">
        <f t="shared" si="16"/>
        <v>45.333333333333336</v>
      </c>
      <c r="AF70" s="421"/>
      <c r="AG70" s="411">
        <f t="shared" si="17"/>
        <v>0</v>
      </c>
      <c r="AH70" s="12">
        <f t="shared" si="18"/>
        <v>52</v>
      </c>
      <c r="AI70" s="421"/>
      <c r="AJ70" s="439">
        <f t="shared" si="19"/>
        <v>0</v>
      </c>
      <c r="AK70" s="13">
        <f t="shared" si="20"/>
        <v>68</v>
      </c>
      <c r="AL70" s="426"/>
      <c r="AM70" s="427">
        <f t="shared" si="21"/>
        <v>0</v>
      </c>
      <c r="AN70" s="361">
        <f t="shared" si="22"/>
        <v>0</v>
      </c>
      <c r="AO70" s="378">
        <f t="shared" si="70"/>
        <v>0.12500000000000003</v>
      </c>
      <c r="AP70" s="378">
        <f t="shared" si="23"/>
        <v>7.9980004998750319E-3</v>
      </c>
      <c r="AQ70" s="379">
        <f t="shared" si="24"/>
        <v>32</v>
      </c>
      <c r="AR70" s="421"/>
      <c r="AS70" s="411">
        <f t="shared" si="25"/>
        <v>0</v>
      </c>
      <c r="AT70" s="383">
        <f t="shared" si="26"/>
        <v>37</v>
      </c>
      <c r="AU70" s="421"/>
      <c r="AV70" s="439">
        <f t="shared" si="27"/>
        <v>0</v>
      </c>
      <c r="AW70" s="385">
        <f t="shared" si="28"/>
        <v>48</v>
      </c>
      <c r="AX70" s="421"/>
      <c r="AY70" s="427">
        <f t="shared" si="29"/>
        <v>0</v>
      </c>
      <c r="AZ70" s="361">
        <f t="shared" si="30"/>
        <v>0</v>
      </c>
      <c r="BA70" s="17">
        <f t="shared" si="2"/>
        <v>5.5986003499125213E-3</v>
      </c>
      <c r="BB70" s="14">
        <f t="shared" si="31"/>
        <v>22.4</v>
      </c>
      <c r="BC70" s="24"/>
      <c r="BD70" s="10">
        <f t="shared" si="32"/>
        <v>0</v>
      </c>
      <c r="BE70" s="15">
        <f t="shared" si="33"/>
        <v>26</v>
      </c>
      <c r="BF70" s="24"/>
      <c r="BG70" s="23">
        <f t="shared" si="34"/>
        <v>0</v>
      </c>
      <c r="BH70" s="16">
        <f t="shared" si="35"/>
        <v>30</v>
      </c>
      <c r="BI70" s="24"/>
      <c r="BJ70" s="25">
        <f t="shared" si="36"/>
        <v>0</v>
      </c>
      <c r="BK70" s="26">
        <f t="shared" si="37"/>
        <v>0</v>
      </c>
      <c r="BL70" s="17">
        <f t="shared" si="38"/>
        <v>4.3322502707656418E-3</v>
      </c>
      <c r="BM70" s="14">
        <f t="shared" si="39"/>
        <v>17.333333333333332</v>
      </c>
      <c r="BN70" s="24"/>
      <c r="BO70" s="10">
        <f t="shared" si="40"/>
        <v>0</v>
      </c>
      <c r="BP70" s="15">
        <f t="shared" si="41"/>
        <v>20</v>
      </c>
      <c r="BQ70" s="24"/>
      <c r="BR70" s="23">
        <f t="shared" si="42"/>
        <v>0</v>
      </c>
      <c r="BS70" s="16">
        <f t="shared" si="43"/>
        <v>24</v>
      </c>
      <c r="BT70" s="24"/>
      <c r="BU70" s="25">
        <f t="shared" si="44"/>
        <v>0</v>
      </c>
      <c r="BV70" s="26">
        <f t="shared" si="45"/>
        <v>0</v>
      </c>
      <c r="BW70" s="17">
        <f t="shared" si="46"/>
        <v>3.142071624950905E-3</v>
      </c>
      <c r="BX70" s="14">
        <f t="shared" si="47"/>
        <v>12.571428571428571</v>
      </c>
      <c r="BY70" s="24"/>
      <c r="BZ70" s="10">
        <f t="shared" si="48"/>
        <v>0</v>
      </c>
      <c r="CA70" s="15">
        <f t="shared" si="49"/>
        <v>16</v>
      </c>
      <c r="CB70" s="24"/>
      <c r="CC70" s="23">
        <f t="shared" si="50"/>
        <v>0</v>
      </c>
      <c r="CD70" s="16">
        <f t="shared" si="51"/>
        <v>23</v>
      </c>
      <c r="CE70" s="24"/>
      <c r="CF70" s="25">
        <f t="shared" si="52"/>
        <v>0</v>
      </c>
      <c r="CG70" s="26">
        <f t="shared" si="53"/>
        <v>0</v>
      </c>
      <c r="CH70" s="17">
        <f t="shared" si="54"/>
        <v>2.4993751562109472E-3</v>
      </c>
      <c r="CI70" s="14">
        <f t="shared" si="55"/>
        <v>10</v>
      </c>
      <c r="CJ70" s="24"/>
      <c r="CK70" s="10">
        <f t="shared" si="56"/>
        <v>0</v>
      </c>
      <c r="CL70" s="15">
        <f t="shared" si="57"/>
        <v>15</v>
      </c>
      <c r="CM70" s="24"/>
      <c r="CN70" s="23">
        <f t="shared" si="58"/>
        <v>0</v>
      </c>
      <c r="CO70" s="15">
        <f t="shared" si="59"/>
        <v>22</v>
      </c>
      <c r="CP70" s="24"/>
      <c r="CQ70" s="23">
        <f t="shared" si="60"/>
        <v>0</v>
      </c>
      <c r="CR70" s="361">
        <f t="shared" si="61"/>
        <v>0</v>
      </c>
    </row>
    <row r="71" spans="1:96" x14ac:dyDescent="0.25">
      <c r="A71" s="347">
        <f t="shared" si="72"/>
        <v>58</v>
      </c>
      <c r="B71" s="367">
        <f t="shared" si="62"/>
        <v>4101</v>
      </c>
      <c r="C71" s="365" t="s">
        <v>10</v>
      </c>
      <c r="D71" s="366">
        <f t="shared" si="67"/>
        <v>4200</v>
      </c>
      <c r="E71" s="326">
        <f t="shared" si="68"/>
        <v>0.15</v>
      </c>
      <c r="F71" s="326">
        <f t="shared" si="1"/>
        <v>8.0468178493050477E-2</v>
      </c>
      <c r="G71" s="327">
        <f t="shared" si="63"/>
        <v>330</v>
      </c>
      <c r="H71" s="415"/>
      <c r="I71" s="414">
        <f t="shared" si="3"/>
        <v>0</v>
      </c>
      <c r="J71" s="329">
        <f t="shared" si="4"/>
        <v>350</v>
      </c>
      <c r="K71" s="421"/>
      <c r="L71" s="414">
        <f t="shared" si="5"/>
        <v>0</v>
      </c>
      <c r="M71" s="333">
        <f t="shared" si="6"/>
        <v>370</v>
      </c>
      <c r="N71" s="428"/>
      <c r="O71" s="414">
        <f t="shared" si="7"/>
        <v>0</v>
      </c>
      <c r="P71" s="351">
        <f t="shared" si="64"/>
        <v>0</v>
      </c>
      <c r="Q71" s="335">
        <f t="shared" si="71"/>
        <v>0.15</v>
      </c>
      <c r="R71" s="335">
        <f t="shared" si="8"/>
        <v>3.6576444769568395E-2</v>
      </c>
      <c r="S71" s="336">
        <f t="shared" si="66"/>
        <v>150</v>
      </c>
      <c r="T71" s="421"/>
      <c r="U71" s="411">
        <f t="shared" si="9"/>
        <v>0</v>
      </c>
      <c r="V71" s="338">
        <f t="shared" si="10"/>
        <v>173</v>
      </c>
      <c r="W71" s="421"/>
      <c r="X71" s="430">
        <f t="shared" si="11"/>
        <v>0</v>
      </c>
      <c r="Y71" s="339">
        <f t="shared" si="12"/>
        <v>225</v>
      </c>
      <c r="Z71" s="421"/>
      <c r="AA71" s="430">
        <f t="shared" si="13"/>
        <v>0</v>
      </c>
      <c r="AB71" s="355">
        <f t="shared" si="14"/>
        <v>0</v>
      </c>
      <c r="AC71" s="9">
        <f t="shared" si="69"/>
        <v>0.14300000000000004</v>
      </c>
      <c r="AD71" s="9">
        <f t="shared" si="15"/>
        <v>1.1704462326261888E-2</v>
      </c>
      <c r="AE71" s="11">
        <f t="shared" si="16"/>
        <v>48</v>
      </c>
      <c r="AF71" s="421"/>
      <c r="AG71" s="411">
        <f t="shared" si="17"/>
        <v>0</v>
      </c>
      <c r="AH71" s="12">
        <f t="shared" si="18"/>
        <v>55</v>
      </c>
      <c r="AI71" s="421"/>
      <c r="AJ71" s="439">
        <f t="shared" si="19"/>
        <v>0</v>
      </c>
      <c r="AK71" s="13">
        <f t="shared" si="20"/>
        <v>72</v>
      </c>
      <c r="AL71" s="426"/>
      <c r="AM71" s="427">
        <f t="shared" si="21"/>
        <v>0</v>
      </c>
      <c r="AN71" s="361">
        <f t="shared" si="22"/>
        <v>0</v>
      </c>
      <c r="AO71" s="378">
        <f t="shared" si="70"/>
        <v>0.12950000000000003</v>
      </c>
      <c r="AP71" s="378">
        <f t="shared" si="23"/>
        <v>8.2906608144355035E-3</v>
      </c>
      <c r="AQ71" s="379">
        <f t="shared" si="24"/>
        <v>34</v>
      </c>
      <c r="AR71" s="421"/>
      <c r="AS71" s="411">
        <f t="shared" si="25"/>
        <v>0</v>
      </c>
      <c r="AT71" s="383">
        <f t="shared" si="26"/>
        <v>39</v>
      </c>
      <c r="AU71" s="421"/>
      <c r="AV71" s="439">
        <f t="shared" si="27"/>
        <v>0</v>
      </c>
      <c r="AW71" s="385">
        <f t="shared" si="28"/>
        <v>51</v>
      </c>
      <c r="AX71" s="421"/>
      <c r="AY71" s="427">
        <f t="shared" si="29"/>
        <v>0</v>
      </c>
      <c r="AZ71" s="361">
        <f t="shared" si="30"/>
        <v>0</v>
      </c>
      <c r="BA71" s="17">
        <f t="shared" si="2"/>
        <v>5.8522311631309439E-3</v>
      </c>
      <c r="BB71" s="14">
        <f t="shared" si="31"/>
        <v>24</v>
      </c>
      <c r="BC71" s="24"/>
      <c r="BD71" s="10">
        <f t="shared" si="32"/>
        <v>0</v>
      </c>
      <c r="BE71" s="15">
        <f t="shared" si="33"/>
        <v>28</v>
      </c>
      <c r="BF71" s="24"/>
      <c r="BG71" s="23">
        <f t="shared" si="34"/>
        <v>0</v>
      </c>
      <c r="BH71" s="16">
        <f t="shared" si="35"/>
        <v>32</v>
      </c>
      <c r="BI71" s="24"/>
      <c r="BJ71" s="25">
        <f t="shared" si="36"/>
        <v>0</v>
      </c>
      <c r="BK71" s="26">
        <f t="shared" si="37"/>
        <v>0</v>
      </c>
      <c r="BL71" s="17">
        <f t="shared" si="38"/>
        <v>4.551735349101845E-3</v>
      </c>
      <c r="BM71" s="14">
        <f t="shared" si="39"/>
        <v>18.666666666666668</v>
      </c>
      <c r="BN71" s="24"/>
      <c r="BO71" s="10">
        <f t="shared" si="40"/>
        <v>0</v>
      </c>
      <c r="BP71" s="15">
        <f t="shared" si="41"/>
        <v>21</v>
      </c>
      <c r="BQ71" s="24"/>
      <c r="BR71" s="23">
        <f t="shared" si="42"/>
        <v>0</v>
      </c>
      <c r="BS71" s="16">
        <f t="shared" si="43"/>
        <v>24</v>
      </c>
      <c r="BT71" s="24"/>
      <c r="BU71" s="25">
        <f t="shared" si="44"/>
        <v>0</v>
      </c>
      <c r="BV71" s="26">
        <f t="shared" si="45"/>
        <v>0</v>
      </c>
      <c r="BW71" s="17">
        <f t="shared" si="46"/>
        <v>3.3441320932176819E-3</v>
      </c>
      <c r="BX71" s="14">
        <f t="shared" si="47"/>
        <v>13.714285714285714</v>
      </c>
      <c r="BY71" s="24"/>
      <c r="BZ71" s="10">
        <f t="shared" si="48"/>
        <v>0</v>
      </c>
      <c r="CA71" s="15">
        <f t="shared" si="49"/>
        <v>16</v>
      </c>
      <c r="CB71" s="24"/>
      <c r="CC71" s="23">
        <f t="shared" si="50"/>
        <v>0</v>
      </c>
      <c r="CD71" s="16">
        <f t="shared" si="51"/>
        <v>23</v>
      </c>
      <c r="CE71" s="24"/>
      <c r="CF71" s="25">
        <f t="shared" si="52"/>
        <v>0</v>
      </c>
      <c r="CG71" s="26">
        <f t="shared" si="53"/>
        <v>0</v>
      </c>
      <c r="CH71" s="17">
        <f t="shared" si="54"/>
        <v>2.6822726164350157E-3</v>
      </c>
      <c r="CI71" s="14">
        <f t="shared" si="55"/>
        <v>11</v>
      </c>
      <c r="CJ71" s="24"/>
      <c r="CK71" s="10">
        <f t="shared" si="56"/>
        <v>0</v>
      </c>
      <c r="CL71" s="15">
        <f t="shared" si="57"/>
        <v>15</v>
      </c>
      <c r="CM71" s="24"/>
      <c r="CN71" s="23">
        <f t="shared" si="58"/>
        <v>0</v>
      </c>
      <c r="CO71" s="15">
        <f t="shared" si="59"/>
        <v>22</v>
      </c>
      <c r="CP71" s="24"/>
      <c r="CQ71" s="23">
        <f t="shared" si="60"/>
        <v>0</v>
      </c>
      <c r="CR71" s="361">
        <f t="shared" si="61"/>
        <v>0</v>
      </c>
    </row>
    <row r="72" spans="1:96" x14ac:dyDescent="0.25">
      <c r="A72" s="347">
        <f t="shared" si="72"/>
        <v>59</v>
      </c>
      <c r="B72" s="367">
        <f t="shared" si="62"/>
        <v>4201</v>
      </c>
      <c r="C72" s="365" t="s">
        <v>10</v>
      </c>
      <c r="D72" s="366">
        <f t="shared" si="67"/>
        <v>4300</v>
      </c>
      <c r="E72" s="326">
        <f t="shared" si="68"/>
        <v>0.15</v>
      </c>
      <c r="F72" s="326">
        <f t="shared" si="1"/>
        <v>7.8552725541537735E-2</v>
      </c>
      <c r="G72" s="327">
        <f t="shared" si="63"/>
        <v>330</v>
      </c>
      <c r="H72" s="415"/>
      <c r="I72" s="414">
        <f t="shared" si="3"/>
        <v>0</v>
      </c>
      <c r="J72" s="329">
        <f t="shared" si="4"/>
        <v>350</v>
      </c>
      <c r="K72" s="421"/>
      <c r="L72" s="414">
        <f t="shared" si="5"/>
        <v>0</v>
      </c>
      <c r="M72" s="333">
        <f t="shared" si="6"/>
        <v>370</v>
      </c>
      <c r="N72" s="428"/>
      <c r="O72" s="414">
        <f t="shared" si="7"/>
        <v>0</v>
      </c>
      <c r="P72" s="351">
        <f t="shared" si="64"/>
        <v>0</v>
      </c>
      <c r="Q72" s="335">
        <f t="shared" si="71"/>
        <v>0.15</v>
      </c>
      <c r="R72" s="335">
        <f t="shared" si="8"/>
        <v>3.7491073553915732E-2</v>
      </c>
      <c r="S72" s="336">
        <f t="shared" si="66"/>
        <v>157.5</v>
      </c>
      <c r="T72" s="421"/>
      <c r="U72" s="411">
        <f t="shared" si="9"/>
        <v>0</v>
      </c>
      <c r="V72" s="338">
        <f t="shared" si="10"/>
        <v>181</v>
      </c>
      <c r="W72" s="421"/>
      <c r="X72" s="430">
        <f t="shared" si="11"/>
        <v>0</v>
      </c>
      <c r="Y72" s="339">
        <f t="shared" si="12"/>
        <v>235</v>
      </c>
      <c r="Z72" s="421"/>
      <c r="AA72" s="430">
        <f t="shared" si="13"/>
        <v>0</v>
      </c>
      <c r="AB72" s="355">
        <f t="shared" si="14"/>
        <v>0</v>
      </c>
      <c r="AC72" s="9">
        <f t="shared" si="69"/>
        <v>0.14750000000000005</v>
      </c>
      <c r="AD72" s="9">
        <f t="shared" si="15"/>
        <v>1.206062048718559E-2</v>
      </c>
      <c r="AE72" s="11">
        <f t="shared" si="16"/>
        <v>50.666666666666664</v>
      </c>
      <c r="AF72" s="421"/>
      <c r="AG72" s="411">
        <f t="shared" si="17"/>
        <v>0</v>
      </c>
      <c r="AH72" s="12">
        <f t="shared" si="18"/>
        <v>58</v>
      </c>
      <c r="AI72" s="421"/>
      <c r="AJ72" s="439">
        <f t="shared" si="19"/>
        <v>0</v>
      </c>
      <c r="AK72" s="13">
        <f t="shared" si="20"/>
        <v>75</v>
      </c>
      <c r="AL72" s="426"/>
      <c r="AM72" s="427">
        <f t="shared" si="21"/>
        <v>0</v>
      </c>
      <c r="AN72" s="361">
        <f t="shared" si="22"/>
        <v>0</v>
      </c>
      <c r="AO72" s="378">
        <f t="shared" si="70"/>
        <v>0.13400000000000004</v>
      </c>
      <c r="AP72" s="378">
        <f t="shared" si="23"/>
        <v>8.5693882408950251E-3</v>
      </c>
      <c r="AQ72" s="379">
        <f t="shared" si="24"/>
        <v>36</v>
      </c>
      <c r="AR72" s="421"/>
      <c r="AS72" s="411">
        <f t="shared" si="25"/>
        <v>0</v>
      </c>
      <c r="AT72" s="383">
        <f t="shared" si="26"/>
        <v>41</v>
      </c>
      <c r="AU72" s="421"/>
      <c r="AV72" s="439">
        <f t="shared" si="27"/>
        <v>0</v>
      </c>
      <c r="AW72" s="385">
        <f t="shared" si="28"/>
        <v>53</v>
      </c>
      <c r="AX72" s="421"/>
      <c r="AY72" s="427">
        <f t="shared" si="29"/>
        <v>0</v>
      </c>
      <c r="AZ72" s="361">
        <f t="shared" si="30"/>
        <v>0</v>
      </c>
      <c r="BA72" s="17">
        <f t="shared" si="2"/>
        <v>6.0937871935253518E-3</v>
      </c>
      <c r="BB72" s="14">
        <f t="shared" si="31"/>
        <v>25.6</v>
      </c>
      <c r="BC72" s="24"/>
      <c r="BD72" s="10">
        <f t="shared" si="32"/>
        <v>0</v>
      </c>
      <c r="BE72" s="15">
        <f t="shared" si="33"/>
        <v>29</v>
      </c>
      <c r="BF72" s="24"/>
      <c r="BG72" s="23">
        <f t="shared" si="34"/>
        <v>0</v>
      </c>
      <c r="BH72" s="16">
        <f t="shared" si="35"/>
        <v>33</v>
      </c>
      <c r="BI72" s="24"/>
      <c r="BJ72" s="25">
        <f t="shared" si="36"/>
        <v>0</v>
      </c>
      <c r="BK72" s="26">
        <f t="shared" si="37"/>
        <v>0</v>
      </c>
      <c r="BL72" s="17">
        <f t="shared" si="38"/>
        <v>4.7607712449416802E-3</v>
      </c>
      <c r="BM72" s="14">
        <f t="shared" si="39"/>
        <v>20</v>
      </c>
      <c r="BN72" s="24"/>
      <c r="BO72" s="10">
        <f t="shared" si="40"/>
        <v>0</v>
      </c>
      <c r="BP72" s="15">
        <f t="shared" si="41"/>
        <v>23</v>
      </c>
      <c r="BQ72" s="24"/>
      <c r="BR72" s="23">
        <f t="shared" si="42"/>
        <v>0</v>
      </c>
      <c r="BS72" s="16">
        <f t="shared" si="43"/>
        <v>26</v>
      </c>
      <c r="BT72" s="24"/>
      <c r="BU72" s="25">
        <f t="shared" si="44"/>
        <v>0</v>
      </c>
      <c r="BV72" s="26">
        <f t="shared" si="45"/>
        <v>0</v>
      </c>
      <c r="BW72" s="17">
        <f t="shared" si="46"/>
        <v>3.5365729248138201E-3</v>
      </c>
      <c r="BX72" s="14">
        <f t="shared" si="47"/>
        <v>14.857142857142858</v>
      </c>
      <c r="BY72" s="24"/>
      <c r="BZ72" s="10">
        <f t="shared" si="48"/>
        <v>0</v>
      </c>
      <c r="CA72" s="15">
        <f t="shared" si="49"/>
        <v>17</v>
      </c>
      <c r="CB72" s="24"/>
      <c r="CC72" s="23">
        <f t="shared" si="50"/>
        <v>0</v>
      </c>
      <c r="CD72" s="16">
        <f t="shared" si="51"/>
        <v>23</v>
      </c>
      <c r="CE72" s="24"/>
      <c r="CF72" s="25">
        <f t="shared" si="52"/>
        <v>0</v>
      </c>
      <c r="CG72" s="26">
        <f t="shared" si="53"/>
        <v>0</v>
      </c>
      <c r="CH72" s="17">
        <f t="shared" si="54"/>
        <v>2.8564627469650082E-3</v>
      </c>
      <c r="CI72" s="14">
        <f t="shared" si="55"/>
        <v>12</v>
      </c>
      <c r="CJ72" s="24"/>
      <c r="CK72" s="10">
        <f t="shared" si="56"/>
        <v>0</v>
      </c>
      <c r="CL72" s="15">
        <f t="shared" si="57"/>
        <v>15</v>
      </c>
      <c r="CM72" s="24"/>
      <c r="CN72" s="23">
        <f t="shared" si="58"/>
        <v>0</v>
      </c>
      <c r="CO72" s="15">
        <f t="shared" si="59"/>
        <v>22</v>
      </c>
      <c r="CP72" s="24"/>
      <c r="CQ72" s="23">
        <f t="shared" si="60"/>
        <v>0</v>
      </c>
      <c r="CR72" s="361">
        <f t="shared" si="61"/>
        <v>0</v>
      </c>
    </row>
    <row r="73" spans="1:96" x14ac:dyDescent="0.25">
      <c r="A73" s="347">
        <f t="shared" si="72"/>
        <v>60</v>
      </c>
      <c r="B73" s="367">
        <f t="shared" si="62"/>
        <v>4301</v>
      </c>
      <c r="C73" s="365" t="s">
        <v>10</v>
      </c>
      <c r="D73" s="366">
        <f t="shared" si="67"/>
        <v>4400</v>
      </c>
      <c r="E73" s="326">
        <f t="shared" si="68"/>
        <v>0.15</v>
      </c>
      <c r="F73" s="326">
        <f t="shared" si="1"/>
        <v>7.6726342710997444E-2</v>
      </c>
      <c r="G73" s="327">
        <f t="shared" si="63"/>
        <v>330</v>
      </c>
      <c r="H73" s="415"/>
      <c r="I73" s="414">
        <f t="shared" si="3"/>
        <v>0</v>
      </c>
      <c r="J73" s="329">
        <f t="shared" si="4"/>
        <v>350</v>
      </c>
      <c r="K73" s="421"/>
      <c r="L73" s="414">
        <f t="shared" si="5"/>
        <v>0</v>
      </c>
      <c r="M73" s="333">
        <f t="shared" si="6"/>
        <v>370</v>
      </c>
      <c r="N73" s="428"/>
      <c r="O73" s="414">
        <f t="shared" si="7"/>
        <v>0</v>
      </c>
      <c r="P73" s="351">
        <f t="shared" si="64"/>
        <v>0</v>
      </c>
      <c r="Q73" s="335">
        <f t="shared" si="71"/>
        <v>0.15</v>
      </c>
      <c r="R73" s="335">
        <f t="shared" si="8"/>
        <v>3.8363171355498722E-2</v>
      </c>
      <c r="S73" s="336">
        <f t="shared" si="66"/>
        <v>165</v>
      </c>
      <c r="T73" s="421"/>
      <c r="U73" s="411">
        <f t="shared" si="9"/>
        <v>0</v>
      </c>
      <c r="V73" s="338">
        <f t="shared" si="10"/>
        <v>190</v>
      </c>
      <c r="W73" s="421"/>
      <c r="X73" s="430">
        <f t="shared" si="11"/>
        <v>0</v>
      </c>
      <c r="Y73" s="339">
        <f t="shared" si="12"/>
        <v>247</v>
      </c>
      <c r="Z73" s="421"/>
      <c r="AA73" s="430">
        <f t="shared" si="13"/>
        <v>0</v>
      </c>
      <c r="AB73" s="355">
        <f t="shared" si="14"/>
        <v>0</v>
      </c>
      <c r="AC73" s="9">
        <f t="shared" si="69"/>
        <v>0.15</v>
      </c>
      <c r="AD73" s="9">
        <f t="shared" si="15"/>
        <v>1.2400217003797566E-2</v>
      </c>
      <c r="AE73" s="11">
        <f t="shared" si="16"/>
        <v>53.333333333333336</v>
      </c>
      <c r="AF73" s="421"/>
      <c r="AG73" s="411">
        <f t="shared" si="17"/>
        <v>0</v>
      </c>
      <c r="AH73" s="12">
        <f t="shared" si="18"/>
        <v>61</v>
      </c>
      <c r="AI73" s="421"/>
      <c r="AJ73" s="439">
        <f t="shared" si="19"/>
        <v>0</v>
      </c>
      <c r="AK73" s="13">
        <f t="shared" si="20"/>
        <v>79</v>
      </c>
      <c r="AL73" s="426"/>
      <c r="AM73" s="427">
        <f t="shared" si="21"/>
        <v>0</v>
      </c>
      <c r="AN73" s="361">
        <f t="shared" si="22"/>
        <v>0</v>
      </c>
      <c r="AO73" s="378">
        <f t="shared" si="70"/>
        <v>0.13850000000000004</v>
      </c>
      <c r="AP73" s="378">
        <f t="shared" si="23"/>
        <v>8.8351546152057661E-3</v>
      </c>
      <c r="AQ73" s="379">
        <f t="shared" si="24"/>
        <v>38</v>
      </c>
      <c r="AR73" s="421"/>
      <c r="AS73" s="411">
        <f t="shared" si="25"/>
        <v>0</v>
      </c>
      <c r="AT73" s="383">
        <f t="shared" si="26"/>
        <v>44</v>
      </c>
      <c r="AU73" s="421"/>
      <c r="AV73" s="439">
        <f t="shared" si="27"/>
        <v>0</v>
      </c>
      <c r="AW73" s="385">
        <f t="shared" si="28"/>
        <v>57</v>
      </c>
      <c r="AX73" s="421"/>
      <c r="AY73" s="427">
        <f t="shared" si="29"/>
        <v>0</v>
      </c>
      <c r="AZ73" s="361">
        <f t="shared" si="30"/>
        <v>0</v>
      </c>
      <c r="BA73" s="17">
        <f t="shared" si="2"/>
        <v>6.3241106719367588E-3</v>
      </c>
      <c r="BB73" s="14">
        <f t="shared" si="31"/>
        <v>27.2</v>
      </c>
      <c r="BC73" s="24"/>
      <c r="BD73" s="10">
        <f t="shared" si="32"/>
        <v>0</v>
      </c>
      <c r="BE73" s="15">
        <f t="shared" si="33"/>
        <v>31</v>
      </c>
      <c r="BF73" s="24"/>
      <c r="BG73" s="23">
        <f t="shared" si="34"/>
        <v>0</v>
      </c>
      <c r="BH73" s="16">
        <f t="shared" si="35"/>
        <v>36</v>
      </c>
      <c r="BI73" s="24"/>
      <c r="BJ73" s="25">
        <f t="shared" si="36"/>
        <v>0</v>
      </c>
      <c r="BK73" s="26">
        <f t="shared" si="37"/>
        <v>0</v>
      </c>
      <c r="BL73" s="17">
        <f t="shared" si="38"/>
        <v>4.9600868015190263E-3</v>
      </c>
      <c r="BM73" s="14">
        <f t="shared" si="39"/>
        <v>21.333333333333332</v>
      </c>
      <c r="BN73" s="24"/>
      <c r="BO73" s="10">
        <f t="shared" si="40"/>
        <v>0</v>
      </c>
      <c r="BP73" s="15">
        <f t="shared" si="41"/>
        <v>25</v>
      </c>
      <c r="BQ73" s="24"/>
      <c r="BR73" s="23">
        <f t="shared" si="42"/>
        <v>0</v>
      </c>
      <c r="BS73" s="16">
        <f t="shared" si="43"/>
        <v>29</v>
      </c>
      <c r="BT73" s="24"/>
      <c r="BU73" s="25">
        <f t="shared" si="44"/>
        <v>0</v>
      </c>
      <c r="BV73" s="26">
        <f t="shared" si="45"/>
        <v>0</v>
      </c>
      <c r="BW73" s="17">
        <f t="shared" si="46"/>
        <v>3.72006510113927E-3</v>
      </c>
      <c r="BX73" s="14">
        <f t="shared" si="47"/>
        <v>16</v>
      </c>
      <c r="BY73" s="24"/>
      <c r="BZ73" s="10">
        <f t="shared" si="48"/>
        <v>0</v>
      </c>
      <c r="CA73" s="15">
        <f t="shared" si="49"/>
        <v>18</v>
      </c>
      <c r="CB73" s="24"/>
      <c r="CC73" s="23">
        <f t="shared" si="50"/>
        <v>0</v>
      </c>
      <c r="CD73" s="16">
        <f t="shared" si="51"/>
        <v>23</v>
      </c>
      <c r="CE73" s="24"/>
      <c r="CF73" s="25">
        <f t="shared" si="52"/>
        <v>0</v>
      </c>
      <c r="CG73" s="26">
        <f t="shared" si="53"/>
        <v>0</v>
      </c>
      <c r="CH73" s="17">
        <f t="shared" si="54"/>
        <v>3.0225528946756569E-3</v>
      </c>
      <c r="CI73" s="14">
        <f t="shared" si="55"/>
        <v>13</v>
      </c>
      <c r="CJ73" s="24"/>
      <c r="CK73" s="10">
        <f t="shared" si="56"/>
        <v>0</v>
      </c>
      <c r="CL73" s="15">
        <f t="shared" si="57"/>
        <v>15</v>
      </c>
      <c r="CM73" s="24"/>
      <c r="CN73" s="23">
        <f t="shared" si="58"/>
        <v>0</v>
      </c>
      <c r="CO73" s="15">
        <f t="shared" si="59"/>
        <v>22</v>
      </c>
      <c r="CP73" s="24"/>
      <c r="CQ73" s="23">
        <f t="shared" si="60"/>
        <v>0</v>
      </c>
      <c r="CR73" s="361">
        <f t="shared" si="61"/>
        <v>0</v>
      </c>
    </row>
    <row r="74" spans="1:96" x14ac:dyDescent="0.25">
      <c r="A74" s="347">
        <f t="shared" si="72"/>
        <v>61</v>
      </c>
      <c r="B74" s="367">
        <f t="shared" si="62"/>
        <v>4401</v>
      </c>
      <c r="C74" s="365" t="s">
        <v>10</v>
      </c>
      <c r="D74" s="366">
        <f t="shared" si="67"/>
        <v>4500</v>
      </c>
      <c r="E74" s="326">
        <f t="shared" si="68"/>
        <v>0.15</v>
      </c>
      <c r="F74" s="326">
        <f t="shared" si="1"/>
        <v>7.4982958418541246E-2</v>
      </c>
      <c r="G74" s="327">
        <f t="shared" si="63"/>
        <v>330</v>
      </c>
      <c r="H74" s="415"/>
      <c r="I74" s="414">
        <f t="shared" si="3"/>
        <v>0</v>
      </c>
      <c r="J74" s="329">
        <f t="shared" si="4"/>
        <v>350</v>
      </c>
      <c r="K74" s="421"/>
      <c r="L74" s="414">
        <f t="shared" si="5"/>
        <v>0</v>
      </c>
      <c r="M74" s="333">
        <f t="shared" si="6"/>
        <v>370</v>
      </c>
      <c r="N74" s="428"/>
      <c r="O74" s="414">
        <f t="shared" si="7"/>
        <v>0</v>
      </c>
      <c r="P74" s="351">
        <f t="shared" si="64"/>
        <v>0</v>
      </c>
      <c r="Q74" s="335">
        <f t="shared" si="71"/>
        <v>0.15</v>
      </c>
      <c r="R74" s="335">
        <f t="shared" si="8"/>
        <v>3.9195637355146556E-2</v>
      </c>
      <c r="S74" s="336">
        <f t="shared" si="66"/>
        <v>172.5</v>
      </c>
      <c r="T74" s="421"/>
      <c r="U74" s="411">
        <f t="shared" si="9"/>
        <v>0</v>
      </c>
      <c r="V74" s="338">
        <f t="shared" si="10"/>
        <v>198</v>
      </c>
      <c r="W74" s="421"/>
      <c r="X74" s="430">
        <f t="shared" si="11"/>
        <v>0</v>
      </c>
      <c r="Y74" s="339">
        <f t="shared" si="12"/>
        <v>257</v>
      </c>
      <c r="Z74" s="421"/>
      <c r="AA74" s="430">
        <f t="shared" si="13"/>
        <v>0</v>
      </c>
      <c r="AB74" s="355">
        <f t="shared" si="14"/>
        <v>0</v>
      </c>
      <c r="AC74" s="9">
        <f t="shared" si="69"/>
        <v>0.15</v>
      </c>
      <c r="AD74" s="9">
        <f t="shared" si="15"/>
        <v>1.2724380822540331E-2</v>
      </c>
      <c r="AE74" s="11">
        <f t="shared" si="16"/>
        <v>56</v>
      </c>
      <c r="AF74" s="421"/>
      <c r="AG74" s="411">
        <f t="shared" si="17"/>
        <v>0</v>
      </c>
      <c r="AH74" s="12">
        <f t="shared" si="18"/>
        <v>64</v>
      </c>
      <c r="AI74" s="421"/>
      <c r="AJ74" s="439">
        <f t="shared" si="19"/>
        <v>0</v>
      </c>
      <c r="AK74" s="13">
        <f t="shared" si="20"/>
        <v>83</v>
      </c>
      <c r="AL74" s="426"/>
      <c r="AM74" s="427">
        <f t="shared" si="21"/>
        <v>0</v>
      </c>
      <c r="AN74" s="361">
        <f t="shared" si="22"/>
        <v>0</v>
      </c>
      <c r="AO74" s="378">
        <f t="shared" si="70"/>
        <v>0.14300000000000004</v>
      </c>
      <c r="AP74" s="378">
        <f t="shared" si="23"/>
        <v>9.088843444671665E-3</v>
      </c>
      <c r="AQ74" s="379">
        <f t="shared" si="24"/>
        <v>40</v>
      </c>
      <c r="AR74" s="421"/>
      <c r="AS74" s="411">
        <f t="shared" si="25"/>
        <v>0</v>
      </c>
      <c r="AT74" s="383">
        <f t="shared" si="26"/>
        <v>46</v>
      </c>
      <c r="AU74" s="421"/>
      <c r="AV74" s="439">
        <f t="shared" si="27"/>
        <v>0</v>
      </c>
      <c r="AW74" s="385">
        <f t="shared" si="28"/>
        <v>60</v>
      </c>
      <c r="AX74" s="421"/>
      <c r="AY74" s="427">
        <f t="shared" si="29"/>
        <v>0</v>
      </c>
      <c r="AZ74" s="361">
        <f t="shared" si="30"/>
        <v>0</v>
      </c>
      <c r="BA74" s="17">
        <f t="shared" si="2"/>
        <v>6.5439672801635993E-3</v>
      </c>
      <c r="BB74" s="14">
        <f t="shared" si="31"/>
        <v>28.8</v>
      </c>
      <c r="BC74" s="24"/>
      <c r="BD74" s="10">
        <f t="shared" si="32"/>
        <v>0</v>
      </c>
      <c r="BE74" s="15">
        <f t="shared" si="33"/>
        <v>33</v>
      </c>
      <c r="BF74" s="24"/>
      <c r="BG74" s="23">
        <f t="shared" si="34"/>
        <v>0</v>
      </c>
      <c r="BH74" s="16">
        <f t="shared" si="35"/>
        <v>38</v>
      </c>
      <c r="BI74" s="24"/>
      <c r="BJ74" s="25">
        <f t="shared" si="36"/>
        <v>0</v>
      </c>
      <c r="BK74" s="26">
        <f t="shared" si="37"/>
        <v>0</v>
      </c>
      <c r="BL74" s="17">
        <f t="shared" si="38"/>
        <v>5.1503446186472778E-3</v>
      </c>
      <c r="BM74" s="14">
        <f t="shared" si="39"/>
        <v>22.666666666666668</v>
      </c>
      <c r="BN74" s="24"/>
      <c r="BO74" s="10">
        <f t="shared" si="40"/>
        <v>0</v>
      </c>
      <c r="BP74" s="15">
        <f t="shared" si="41"/>
        <v>26</v>
      </c>
      <c r="BQ74" s="24"/>
      <c r="BR74" s="23">
        <f t="shared" si="42"/>
        <v>0</v>
      </c>
      <c r="BS74" s="16">
        <f t="shared" si="43"/>
        <v>30</v>
      </c>
      <c r="BT74" s="24"/>
      <c r="BU74" s="25">
        <f t="shared" si="44"/>
        <v>0</v>
      </c>
      <c r="BV74" s="26">
        <f t="shared" si="45"/>
        <v>0</v>
      </c>
      <c r="BW74" s="17">
        <f t="shared" si="46"/>
        <v>3.8952186191449994E-3</v>
      </c>
      <c r="BX74" s="14">
        <f t="shared" si="47"/>
        <v>17.142857142857142</v>
      </c>
      <c r="BY74" s="24"/>
      <c r="BZ74" s="10">
        <f t="shared" si="48"/>
        <v>0</v>
      </c>
      <c r="CA74" s="15">
        <f t="shared" si="49"/>
        <v>20</v>
      </c>
      <c r="CB74" s="24"/>
      <c r="CC74" s="23">
        <f t="shared" si="50"/>
        <v>0</v>
      </c>
      <c r="CD74" s="16">
        <f t="shared" si="51"/>
        <v>23</v>
      </c>
      <c r="CE74" s="24"/>
      <c r="CF74" s="25">
        <f t="shared" si="52"/>
        <v>0</v>
      </c>
      <c r="CG74" s="26">
        <f t="shared" si="53"/>
        <v>0</v>
      </c>
      <c r="CH74" s="17">
        <f t="shared" si="54"/>
        <v>3.1810952056350828E-3</v>
      </c>
      <c r="CI74" s="14">
        <f t="shared" si="55"/>
        <v>14</v>
      </c>
      <c r="CJ74" s="24"/>
      <c r="CK74" s="10">
        <f t="shared" si="56"/>
        <v>0</v>
      </c>
      <c r="CL74" s="15">
        <f t="shared" si="57"/>
        <v>16</v>
      </c>
      <c r="CM74" s="24"/>
      <c r="CN74" s="23">
        <f t="shared" si="58"/>
        <v>0</v>
      </c>
      <c r="CO74" s="15">
        <f t="shared" si="59"/>
        <v>22</v>
      </c>
      <c r="CP74" s="24"/>
      <c r="CQ74" s="23">
        <f t="shared" si="60"/>
        <v>0</v>
      </c>
      <c r="CR74" s="361">
        <f t="shared" si="61"/>
        <v>0</v>
      </c>
    </row>
    <row r="75" spans="1:96" x14ac:dyDescent="0.25">
      <c r="A75" s="347">
        <f t="shared" si="72"/>
        <v>62</v>
      </c>
      <c r="B75" s="367">
        <f t="shared" si="62"/>
        <v>4501</v>
      </c>
      <c r="C75" s="365" t="s">
        <v>10</v>
      </c>
      <c r="D75" s="366">
        <f t="shared" si="67"/>
        <v>4600</v>
      </c>
      <c r="E75" s="326">
        <f t="shared" si="68"/>
        <v>0.15</v>
      </c>
      <c r="F75" s="326">
        <f t="shared" si="1"/>
        <v>7.3317040657631644E-2</v>
      </c>
      <c r="G75" s="327">
        <f t="shared" si="63"/>
        <v>330</v>
      </c>
      <c r="H75" s="415"/>
      <c r="I75" s="414">
        <f t="shared" si="3"/>
        <v>0</v>
      </c>
      <c r="J75" s="329">
        <f t="shared" si="4"/>
        <v>350</v>
      </c>
      <c r="K75" s="421"/>
      <c r="L75" s="414">
        <f t="shared" si="5"/>
        <v>0</v>
      </c>
      <c r="M75" s="333">
        <f t="shared" si="6"/>
        <v>370</v>
      </c>
      <c r="N75" s="428"/>
      <c r="O75" s="414">
        <f t="shared" si="7"/>
        <v>0</v>
      </c>
      <c r="P75" s="351">
        <f t="shared" si="64"/>
        <v>0</v>
      </c>
      <c r="Q75" s="335">
        <f t="shared" si="71"/>
        <v>0.15</v>
      </c>
      <c r="R75" s="335">
        <f t="shared" si="8"/>
        <v>3.9991113085980891E-2</v>
      </c>
      <c r="S75" s="336">
        <f t="shared" si="66"/>
        <v>180</v>
      </c>
      <c r="T75" s="421"/>
      <c r="U75" s="411">
        <f t="shared" si="9"/>
        <v>0</v>
      </c>
      <c r="V75" s="338">
        <f t="shared" si="10"/>
        <v>207</v>
      </c>
      <c r="W75" s="421"/>
      <c r="X75" s="430">
        <f t="shared" si="11"/>
        <v>0</v>
      </c>
      <c r="Y75" s="339">
        <f t="shared" si="12"/>
        <v>269</v>
      </c>
      <c r="Z75" s="421"/>
      <c r="AA75" s="430">
        <f t="shared" si="13"/>
        <v>0</v>
      </c>
      <c r="AB75" s="355">
        <f t="shared" si="14"/>
        <v>0</v>
      </c>
      <c r="AC75" s="9">
        <f t="shared" si="69"/>
        <v>0.15</v>
      </c>
      <c r="AD75" s="9">
        <f t="shared" si="15"/>
        <v>1.3034140561356735E-2</v>
      </c>
      <c r="AE75" s="11">
        <f t="shared" si="16"/>
        <v>58.666666666666664</v>
      </c>
      <c r="AF75" s="421"/>
      <c r="AG75" s="411">
        <f t="shared" si="17"/>
        <v>0</v>
      </c>
      <c r="AH75" s="12">
        <f t="shared" si="18"/>
        <v>67</v>
      </c>
      <c r="AI75" s="421"/>
      <c r="AJ75" s="439">
        <f t="shared" si="19"/>
        <v>0</v>
      </c>
      <c r="AK75" s="13">
        <f t="shared" si="20"/>
        <v>87</v>
      </c>
      <c r="AL75" s="426"/>
      <c r="AM75" s="427">
        <f t="shared" si="21"/>
        <v>0</v>
      </c>
      <c r="AN75" s="361">
        <f t="shared" si="22"/>
        <v>0</v>
      </c>
      <c r="AO75" s="378">
        <f t="shared" si="70"/>
        <v>0.14750000000000005</v>
      </c>
      <c r="AP75" s="378">
        <f t="shared" si="23"/>
        <v>9.3312597200622092E-3</v>
      </c>
      <c r="AQ75" s="379">
        <f t="shared" si="24"/>
        <v>42</v>
      </c>
      <c r="AR75" s="421"/>
      <c r="AS75" s="411">
        <f t="shared" si="25"/>
        <v>0</v>
      </c>
      <c r="AT75" s="383">
        <f t="shared" si="26"/>
        <v>48</v>
      </c>
      <c r="AU75" s="421"/>
      <c r="AV75" s="439">
        <f t="shared" si="27"/>
        <v>0</v>
      </c>
      <c r="AW75" s="385">
        <f t="shared" si="28"/>
        <v>62</v>
      </c>
      <c r="AX75" s="421"/>
      <c r="AY75" s="427">
        <f t="shared" si="29"/>
        <v>0</v>
      </c>
      <c r="AZ75" s="361">
        <f t="shared" si="30"/>
        <v>0</v>
      </c>
      <c r="BA75" s="17">
        <f t="shared" si="2"/>
        <v>6.7540546545212174E-3</v>
      </c>
      <c r="BB75" s="14">
        <f t="shared" si="31"/>
        <v>30.4</v>
      </c>
      <c r="BC75" s="24"/>
      <c r="BD75" s="10">
        <f t="shared" si="32"/>
        <v>0</v>
      </c>
      <c r="BE75" s="15">
        <f t="shared" si="33"/>
        <v>35</v>
      </c>
      <c r="BF75" s="24"/>
      <c r="BG75" s="23">
        <f t="shared" si="34"/>
        <v>0</v>
      </c>
      <c r="BH75" s="16">
        <f t="shared" si="35"/>
        <v>40</v>
      </c>
      <c r="BI75" s="24"/>
      <c r="BJ75" s="25">
        <f t="shared" si="36"/>
        <v>0</v>
      </c>
      <c r="BK75" s="26">
        <f t="shared" si="37"/>
        <v>0</v>
      </c>
      <c r="BL75" s="17">
        <f t="shared" si="38"/>
        <v>5.3321484114641189E-3</v>
      </c>
      <c r="BM75" s="14">
        <f t="shared" si="39"/>
        <v>24</v>
      </c>
      <c r="BN75" s="24"/>
      <c r="BO75" s="10">
        <f t="shared" si="40"/>
        <v>0</v>
      </c>
      <c r="BP75" s="15">
        <f t="shared" si="41"/>
        <v>28</v>
      </c>
      <c r="BQ75" s="24"/>
      <c r="BR75" s="23">
        <f t="shared" si="42"/>
        <v>0</v>
      </c>
      <c r="BS75" s="16">
        <f t="shared" si="43"/>
        <v>32</v>
      </c>
      <c r="BT75" s="24"/>
      <c r="BU75" s="25">
        <f t="shared" si="44"/>
        <v>0</v>
      </c>
      <c r="BV75" s="26">
        <f t="shared" si="45"/>
        <v>0</v>
      </c>
      <c r="BW75" s="17">
        <f t="shared" si="46"/>
        <v>4.0625892658774235E-3</v>
      </c>
      <c r="BX75" s="14">
        <f t="shared" si="47"/>
        <v>18.285714285714285</v>
      </c>
      <c r="BY75" s="24"/>
      <c r="BZ75" s="10">
        <f t="shared" si="48"/>
        <v>0</v>
      </c>
      <c r="CA75" s="15">
        <f t="shared" si="49"/>
        <v>21</v>
      </c>
      <c r="CB75" s="24"/>
      <c r="CC75" s="23">
        <f t="shared" si="50"/>
        <v>0</v>
      </c>
      <c r="CD75" s="16">
        <f t="shared" si="51"/>
        <v>24</v>
      </c>
      <c r="CE75" s="24"/>
      <c r="CF75" s="25">
        <f t="shared" si="52"/>
        <v>0</v>
      </c>
      <c r="CG75" s="26">
        <f t="shared" si="53"/>
        <v>0</v>
      </c>
      <c r="CH75" s="17" t="str">
        <f t="shared" si="54"/>
        <v/>
      </c>
      <c r="CI75" s="14">
        <f t="shared" si="55"/>
        <v>15</v>
      </c>
      <c r="CJ75" s="24"/>
      <c r="CK75" s="10">
        <f t="shared" si="56"/>
        <v>0</v>
      </c>
      <c r="CL75" s="15">
        <f t="shared" si="57"/>
        <v>17</v>
      </c>
      <c r="CM75" s="24"/>
      <c r="CN75" s="23">
        <f t="shared" si="58"/>
        <v>0</v>
      </c>
      <c r="CO75" s="15">
        <f t="shared" si="59"/>
        <v>22</v>
      </c>
      <c r="CP75" s="24"/>
      <c r="CQ75" s="23">
        <f t="shared" si="60"/>
        <v>0</v>
      </c>
      <c r="CR75" s="361">
        <f t="shared" si="61"/>
        <v>0</v>
      </c>
    </row>
    <row r="76" spans="1:96" x14ac:dyDescent="0.25">
      <c r="A76" s="347">
        <f t="shared" si="72"/>
        <v>63</v>
      </c>
      <c r="B76" s="367">
        <f t="shared" si="62"/>
        <v>4601</v>
      </c>
      <c r="C76" s="365" t="s">
        <v>10</v>
      </c>
      <c r="D76" s="366">
        <f t="shared" si="67"/>
        <v>4700</v>
      </c>
      <c r="E76" s="326">
        <f t="shared" si="68"/>
        <v>0.15</v>
      </c>
      <c r="F76" s="326">
        <f t="shared" si="1"/>
        <v>7.1723538361225816E-2</v>
      </c>
      <c r="G76" s="327">
        <f t="shared" si="63"/>
        <v>330</v>
      </c>
      <c r="H76" s="415"/>
      <c r="I76" s="414">
        <f t="shared" si="3"/>
        <v>0</v>
      </c>
      <c r="J76" s="329">
        <f t="shared" si="4"/>
        <v>350</v>
      </c>
      <c r="K76" s="421"/>
      <c r="L76" s="414">
        <f t="shared" si="5"/>
        <v>0</v>
      </c>
      <c r="M76" s="333">
        <f t="shared" si="6"/>
        <v>370</v>
      </c>
      <c r="N76" s="428"/>
      <c r="O76" s="414">
        <f t="shared" si="7"/>
        <v>0</v>
      </c>
      <c r="P76" s="351">
        <f t="shared" si="64"/>
        <v>0</v>
      </c>
      <c r="Q76" s="335">
        <f t="shared" si="71"/>
        <v>0.15</v>
      </c>
      <c r="R76" s="335">
        <f t="shared" si="8"/>
        <v>4.0752010432514668E-2</v>
      </c>
      <c r="S76" s="336">
        <f t="shared" si="66"/>
        <v>187.5</v>
      </c>
      <c r="T76" s="421"/>
      <c r="U76" s="411">
        <f t="shared" si="9"/>
        <v>0</v>
      </c>
      <c r="V76" s="338">
        <f t="shared" si="10"/>
        <v>216</v>
      </c>
      <c r="W76" s="421"/>
      <c r="X76" s="430">
        <f t="shared" si="11"/>
        <v>0</v>
      </c>
      <c r="Y76" s="339">
        <f t="shared" si="12"/>
        <v>281</v>
      </c>
      <c r="Z76" s="421"/>
      <c r="AA76" s="430">
        <f t="shared" si="13"/>
        <v>0</v>
      </c>
      <c r="AB76" s="355">
        <f t="shared" si="14"/>
        <v>0</v>
      </c>
      <c r="AC76" s="9">
        <f t="shared" si="69"/>
        <v>0.15</v>
      </c>
      <c r="AD76" s="9">
        <f t="shared" si="15"/>
        <v>1.3330435412591466E-2</v>
      </c>
      <c r="AE76" s="11">
        <f t="shared" si="16"/>
        <v>61.333333333333336</v>
      </c>
      <c r="AF76" s="421"/>
      <c r="AG76" s="411">
        <f t="shared" si="17"/>
        <v>0</v>
      </c>
      <c r="AH76" s="12">
        <f t="shared" si="18"/>
        <v>71</v>
      </c>
      <c r="AI76" s="421"/>
      <c r="AJ76" s="439">
        <f t="shared" si="19"/>
        <v>0</v>
      </c>
      <c r="AK76" s="13">
        <f t="shared" si="20"/>
        <v>92</v>
      </c>
      <c r="AL76" s="426"/>
      <c r="AM76" s="427">
        <f t="shared" si="21"/>
        <v>0</v>
      </c>
      <c r="AN76" s="361">
        <f t="shared" si="22"/>
        <v>0</v>
      </c>
      <c r="AO76" s="378">
        <f t="shared" si="70"/>
        <v>0.15</v>
      </c>
      <c r="AP76" s="378">
        <f t="shared" si="23"/>
        <v>9.5631384481634427E-3</v>
      </c>
      <c r="AQ76" s="379">
        <f t="shared" si="24"/>
        <v>44</v>
      </c>
      <c r="AR76" s="421"/>
      <c r="AS76" s="411">
        <f t="shared" si="25"/>
        <v>0</v>
      </c>
      <c r="AT76" s="383">
        <f t="shared" si="26"/>
        <v>51</v>
      </c>
      <c r="AU76" s="421"/>
      <c r="AV76" s="439">
        <f t="shared" si="27"/>
        <v>0</v>
      </c>
      <c r="AW76" s="385">
        <f t="shared" si="28"/>
        <v>66</v>
      </c>
      <c r="AX76" s="421"/>
      <c r="AY76" s="427">
        <f t="shared" si="29"/>
        <v>0</v>
      </c>
      <c r="AZ76" s="361">
        <f t="shared" si="30"/>
        <v>0</v>
      </c>
      <c r="BA76" s="17">
        <f t="shared" si="2"/>
        <v>6.955009780482504E-3</v>
      </c>
      <c r="BB76" s="14">
        <f t="shared" si="31"/>
        <v>32</v>
      </c>
      <c r="BC76" s="24"/>
      <c r="BD76" s="10">
        <f t="shared" si="32"/>
        <v>0</v>
      </c>
      <c r="BE76" s="15">
        <f t="shared" si="33"/>
        <v>37</v>
      </c>
      <c r="BF76" s="24"/>
      <c r="BG76" s="23">
        <f t="shared" si="34"/>
        <v>0</v>
      </c>
      <c r="BH76" s="16">
        <f t="shared" si="35"/>
        <v>43</v>
      </c>
      <c r="BI76" s="24"/>
      <c r="BJ76" s="25">
        <f t="shared" si="36"/>
        <v>0</v>
      </c>
      <c r="BK76" s="26">
        <f t="shared" si="37"/>
        <v>0</v>
      </c>
      <c r="BL76" s="17">
        <f t="shared" si="38"/>
        <v>5.5060494095486483E-3</v>
      </c>
      <c r="BM76" s="14">
        <f t="shared" si="39"/>
        <v>25.333333333333332</v>
      </c>
      <c r="BN76" s="24"/>
      <c r="BO76" s="10">
        <f t="shared" si="40"/>
        <v>0</v>
      </c>
      <c r="BP76" s="15">
        <f t="shared" si="41"/>
        <v>29</v>
      </c>
      <c r="BQ76" s="24"/>
      <c r="BR76" s="23">
        <f t="shared" si="42"/>
        <v>0</v>
      </c>
      <c r="BS76" s="16">
        <f t="shared" si="43"/>
        <v>33</v>
      </c>
      <c r="BT76" s="24"/>
      <c r="BU76" s="25">
        <f t="shared" si="44"/>
        <v>0</v>
      </c>
      <c r="BV76" s="26">
        <f t="shared" si="45"/>
        <v>0</v>
      </c>
      <c r="BW76" s="17">
        <f t="shared" si="46"/>
        <v>4.2226845095786631E-3</v>
      </c>
      <c r="BX76" s="14">
        <f t="shared" si="47"/>
        <v>19.428571428571427</v>
      </c>
      <c r="BY76" s="24"/>
      <c r="BZ76" s="10">
        <f t="shared" si="48"/>
        <v>0</v>
      </c>
      <c r="CA76" s="15">
        <f t="shared" si="49"/>
        <v>22</v>
      </c>
      <c r="CB76" s="24"/>
      <c r="CC76" s="23">
        <f t="shared" si="50"/>
        <v>0</v>
      </c>
      <c r="CD76" s="16">
        <f t="shared" si="51"/>
        <v>25</v>
      </c>
      <c r="CE76" s="24"/>
      <c r="CF76" s="25">
        <f t="shared" si="52"/>
        <v>0</v>
      </c>
      <c r="CG76" s="26">
        <f t="shared" si="53"/>
        <v>0</v>
      </c>
      <c r="CH76" s="17">
        <f t="shared" si="54"/>
        <v>3.477504890241252E-3</v>
      </c>
      <c r="CI76" s="14">
        <f t="shared" si="55"/>
        <v>16</v>
      </c>
      <c r="CJ76" s="24"/>
      <c r="CK76" s="10">
        <f t="shared" si="56"/>
        <v>0</v>
      </c>
      <c r="CL76" s="15">
        <f t="shared" si="57"/>
        <v>18</v>
      </c>
      <c r="CM76" s="24"/>
      <c r="CN76" s="23">
        <f t="shared" si="58"/>
        <v>0</v>
      </c>
      <c r="CO76" s="15">
        <f t="shared" si="59"/>
        <v>22</v>
      </c>
      <c r="CP76" s="24"/>
      <c r="CQ76" s="23">
        <f t="shared" si="60"/>
        <v>0</v>
      </c>
      <c r="CR76" s="361">
        <f t="shared" si="61"/>
        <v>0</v>
      </c>
    </row>
    <row r="77" spans="1:96" x14ac:dyDescent="0.25">
      <c r="A77" s="347">
        <f t="shared" si="72"/>
        <v>64</v>
      </c>
      <c r="B77" s="367">
        <f t="shared" si="62"/>
        <v>4701</v>
      </c>
      <c r="C77" s="365" t="s">
        <v>10</v>
      </c>
      <c r="D77" s="366">
        <f t="shared" si="67"/>
        <v>4800</v>
      </c>
      <c r="E77" s="326">
        <f t="shared" si="68"/>
        <v>0.15</v>
      </c>
      <c r="F77" s="326">
        <f t="shared" si="1"/>
        <v>7.0197830248883222E-2</v>
      </c>
      <c r="G77" s="327">
        <f t="shared" si="63"/>
        <v>330</v>
      </c>
      <c r="H77" s="415"/>
      <c r="I77" s="414">
        <f t="shared" si="3"/>
        <v>0</v>
      </c>
      <c r="J77" s="329">
        <f t="shared" si="4"/>
        <v>350</v>
      </c>
      <c r="K77" s="421"/>
      <c r="L77" s="414">
        <f t="shared" si="5"/>
        <v>0</v>
      </c>
      <c r="M77" s="333">
        <f t="shared" si="6"/>
        <v>370</v>
      </c>
      <c r="N77" s="428"/>
      <c r="O77" s="414">
        <f t="shared" si="7"/>
        <v>0</v>
      </c>
      <c r="P77" s="351">
        <f t="shared" si="64"/>
        <v>0</v>
      </c>
      <c r="Q77" s="335">
        <f t="shared" si="71"/>
        <v>0.15</v>
      </c>
      <c r="R77" s="335">
        <f t="shared" si="8"/>
        <v>4.1480536056158264E-2</v>
      </c>
      <c r="S77" s="336">
        <f t="shared" si="66"/>
        <v>195</v>
      </c>
      <c r="T77" s="421"/>
      <c r="U77" s="411">
        <f t="shared" si="9"/>
        <v>0</v>
      </c>
      <c r="V77" s="338">
        <f t="shared" si="10"/>
        <v>224</v>
      </c>
      <c r="W77" s="421"/>
      <c r="X77" s="430">
        <f t="shared" si="11"/>
        <v>0</v>
      </c>
      <c r="Y77" s="339">
        <f t="shared" si="12"/>
        <v>291</v>
      </c>
      <c r="Z77" s="421"/>
      <c r="AA77" s="430">
        <f t="shared" si="13"/>
        <v>0</v>
      </c>
      <c r="AB77" s="355">
        <f t="shared" si="14"/>
        <v>0</v>
      </c>
      <c r="AC77" s="9">
        <f t="shared" si="69"/>
        <v>0.15</v>
      </c>
      <c r="AD77" s="9">
        <f t="shared" si="15"/>
        <v>1.3614124654328865E-2</v>
      </c>
      <c r="AE77" s="11">
        <f t="shared" si="16"/>
        <v>64</v>
      </c>
      <c r="AF77" s="421"/>
      <c r="AG77" s="411">
        <f t="shared" si="17"/>
        <v>0</v>
      </c>
      <c r="AH77" s="12">
        <f t="shared" si="18"/>
        <v>74</v>
      </c>
      <c r="AI77" s="421"/>
      <c r="AJ77" s="439">
        <f t="shared" si="19"/>
        <v>0</v>
      </c>
      <c r="AK77" s="13">
        <f t="shared" si="20"/>
        <v>96</v>
      </c>
      <c r="AL77" s="426"/>
      <c r="AM77" s="427">
        <f t="shared" si="21"/>
        <v>0</v>
      </c>
      <c r="AN77" s="361">
        <f t="shared" si="22"/>
        <v>0</v>
      </c>
      <c r="AO77" s="378">
        <f t="shared" si="70"/>
        <v>0.15</v>
      </c>
      <c r="AP77" s="378">
        <f t="shared" si="23"/>
        <v>9.785152095298873E-3</v>
      </c>
      <c r="AQ77" s="379">
        <f t="shared" si="24"/>
        <v>46</v>
      </c>
      <c r="AR77" s="421"/>
      <c r="AS77" s="411">
        <f t="shared" si="25"/>
        <v>0</v>
      </c>
      <c r="AT77" s="383">
        <f t="shared" si="26"/>
        <v>53</v>
      </c>
      <c r="AU77" s="421"/>
      <c r="AV77" s="439">
        <f t="shared" si="27"/>
        <v>0</v>
      </c>
      <c r="AW77" s="385">
        <f t="shared" si="28"/>
        <v>69</v>
      </c>
      <c r="AX77" s="421"/>
      <c r="AY77" s="427">
        <f t="shared" si="29"/>
        <v>0</v>
      </c>
      <c r="AZ77" s="361">
        <f t="shared" si="30"/>
        <v>0</v>
      </c>
      <c r="BA77" s="17">
        <f t="shared" si="2"/>
        <v>7.1474154435226551E-3</v>
      </c>
      <c r="BB77" s="14">
        <f t="shared" si="31"/>
        <v>33.6</v>
      </c>
      <c r="BC77" s="24"/>
      <c r="BD77" s="10">
        <f t="shared" si="32"/>
        <v>0</v>
      </c>
      <c r="BE77" s="15">
        <f t="shared" si="33"/>
        <v>39</v>
      </c>
      <c r="BF77" s="24"/>
      <c r="BG77" s="23">
        <f t="shared" si="34"/>
        <v>0</v>
      </c>
      <c r="BH77" s="16">
        <f t="shared" si="35"/>
        <v>45</v>
      </c>
      <c r="BI77" s="24"/>
      <c r="BJ77" s="25">
        <f t="shared" si="36"/>
        <v>0</v>
      </c>
      <c r="BK77" s="26">
        <f t="shared" si="37"/>
        <v>0</v>
      </c>
      <c r="BL77" s="17">
        <f t="shared" si="38"/>
        <v>5.6725519393036944E-3</v>
      </c>
      <c r="BM77" s="14">
        <f t="shared" si="39"/>
        <v>26.666666666666668</v>
      </c>
      <c r="BN77" s="24"/>
      <c r="BO77" s="10">
        <f t="shared" si="40"/>
        <v>0</v>
      </c>
      <c r="BP77" s="15">
        <f t="shared" si="41"/>
        <v>31</v>
      </c>
      <c r="BQ77" s="24"/>
      <c r="BR77" s="23">
        <f t="shared" si="42"/>
        <v>0</v>
      </c>
      <c r="BS77" s="16">
        <f t="shared" si="43"/>
        <v>36</v>
      </c>
      <c r="BT77" s="24"/>
      <c r="BU77" s="25">
        <f t="shared" si="44"/>
        <v>0</v>
      </c>
      <c r="BV77" s="26">
        <f t="shared" si="45"/>
        <v>0</v>
      </c>
      <c r="BW77" s="17">
        <f t="shared" si="46"/>
        <v>4.3759686388914216E-3</v>
      </c>
      <c r="BX77" s="14">
        <f t="shared" si="47"/>
        <v>20.571428571428573</v>
      </c>
      <c r="BY77" s="24"/>
      <c r="BZ77" s="10">
        <f t="shared" si="48"/>
        <v>0</v>
      </c>
      <c r="CA77" s="15">
        <f t="shared" si="49"/>
        <v>24</v>
      </c>
      <c r="CB77" s="24"/>
      <c r="CC77" s="23">
        <f t="shared" si="50"/>
        <v>0</v>
      </c>
      <c r="CD77" s="16">
        <f t="shared" si="51"/>
        <v>28</v>
      </c>
      <c r="CE77" s="24"/>
      <c r="CF77" s="25">
        <f t="shared" si="52"/>
        <v>0</v>
      </c>
      <c r="CG77" s="26">
        <f t="shared" si="53"/>
        <v>0</v>
      </c>
      <c r="CH77" s="17">
        <f t="shared" si="54"/>
        <v>3.616251861306105E-3</v>
      </c>
      <c r="CI77" s="14">
        <f t="shared" si="55"/>
        <v>17</v>
      </c>
      <c r="CJ77" s="24"/>
      <c r="CK77" s="10">
        <f t="shared" si="56"/>
        <v>0</v>
      </c>
      <c r="CL77" s="15">
        <f t="shared" si="57"/>
        <v>20</v>
      </c>
      <c r="CM77" s="24"/>
      <c r="CN77" s="23">
        <f t="shared" si="58"/>
        <v>0</v>
      </c>
      <c r="CO77" s="15">
        <f t="shared" si="59"/>
        <v>23</v>
      </c>
      <c r="CP77" s="24"/>
      <c r="CQ77" s="23">
        <f t="shared" si="60"/>
        <v>0</v>
      </c>
      <c r="CR77" s="361">
        <f t="shared" si="61"/>
        <v>0</v>
      </c>
    </row>
    <row r="78" spans="1:96" x14ac:dyDescent="0.25">
      <c r="A78" s="347">
        <f t="shared" si="72"/>
        <v>65</v>
      </c>
      <c r="B78" s="367">
        <f t="shared" si="62"/>
        <v>4801</v>
      </c>
      <c r="C78" s="365" t="s">
        <v>10</v>
      </c>
      <c r="D78" s="366">
        <f t="shared" si="67"/>
        <v>4900</v>
      </c>
      <c r="E78" s="326">
        <f t="shared" si="68"/>
        <v>0.15</v>
      </c>
      <c r="F78" s="326">
        <f t="shared" si="1"/>
        <v>6.8735680066652774E-2</v>
      </c>
      <c r="G78" s="327">
        <f t="shared" si="63"/>
        <v>330</v>
      </c>
      <c r="H78" s="415"/>
      <c r="I78" s="414">
        <f t="shared" si="3"/>
        <v>0</v>
      </c>
      <c r="J78" s="329">
        <f t="shared" si="4"/>
        <v>350</v>
      </c>
      <c r="K78" s="421"/>
      <c r="L78" s="414">
        <f t="shared" si="5"/>
        <v>0</v>
      </c>
      <c r="M78" s="333">
        <f t="shared" si="6"/>
        <v>370</v>
      </c>
      <c r="N78" s="428"/>
      <c r="O78" s="414">
        <f t="shared" si="7"/>
        <v>0</v>
      </c>
      <c r="P78" s="351">
        <f t="shared" si="64"/>
        <v>0</v>
      </c>
      <c r="Q78" s="335">
        <f t="shared" si="71"/>
        <v>0.15</v>
      </c>
      <c r="R78" s="335">
        <f t="shared" si="8"/>
        <v>4.2178712768173296E-2</v>
      </c>
      <c r="S78" s="336">
        <f t="shared" si="66"/>
        <v>202.5</v>
      </c>
      <c r="T78" s="421"/>
      <c r="U78" s="411">
        <f t="shared" si="9"/>
        <v>0</v>
      </c>
      <c r="V78" s="338">
        <f t="shared" si="10"/>
        <v>233</v>
      </c>
      <c r="W78" s="421"/>
      <c r="X78" s="430">
        <f t="shared" si="11"/>
        <v>0</v>
      </c>
      <c r="Y78" s="339">
        <f t="shared" si="12"/>
        <v>303</v>
      </c>
      <c r="Z78" s="421"/>
      <c r="AA78" s="430">
        <f t="shared" si="13"/>
        <v>0</v>
      </c>
      <c r="AB78" s="355">
        <f t="shared" si="14"/>
        <v>0</v>
      </c>
      <c r="AC78" s="9">
        <f t="shared" si="69"/>
        <v>0.15</v>
      </c>
      <c r="AD78" s="9">
        <f t="shared" si="15"/>
        <v>1.3885995973061168E-2</v>
      </c>
      <c r="AE78" s="11">
        <f t="shared" si="16"/>
        <v>66.666666666666671</v>
      </c>
      <c r="AF78" s="421"/>
      <c r="AG78" s="411">
        <f t="shared" si="17"/>
        <v>0</v>
      </c>
      <c r="AH78" s="12">
        <f t="shared" si="18"/>
        <v>77</v>
      </c>
      <c r="AI78" s="421"/>
      <c r="AJ78" s="439">
        <f t="shared" si="19"/>
        <v>0</v>
      </c>
      <c r="AK78" s="13">
        <f t="shared" si="20"/>
        <v>100</v>
      </c>
      <c r="AL78" s="426"/>
      <c r="AM78" s="427">
        <f t="shared" si="21"/>
        <v>0</v>
      </c>
      <c r="AN78" s="361">
        <f t="shared" si="22"/>
        <v>0</v>
      </c>
      <c r="AO78" s="378">
        <f t="shared" si="70"/>
        <v>0.15</v>
      </c>
      <c r="AP78" s="378">
        <f t="shared" si="23"/>
        <v>9.997917100604041E-3</v>
      </c>
      <c r="AQ78" s="379">
        <f t="shared" si="24"/>
        <v>48</v>
      </c>
      <c r="AR78" s="421"/>
      <c r="AS78" s="411">
        <f t="shared" si="25"/>
        <v>0</v>
      </c>
      <c r="AT78" s="383">
        <f t="shared" si="26"/>
        <v>55</v>
      </c>
      <c r="AU78" s="421"/>
      <c r="AV78" s="439">
        <f t="shared" si="27"/>
        <v>0</v>
      </c>
      <c r="AW78" s="385">
        <f t="shared" si="28"/>
        <v>72</v>
      </c>
      <c r="AX78" s="421"/>
      <c r="AY78" s="427">
        <f t="shared" si="29"/>
        <v>0</v>
      </c>
      <c r="AZ78" s="361">
        <f t="shared" si="30"/>
        <v>0</v>
      </c>
      <c r="BA78" s="17">
        <f t="shared" si="2"/>
        <v>7.3318058737762972E-3</v>
      </c>
      <c r="BB78" s="14">
        <f t="shared" si="31"/>
        <v>35.200000000000003</v>
      </c>
      <c r="BC78" s="24"/>
      <c r="BD78" s="10">
        <f t="shared" si="32"/>
        <v>0</v>
      </c>
      <c r="BE78" s="15">
        <f t="shared" si="33"/>
        <v>40</v>
      </c>
      <c r="BF78" s="24"/>
      <c r="BG78" s="23">
        <f t="shared" si="34"/>
        <v>0</v>
      </c>
      <c r="BH78" s="16">
        <f t="shared" si="35"/>
        <v>46</v>
      </c>
      <c r="BI78" s="24"/>
      <c r="BJ78" s="25">
        <f t="shared" si="36"/>
        <v>0</v>
      </c>
      <c r="BK78" s="26">
        <f t="shared" si="37"/>
        <v>0</v>
      </c>
      <c r="BL78" s="17">
        <f t="shared" si="38"/>
        <v>5.8321183086856906E-3</v>
      </c>
      <c r="BM78" s="14">
        <f t="shared" si="39"/>
        <v>28</v>
      </c>
      <c r="BN78" s="24"/>
      <c r="BO78" s="10">
        <f t="shared" si="40"/>
        <v>0</v>
      </c>
      <c r="BP78" s="15">
        <f t="shared" si="41"/>
        <v>32</v>
      </c>
      <c r="BQ78" s="24"/>
      <c r="BR78" s="23">
        <f t="shared" si="42"/>
        <v>0</v>
      </c>
      <c r="BS78" s="16">
        <f t="shared" si="43"/>
        <v>37</v>
      </c>
      <c r="BT78" s="24"/>
      <c r="BU78" s="25">
        <f t="shared" si="44"/>
        <v>0</v>
      </c>
      <c r="BV78" s="26">
        <f t="shared" si="45"/>
        <v>0</v>
      </c>
      <c r="BW78" s="17">
        <f t="shared" si="46"/>
        <v>4.5228672597970665E-3</v>
      </c>
      <c r="BX78" s="14">
        <f t="shared" si="47"/>
        <v>21.714285714285715</v>
      </c>
      <c r="BY78" s="24"/>
      <c r="BZ78" s="10">
        <f t="shared" si="48"/>
        <v>0</v>
      </c>
      <c r="CA78" s="15">
        <f t="shared" si="49"/>
        <v>25</v>
      </c>
      <c r="CB78" s="24"/>
      <c r="CC78" s="23">
        <f t="shared" si="50"/>
        <v>0</v>
      </c>
      <c r="CD78" s="16">
        <f t="shared" si="51"/>
        <v>29</v>
      </c>
      <c r="CE78" s="24"/>
      <c r="CF78" s="25">
        <f t="shared" si="52"/>
        <v>0</v>
      </c>
      <c r="CG78" s="26">
        <f t="shared" si="53"/>
        <v>0</v>
      </c>
      <c r="CH78" s="17">
        <f t="shared" si="54"/>
        <v>3.7492189127265154E-3</v>
      </c>
      <c r="CI78" s="14">
        <f t="shared" si="55"/>
        <v>18</v>
      </c>
      <c r="CJ78" s="24"/>
      <c r="CK78" s="10">
        <f t="shared" si="56"/>
        <v>0</v>
      </c>
      <c r="CL78" s="15">
        <f t="shared" si="57"/>
        <v>21</v>
      </c>
      <c r="CM78" s="24"/>
      <c r="CN78" s="23">
        <f t="shared" si="58"/>
        <v>0</v>
      </c>
      <c r="CO78" s="15">
        <f t="shared" si="59"/>
        <v>24</v>
      </c>
      <c r="CP78" s="24"/>
      <c r="CQ78" s="23">
        <f t="shared" si="60"/>
        <v>0</v>
      </c>
      <c r="CR78" s="361">
        <f t="shared" si="61"/>
        <v>0</v>
      </c>
    </row>
    <row r="79" spans="1:96" x14ac:dyDescent="0.25">
      <c r="A79" s="347">
        <f t="shared" si="72"/>
        <v>66</v>
      </c>
      <c r="B79" s="367">
        <f t="shared" si="62"/>
        <v>4901</v>
      </c>
      <c r="C79" s="365" t="s">
        <v>10</v>
      </c>
      <c r="D79" s="366">
        <f t="shared" si="67"/>
        <v>5000</v>
      </c>
      <c r="E79" s="326">
        <f t="shared" si="68"/>
        <v>0.15</v>
      </c>
      <c r="F79" s="326">
        <f t="shared" si="1"/>
        <v>6.7333197306672102E-2</v>
      </c>
      <c r="G79" s="327">
        <f t="shared" si="63"/>
        <v>330</v>
      </c>
      <c r="H79" s="415"/>
      <c r="I79" s="414">
        <f t="shared" si="3"/>
        <v>0</v>
      </c>
      <c r="J79" s="329">
        <f t="shared" si="4"/>
        <v>350</v>
      </c>
      <c r="K79" s="421"/>
      <c r="L79" s="414">
        <f t="shared" si="5"/>
        <v>0</v>
      </c>
      <c r="M79" s="333">
        <f t="shared" si="6"/>
        <v>370</v>
      </c>
      <c r="N79" s="428"/>
      <c r="O79" s="414">
        <f t="shared" si="7"/>
        <v>0</v>
      </c>
      <c r="P79" s="351">
        <f t="shared" si="64"/>
        <v>0</v>
      </c>
      <c r="Q79" s="335">
        <f t="shared" si="71"/>
        <v>0.15</v>
      </c>
      <c r="R79" s="335">
        <f t="shared" si="8"/>
        <v>4.2848398286064071E-2</v>
      </c>
      <c r="S79" s="336">
        <f t="shared" si="66"/>
        <v>210</v>
      </c>
      <c r="T79" s="421"/>
      <c r="U79" s="411">
        <f t="shared" si="9"/>
        <v>0</v>
      </c>
      <c r="V79" s="338">
        <f t="shared" si="10"/>
        <v>242</v>
      </c>
      <c r="W79" s="421"/>
      <c r="X79" s="430">
        <f t="shared" si="11"/>
        <v>0</v>
      </c>
      <c r="Y79" s="339">
        <f t="shared" si="12"/>
        <v>315</v>
      </c>
      <c r="Z79" s="421"/>
      <c r="AA79" s="430">
        <f t="shared" si="13"/>
        <v>0</v>
      </c>
      <c r="AB79" s="355">
        <f t="shared" si="14"/>
        <v>0</v>
      </c>
      <c r="AC79" s="9">
        <f t="shared" si="69"/>
        <v>0.15</v>
      </c>
      <c r="AD79" s="9">
        <f t="shared" si="15"/>
        <v>1.4146772767462422E-2</v>
      </c>
      <c r="AE79" s="11">
        <f t="shared" si="16"/>
        <v>69.333333333333329</v>
      </c>
      <c r="AF79" s="421"/>
      <c r="AG79" s="411">
        <f t="shared" si="17"/>
        <v>0</v>
      </c>
      <c r="AH79" s="12">
        <f t="shared" si="18"/>
        <v>80</v>
      </c>
      <c r="AI79" s="421"/>
      <c r="AJ79" s="439">
        <f t="shared" si="19"/>
        <v>0</v>
      </c>
      <c r="AK79" s="13">
        <f t="shared" si="20"/>
        <v>104</v>
      </c>
      <c r="AL79" s="426"/>
      <c r="AM79" s="427">
        <f t="shared" si="21"/>
        <v>0</v>
      </c>
      <c r="AN79" s="361">
        <f t="shared" si="22"/>
        <v>0</v>
      </c>
      <c r="AO79" s="378">
        <f t="shared" si="70"/>
        <v>0.15</v>
      </c>
      <c r="AP79" s="378">
        <f t="shared" si="23"/>
        <v>1.0201999591920016E-2</v>
      </c>
      <c r="AQ79" s="379">
        <f t="shared" si="24"/>
        <v>50</v>
      </c>
      <c r="AR79" s="421"/>
      <c r="AS79" s="411">
        <f t="shared" si="25"/>
        <v>0</v>
      </c>
      <c r="AT79" s="383">
        <f t="shared" si="26"/>
        <v>58</v>
      </c>
      <c r="AU79" s="421"/>
      <c r="AV79" s="439">
        <f t="shared" si="27"/>
        <v>0</v>
      </c>
      <c r="AW79" s="385">
        <f t="shared" si="28"/>
        <v>75</v>
      </c>
      <c r="AX79" s="421"/>
      <c r="AY79" s="427">
        <f t="shared" si="29"/>
        <v>0</v>
      </c>
      <c r="AZ79" s="361">
        <f t="shared" si="30"/>
        <v>0</v>
      </c>
      <c r="BA79" s="17">
        <f t="shared" si="2"/>
        <v>7.5086716996531312E-3</v>
      </c>
      <c r="BB79" s="14">
        <f t="shared" si="31"/>
        <v>36.799999999999997</v>
      </c>
      <c r="BC79" s="24"/>
      <c r="BD79" s="10">
        <f t="shared" si="32"/>
        <v>0</v>
      </c>
      <c r="BE79" s="15">
        <f t="shared" si="33"/>
        <v>42</v>
      </c>
      <c r="BF79" s="24"/>
      <c r="BG79" s="23">
        <f t="shared" si="34"/>
        <v>0</v>
      </c>
      <c r="BH79" s="16">
        <f t="shared" si="35"/>
        <v>48</v>
      </c>
      <c r="BI79" s="24"/>
      <c r="BJ79" s="25">
        <f t="shared" si="36"/>
        <v>0</v>
      </c>
      <c r="BK79" s="26">
        <f t="shared" si="37"/>
        <v>0</v>
      </c>
      <c r="BL79" s="17">
        <f t="shared" si="38"/>
        <v>5.9851730939264091E-3</v>
      </c>
      <c r="BM79" s="14">
        <f t="shared" si="39"/>
        <v>29.333333333333332</v>
      </c>
      <c r="BN79" s="24"/>
      <c r="BO79" s="10">
        <f t="shared" si="40"/>
        <v>0</v>
      </c>
      <c r="BP79" s="15">
        <f t="shared" si="41"/>
        <v>34</v>
      </c>
      <c r="BQ79" s="24"/>
      <c r="BR79" s="23">
        <f t="shared" si="42"/>
        <v>0</v>
      </c>
      <c r="BS79" s="16">
        <f t="shared" si="43"/>
        <v>39</v>
      </c>
      <c r="BT79" s="24"/>
      <c r="BU79" s="25">
        <f t="shared" si="44"/>
        <v>0</v>
      </c>
      <c r="BV79" s="26">
        <f t="shared" si="45"/>
        <v>0</v>
      </c>
      <c r="BW79" s="17">
        <f t="shared" si="46"/>
        <v>4.6637712420205786E-3</v>
      </c>
      <c r="BX79" s="14">
        <f t="shared" si="47"/>
        <v>22.857142857142858</v>
      </c>
      <c r="BY79" s="24"/>
      <c r="BZ79" s="10">
        <f t="shared" si="48"/>
        <v>0</v>
      </c>
      <c r="CA79" s="15">
        <f t="shared" si="49"/>
        <v>26</v>
      </c>
      <c r="CB79" s="24"/>
      <c r="CC79" s="23">
        <f t="shared" si="50"/>
        <v>0</v>
      </c>
      <c r="CD79" s="16">
        <f t="shared" si="51"/>
        <v>30</v>
      </c>
      <c r="CE79" s="24"/>
      <c r="CF79" s="25">
        <f t="shared" si="52"/>
        <v>0</v>
      </c>
      <c r="CG79" s="26">
        <f t="shared" si="53"/>
        <v>0</v>
      </c>
      <c r="CH79" s="17">
        <f t="shared" si="54"/>
        <v>3.8767598449296063E-3</v>
      </c>
      <c r="CI79" s="14">
        <f t="shared" si="55"/>
        <v>19</v>
      </c>
      <c r="CJ79" s="24"/>
      <c r="CK79" s="10">
        <f t="shared" si="56"/>
        <v>0</v>
      </c>
      <c r="CL79" s="15">
        <f t="shared" si="57"/>
        <v>22</v>
      </c>
      <c r="CM79" s="24"/>
      <c r="CN79" s="23">
        <f t="shared" si="58"/>
        <v>0</v>
      </c>
      <c r="CO79" s="15">
        <f t="shared" si="59"/>
        <v>25</v>
      </c>
      <c r="CP79" s="24"/>
      <c r="CQ79" s="23">
        <f t="shared" si="60"/>
        <v>0</v>
      </c>
      <c r="CR79" s="361">
        <f t="shared" si="61"/>
        <v>0</v>
      </c>
    </row>
    <row r="80" spans="1:96" x14ac:dyDescent="0.25">
      <c r="A80" s="347">
        <f t="shared" si="72"/>
        <v>67</v>
      </c>
      <c r="B80" s="367">
        <f>SUM(D79+1)</f>
        <v>5001</v>
      </c>
      <c r="C80" s="365" t="s">
        <v>10</v>
      </c>
      <c r="D80" s="366">
        <f t="shared" si="67"/>
        <v>5100</v>
      </c>
      <c r="E80" s="326">
        <f t="shared" si="68"/>
        <v>0.15</v>
      </c>
      <c r="F80" s="326">
        <f t="shared" si="1"/>
        <v>6.5986802639472111E-2</v>
      </c>
      <c r="G80" s="327">
        <f t="shared" si="63"/>
        <v>330</v>
      </c>
      <c r="H80" s="415"/>
      <c r="I80" s="414">
        <f t="shared" si="3"/>
        <v>0</v>
      </c>
      <c r="J80" s="329">
        <f t="shared" si="4"/>
        <v>350</v>
      </c>
      <c r="K80" s="421"/>
      <c r="L80" s="414">
        <f t="shared" si="5"/>
        <v>0</v>
      </c>
      <c r="M80" s="333">
        <f t="shared" si="6"/>
        <v>370</v>
      </c>
      <c r="N80" s="428"/>
      <c r="O80" s="414">
        <f t="shared" si="7"/>
        <v>0</v>
      </c>
      <c r="P80" s="351">
        <f t="shared" si="64"/>
        <v>0</v>
      </c>
      <c r="Q80" s="335">
        <f t="shared" si="71"/>
        <v>0.15</v>
      </c>
      <c r="R80" s="335">
        <f t="shared" si="8"/>
        <v>4.3491301739652072E-2</v>
      </c>
      <c r="S80" s="336">
        <f t="shared" si="66"/>
        <v>217.5</v>
      </c>
      <c r="T80" s="421"/>
      <c r="U80" s="411">
        <f t="shared" si="9"/>
        <v>0</v>
      </c>
      <c r="V80" s="338">
        <f t="shared" si="10"/>
        <v>250</v>
      </c>
      <c r="W80" s="421"/>
      <c r="X80" s="430">
        <f t="shared" si="11"/>
        <v>0</v>
      </c>
      <c r="Y80" s="339">
        <f t="shared" si="12"/>
        <v>325</v>
      </c>
      <c r="Z80" s="421"/>
      <c r="AA80" s="430">
        <f t="shared" si="13"/>
        <v>0</v>
      </c>
      <c r="AB80" s="355">
        <f t="shared" si="14"/>
        <v>0</v>
      </c>
      <c r="AC80" s="9">
        <f t="shared" si="69"/>
        <v>0.15</v>
      </c>
      <c r="AD80" s="9">
        <f t="shared" si="15"/>
        <v>1.4397120575884824E-2</v>
      </c>
      <c r="AE80" s="11">
        <f t="shared" si="16"/>
        <v>72</v>
      </c>
      <c r="AF80" s="421"/>
      <c r="AG80" s="411">
        <f t="shared" si="17"/>
        <v>0</v>
      </c>
      <c r="AH80" s="12">
        <f t="shared" si="18"/>
        <v>83</v>
      </c>
      <c r="AI80" s="421"/>
      <c r="AJ80" s="439">
        <f t="shared" si="19"/>
        <v>0</v>
      </c>
      <c r="AK80" s="13">
        <f t="shared" si="20"/>
        <v>108</v>
      </c>
      <c r="AL80" s="426"/>
      <c r="AM80" s="427">
        <f t="shared" si="21"/>
        <v>0</v>
      </c>
      <c r="AN80" s="361">
        <f t="shared" si="22"/>
        <v>0</v>
      </c>
      <c r="AO80" s="378">
        <f t="shared" si="70"/>
        <v>0.15</v>
      </c>
      <c r="AP80" s="378">
        <f t="shared" si="23"/>
        <v>1.0397920415916816E-2</v>
      </c>
      <c r="AQ80" s="379">
        <f t="shared" si="24"/>
        <v>52</v>
      </c>
      <c r="AR80" s="421"/>
      <c r="AS80" s="411">
        <f t="shared" si="25"/>
        <v>0</v>
      </c>
      <c r="AT80" s="383">
        <f t="shared" si="26"/>
        <v>60</v>
      </c>
      <c r="AU80" s="421"/>
      <c r="AV80" s="439">
        <f t="shared" si="27"/>
        <v>0</v>
      </c>
      <c r="AW80" s="385">
        <f t="shared" si="28"/>
        <v>78</v>
      </c>
      <c r="AX80" s="421"/>
      <c r="AY80" s="427">
        <f t="shared" si="29"/>
        <v>0</v>
      </c>
      <c r="AZ80" s="361">
        <f t="shared" si="30"/>
        <v>0</v>
      </c>
      <c r="BA80" s="17">
        <f t="shared" si="2"/>
        <v>7.6784643071385718E-3</v>
      </c>
      <c r="BB80" s="14">
        <f t="shared" si="31"/>
        <v>38.4</v>
      </c>
      <c r="BC80" s="24"/>
      <c r="BD80" s="10">
        <f t="shared" si="32"/>
        <v>0</v>
      </c>
      <c r="BE80" s="15">
        <f t="shared" si="33"/>
        <v>44</v>
      </c>
      <c r="BF80" s="24"/>
      <c r="BG80" s="23">
        <f t="shared" si="34"/>
        <v>0</v>
      </c>
      <c r="BH80" s="16">
        <f t="shared" si="35"/>
        <v>51</v>
      </c>
      <c r="BI80" s="24"/>
      <c r="BJ80" s="25">
        <f t="shared" si="36"/>
        <v>0</v>
      </c>
      <c r="BK80" s="26">
        <f t="shared" si="37"/>
        <v>0</v>
      </c>
      <c r="BL80" s="17">
        <f t="shared" si="38"/>
        <v>6.1321069119509436E-3</v>
      </c>
      <c r="BM80" s="14">
        <f t="shared" si="39"/>
        <v>30.666666666666668</v>
      </c>
      <c r="BN80" s="24"/>
      <c r="BO80" s="10">
        <f t="shared" si="40"/>
        <v>0</v>
      </c>
      <c r="BP80" s="15">
        <f t="shared" si="41"/>
        <v>35</v>
      </c>
      <c r="BQ80" s="24"/>
      <c r="BR80" s="23">
        <f t="shared" si="42"/>
        <v>0</v>
      </c>
      <c r="BS80" s="16">
        <f t="shared" si="43"/>
        <v>40</v>
      </c>
      <c r="BT80" s="24"/>
      <c r="BU80" s="25">
        <f t="shared" si="44"/>
        <v>0</v>
      </c>
      <c r="BV80" s="26">
        <f t="shared" si="45"/>
        <v>0</v>
      </c>
      <c r="BW80" s="17">
        <f t="shared" si="46"/>
        <v>4.7990401919616073E-3</v>
      </c>
      <c r="BX80" s="14">
        <f t="shared" si="47"/>
        <v>24</v>
      </c>
      <c r="BY80" s="24"/>
      <c r="BZ80" s="10">
        <f t="shared" si="48"/>
        <v>0</v>
      </c>
      <c r="CA80" s="15">
        <f t="shared" si="49"/>
        <v>28</v>
      </c>
      <c r="CB80" s="24"/>
      <c r="CC80" s="23">
        <f t="shared" si="50"/>
        <v>0</v>
      </c>
      <c r="CD80" s="16">
        <f t="shared" si="51"/>
        <v>32</v>
      </c>
      <c r="CE80" s="24"/>
      <c r="CF80" s="25">
        <f t="shared" si="52"/>
        <v>0</v>
      </c>
      <c r="CG80" s="26">
        <f t="shared" si="53"/>
        <v>0</v>
      </c>
      <c r="CH80" s="17">
        <f t="shared" si="54"/>
        <v>3.9992001599680064E-3</v>
      </c>
      <c r="CI80" s="14">
        <f t="shared" si="55"/>
        <v>20</v>
      </c>
      <c r="CJ80" s="24"/>
      <c r="CK80" s="10">
        <f t="shared" si="56"/>
        <v>0</v>
      </c>
      <c r="CL80" s="15">
        <f t="shared" si="57"/>
        <v>23</v>
      </c>
      <c r="CM80" s="24"/>
      <c r="CN80" s="23">
        <f t="shared" si="58"/>
        <v>0</v>
      </c>
      <c r="CO80" s="15">
        <f t="shared" si="59"/>
        <v>26</v>
      </c>
      <c r="CP80" s="24"/>
      <c r="CQ80" s="23">
        <f t="shared" si="60"/>
        <v>0</v>
      </c>
      <c r="CR80" s="361">
        <f t="shared" si="61"/>
        <v>0</v>
      </c>
    </row>
    <row r="81" spans="1:96" x14ac:dyDescent="0.25">
      <c r="A81" s="347">
        <f t="shared" si="72"/>
        <v>68</v>
      </c>
      <c r="B81" s="367">
        <f t="shared" si="62"/>
        <v>5101</v>
      </c>
      <c r="C81" s="365" t="s">
        <v>10</v>
      </c>
      <c r="D81" s="366">
        <f t="shared" si="67"/>
        <v>5200</v>
      </c>
      <c r="E81" s="326">
        <f t="shared" si="68"/>
        <v>0.15</v>
      </c>
      <c r="F81" s="326">
        <f t="shared" si="1"/>
        <v>6.4693197412272099E-2</v>
      </c>
      <c r="G81" s="327">
        <f t="shared" si="63"/>
        <v>330</v>
      </c>
      <c r="H81" s="415"/>
      <c r="I81" s="414">
        <f t="shared" si="3"/>
        <v>0</v>
      </c>
      <c r="J81" s="329">
        <f t="shared" si="4"/>
        <v>350</v>
      </c>
      <c r="K81" s="421"/>
      <c r="L81" s="414">
        <f t="shared" si="5"/>
        <v>0</v>
      </c>
      <c r="M81" s="333">
        <f t="shared" si="6"/>
        <v>370</v>
      </c>
      <c r="N81" s="428"/>
      <c r="O81" s="414">
        <f t="shared" si="7"/>
        <v>0</v>
      </c>
      <c r="P81" s="351">
        <f t="shared" si="64"/>
        <v>0</v>
      </c>
      <c r="Q81" s="335">
        <f t="shared" si="71"/>
        <v>0.15</v>
      </c>
      <c r="R81" s="335">
        <f t="shared" si="8"/>
        <v>4.4108998235640073E-2</v>
      </c>
      <c r="S81" s="336">
        <f t="shared" si="66"/>
        <v>225</v>
      </c>
      <c r="T81" s="421"/>
      <c r="U81" s="411">
        <f t="shared" si="9"/>
        <v>0</v>
      </c>
      <c r="V81" s="338">
        <f t="shared" si="10"/>
        <v>259</v>
      </c>
      <c r="W81" s="421"/>
      <c r="X81" s="430">
        <f t="shared" si="11"/>
        <v>0</v>
      </c>
      <c r="Y81" s="339">
        <f t="shared" si="12"/>
        <v>337</v>
      </c>
      <c r="Z81" s="421"/>
      <c r="AA81" s="430">
        <f t="shared" si="13"/>
        <v>0</v>
      </c>
      <c r="AB81" s="355">
        <f t="shared" si="14"/>
        <v>0</v>
      </c>
      <c r="AC81" s="9">
        <f t="shared" si="69"/>
        <v>0.15</v>
      </c>
      <c r="AD81" s="9">
        <f t="shared" si="15"/>
        <v>1.4637652747827225E-2</v>
      </c>
      <c r="AE81" s="11">
        <f t="shared" si="16"/>
        <v>74.666666666666671</v>
      </c>
      <c r="AF81" s="421"/>
      <c r="AG81" s="411">
        <f t="shared" si="17"/>
        <v>0</v>
      </c>
      <c r="AH81" s="12">
        <f t="shared" si="18"/>
        <v>86</v>
      </c>
      <c r="AI81" s="421"/>
      <c r="AJ81" s="439">
        <f t="shared" si="19"/>
        <v>0</v>
      </c>
      <c r="AK81" s="13">
        <f t="shared" si="20"/>
        <v>112</v>
      </c>
      <c r="AL81" s="426"/>
      <c r="AM81" s="427">
        <f t="shared" si="21"/>
        <v>0</v>
      </c>
      <c r="AN81" s="361">
        <f t="shared" si="22"/>
        <v>0</v>
      </c>
      <c r="AO81" s="378">
        <f t="shared" si="70"/>
        <v>0.15</v>
      </c>
      <c r="AP81" s="378">
        <f t="shared" si="23"/>
        <v>1.0586159576553617E-2</v>
      </c>
      <c r="AQ81" s="379">
        <f t="shared" si="24"/>
        <v>54</v>
      </c>
      <c r="AR81" s="421"/>
      <c r="AS81" s="411">
        <f t="shared" si="25"/>
        <v>0</v>
      </c>
      <c r="AT81" s="383">
        <f t="shared" si="26"/>
        <v>62</v>
      </c>
      <c r="AU81" s="421"/>
      <c r="AV81" s="439">
        <f t="shared" si="27"/>
        <v>0</v>
      </c>
      <c r="AW81" s="385">
        <f t="shared" si="28"/>
        <v>81</v>
      </c>
      <c r="AX81" s="421"/>
      <c r="AY81" s="427">
        <f t="shared" si="29"/>
        <v>0</v>
      </c>
      <c r="AZ81" s="361">
        <f t="shared" si="30"/>
        <v>0</v>
      </c>
      <c r="BA81" s="17">
        <f t="shared" si="2"/>
        <v>7.8415996863360118E-3</v>
      </c>
      <c r="BB81" s="14">
        <f t="shared" si="31"/>
        <v>40</v>
      </c>
      <c r="BC81" s="24"/>
      <c r="BD81" s="10">
        <f t="shared" si="32"/>
        <v>0</v>
      </c>
      <c r="BE81" s="15">
        <f t="shared" si="33"/>
        <v>46</v>
      </c>
      <c r="BF81" s="24"/>
      <c r="BG81" s="23">
        <f t="shared" si="34"/>
        <v>0</v>
      </c>
      <c r="BH81" s="16">
        <f t="shared" si="35"/>
        <v>53</v>
      </c>
      <c r="BI81" s="24"/>
      <c r="BJ81" s="25">
        <f t="shared" si="36"/>
        <v>0</v>
      </c>
      <c r="BK81" s="26">
        <f t="shared" si="37"/>
        <v>0</v>
      </c>
      <c r="BL81" s="17">
        <f t="shared" si="38"/>
        <v>6.2732797490688101E-3</v>
      </c>
      <c r="BM81" s="14">
        <f t="shared" si="39"/>
        <v>32</v>
      </c>
      <c r="BN81" s="24"/>
      <c r="BO81" s="10">
        <f t="shared" si="40"/>
        <v>0</v>
      </c>
      <c r="BP81" s="15">
        <f t="shared" si="41"/>
        <v>37</v>
      </c>
      <c r="BQ81" s="24"/>
      <c r="BR81" s="23">
        <f t="shared" si="42"/>
        <v>0</v>
      </c>
      <c r="BS81" s="16">
        <f t="shared" si="43"/>
        <v>43</v>
      </c>
      <c r="BT81" s="24"/>
      <c r="BU81" s="25">
        <f t="shared" si="44"/>
        <v>0</v>
      </c>
      <c r="BV81" s="26">
        <f t="shared" si="45"/>
        <v>0</v>
      </c>
      <c r="BW81" s="17">
        <f t="shared" si="46"/>
        <v>4.9290055171254937E-3</v>
      </c>
      <c r="BX81" s="14">
        <f t="shared" si="47"/>
        <v>25.142857142857142</v>
      </c>
      <c r="BY81" s="24"/>
      <c r="BZ81" s="10">
        <f t="shared" si="48"/>
        <v>0</v>
      </c>
      <c r="CA81" s="15">
        <f t="shared" si="49"/>
        <v>29</v>
      </c>
      <c r="CB81" s="24"/>
      <c r="CC81" s="23">
        <f t="shared" si="50"/>
        <v>0</v>
      </c>
      <c r="CD81" s="16">
        <f t="shared" si="51"/>
        <v>33</v>
      </c>
      <c r="CE81" s="24"/>
      <c r="CF81" s="25">
        <f t="shared" si="52"/>
        <v>0</v>
      </c>
      <c r="CG81" s="26">
        <f t="shared" si="53"/>
        <v>0</v>
      </c>
      <c r="CH81" s="17">
        <f t="shared" si="54"/>
        <v>4.1168398353264067E-3</v>
      </c>
      <c r="CI81" s="14">
        <f t="shared" si="55"/>
        <v>21</v>
      </c>
      <c r="CJ81" s="24"/>
      <c r="CK81" s="10">
        <f t="shared" si="56"/>
        <v>0</v>
      </c>
      <c r="CL81" s="15">
        <f t="shared" si="57"/>
        <v>24</v>
      </c>
      <c r="CM81" s="24"/>
      <c r="CN81" s="23">
        <f t="shared" si="58"/>
        <v>0</v>
      </c>
      <c r="CO81" s="15">
        <f t="shared" si="59"/>
        <v>28</v>
      </c>
      <c r="CP81" s="24"/>
      <c r="CQ81" s="23">
        <f t="shared" si="60"/>
        <v>0</v>
      </c>
      <c r="CR81" s="361">
        <f t="shared" si="61"/>
        <v>0</v>
      </c>
    </row>
    <row r="82" spans="1:96" x14ac:dyDescent="0.25">
      <c r="A82" s="347">
        <f t="shared" si="72"/>
        <v>69</v>
      </c>
      <c r="B82" s="367">
        <f t="shared" si="62"/>
        <v>5201</v>
      </c>
      <c r="C82" s="365" t="s">
        <v>10</v>
      </c>
      <c r="D82" s="366">
        <f t="shared" si="67"/>
        <v>5300</v>
      </c>
      <c r="E82" s="326">
        <f t="shared" si="68"/>
        <v>0.15</v>
      </c>
      <c r="F82" s="326">
        <f t="shared" si="1"/>
        <v>6.3449336666025757E-2</v>
      </c>
      <c r="G82" s="327">
        <f t="shared" si="63"/>
        <v>330</v>
      </c>
      <c r="H82" s="415"/>
      <c r="I82" s="414">
        <f t="shared" si="3"/>
        <v>0</v>
      </c>
      <c r="J82" s="329">
        <f t="shared" si="4"/>
        <v>350</v>
      </c>
      <c r="K82" s="421"/>
      <c r="L82" s="414">
        <f t="shared" si="5"/>
        <v>0</v>
      </c>
      <c r="M82" s="333">
        <f t="shared" si="6"/>
        <v>370</v>
      </c>
      <c r="N82" s="428"/>
      <c r="O82" s="414">
        <f t="shared" si="7"/>
        <v>0</v>
      </c>
      <c r="P82" s="351">
        <f t="shared" si="64"/>
        <v>0</v>
      </c>
      <c r="Q82" s="335">
        <f t="shared" si="71"/>
        <v>0.15</v>
      </c>
      <c r="R82" s="335">
        <f t="shared" si="8"/>
        <v>4.4702941741972695E-2</v>
      </c>
      <c r="S82" s="336">
        <f t="shared" si="66"/>
        <v>232.5</v>
      </c>
      <c r="T82" s="421"/>
      <c r="U82" s="411">
        <f t="shared" si="9"/>
        <v>0</v>
      </c>
      <c r="V82" s="338">
        <f t="shared" si="10"/>
        <v>267</v>
      </c>
      <c r="W82" s="421"/>
      <c r="X82" s="430">
        <f t="shared" si="11"/>
        <v>0</v>
      </c>
      <c r="Y82" s="339">
        <f t="shared" si="12"/>
        <v>347</v>
      </c>
      <c r="Z82" s="421"/>
      <c r="AA82" s="430">
        <f t="shared" si="13"/>
        <v>0</v>
      </c>
      <c r="AB82" s="355">
        <f t="shared" si="14"/>
        <v>0</v>
      </c>
      <c r="AC82" s="9">
        <f t="shared" si="69"/>
        <v>0.15</v>
      </c>
      <c r="AD82" s="9">
        <f t="shared" si="15"/>
        <v>1.4868935461129268E-2</v>
      </c>
      <c r="AE82" s="11">
        <f t="shared" si="16"/>
        <v>77.333333333333329</v>
      </c>
      <c r="AF82" s="421"/>
      <c r="AG82" s="411">
        <f t="shared" si="17"/>
        <v>0</v>
      </c>
      <c r="AH82" s="12">
        <f t="shared" si="18"/>
        <v>89</v>
      </c>
      <c r="AI82" s="421"/>
      <c r="AJ82" s="439">
        <f t="shared" si="19"/>
        <v>0</v>
      </c>
      <c r="AK82" s="13">
        <f t="shared" si="20"/>
        <v>116</v>
      </c>
      <c r="AL82" s="426"/>
      <c r="AM82" s="427">
        <f t="shared" si="21"/>
        <v>0</v>
      </c>
      <c r="AN82" s="361">
        <f t="shared" si="22"/>
        <v>0</v>
      </c>
      <c r="AO82" s="378">
        <f t="shared" si="70"/>
        <v>0.15</v>
      </c>
      <c r="AP82" s="378">
        <f t="shared" si="23"/>
        <v>1.0767160161507403E-2</v>
      </c>
      <c r="AQ82" s="379">
        <f t="shared" si="24"/>
        <v>56</v>
      </c>
      <c r="AR82" s="421"/>
      <c r="AS82" s="411">
        <f t="shared" si="25"/>
        <v>0</v>
      </c>
      <c r="AT82" s="383">
        <f t="shared" si="26"/>
        <v>64</v>
      </c>
      <c r="AU82" s="421"/>
      <c r="AV82" s="439">
        <f t="shared" si="27"/>
        <v>0</v>
      </c>
      <c r="AW82" s="385">
        <f t="shared" si="28"/>
        <v>83</v>
      </c>
      <c r="AX82" s="421"/>
      <c r="AY82" s="427">
        <f t="shared" si="29"/>
        <v>0</v>
      </c>
      <c r="AZ82" s="361">
        <f t="shared" si="30"/>
        <v>0</v>
      </c>
      <c r="BA82" s="17">
        <f t="shared" si="2"/>
        <v>7.9984618342626417E-3</v>
      </c>
      <c r="BB82" s="14">
        <f t="shared" si="31"/>
        <v>41.6</v>
      </c>
      <c r="BC82" s="24"/>
      <c r="BD82" s="10">
        <f t="shared" si="32"/>
        <v>0</v>
      </c>
      <c r="BE82" s="15">
        <f t="shared" si="33"/>
        <v>48</v>
      </c>
      <c r="BF82" s="24"/>
      <c r="BG82" s="23">
        <f t="shared" si="34"/>
        <v>0</v>
      </c>
      <c r="BH82" s="16">
        <f t="shared" si="35"/>
        <v>55</v>
      </c>
      <c r="BI82" s="24"/>
      <c r="BJ82" s="25">
        <f t="shared" si="36"/>
        <v>0</v>
      </c>
      <c r="BK82" s="26">
        <f t="shared" si="37"/>
        <v>0</v>
      </c>
      <c r="BL82" s="17">
        <f t="shared" si="38"/>
        <v>6.409023905659169E-3</v>
      </c>
      <c r="BM82" s="14">
        <f t="shared" si="39"/>
        <v>33.333333333333336</v>
      </c>
      <c r="BN82" s="24"/>
      <c r="BO82" s="10">
        <f t="shared" si="40"/>
        <v>0</v>
      </c>
      <c r="BP82" s="15">
        <f t="shared" si="41"/>
        <v>38</v>
      </c>
      <c r="BQ82" s="24"/>
      <c r="BR82" s="23">
        <f t="shared" si="42"/>
        <v>0</v>
      </c>
      <c r="BS82" s="16">
        <f t="shared" si="43"/>
        <v>44</v>
      </c>
      <c r="BT82" s="24"/>
      <c r="BU82" s="25">
        <f t="shared" si="44"/>
        <v>0</v>
      </c>
      <c r="BV82" s="26">
        <f t="shared" si="45"/>
        <v>0</v>
      </c>
      <c r="BW82" s="17">
        <f t="shared" si="46"/>
        <v>5.053973137034087E-3</v>
      </c>
      <c r="BX82" s="14">
        <f t="shared" si="47"/>
        <v>26.285714285714285</v>
      </c>
      <c r="BY82" s="24"/>
      <c r="BZ82" s="10">
        <f t="shared" si="48"/>
        <v>0</v>
      </c>
      <c r="CA82" s="15">
        <f t="shared" si="49"/>
        <v>30</v>
      </c>
      <c r="CB82" s="24"/>
      <c r="CC82" s="23">
        <f t="shared" si="50"/>
        <v>0</v>
      </c>
      <c r="CD82" s="16">
        <f t="shared" si="51"/>
        <v>35</v>
      </c>
      <c r="CE82" s="24"/>
      <c r="CF82" s="25">
        <f t="shared" si="52"/>
        <v>0</v>
      </c>
      <c r="CG82" s="26">
        <f t="shared" si="53"/>
        <v>0</v>
      </c>
      <c r="CH82" s="17">
        <f t="shared" si="54"/>
        <v>4.2299557777350514E-3</v>
      </c>
      <c r="CI82" s="14">
        <f t="shared" si="55"/>
        <v>22</v>
      </c>
      <c r="CJ82" s="24"/>
      <c r="CK82" s="10">
        <f t="shared" si="56"/>
        <v>0</v>
      </c>
      <c r="CL82" s="15">
        <f t="shared" si="57"/>
        <v>25</v>
      </c>
      <c r="CM82" s="24"/>
      <c r="CN82" s="23">
        <f t="shared" si="58"/>
        <v>0</v>
      </c>
      <c r="CO82" s="15">
        <f t="shared" si="59"/>
        <v>29</v>
      </c>
      <c r="CP82" s="24"/>
      <c r="CQ82" s="23">
        <f t="shared" si="60"/>
        <v>0</v>
      </c>
      <c r="CR82" s="361">
        <f t="shared" si="61"/>
        <v>0</v>
      </c>
    </row>
    <row r="83" spans="1:96" x14ac:dyDescent="0.25">
      <c r="A83" s="347">
        <f t="shared" si="72"/>
        <v>70</v>
      </c>
      <c r="B83" s="367">
        <f t="shared" si="62"/>
        <v>5301</v>
      </c>
      <c r="C83" s="365" t="s">
        <v>10</v>
      </c>
      <c r="D83" s="366">
        <f t="shared" si="67"/>
        <v>5400</v>
      </c>
      <c r="E83" s="326">
        <f t="shared" si="68"/>
        <v>0.15</v>
      </c>
      <c r="F83" s="326">
        <f t="shared" si="1"/>
        <v>6.2252405206564797E-2</v>
      </c>
      <c r="G83" s="327">
        <f t="shared" si="63"/>
        <v>330</v>
      </c>
      <c r="H83" s="415"/>
      <c r="I83" s="414">
        <f t="shared" si="3"/>
        <v>0</v>
      </c>
      <c r="J83" s="329">
        <f t="shared" si="4"/>
        <v>350</v>
      </c>
      <c r="K83" s="421"/>
      <c r="L83" s="414">
        <f t="shared" si="5"/>
        <v>0</v>
      </c>
      <c r="M83" s="333">
        <f t="shared" si="6"/>
        <v>370</v>
      </c>
      <c r="N83" s="428"/>
      <c r="O83" s="414">
        <f t="shared" si="7"/>
        <v>0</v>
      </c>
      <c r="P83" s="351">
        <f t="shared" si="64"/>
        <v>0</v>
      </c>
      <c r="Q83" s="335">
        <f t="shared" si="71"/>
        <v>0.15</v>
      </c>
      <c r="R83" s="335">
        <f t="shared" si="8"/>
        <v>4.5274476513865305E-2</v>
      </c>
      <c r="S83" s="336">
        <f t="shared" si="66"/>
        <v>240</v>
      </c>
      <c r="T83" s="421"/>
      <c r="U83" s="411">
        <f t="shared" si="9"/>
        <v>0</v>
      </c>
      <c r="V83" s="338">
        <f t="shared" si="10"/>
        <v>276</v>
      </c>
      <c r="W83" s="421"/>
      <c r="X83" s="430">
        <f t="shared" si="11"/>
        <v>0</v>
      </c>
      <c r="Y83" s="339">
        <f t="shared" si="12"/>
        <v>359</v>
      </c>
      <c r="Z83" s="421"/>
      <c r="AA83" s="430">
        <f t="shared" si="13"/>
        <v>0</v>
      </c>
      <c r="AB83" s="355">
        <f t="shared" si="14"/>
        <v>0</v>
      </c>
      <c r="AC83" s="9">
        <f t="shared" si="69"/>
        <v>0.15</v>
      </c>
      <c r="AD83" s="9">
        <f t="shared" si="15"/>
        <v>1.5091492171288436E-2</v>
      </c>
      <c r="AE83" s="11">
        <f t="shared" si="16"/>
        <v>80</v>
      </c>
      <c r="AF83" s="421"/>
      <c r="AG83" s="411">
        <f t="shared" si="17"/>
        <v>0</v>
      </c>
      <c r="AH83" s="12">
        <f t="shared" si="18"/>
        <v>92</v>
      </c>
      <c r="AI83" s="421"/>
      <c r="AJ83" s="439">
        <f t="shared" si="19"/>
        <v>0</v>
      </c>
      <c r="AK83" s="13">
        <f t="shared" si="20"/>
        <v>120</v>
      </c>
      <c r="AL83" s="426"/>
      <c r="AM83" s="427">
        <f t="shared" si="21"/>
        <v>0</v>
      </c>
      <c r="AN83" s="361">
        <f t="shared" si="22"/>
        <v>0</v>
      </c>
      <c r="AO83" s="378">
        <f t="shared" si="70"/>
        <v>0.15</v>
      </c>
      <c r="AP83" s="378">
        <f t="shared" si="23"/>
        <v>1.0941331824184115E-2</v>
      </c>
      <c r="AQ83" s="379">
        <f t="shared" si="24"/>
        <v>58</v>
      </c>
      <c r="AR83" s="421"/>
      <c r="AS83" s="411">
        <f t="shared" si="25"/>
        <v>0</v>
      </c>
      <c r="AT83" s="383">
        <f t="shared" si="26"/>
        <v>67</v>
      </c>
      <c r="AU83" s="421"/>
      <c r="AV83" s="439">
        <f t="shared" si="27"/>
        <v>0</v>
      </c>
      <c r="AW83" s="385">
        <f t="shared" si="28"/>
        <v>87</v>
      </c>
      <c r="AX83" s="421"/>
      <c r="AY83" s="427">
        <f t="shared" si="29"/>
        <v>0</v>
      </c>
      <c r="AZ83" s="361">
        <f t="shared" si="30"/>
        <v>0</v>
      </c>
      <c r="BA83" s="17">
        <f t="shared" si="2"/>
        <v>8.1494057724957568E-3</v>
      </c>
      <c r="BB83" s="14">
        <f t="shared" si="31"/>
        <v>43.2</v>
      </c>
      <c r="BC83" s="24"/>
      <c r="BD83" s="10">
        <f t="shared" si="32"/>
        <v>0</v>
      </c>
      <c r="BE83" s="15">
        <f t="shared" si="33"/>
        <v>50</v>
      </c>
      <c r="BF83" s="24"/>
      <c r="BG83" s="23">
        <f t="shared" si="34"/>
        <v>0</v>
      </c>
      <c r="BH83" s="16">
        <f t="shared" si="35"/>
        <v>58</v>
      </c>
      <c r="BI83" s="24"/>
      <c r="BJ83" s="25">
        <f t="shared" si="36"/>
        <v>0</v>
      </c>
      <c r="BK83" s="26">
        <f t="shared" si="37"/>
        <v>0</v>
      </c>
      <c r="BL83" s="17">
        <f t="shared" si="38"/>
        <v>6.5396466075583219E-3</v>
      </c>
      <c r="BM83" s="14">
        <f t="shared" si="39"/>
        <v>34.666666666666664</v>
      </c>
      <c r="BN83" s="24"/>
      <c r="BO83" s="10">
        <f t="shared" si="40"/>
        <v>0</v>
      </c>
      <c r="BP83" s="15">
        <f t="shared" si="41"/>
        <v>40</v>
      </c>
      <c r="BQ83" s="24"/>
      <c r="BR83" s="23">
        <f t="shared" si="42"/>
        <v>0</v>
      </c>
      <c r="BS83" s="16">
        <f t="shared" si="43"/>
        <v>46</v>
      </c>
      <c r="BT83" s="24"/>
      <c r="BU83" s="25">
        <f t="shared" si="44"/>
        <v>0</v>
      </c>
      <c r="BV83" s="26">
        <f t="shared" si="45"/>
        <v>0</v>
      </c>
      <c r="BW83" s="17">
        <f t="shared" si="46"/>
        <v>5.1742258872988925E-3</v>
      </c>
      <c r="BX83" s="14">
        <f t="shared" si="47"/>
        <v>27.428571428571427</v>
      </c>
      <c r="BY83" s="24"/>
      <c r="BZ83" s="10">
        <f t="shared" si="48"/>
        <v>0</v>
      </c>
      <c r="CA83" s="15">
        <f t="shared" si="49"/>
        <v>32</v>
      </c>
      <c r="CB83" s="24"/>
      <c r="CC83" s="23">
        <f t="shared" si="50"/>
        <v>0</v>
      </c>
      <c r="CD83" s="16">
        <f t="shared" si="51"/>
        <v>37</v>
      </c>
      <c r="CE83" s="24"/>
      <c r="CF83" s="25">
        <f t="shared" si="52"/>
        <v>0</v>
      </c>
      <c r="CG83" s="26">
        <f t="shared" si="53"/>
        <v>0</v>
      </c>
      <c r="CH83" s="17">
        <f t="shared" si="54"/>
        <v>4.3388039992454256E-3</v>
      </c>
      <c r="CI83" s="14">
        <f t="shared" si="55"/>
        <v>23</v>
      </c>
      <c r="CJ83" s="24"/>
      <c r="CK83" s="10">
        <f t="shared" si="56"/>
        <v>0</v>
      </c>
      <c r="CL83" s="15">
        <f t="shared" si="57"/>
        <v>26</v>
      </c>
      <c r="CM83" s="24"/>
      <c r="CN83" s="23">
        <f t="shared" si="58"/>
        <v>0</v>
      </c>
      <c r="CO83" s="15">
        <f t="shared" si="59"/>
        <v>30</v>
      </c>
      <c r="CP83" s="24"/>
      <c r="CQ83" s="23">
        <f t="shared" si="60"/>
        <v>0</v>
      </c>
      <c r="CR83" s="361">
        <f t="shared" si="61"/>
        <v>0</v>
      </c>
    </row>
    <row r="84" spans="1:96" x14ac:dyDescent="0.25">
      <c r="A84" s="347">
        <f t="shared" si="72"/>
        <v>71</v>
      </c>
      <c r="B84" s="367">
        <f t="shared" si="62"/>
        <v>5401</v>
      </c>
      <c r="C84" s="365" t="s">
        <v>10</v>
      </c>
      <c r="D84" s="366">
        <f t="shared" si="67"/>
        <v>5500</v>
      </c>
      <c r="E84" s="326">
        <f t="shared" si="68"/>
        <v>0.15</v>
      </c>
      <c r="F84" s="326">
        <f t="shared" si="1"/>
        <v>6.1099796334012219E-2</v>
      </c>
      <c r="G84" s="327">
        <f t="shared" si="63"/>
        <v>330</v>
      </c>
      <c r="H84" s="415"/>
      <c r="I84" s="414">
        <f t="shared" si="3"/>
        <v>0</v>
      </c>
      <c r="J84" s="329">
        <f t="shared" si="4"/>
        <v>350</v>
      </c>
      <c r="K84" s="421"/>
      <c r="L84" s="414">
        <f t="shared" si="5"/>
        <v>0</v>
      </c>
      <c r="M84" s="333">
        <f t="shared" si="6"/>
        <v>370</v>
      </c>
      <c r="N84" s="428"/>
      <c r="O84" s="414">
        <f t="shared" si="7"/>
        <v>0</v>
      </c>
      <c r="P84" s="351">
        <f t="shared" si="64"/>
        <v>0</v>
      </c>
      <c r="Q84" s="335">
        <f t="shared" si="71"/>
        <v>0.15</v>
      </c>
      <c r="R84" s="335">
        <f t="shared" si="8"/>
        <v>4.5824847250509164E-2</v>
      </c>
      <c r="S84" s="336">
        <f t="shared" si="66"/>
        <v>247.5</v>
      </c>
      <c r="T84" s="421"/>
      <c r="U84" s="411">
        <f t="shared" si="9"/>
        <v>0</v>
      </c>
      <c r="V84" s="338">
        <f t="shared" si="10"/>
        <v>285</v>
      </c>
      <c r="W84" s="421"/>
      <c r="X84" s="430">
        <f t="shared" si="11"/>
        <v>0</v>
      </c>
      <c r="Y84" s="339">
        <f t="shared" si="12"/>
        <v>370</v>
      </c>
      <c r="Z84" s="421"/>
      <c r="AA84" s="430">
        <f t="shared" si="13"/>
        <v>0</v>
      </c>
      <c r="AB84" s="355">
        <f t="shared" si="14"/>
        <v>0</v>
      </c>
      <c r="AC84" s="9">
        <f t="shared" si="69"/>
        <v>0.15</v>
      </c>
      <c r="AD84" s="9">
        <f t="shared" si="15"/>
        <v>1.5305807566500032E-2</v>
      </c>
      <c r="AE84" s="11">
        <f t="shared" si="16"/>
        <v>82.666666666666671</v>
      </c>
      <c r="AF84" s="421"/>
      <c r="AG84" s="411">
        <f t="shared" si="17"/>
        <v>0</v>
      </c>
      <c r="AH84" s="12">
        <f t="shared" si="18"/>
        <v>95</v>
      </c>
      <c r="AI84" s="421"/>
      <c r="AJ84" s="439">
        <f t="shared" si="19"/>
        <v>0</v>
      </c>
      <c r="AK84" s="13">
        <f t="shared" si="20"/>
        <v>124</v>
      </c>
      <c r="AL84" s="426"/>
      <c r="AM84" s="427">
        <f t="shared" si="21"/>
        <v>0</v>
      </c>
      <c r="AN84" s="361">
        <f t="shared" si="22"/>
        <v>0</v>
      </c>
      <c r="AO84" s="378">
        <f t="shared" si="70"/>
        <v>0.15</v>
      </c>
      <c r="AP84" s="378">
        <f t="shared" si="23"/>
        <v>1.1109053878911312E-2</v>
      </c>
      <c r="AQ84" s="379">
        <f t="shared" si="24"/>
        <v>60</v>
      </c>
      <c r="AR84" s="421"/>
      <c r="AS84" s="411">
        <f t="shared" si="25"/>
        <v>0</v>
      </c>
      <c r="AT84" s="383">
        <f t="shared" si="26"/>
        <v>69</v>
      </c>
      <c r="AU84" s="421"/>
      <c r="AV84" s="439">
        <f t="shared" si="27"/>
        <v>0</v>
      </c>
      <c r="AW84" s="385">
        <f t="shared" si="28"/>
        <v>90</v>
      </c>
      <c r="AX84" s="421"/>
      <c r="AY84" s="427">
        <f t="shared" si="29"/>
        <v>0</v>
      </c>
      <c r="AZ84" s="361">
        <f t="shared" si="30"/>
        <v>0</v>
      </c>
      <c r="BA84" s="17">
        <f t="shared" si="2"/>
        <v>8.2947602295871132E-3</v>
      </c>
      <c r="BB84" s="14">
        <f t="shared" si="31"/>
        <v>44.8</v>
      </c>
      <c r="BC84" s="24"/>
      <c r="BD84" s="10">
        <f t="shared" si="32"/>
        <v>0</v>
      </c>
      <c r="BE84" s="15">
        <f t="shared" si="33"/>
        <v>52</v>
      </c>
      <c r="BF84" s="24"/>
      <c r="BG84" s="23">
        <f t="shared" si="34"/>
        <v>0</v>
      </c>
      <c r="BH84" s="16">
        <f t="shared" si="35"/>
        <v>60</v>
      </c>
      <c r="BI84" s="24"/>
      <c r="BJ84" s="25">
        <f t="shared" si="36"/>
        <v>0</v>
      </c>
      <c r="BK84" s="26">
        <f t="shared" si="37"/>
        <v>0</v>
      </c>
      <c r="BL84" s="17">
        <f t="shared" si="38"/>
        <v>6.6654323273467875E-3</v>
      </c>
      <c r="BM84" s="14">
        <f t="shared" si="39"/>
        <v>36</v>
      </c>
      <c r="BN84" s="24"/>
      <c r="BO84" s="10">
        <f t="shared" si="40"/>
        <v>0</v>
      </c>
      <c r="BP84" s="15">
        <f t="shared" si="41"/>
        <v>41</v>
      </c>
      <c r="BQ84" s="24"/>
      <c r="BR84" s="23">
        <f t="shared" si="42"/>
        <v>0</v>
      </c>
      <c r="BS84" s="16">
        <f t="shared" si="43"/>
        <v>47</v>
      </c>
      <c r="BT84" s="24"/>
      <c r="BU84" s="25">
        <f t="shared" si="44"/>
        <v>0</v>
      </c>
      <c r="BV84" s="26">
        <f t="shared" si="45"/>
        <v>0</v>
      </c>
      <c r="BW84" s="17">
        <f t="shared" si="46"/>
        <v>5.2900256566244348E-3</v>
      </c>
      <c r="BX84" s="14">
        <f t="shared" si="47"/>
        <v>28.571428571428573</v>
      </c>
      <c r="BY84" s="24"/>
      <c r="BZ84" s="10">
        <f t="shared" si="48"/>
        <v>0</v>
      </c>
      <c r="CA84" s="15">
        <f t="shared" si="49"/>
        <v>33</v>
      </c>
      <c r="CB84" s="24"/>
      <c r="CC84" s="23">
        <f t="shared" si="50"/>
        <v>0</v>
      </c>
      <c r="CD84" s="16">
        <f t="shared" si="51"/>
        <v>38</v>
      </c>
      <c r="CE84" s="24"/>
      <c r="CF84" s="25">
        <f t="shared" si="52"/>
        <v>0</v>
      </c>
      <c r="CG84" s="26">
        <f t="shared" si="53"/>
        <v>0</v>
      </c>
      <c r="CH84" s="17">
        <f t="shared" si="54"/>
        <v>4.443621551564525E-3</v>
      </c>
      <c r="CI84" s="14">
        <f t="shared" si="55"/>
        <v>24</v>
      </c>
      <c r="CJ84" s="24"/>
      <c r="CK84" s="10">
        <f t="shared" si="56"/>
        <v>0</v>
      </c>
      <c r="CL84" s="15">
        <f t="shared" si="57"/>
        <v>28</v>
      </c>
      <c r="CM84" s="24"/>
      <c r="CN84" s="23">
        <f t="shared" si="58"/>
        <v>0</v>
      </c>
      <c r="CO84" s="15">
        <f t="shared" si="59"/>
        <v>32</v>
      </c>
      <c r="CP84" s="24"/>
      <c r="CQ84" s="23">
        <f t="shared" si="60"/>
        <v>0</v>
      </c>
      <c r="CR84" s="361">
        <f t="shared" si="61"/>
        <v>0</v>
      </c>
    </row>
    <row r="85" spans="1:96" x14ac:dyDescent="0.25">
      <c r="A85" s="347">
        <f t="shared" si="72"/>
        <v>72</v>
      </c>
      <c r="B85" s="367">
        <f t="shared" si="62"/>
        <v>5501</v>
      </c>
      <c r="C85" s="365" t="s">
        <v>10</v>
      </c>
      <c r="D85" s="366">
        <f t="shared" si="67"/>
        <v>5600</v>
      </c>
      <c r="E85" s="326">
        <f t="shared" si="68"/>
        <v>0.15</v>
      </c>
      <c r="F85" s="326">
        <f t="shared" si="1"/>
        <v>5.9989092892201418E-2</v>
      </c>
      <c r="G85" s="327">
        <f t="shared" si="63"/>
        <v>330</v>
      </c>
      <c r="H85" s="415"/>
      <c r="I85" s="414">
        <f t="shared" si="3"/>
        <v>0</v>
      </c>
      <c r="J85" s="329">
        <f t="shared" si="4"/>
        <v>350</v>
      </c>
      <c r="K85" s="421"/>
      <c r="L85" s="414">
        <f t="shared" si="5"/>
        <v>0</v>
      </c>
      <c r="M85" s="333">
        <f t="shared" si="6"/>
        <v>370</v>
      </c>
      <c r="N85" s="428"/>
      <c r="O85" s="414">
        <f t="shared" si="7"/>
        <v>0</v>
      </c>
      <c r="P85" s="351">
        <f t="shared" si="64"/>
        <v>0</v>
      </c>
      <c r="Q85" s="335">
        <f t="shared" si="71"/>
        <v>0.15</v>
      </c>
      <c r="R85" s="335">
        <f t="shared" si="8"/>
        <v>4.6355208143973821E-2</v>
      </c>
      <c r="S85" s="336">
        <f t="shared" si="66"/>
        <v>255</v>
      </c>
      <c r="T85" s="421"/>
      <c r="U85" s="411">
        <f t="shared" si="9"/>
        <v>0</v>
      </c>
      <c r="V85" s="338">
        <f t="shared" si="10"/>
        <v>293</v>
      </c>
      <c r="W85" s="421"/>
      <c r="X85" s="430">
        <f t="shared" si="11"/>
        <v>0</v>
      </c>
      <c r="Y85" s="339">
        <f t="shared" si="12"/>
        <v>370</v>
      </c>
      <c r="Z85" s="421"/>
      <c r="AA85" s="430">
        <f t="shared" si="13"/>
        <v>0</v>
      </c>
      <c r="AB85" s="355">
        <f t="shared" si="14"/>
        <v>0</v>
      </c>
      <c r="AC85" s="9">
        <f t="shared" si="69"/>
        <v>0.15</v>
      </c>
      <c r="AD85" s="9">
        <f t="shared" si="15"/>
        <v>1.5512331091316729E-2</v>
      </c>
      <c r="AE85" s="11">
        <f t="shared" si="16"/>
        <v>85.333333333333329</v>
      </c>
      <c r="AF85" s="421"/>
      <c r="AG85" s="411">
        <f t="shared" si="17"/>
        <v>0</v>
      </c>
      <c r="AH85" s="12">
        <f t="shared" si="18"/>
        <v>98</v>
      </c>
      <c r="AI85" s="421"/>
      <c r="AJ85" s="439">
        <f t="shared" si="19"/>
        <v>0</v>
      </c>
      <c r="AK85" s="13">
        <f t="shared" si="20"/>
        <v>127</v>
      </c>
      <c r="AL85" s="426"/>
      <c r="AM85" s="427">
        <f t="shared" si="21"/>
        <v>0</v>
      </c>
      <c r="AN85" s="361">
        <f t="shared" si="22"/>
        <v>0</v>
      </c>
      <c r="AO85" s="378">
        <f t="shared" si="70"/>
        <v>0.15</v>
      </c>
      <c r="AP85" s="378">
        <f t="shared" si="23"/>
        <v>1.1270678058534812E-2</v>
      </c>
      <c r="AQ85" s="379">
        <f t="shared" si="24"/>
        <v>62</v>
      </c>
      <c r="AR85" s="421"/>
      <c r="AS85" s="411">
        <f t="shared" si="25"/>
        <v>0</v>
      </c>
      <c r="AT85" s="383">
        <f t="shared" si="26"/>
        <v>71</v>
      </c>
      <c r="AU85" s="421"/>
      <c r="AV85" s="439">
        <f t="shared" si="27"/>
        <v>0</v>
      </c>
      <c r="AW85" s="385">
        <f t="shared" si="28"/>
        <v>92</v>
      </c>
      <c r="AX85" s="421"/>
      <c r="AY85" s="427">
        <f t="shared" si="29"/>
        <v>0</v>
      </c>
      <c r="AZ85" s="361">
        <f t="shared" si="30"/>
        <v>0</v>
      </c>
      <c r="BA85" s="17">
        <f t="shared" si="2"/>
        <v>8.4348300309034716E-3</v>
      </c>
      <c r="BB85" s="14">
        <f t="shared" si="31"/>
        <v>46.4</v>
      </c>
      <c r="BC85" s="24"/>
      <c r="BD85" s="10">
        <f t="shared" si="32"/>
        <v>0</v>
      </c>
      <c r="BE85" s="15">
        <f t="shared" si="33"/>
        <v>53</v>
      </c>
      <c r="BF85" s="24"/>
      <c r="BG85" s="23">
        <f t="shared" si="34"/>
        <v>0</v>
      </c>
      <c r="BH85" s="16">
        <f t="shared" si="35"/>
        <v>61</v>
      </c>
      <c r="BI85" s="24"/>
      <c r="BJ85" s="25">
        <f t="shared" si="36"/>
        <v>0</v>
      </c>
      <c r="BK85" s="26">
        <f t="shared" si="37"/>
        <v>0</v>
      </c>
      <c r="BL85" s="17">
        <f t="shared" si="38"/>
        <v>6.7866448524510703E-3</v>
      </c>
      <c r="BM85" s="14">
        <f t="shared" si="39"/>
        <v>37.333333333333336</v>
      </c>
      <c r="BN85" s="24"/>
      <c r="BO85" s="10">
        <f t="shared" si="40"/>
        <v>0</v>
      </c>
      <c r="BP85" s="15">
        <f t="shared" si="41"/>
        <v>43</v>
      </c>
      <c r="BQ85" s="24"/>
      <c r="BR85" s="23">
        <f t="shared" si="42"/>
        <v>0</v>
      </c>
      <c r="BS85" s="16">
        <f t="shared" si="43"/>
        <v>49</v>
      </c>
      <c r="BT85" s="24"/>
      <c r="BU85" s="25">
        <f t="shared" si="44"/>
        <v>0</v>
      </c>
      <c r="BV85" s="26">
        <f t="shared" si="45"/>
        <v>0</v>
      </c>
      <c r="BW85" s="17">
        <f t="shared" si="46"/>
        <v>5.4016152907263616E-3</v>
      </c>
      <c r="BX85" s="14">
        <f t="shared" si="47"/>
        <v>29.714285714285715</v>
      </c>
      <c r="BY85" s="24"/>
      <c r="BZ85" s="10">
        <f t="shared" si="48"/>
        <v>0</v>
      </c>
      <c r="CA85" s="15">
        <f t="shared" si="49"/>
        <v>34</v>
      </c>
      <c r="CB85" s="24"/>
      <c r="CC85" s="23">
        <f t="shared" si="50"/>
        <v>0</v>
      </c>
      <c r="CD85" s="16">
        <f t="shared" si="51"/>
        <v>39</v>
      </c>
      <c r="CE85" s="24"/>
      <c r="CF85" s="25">
        <f t="shared" si="52"/>
        <v>0</v>
      </c>
      <c r="CG85" s="26">
        <f t="shared" si="53"/>
        <v>0</v>
      </c>
      <c r="CH85" s="17">
        <f t="shared" si="54"/>
        <v>4.5446282494091984E-3</v>
      </c>
      <c r="CI85" s="14">
        <f t="shared" si="55"/>
        <v>25</v>
      </c>
      <c r="CJ85" s="24"/>
      <c r="CK85" s="10">
        <f t="shared" si="56"/>
        <v>0</v>
      </c>
      <c r="CL85" s="15">
        <f t="shared" si="57"/>
        <v>29</v>
      </c>
      <c r="CM85" s="24"/>
      <c r="CN85" s="23">
        <f t="shared" si="58"/>
        <v>0</v>
      </c>
      <c r="CO85" s="15">
        <f t="shared" si="59"/>
        <v>33</v>
      </c>
      <c r="CP85" s="24"/>
      <c r="CQ85" s="23">
        <f t="shared" si="60"/>
        <v>0</v>
      </c>
      <c r="CR85" s="361">
        <f t="shared" si="61"/>
        <v>0</v>
      </c>
    </row>
    <row r="86" spans="1:96" x14ac:dyDescent="0.25">
      <c r="A86" s="347">
        <f t="shared" si="72"/>
        <v>73</v>
      </c>
      <c r="B86" s="367">
        <f t="shared" si="62"/>
        <v>5601</v>
      </c>
      <c r="C86" s="365" t="s">
        <v>10</v>
      </c>
      <c r="D86" s="366">
        <f t="shared" si="67"/>
        <v>5700</v>
      </c>
      <c r="E86" s="326">
        <f t="shared" si="68"/>
        <v>0.15</v>
      </c>
      <c r="F86" s="326">
        <f t="shared" si="1"/>
        <v>5.8918050348152118E-2</v>
      </c>
      <c r="G86" s="327">
        <f t="shared" si="63"/>
        <v>330</v>
      </c>
      <c r="H86" s="415"/>
      <c r="I86" s="414">
        <f t="shared" si="3"/>
        <v>0</v>
      </c>
      <c r="J86" s="329">
        <f t="shared" si="4"/>
        <v>350</v>
      </c>
      <c r="K86" s="421"/>
      <c r="L86" s="414">
        <f t="shared" si="5"/>
        <v>0</v>
      </c>
      <c r="M86" s="333">
        <f t="shared" si="6"/>
        <v>370</v>
      </c>
      <c r="N86" s="428"/>
      <c r="O86" s="414">
        <f t="shared" si="7"/>
        <v>0</v>
      </c>
      <c r="P86" s="351">
        <f t="shared" si="64"/>
        <v>0</v>
      </c>
      <c r="Q86" s="335">
        <f t="shared" si="71"/>
        <v>0.15</v>
      </c>
      <c r="R86" s="335">
        <f t="shared" si="8"/>
        <v>4.6866630958757365E-2</v>
      </c>
      <c r="S86" s="336">
        <f t="shared" si="66"/>
        <v>262.5</v>
      </c>
      <c r="T86" s="421"/>
      <c r="U86" s="411">
        <f t="shared" si="9"/>
        <v>0</v>
      </c>
      <c r="V86" s="338">
        <f t="shared" si="10"/>
        <v>302</v>
      </c>
      <c r="W86" s="421"/>
      <c r="X86" s="430">
        <f t="shared" si="11"/>
        <v>0</v>
      </c>
      <c r="Y86" s="339">
        <f t="shared" si="12"/>
        <v>370</v>
      </c>
      <c r="Z86" s="421"/>
      <c r="AA86" s="430">
        <f t="shared" si="13"/>
        <v>0</v>
      </c>
      <c r="AB86" s="355">
        <f t="shared" si="14"/>
        <v>0</v>
      </c>
      <c r="AC86" s="9">
        <f t="shared" si="69"/>
        <v>0.15</v>
      </c>
      <c r="AD86" s="9">
        <f t="shared" si="15"/>
        <v>1.5711480092840565E-2</v>
      </c>
      <c r="AE86" s="11">
        <f t="shared" si="16"/>
        <v>88</v>
      </c>
      <c r="AF86" s="421"/>
      <c r="AG86" s="411">
        <f t="shared" si="17"/>
        <v>0</v>
      </c>
      <c r="AH86" s="12">
        <f t="shared" si="18"/>
        <v>101</v>
      </c>
      <c r="AI86" s="421"/>
      <c r="AJ86" s="439">
        <f t="shared" si="19"/>
        <v>0</v>
      </c>
      <c r="AK86" s="13">
        <f t="shared" si="20"/>
        <v>131</v>
      </c>
      <c r="AL86" s="426"/>
      <c r="AM86" s="427">
        <f t="shared" si="21"/>
        <v>0</v>
      </c>
      <c r="AN86" s="361">
        <f t="shared" si="22"/>
        <v>0</v>
      </c>
      <c r="AO86" s="378">
        <f t="shared" si="70"/>
        <v>0.15</v>
      </c>
      <c r="AP86" s="378">
        <f t="shared" si="23"/>
        <v>1.1426530976611319E-2</v>
      </c>
      <c r="AQ86" s="379">
        <f t="shared" si="24"/>
        <v>64</v>
      </c>
      <c r="AR86" s="421"/>
      <c r="AS86" s="411">
        <f t="shared" si="25"/>
        <v>0</v>
      </c>
      <c r="AT86" s="383">
        <f t="shared" si="26"/>
        <v>74</v>
      </c>
      <c r="AU86" s="421"/>
      <c r="AV86" s="439">
        <f t="shared" si="27"/>
        <v>0</v>
      </c>
      <c r="AW86" s="385">
        <f t="shared" si="28"/>
        <v>96</v>
      </c>
      <c r="AX86" s="421"/>
      <c r="AY86" s="427">
        <f t="shared" si="29"/>
        <v>0</v>
      </c>
      <c r="AZ86" s="361">
        <f t="shared" si="30"/>
        <v>0</v>
      </c>
      <c r="BA86" s="17">
        <f t="shared" si="2"/>
        <v>8.5698982324584894E-3</v>
      </c>
      <c r="BB86" s="14">
        <f t="shared" si="31"/>
        <v>48</v>
      </c>
      <c r="BC86" s="24"/>
      <c r="BD86" s="10">
        <f t="shared" si="32"/>
        <v>0</v>
      </c>
      <c r="BE86" s="15">
        <f t="shared" si="33"/>
        <v>55</v>
      </c>
      <c r="BF86" s="24"/>
      <c r="BG86" s="23">
        <f t="shared" si="34"/>
        <v>0</v>
      </c>
      <c r="BH86" s="16">
        <f t="shared" si="35"/>
        <v>63</v>
      </c>
      <c r="BI86" s="24"/>
      <c r="BJ86" s="25">
        <f t="shared" si="36"/>
        <v>0</v>
      </c>
      <c r="BK86" s="26">
        <f t="shared" si="37"/>
        <v>0</v>
      </c>
      <c r="BL86" s="17">
        <f t="shared" si="38"/>
        <v>6.9035291317026716E-3</v>
      </c>
      <c r="BM86" s="14">
        <f t="shared" si="39"/>
        <v>38.666666666666664</v>
      </c>
      <c r="BN86" s="24"/>
      <c r="BO86" s="10">
        <f t="shared" si="40"/>
        <v>0</v>
      </c>
      <c r="BP86" s="15">
        <f t="shared" si="41"/>
        <v>44</v>
      </c>
      <c r="BQ86" s="24"/>
      <c r="BR86" s="23">
        <f t="shared" si="42"/>
        <v>0</v>
      </c>
      <c r="BS86" s="16">
        <f t="shared" si="43"/>
        <v>51</v>
      </c>
      <c r="BT86" s="24"/>
      <c r="BU86" s="25">
        <f t="shared" si="44"/>
        <v>0</v>
      </c>
      <c r="BV86" s="26">
        <f t="shared" si="45"/>
        <v>0</v>
      </c>
      <c r="BW86" s="17">
        <f t="shared" si="46"/>
        <v>5.5092202922947435E-3</v>
      </c>
      <c r="BX86" s="14">
        <f t="shared" si="47"/>
        <v>30.857142857142858</v>
      </c>
      <c r="BY86" s="24"/>
      <c r="BZ86" s="10">
        <f t="shared" si="48"/>
        <v>0</v>
      </c>
      <c r="CA86" s="15">
        <f t="shared" si="49"/>
        <v>35</v>
      </c>
      <c r="CB86" s="24"/>
      <c r="CC86" s="23">
        <f t="shared" si="50"/>
        <v>0</v>
      </c>
      <c r="CD86" s="16">
        <f t="shared" si="51"/>
        <v>40</v>
      </c>
      <c r="CE86" s="24"/>
      <c r="CF86" s="25">
        <f t="shared" si="52"/>
        <v>0</v>
      </c>
      <c r="CG86" s="26">
        <f t="shared" si="53"/>
        <v>0</v>
      </c>
      <c r="CH86" s="17">
        <f t="shared" si="54"/>
        <v>4.6420282092483481E-3</v>
      </c>
      <c r="CI86" s="14">
        <f t="shared" si="55"/>
        <v>26</v>
      </c>
      <c r="CJ86" s="24"/>
      <c r="CK86" s="10">
        <f t="shared" si="56"/>
        <v>0</v>
      </c>
      <c r="CL86" s="15">
        <f t="shared" si="57"/>
        <v>30</v>
      </c>
      <c r="CM86" s="24"/>
      <c r="CN86" s="23">
        <f t="shared" si="58"/>
        <v>0</v>
      </c>
      <c r="CO86" s="15">
        <f t="shared" si="59"/>
        <v>35</v>
      </c>
      <c r="CP86" s="24"/>
      <c r="CQ86" s="23">
        <f t="shared" si="60"/>
        <v>0</v>
      </c>
      <c r="CR86" s="361">
        <f t="shared" si="61"/>
        <v>0</v>
      </c>
    </row>
    <row r="87" spans="1:96" x14ac:dyDescent="0.25">
      <c r="A87" s="347">
        <f t="shared" si="72"/>
        <v>74</v>
      </c>
      <c r="B87" s="367">
        <f t="shared" si="62"/>
        <v>5701</v>
      </c>
      <c r="C87" s="365" t="s">
        <v>10</v>
      </c>
      <c r="D87" s="366">
        <f t="shared" si="67"/>
        <v>5800</v>
      </c>
      <c r="E87" s="326">
        <f t="shared" si="68"/>
        <v>0.15</v>
      </c>
      <c r="F87" s="326">
        <f t="shared" si="1"/>
        <v>5.7884581652341692E-2</v>
      </c>
      <c r="G87" s="327">
        <f t="shared" si="63"/>
        <v>330</v>
      </c>
      <c r="H87" s="415"/>
      <c r="I87" s="414">
        <f t="shared" si="3"/>
        <v>0</v>
      </c>
      <c r="J87" s="329">
        <f t="shared" si="4"/>
        <v>350</v>
      </c>
      <c r="K87" s="421"/>
      <c r="L87" s="414">
        <f t="shared" si="5"/>
        <v>0</v>
      </c>
      <c r="M87" s="333">
        <f t="shared" si="6"/>
        <v>370</v>
      </c>
      <c r="N87" s="428"/>
      <c r="O87" s="414">
        <f t="shared" si="7"/>
        <v>0</v>
      </c>
      <c r="P87" s="351">
        <f t="shared" si="64"/>
        <v>0</v>
      </c>
      <c r="Q87" s="335">
        <f t="shared" si="71"/>
        <v>0.15</v>
      </c>
      <c r="R87" s="335">
        <f t="shared" si="8"/>
        <v>4.7360112261006844E-2</v>
      </c>
      <c r="S87" s="336">
        <f t="shared" si="66"/>
        <v>270</v>
      </c>
      <c r="T87" s="421"/>
      <c r="U87" s="411">
        <f t="shared" si="9"/>
        <v>0</v>
      </c>
      <c r="V87" s="338">
        <f t="shared" si="10"/>
        <v>311</v>
      </c>
      <c r="W87" s="421"/>
      <c r="X87" s="430">
        <f t="shared" si="11"/>
        <v>0</v>
      </c>
      <c r="Y87" s="339">
        <f t="shared" si="12"/>
        <v>370</v>
      </c>
      <c r="Z87" s="421"/>
      <c r="AA87" s="430">
        <f t="shared" si="13"/>
        <v>0</v>
      </c>
      <c r="AB87" s="355">
        <f t="shared" si="14"/>
        <v>0</v>
      </c>
      <c r="AC87" s="9">
        <f t="shared" si="69"/>
        <v>0.15</v>
      </c>
      <c r="AD87" s="9">
        <f t="shared" si="15"/>
        <v>1.5903642635794892E-2</v>
      </c>
      <c r="AE87" s="11">
        <f t="shared" si="16"/>
        <v>90.666666666666671</v>
      </c>
      <c r="AF87" s="421"/>
      <c r="AG87" s="411">
        <f t="shared" si="17"/>
        <v>0</v>
      </c>
      <c r="AH87" s="12">
        <f t="shared" si="18"/>
        <v>104</v>
      </c>
      <c r="AI87" s="421"/>
      <c r="AJ87" s="439">
        <f t="shared" si="19"/>
        <v>0</v>
      </c>
      <c r="AK87" s="13">
        <f t="shared" si="20"/>
        <v>135</v>
      </c>
      <c r="AL87" s="426"/>
      <c r="AM87" s="427">
        <f t="shared" si="21"/>
        <v>0</v>
      </c>
      <c r="AN87" s="361">
        <f t="shared" si="22"/>
        <v>0</v>
      </c>
      <c r="AO87" s="378">
        <f t="shared" si="70"/>
        <v>0.15</v>
      </c>
      <c r="AP87" s="378">
        <f t="shared" si="23"/>
        <v>1.1576916330468338E-2</v>
      </c>
      <c r="AQ87" s="379">
        <f t="shared" si="24"/>
        <v>66</v>
      </c>
      <c r="AR87" s="421"/>
      <c r="AS87" s="411">
        <f t="shared" si="25"/>
        <v>0</v>
      </c>
      <c r="AT87" s="383">
        <f t="shared" si="26"/>
        <v>76</v>
      </c>
      <c r="AU87" s="421"/>
      <c r="AV87" s="439">
        <f t="shared" si="27"/>
        <v>0</v>
      </c>
      <c r="AW87" s="385">
        <f t="shared" si="28"/>
        <v>99</v>
      </c>
      <c r="AX87" s="421"/>
      <c r="AY87" s="427">
        <f t="shared" si="29"/>
        <v>0</v>
      </c>
      <c r="AZ87" s="361">
        <f t="shared" si="30"/>
        <v>0</v>
      </c>
      <c r="BA87" s="17">
        <f t="shared" si="2"/>
        <v>8.700228030170145E-3</v>
      </c>
      <c r="BB87" s="14">
        <f t="shared" si="31"/>
        <v>49.6</v>
      </c>
      <c r="BC87" s="24"/>
      <c r="BD87" s="10">
        <f t="shared" si="32"/>
        <v>0</v>
      </c>
      <c r="BE87" s="15">
        <f t="shared" si="33"/>
        <v>57</v>
      </c>
      <c r="BF87" s="24"/>
      <c r="BG87" s="23">
        <f t="shared" si="34"/>
        <v>0</v>
      </c>
      <c r="BH87" s="16">
        <f t="shared" si="35"/>
        <v>66</v>
      </c>
      <c r="BI87" s="24"/>
      <c r="BJ87" s="25">
        <f t="shared" si="36"/>
        <v>0</v>
      </c>
      <c r="BK87" s="26">
        <f t="shared" si="37"/>
        <v>0</v>
      </c>
      <c r="BL87" s="17">
        <f t="shared" si="38"/>
        <v>7.0163129275565691E-3</v>
      </c>
      <c r="BM87" s="14">
        <f t="shared" si="39"/>
        <v>40</v>
      </c>
      <c r="BN87" s="24"/>
      <c r="BO87" s="10">
        <f t="shared" si="40"/>
        <v>0</v>
      </c>
      <c r="BP87" s="15">
        <f t="shared" si="41"/>
        <v>46</v>
      </c>
      <c r="BQ87" s="24"/>
      <c r="BR87" s="23">
        <f t="shared" si="42"/>
        <v>0</v>
      </c>
      <c r="BS87" s="16">
        <f t="shared" si="43"/>
        <v>53</v>
      </c>
      <c r="BT87" s="24"/>
      <c r="BU87" s="25">
        <f t="shared" si="44"/>
        <v>0</v>
      </c>
      <c r="BV87" s="26">
        <f t="shared" si="45"/>
        <v>0</v>
      </c>
      <c r="BW87" s="17">
        <f t="shared" si="46"/>
        <v>5.6130503420452555E-3</v>
      </c>
      <c r="BX87" s="14">
        <f t="shared" si="47"/>
        <v>32</v>
      </c>
      <c r="BY87" s="24"/>
      <c r="BZ87" s="10">
        <f t="shared" si="48"/>
        <v>0</v>
      </c>
      <c r="CA87" s="15">
        <f t="shared" si="49"/>
        <v>37</v>
      </c>
      <c r="CB87" s="24"/>
      <c r="CC87" s="23">
        <f t="shared" si="50"/>
        <v>0</v>
      </c>
      <c r="CD87" s="16">
        <f t="shared" si="51"/>
        <v>43</v>
      </c>
      <c r="CE87" s="24"/>
      <c r="CF87" s="25">
        <f t="shared" si="52"/>
        <v>0</v>
      </c>
      <c r="CG87" s="26">
        <f t="shared" si="53"/>
        <v>0</v>
      </c>
      <c r="CH87" s="17">
        <f t="shared" si="54"/>
        <v>4.7360112261006842E-3</v>
      </c>
      <c r="CI87" s="14">
        <f t="shared" si="55"/>
        <v>27</v>
      </c>
      <c r="CJ87" s="24"/>
      <c r="CK87" s="10">
        <f t="shared" si="56"/>
        <v>0</v>
      </c>
      <c r="CL87" s="15">
        <f t="shared" si="57"/>
        <v>31</v>
      </c>
      <c r="CM87" s="24"/>
      <c r="CN87" s="23">
        <f t="shared" si="58"/>
        <v>0</v>
      </c>
      <c r="CO87" s="15">
        <f t="shared" si="59"/>
        <v>36</v>
      </c>
      <c r="CP87" s="24"/>
      <c r="CQ87" s="23">
        <f t="shared" si="60"/>
        <v>0</v>
      </c>
      <c r="CR87" s="361">
        <f t="shared" si="61"/>
        <v>0</v>
      </c>
    </row>
    <row r="88" spans="1:96" x14ac:dyDescent="0.25">
      <c r="A88" s="347">
        <f t="shared" si="72"/>
        <v>75</v>
      </c>
      <c r="B88" s="367">
        <f t="shared" si="62"/>
        <v>5801</v>
      </c>
      <c r="C88" s="365" t="s">
        <v>10</v>
      </c>
      <c r="D88" s="366">
        <f t="shared" si="67"/>
        <v>5900</v>
      </c>
      <c r="E88" s="326">
        <f t="shared" si="68"/>
        <v>0.15</v>
      </c>
      <c r="F88" s="326">
        <f t="shared" si="1"/>
        <v>5.6886743664885366E-2</v>
      </c>
      <c r="G88" s="327">
        <f t="shared" si="63"/>
        <v>330</v>
      </c>
      <c r="H88" s="415"/>
      <c r="I88" s="414">
        <f t="shared" si="3"/>
        <v>0</v>
      </c>
      <c r="J88" s="329">
        <f t="shared" si="4"/>
        <v>350</v>
      </c>
      <c r="K88" s="421"/>
      <c r="L88" s="414">
        <f t="shared" si="5"/>
        <v>0</v>
      </c>
      <c r="M88" s="333">
        <f t="shared" si="6"/>
        <v>370</v>
      </c>
      <c r="N88" s="428"/>
      <c r="O88" s="414">
        <f t="shared" si="7"/>
        <v>0</v>
      </c>
      <c r="P88" s="351">
        <f t="shared" si="64"/>
        <v>0</v>
      </c>
      <c r="Q88" s="335">
        <f t="shared" si="71"/>
        <v>0.15</v>
      </c>
      <c r="R88" s="335">
        <f t="shared" si="8"/>
        <v>4.7836579900017238E-2</v>
      </c>
      <c r="S88" s="336">
        <f t="shared" si="66"/>
        <v>277.5</v>
      </c>
      <c r="T88" s="421"/>
      <c r="U88" s="411">
        <f t="shared" si="9"/>
        <v>0</v>
      </c>
      <c r="V88" s="338">
        <f t="shared" si="10"/>
        <v>319</v>
      </c>
      <c r="W88" s="421"/>
      <c r="X88" s="430">
        <f t="shared" si="11"/>
        <v>0</v>
      </c>
      <c r="Y88" s="339">
        <f t="shared" si="12"/>
        <v>370</v>
      </c>
      <c r="Z88" s="421"/>
      <c r="AA88" s="430">
        <f t="shared" si="13"/>
        <v>0</v>
      </c>
      <c r="AB88" s="355">
        <f t="shared" si="14"/>
        <v>0</v>
      </c>
      <c r="AC88" s="9">
        <f t="shared" si="69"/>
        <v>0.15</v>
      </c>
      <c r="AD88" s="9">
        <f t="shared" si="15"/>
        <v>1.6089180026432223E-2</v>
      </c>
      <c r="AE88" s="11">
        <f t="shared" si="16"/>
        <v>93.333333333333329</v>
      </c>
      <c r="AF88" s="421"/>
      <c r="AG88" s="411">
        <f t="shared" si="17"/>
        <v>0</v>
      </c>
      <c r="AH88" s="12">
        <f t="shared" si="18"/>
        <v>107</v>
      </c>
      <c r="AI88" s="421"/>
      <c r="AJ88" s="439">
        <f t="shared" si="19"/>
        <v>0</v>
      </c>
      <c r="AK88" s="13">
        <f t="shared" si="20"/>
        <v>139</v>
      </c>
      <c r="AL88" s="426"/>
      <c r="AM88" s="427">
        <f t="shared" si="21"/>
        <v>0</v>
      </c>
      <c r="AN88" s="361">
        <f t="shared" si="22"/>
        <v>0</v>
      </c>
      <c r="AO88" s="378">
        <f t="shared" si="70"/>
        <v>0.15</v>
      </c>
      <c r="AP88" s="378">
        <f t="shared" si="23"/>
        <v>1.172211687640062E-2</v>
      </c>
      <c r="AQ88" s="379">
        <f t="shared" si="24"/>
        <v>68</v>
      </c>
      <c r="AR88" s="421"/>
      <c r="AS88" s="411">
        <f t="shared" si="25"/>
        <v>0</v>
      </c>
      <c r="AT88" s="383">
        <f t="shared" si="26"/>
        <v>78</v>
      </c>
      <c r="AU88" s="421"/>
      <c r="AV88" s="439">
        <f t="shared" si="27"/>
        <v>0</v>
      </c>
      <c r="AW88" s="385">
        <f t="shared" si="28"/>
        <v>101</v>
      </c>
      <c r="AX88" s="421"/>
      <c r="AY88" s="427">
        <f t="shared" si="29"/>
        <v>0</v>
      </c>
      <c r="AZ88" s="361">
        <f t="shared" si="30"/>
        <v>0</v>
      </c>
      <c r="BA88" s="17">
        <f t="shared" si="2"/>
        <v>8.8260644716428201E-3</v>
      </c>
      <c r="BB88" s="14">
        <f t="shared" si="31"/>
        <v>51.2</v>
      </c>
      <c r="BC88" s="24"/>
      <c r="BD88" s="10">
        <f t="shared" si="32"/>
        <v>0</v>
      </c>
      <c r="BE88" s="15">
        <f t="shared" si="33"/>
        <v>59</v>
      </c>
      <c r="BF88" s="24"/>
      <c r="BG88" s="23">
        <f t="shared" si="34"/>
        <v>0</v>
      </c>
      <c r="BH88" s="16">
        <f t="shared" si="35"/>
        <v>68</v>
      </c>
      <c r="BI88" s="24"/>
      <c r="BJ88" s="25">
        <f t="shared" si="36"/>
        <v>0</v>
      </c>
      <c r="BK88" s="26">
        <f t="shared" si="37"/>
        <v>0</v>
      </c>
      <c r="BL88" s="17">
        <f t="shared" si="38"/>
        <v>7.1252082974199854E-3</v>
      </c>
      <c r="BM88" s="14">
        <f t="shared" si="39"/>
        <v>41.333333333333336</v>
      </c>
      <c r="BN88" s="24"/>
      <c r="BO88" s="10">
        <f t="shared" si="40"/>
        <v>0</v>
      </c>
      <c r="BP88" s="15">
        <f t="shared" si="41"/>
        <v>48</v>
      </c>
      <c r="BQ88" s="24"/>
      <c r="BR88" s="23">
        <f t="shared" si="42"/>
        <v>0</v>
      </c>
      <c r="BS88" s="16">
        <f t="shared" si="43"/>
        <v>55</v>
      </c>
      <c r="BT88" s="24"/>
      <c r="BU88" s="25">
        <f t="shared" si="44"/>
        <v>0</v>
      </c>
      <c r="BV88" s="26">
        <f t="shared" si="45"/>
        <v>0</v>
      </c>
      <c r="BW88" s="17">
        <f t="shared" si="46"/>
        <v>5.7133006624473619E-3</v>
      </c>
      <c r="BX88" s="14">
        <f t="shared" si="47"/>
        <v>33.142857142857146</v>
      </c>
      <c r="BY88" s="24"/>
      <c r="BZ88" s="10">
        <f t="shared" si="48"/>
        <v>0</v>
      </c>
      <c r="CA88" s="15">
        <f t="shared" si="49"/>
        <v>38</v>
      </c>
      <c r="CB88" s="24"/>
      <c r="CC88" s="23">
        <f t="shared" si="50"/>
        <v>0</v>
      </c>
      <c r="CD88" s="16">
        <f t="shared" si="51"/>
        <v>44</v>
      </c>
      <c r="CE88" s="24"/>
      <c r="CF88" s="25">
        <f t="shared" si="52"/>
        <v>0</v>
      </c>
      <c r="CG88" s="26">
        <f t="shared" si="53"/>
        <v>0</v>
      </c>
      <c r="CH88" s="17">
        <f t="shared" si="54"/>
        <v>4.8267540079296673E-3</v>
      </c>
      <c r="CI88" s="14">
        <f t="shared" si="55"/>
        <v>28</v>
      </c>
      <c r="CJ88" s="24"/>
      <c r="CK88" s="10">
        <f t="shared" si="56"/>
        <v>0</v>
      </c>
      <c r="CL88" s="15">
        <f t="shared" si="57"/>
        <v>32</v>
      </c>
      <c r="CM88" s="24"/>
      <c r="CN88" s="23">
        <f t="shared" si="58"/>
        <v>0</v>
      </c>
      <c r="CO88" s="15">
        <f t="shared" si="59"/>
        <v>37</v>
      </c>
      <c r="CP88" s="24"/>
      <c r="CQ88" s="23">
        <f t="shared" si="60"/>
        <v>0</v>
      </c>
      <c r="CR88" s="361">
        <f t="shared" si="61"/>
        <v>0</v>
      </c>
    </row>
    <row r="89" spans="1:96" x14ac:dyDescent="0.25">
      <c r="A89" s="347">
        <f t="shared" si="72"/>
        <v>76</v>
      </c>
      <c r="B89" s="367">
        <f t="shared" si="62"/>
        <v>5901</v>
      </c>
      <c r="C89" s="365" t="s">
        <v>10</v>
      </c>
      <c r="D89" s="366">
        <f t="shared" si="67"/>
        <v>6000</v>
      </c>
      <c r="E89" s="326">
        <f t="shared" si="68"/>
        <v>0.15</v>
      </c>
      <c r="F89" s="326">
        <f t="shared" si="1"/>
        <v>5.5922724961870868E-2</v>
      </c>
      <c r="G89" s="327">
        <f t="shared" si="63"/>
        <v>330</v>
      </c>
      <c r="H89" s="415"/>
      <c r="I89" s="414">
        <f t="shared" si="3"/>
        <v>0</v>
      </c>
      <c r="J89" s="329">
        <f t="shared" si="4"/>
        <v>350</v>
      </c>
      <c r="K89" s="421"/>
      <c r="L89" s="414">
        <f t="shared" si="5"/>
        <v>0</v>
      </c>
      <c r="M89" s="333">
        <f t="shared" si="6"/>
        <v>370</v>
      </c>
      <c r="N89" s="428"/>
      <c r="O89" s="414">
        <f t="shared" si="7"/>
        <v>0</v>
      </c>
      <c r="P89" s="351">
        <f t="shared" si="64"/>
        <v>0</v>
      </c>
      <c r="Q89" s="335">
        <f t="shared" si="71"/>
        <v>0.15</v>
      </c>
      <c r="R89" s="335">
        <f t="shared" si="8"/>
        <v>4.8296898830706661E-2</v>
      </c>
      <c r="S89" s="336">
        <f t="shared" si="66"/>
        <v>285</v>
      </c>
      <c r="T89" s="421"/>
      <c r="U89" s="411">
        <f t="shared" si="9"/>
        <v>0</v>
      </c>
      <c r="V89" s="338">
        <f t="shared" si="10"/>
        <v>328</v>
      </c>
      <c r="W89" s="421"/>
      <c r="X89" s="430">
        <f t="shared" si="11"/>
        <v>0</v>
      </c>
      <c r="Y89" s="339">
        <f t="shared" si="12"/>
        <v>370</v>
      </c>
      <c r="Z89" s="421"/>
      <c r="AA89" s="430">
        <f t="shared" si="13"/>
        <v>0</v>
      </c>
      <c r="AB89" s="355">
        <f t="shared" si="14"/>
        <v>0</v>
      </c>
      <c r="AC89" s="9">
        <f t="shared" si="69"/>
        <v>0.15</v>
      </c>
      <c r="AD89" s="9">
        <f t="shared" si="15"/>
        <v>1.626842907981698E-2</v>
      </c>
      <c r="AE89" s="11">
        <f t="shared" si="16"/>
        <v>96</v>
      </c>
      <c r="AF89" s="421"/>
      <c r="AG89" s="411">
        <f t="shared" si="17"/>
        <v>0</v>
      </c>
      <c r="AH89" s="12">
        <f t="shared" si="18"/>
        <v>110</v>
      </c>
      <c r="AI89" s="421"/>
      <c r="AJ89" s="439">
        <f t="shared" si="19"/>
        <v>0</v>
      </c>
      <c r="AK89" s="13">
        <f t="shared" si="20"/>
        <v>143</v>
      </c>
      <c r="AL89" s="426"/>
      <c r="AM89" s="427">
        <f t="shared" si="21"/>
        <v>0</v>
      </c>
      <c r="AN89" s="361">
        <f t="shared" si="22"/>
        <v>0</v>
      </c>
      <c r="AO89" s="378">
        <f t="shared" si="70"/>
        <v>0.15</v>
      </c>
      <c r="AP89" s="378">
        <f t="shared" si="23"/>
        <v>1.1862396204033215E-2</v>
      </c>
      <c r="AQ89" s="379">
        <f t="shared" si="24"/>
        <v>70</v>
      </c>
      <c r="AR89" s="421"/>
      <c r="AS89" s="411">
        <f t="shared" si="25"/>
        <v>0</v>
      </c>
      <c r="AT89" s="383">
        <f t="shared" si="26"/>
        <v>81</v>
      </c>
      <c r="AU89" s="421"/>
      <c r="AV89" s="439">
        <f t="shared" si="27"/>
        <v>0</v>
      </c>
      <c r="AW89" s="385">
        <f t="shared" si="28"/>
        <v>105</v>
      </c>
      <c r="AX89" s="421"/>
      <c r="AY89" s="427">
        <f t="shared" si="29"/>
        <v>0</v>
      </c>
      <c r="AZ89" s="361">
        <f t="shared" si="30"/>
        <v>0</v>
      </c>
      <c r="BA89" s="17">
        <f t="shared" si="2"/>
        <v>8.9476359938993385E-3</v>
      </c>
      <c r="BB89" s="14">
        <f t="shared" si="31"/>
        <v>52.8</v>
      </c>
      <c r="BC89" s="24"/>
      <c r="BD89" s="10">
        <f t="shared" si="32"/>
        <v>0</v>
      </c>
      <c r="BE89" s="15">
        <f t="shared" si="33"/>
        <v>61</v>
      </c>
      <c r="BF89" s="24"/>
      <c r="BG89" s="23">
        <f t="shared" si="34"/>
        <v>0</v>
      </c>
      <c r="BH89" s="16">
        <f t="shared" si="35"/>
        <v>70</v>
      </c>
      <c r="BI89" s="24"/>
      <c r="BJ89" s="25">
        <f t="shared" si="36"/>
        <v>0</v>
      </c>
      <c r="BK89" s="26">
        <f t="shared" si="37"/>
        <v>0</v>
      </c>
      <c r="BL89" s="17">
        <f t="shared" si="38"/>
        <v>7.230412924363102E-3</v>
      </c>
      <c r="BM89" s="14">
        <f t="shared" si="39"/>
        <v>42.666666666666664</v>
      </c>
      <c r="BN89" s="24"/>
      <c r="BO89" s="10">
        <f t="shared" si="40"/>
        <v>0</v>
      </c>
      <c r="BP89" s="15">
        <f t="shared" si="41"/>
        <v>49</v>
      </c>
      <c r="BQ89" s="24"/>
      <c r="BR89" s="23">
        <f t="shared" si="42"/>
        <v>0</v>
      </c>
      <c r="BS89" s="16">
        <f t="shared" si="43"/>
        <v>56</v>
      </c>
      <c r="BT89" s="24"/>
      <c r="BU89" s="25">
        <f t="shared" si="44"/>
        <v>0</v>
      </c>
      <c r="BV89" s="26">
        <f t="shared" si="45"/>
        <v>0</v>
      </c>
      <c r="BW89" s="17">
        <f t="shared" si="46"/>
        <v>5.8101532427917782E-3</v>
      </c>
      <c r="BX89" s="14">
        <f t="shared" si="47"/>
        <v>34.285714285714285</v>
      </c>
      <c r="BY89" s="24"/>
      <c r="BZ89" s="10">
        <f t="shared" si="48"/>
        <v>0</v>
      </c>
      <c r="CA89" s="15">
        <f t="shared" si="49"/>
        <v>39</v>
      </c>
      <c r="CB89" s="24"/>
      <c r="CC89" s="23">
        <f t="shared" si="50"/>
        <v>0</v>
      </c>
      <c r="CD89" s="16">
        <f t="shared" si="51"/>
        <v>45</v>
      </c>
      <c r="CE89" s="24"/>
      <c r="CF89" s="25">
        <f t="shared" si="52"/>
        <v>0</v>
      </c>
      <c r="CG89" s="26">
        <f t="shared" si="53"/>
        <v>0</v>
      </c>
      <c r="CH89" s="17">
        <f t="shared" si="54"/>
        <v>4.9144212845280465E-3</v>
      </c>
      <c r="CI89" s="14">
        <f t="shared" si="55"/>
        <v>29</v>
      </c>
      <c r="CJ89" s="24"/>
      <c r="CK89" s="10">
        <f t="shared" si="56"/>
        <v>0</v>
      </c>
      <c r="CL89" s="15">
        <f t="shared" si="57"/>
        <v>33</v>
      </c>
      <c r="CM89" s="24"/>
      <c r="CN89" s="23">
        <f t="shared" si="58"/>
        <v>0</v>
      </c>
      <c r="CO89" s="15">
        <f t="shared" si="59"/>
        <v>38</v>
      </c>
      <c r="CP89" s="24"/>
      <c r="CQ89" s="23">
        <f t="shared" si="60"/>
        <v>0</v>
      </c>
      <c r="CR89" s="361">
        <f t="shared" si="61"/>
        <v>0</v>
      </c>
    </row>
    <row r="90" spans="1:96" x14ac:dyDescent="0.25">
      <c r="A90" s="347">
        <f t="shared" si="72"/>
        <v>77</v>
      </c>
      <c r="B90" s="367">
        <f t="shared" si="62"/>
        <v>6001</v>
      </c>
      <c r="C90" s="460" t="s">
        <v>10</v>
      </c>
      <c r="D90" s="366">
        <f t="shared" si="67"/>
        <v>6100</v>
      </c>
      <c r="E90" s="326">
        <f t="shared" si="68"/>
        <v>0.15</v>
      </c>
      <c r="F90" s="326">
        <f t="shared" si="1"/>
        <v>5.4990834860856527E-2</v>
      </c>
      <c r="G90" s="327">
        <f t="shared" si="63"/>
        <v>330</v>
      </c>
      <c r="H90" s="415"/>
      <c r="I90" s="414">
        <f t="shared" si="3"/>
        <v>0</v>
      </c>
      <c r="J90" s="329">
        <f t="shared" si="4"/>
        <v>350</v>
      </c>
      <c r="K90" s="421"/>
      <c r="L90" s="414">
        <f t="shared" si="5"/>
        <v>0</v>
      </c>
      <c r="M90" s="333">
        <f t="shared" si="6"/>
        <v>370</v>
      </c>
      <c r="N90" s="428"/>
      <c r="O90" s="414">
        <f t="shared" si="7"/>
        <v>0</v>
      </c>
      <c r="P90" s="351">
        <f t="shared" si="64"/>
        <v>0</v>
      </c>
      <c r="Q90" s="335">
        <f t="shared" si="71"/>
        <v>0.15</v>
      </c>
      <c r="R90" s="335">
        <f t="shared" si="8"/>
        <v>4.8741876353941012E-2</v>
      </c>
      <c r="S90" s="336">
        <f t="shared" si="66"/>
        <v>292.5</v>
      </c>
      <c r="T90" s="421"/>
      <c r="U90" s="411">
        <f t="shared" si="9"/>
        <v>0</v>
      </c>
      <c r="V90" s="338">
        <f t="shared" si="10"/>
        <v>336</v>
      </c>
      <c r="W90" s="421"/>
      <c r="X90" s="430">
        <f t="shared" si="11"/>
        <v>0</v>
      </c>
      <c r="Y90" s="339">
        <f t="shared" si="12"/>
        <v>370</v>
      </c>
      <c r="Z90" s="421"/>
      <c r="AA90" s="430">
        <f t="shared" si="13"/>
        <v>0</v>
      </c>
      <c r="AB90" s="355">
        <f t="shared" si="14"/>
        <v>0</v>
      </c>
      <c r="AC90" s="9">
        <f t="shared" si="69"/>
        <v>0.15</v>
      </c>
      <c r="AD90" s="9">
        <f t="shared" si="15"/>
        <v>1.6441704160417708E-2</v>
      </c>
      <c r="AE90" s="11">
        <f t="shared" si="16"/>
        <v>98.666666666666671</v>
      </c>
      <c r="AF90" s="421"/>
      <c r="AG90" s="411">
        <f t="shared" si="17"/>
        <v>0</v>
      </c>
      <c r="AH90" s="12">
        <f t="shared" si="18"/>
        <v>113</v>
      </c>
      <c r="AI90" s="421"/>
      <c r="AJ90" s="439">
        <f t="shared" si="19"/>
        <v>0</v>
      </c>
      <c r="AK90" s="13">
        <f t="shared" si="20"/>
        <v>147</v>
      </c>
      <c r="AL90" s="426"/>
      <c r="AM90" s="427">
        <f t="shared" si="21"/>
        <v>0</v>
      </c>
      <c r="AN90" s="361">
        <f t="shared" si="22"/>
        <v>0</v>
      </c>
      <c r="AO90" s="378">
        <f t="shared" si="70"/>
        <v>0.15</v>
      </c>
      <c r="AP90" s="378">
        <f t="shared" si="23"/>
        <v>1.1998000333277787E-2</v>
      </c>
      <c r="AQ90" s="379">
        <f t="shared" si="24"/>
        <v>72</v>
      </c>
      <c r="AR90" s="421"/>
      <c r="AS90" s="411">
        <f t="shared" si="25"/>
        <v>0</v>
      </c>
      <c r="AT90" s="383">
        <f t="shared" si="26"/>
        <v>83</v>
      </c>
      <c r="AU90" s="421"/>
      <c r="AV90" s="439">
        <f t="shared" si="27"/>
        <v>0</v>
      </c>
      <c r="AW90" s="385">
        <f t="shared" si="28"/>
        <v>108</v>
      </c>
      <c r="AX90" s="421"/>
      <c r="AY90" s="427">
        <f t="shared" si="29"/>
        <v>0</v>
      </c>
      <c r="AZ90" s="361">
        <f t="shared" si="30"/>
        <v>0</v>
      </c>
      <c r="BA90" s="17">
        <f t="shared" si="2"/>
        <v>9.0651558073654385E-3</v>
      </c>
      <c r="BB90" s="14">
        <f t="shared" si="31"/>
        <v>54.4</v>
      </c>
      <c r="BC90" s="24"/>
      <c r="BD90" s="10">
        <f t="shared" si="32"/>
        <v>0</v>
      </c>
      <c r="BE90" s="15">
        <f t="shared" si="33"/>
        <v>63</v>
      </c>
      <c r="BF90" s="24"/>
      <c r="BG90" s="23">
        <f t="shared" si="34"/>
        <v>0</v>
      </c>
      <c r="BH90" s="16">
        <f t="shared" si="35"/>
        <v>72</v>
      </c>
      <c r="BI90" s="24"/>
      <c r="BJ90" s="25">
        <f t="shared" si="36"/>
        <v>0</v>
      </c>
      <c r="BK90" s="26">
        <f t="shared" si="37"/>
        <v>0</v>
      </c>
      <c r="BL90" s="17">
        <f t="shared" si="38"/>
        <v>7.3321113147808694E-3</v>
      </c>
      <c r="BM90" s="14">
        <f t="shared" si="39"/>
        <v>44</v>
      </c>
      <c r="BN90" s="24"/>
      <c r="BO90" s="10">
        <f t="shared" si="40"/>
        <v>0</v>
      </c>
      <c r="BP90" s="15">
        <f t="shared" si="41"/>
        <v>51</v>
      </c>
      <c r="BQ90" s="24"/>
      <c r="BR90" s="23">
        <f t="shared" si="42"/>
        <v>0</v>
      </c>
      <c r="BS90" s="16">
        <f t="shared" si="43"/>
        <v>59</v>
      </c>
      <c r="BT90" s="24"/>
      <c r="BU90" s="25">
        <f t="shared" si="44"/>
        <v>0</v>
      </c>
      <c r="BV90" s="26">
        <f t="shared" si="45"/>
        <v>0</v>
      </c>
      <c r="BW90" s="17">
        <f t="shared" si="46"/>
        <v>5.9037779417716102E-3</v>
      </c>
      <c r="BX90" s="14">
        <f t="shared" si="47"/>
        <v>35.428571428571431</v>
      </c>
      <c r="BY90" s="24"/>
      <c r="BZ90" s="10">
        <f t="shared" si="48"/>
        <v>0</v>
      </c>
      <c r="CA90" s="15">
        <f t="shared" si="49"/>
        <v>41</v>
      </c>
      <c r="CB90" s="24"/>
      <c r="CC90" s="23">
        <f t="shared" si="50"/>
        <v>0</v>
      </c>
      <c r="CD90" s="16">
        <f t="shared" si="51"/>
        <v>47</v>
      </c>
      <c r="CE90" s="24"/>
      <c r="CF90" s="25">
        <f t="shared" si="52"/>
        <v>0</v>
      </c>
      <c r="CG90" s="26">
        <f t="shared" si="53"/>
        <v>0</v>
      </c>
      <c r="CH90" s="17">
        <f t="shared" si="54"/>
        <v>4.9991668055324109E-3</v>
      </c>
      <c r="CI90" s="14">
        <f t="shared" si="55"/>
        <v>30</v>
      </c>
      <c r="CJ90" s="24"/>
      <c r="CK90" s="10">
        <f t="shared" si="56"/>
        <v>0</v>
      </c>
      <c r="CL90" s="15">
        <f t="shared" si="57"/>
        <v>35</v>
      </c>
      <c r="CM90" s="24"/>
      <c r="CN90" s="23">
        <f t="shared" si="58"/>
        <v>0</v>
      </c>
      <c r="CO90" s="15">
        <f t="shared" si="59"/>
        <v>40</v>
      </c>
      <c r="CP90" s="24"/>
      <c r="CQ90" s="23">
        <f t="shared" si="60"/>
        <v>0</v>
      </c>
      <c r="CR90" s="361">
        <f t="shared" si="61"/>
        <v>0</v>
      </c>
    </row>
    <row r="91" spans="1:96" x14ac:dyDescent="0.25">
      <c r="A91" s="347">
        <f t="shared" si="72"/>
        <v>78</v>
      </c>
      <c r="B91" s="367">
        <f t="shared" si="62"/>
        <v>6101</v>
      </c>
      <c r="C91" s="460" t="s">
        <v>10</v>
      </c>
      <c r="D91" s="366">
        <f t="shared" si="67"/>
        <v>6200</v>
      </c>
      <c r="E91" s="326">
        <f t="shared" si="68"/>
        <v>0.15</v>
      </c>
      <c r="F91" s="326">
        <f t="shared" si="1"/>
        <v>5.4089493525651532E-2</v>
      </c>
      <c r="G91" s="327">
        <f t="shared" si="63"/>
        <v>330</v>
      </c>
      <c r="H91" s="415"/>
      <c r="I91" s="414">
        <f t="shared" si="3"/>
        <v>0</v>
      </c>
      <c r="J91" s="329">
        <f t="shared" si="4"/>
        <v>350</v>
      </c>
      <c r="K91" s="421"/>
      <c r="L91" s="414">
        <f t="shared" si="5"/>
        <v>0</v>
      </c>
      <c r="M91" s="333">
        <f t="shared" si="6"/>
        <v>370</v>
      </c>
      <c r="N91" s="428"/>
      <c r="O91" s="414">
        <f t="shared" si="7"/>
        <v>0</v>
      </c>
      <c r="P91" s="351">
        <f t="shared" si="64"/>
        <v>0</v>
      </c>
      <c r="Q91" s="335">
        <f t="shared" si="71"/>
        <v>0.15</v>
      </c>
      <c r="R91" s="335">
        <f t="shared" si="8"/>
        <v>4.9172266841501396E-2</v>
      </c>
      <c r="S91" s="336">
        <f t="shared" si="66"/>
        <v>300</v>
      </c>
      <c r="T91" s="421"/>
      <c r="U91" s="411">
        <f t="shared" si="9"/>
        <v>0</v>
      </c>
      <c r="V91" s="338">
        <f t="shared" si="10"/>
        <v>345</v>
      </c>
      <c r="W91" s="421"/>
      <c r="X91" s="430">
        <f t="shared" si="11"/>
        <v>0</v>
      </c>
      <c r="Y91" s="339">
        <f t="shared" si="12"/>
        <v>370</v>
      </c>
      <c r="Z91" s="421"/>
      <c r="AA91" s="430">
        <f t="shared" si="13"/>
        <v>0</v>
      </c>
      <c r="AB91" s="355">
        <f t="shared" si="14"/>
        <v>0</v>
      </c>
      <c r="AC91" s="9">
        <f t="shared" si="69"/>
        <v>0.15</v>
      </c>
      <c r="AD91" s="9">
        <f t="shared" si="15"/>
        <v>1.6609299022018249E-2</v>
      </c>
      <c r="AE91" s="11">
        <f t="shared" si="16"/>
        <v>101.33333333333333</v>
      </c>
      <c r="AF91" s="421"/>
      <c r="AG91" s="411">
        <f t="shared" si="17"/>
        <v>0</v>
      </c>
      <c r="AH91" s="12">
        <f t="shared" si="18"/>
        <v>117</v>
      </c>
      <c r="AI91" s="421"/>
      <c r="AJ91" s="439">
        <f t="shared" si="19"/>
        <v>0</v>
      </c>
      <c r="AK91" s="13">
        <f t="shared" si="20"/>
        <v>152</v>
      </c>
      <c r="AL91" s="426"/>
      <c r="AM91" s="427">
        <f t="shared" si="21"/>
        <v>0</v>
      </c>
      <c r="AN91" s="361">
        <f t="shared" si="22"/>
        <v>0</v>
      </c>
      <c r="AO91" s="378">
        <f t="shared" si="70"/>
        <v>0.15</v>
      </c>
      <c r="AP91" s="378">
        <f t="shared" si="23"/>
        <v>1.2129159154237011E-2</v>
      </c>
      <c r="AQ91" s="379">
        <f t="shared" si="24"/>
        <v>74</v>
      </c>
      <c r="AR91" s="421"/>
      <c r="AS91" s="411">
        <f t="shared" si="25"/>
        <v>0</v>
      </c>
      <c r="AT91" s="383">
        <f t="shared" si="26"/>
        <v>85</v>
      </c>
      <c r="AU91" s="421"/>
      <c r="AV91" s="439">
        <f t="shared" si="27"/>
        <v>0</v>
      </c>
      <c r="AW91" s="385">
        <f t="shared" si="28"/>
        <v>111</v>
      </c>
      <c r="AX91" s="421"/>
      <c r="AY91" s="427">
        <f t="shared" si="29"/>
        <v>0</v>
      </c>
      <c r="AZ91" s="361">
        <f t="shared" si="30"/>
        <v>0</v>
      </c>
      <c r="BA91" s="17">
        <f t="shared" si="2"/>
        <v>9.1788231437469267E-3</v>
      </c>
      <c r="BB91" s="14">
        <f t="shared" si="31"/>
        <v>56</v>
      </c>
      <c r="BC91" s="24"/>
      <c r="BD91" s="10">
        <f t="shared" si="32"/>
        <v>0</v>
      </c>
      <c r="BE91" s="15">
        <f t="shared" si="33"/>
        <v>64</v>
      </c>
      <c r="BF91" s="24"/>
      <c r="BG91" s="23">
        <f t="shared" si="34"/>
        <v>0</v>
      </c>
      <c r="BH91" s="16">
        <f t="shared" si="35"/>
        <v>74</v>
      </c>
      <c r="BI91" s="24"/>
      <c r="BJ91" s="25">
        <f t="shared" si="36"/>
        <v>0</v>
      </c>
      <c r="BK91" s="26">
        <f t="shared" si="37"/>
        <v>0</v>
      </c>
      <c r="BL91" s="17">
        <f t="shared" si="38"/>
        <v>7.4304758782713217E-3</v>
      </c>
      <c r="BM91" s="14">
        <f t="shared" si="39"/>
        <v>45.333333333333336</v>
      </c>
      <c r="BN91" s="24"/>
      <c r="BO91" s="10">
        <f t="shared" si="40"/>
        <v>0</v>
      </c>
      <c r="BP91" s="15">
        <f t="shared" si="41"/>
        <v>52</v>
      </c>
      <c r="BQ91" s="24"/>
      <c r="BR91" s="23">
        <f t="shared" si="42"/>
        <v>0</v>
      </c>
      <c r="BS91" s="16">
        <f t="shared" si="43"/>
        <v>60</v>
      </c>
      <c r="BT91" s="24"/>
      <c r="BU91" s="25">
        <f t="shared" si="44"/>
        <v>0</v>
      </c>
      <c r="BV91" s="26">
        <f t="shared" si="45"/>
        <v>0</v>
      </c>
      <c r="BW91" s="17">
        <f t="shared" si="46"/>
        <v>5.9943334816306461E-3</v>
      </c>
      <c r="BX91" s="14">
        <f t="shared" si="47"/>
        <v>36.571428571428569</v>
      </c>
      <c r="BY91" s="24"/>
      <c r="BZ91" s="10">
        <f t="shared" si="48"/>
        <v>0</v>
      </c>
      <c r="CA91" s="15">
        <f t="shared" si="49"/>
        <v>42</v>
      </c>
      <c r="CB91" s="24"/>
      <c r="CC91" s="23">
        <f t="shared" si="50"/>
        <v>0</v>
      </c>
      <c r="CD91" s="16">
        <f t="shared" si="51"/>
        <v>48</v>
      </c>
      <c r="CE91" s="24"/>
      <c r="CF91" s="25">
        <f t="shared" si="52"/>
        <v>0</v>
      </c>
      <c r="CG91" s="26">
        <f t="shared" si="53"/>
        <v>0</v>
      </c>
      <c r="CH91" s="17">
        <f t="shared" si="54"/>
        <v>5.0811342402884777E-3</v>
      </c>
      <c r="CI91" s="14">
        <f t="shared" si="55"/>
        <v>31</v>
      </c>
      <c r="CJ91" s="24"/>
      <c r="CK91" s="10">
        <f t="shared" si="56"/>
        <v>0</v>
      </c>
      <c r="CL91" s="15">
        <f t="shared" si="57"/>
        <v>36</v>
      </c>
      <c r="CM91" s="24"/>
      <c r="CN91" s="23">
        <f t="shared" si="58"/>
        <v>0</v>
      </c>
      <c r="CO91" s="15">
        <f t="shared" si="59"/>
        <v>41</v>
      </c>
      <c r="CP91" s="24"/>
      <c r="CQ91" s="23">
        <f t="shared" si="60"/>
        <v>0</v>
      </c>
      <c r="CR91" s="361">
        <f t="shared" si="61"/>
        <v>0</v>
      </c>
    </row>
    <row r="92" spans="1:96" x14ac:dyDescent="0.25">
      <c r="A92" s="347">
        <f t="shared" si="72"/>
        <v>79</v>
      </c>
      <c r="B92" s="367">
        <f t="shared" si="62"/>
        <v>6201</v>
      </c>
      <c r="C92" s="460" t="s">
        <v>10</v>
      </c>
      <c r="D92" s="366">
        <f t="shared" si="67"/>
        <v>6300</v>
      </c>
      <c r="E92" s="326">
        <f t="shared" si="68"/>
        <v>0.15</v>
      </c>
      <c r="F92" s="326">
        <f t="shared" si="1"/>
        <v>5.3217223028543786E-2</v>
      </c>
      <c r="G92" s="327">
        <f t="shared" si="63"/>
        <v>330</v>
      </c>
      <c r="H92" s="415"/>
      <c r="I92" s="414">
        <f t="shared" si="3"/>
        <v>0</v>
      </c>
      <c r="J92" s="329">
        <f t="shared" si="4"/>
        <v>350</v>
      </c>
      <c r="K92" s="421"/>
      <c r="L92" s="414">
        <f t="shared" si="5"/>
        <v>0</v>
      </c>
      <c r="M92" s="333">
        <f t="shared" si="6"/>
        <v>370</v>
      </c>
      <c r="N92" s="428"/>
      <c r="O92" s="414">
        <f t="shared" si="7"/>
        <v>0</v>
      </c>
      <c r="P92" s="351">
        <f t="shared" si="64"/>
        <v>0</v>
      </c>
      <c r="Q92" s="335">
        <f t="shared" si="71"/>
        <v>0.15</v>
      </c>
      <c r="R92" s="335">
        <f t="shared" si="8"/>
        <v>4.9588776003870343E-2</v>
      </c>
      <c r="S92" s="336">
        <f t="shared" si="66"/>
        <v>307.5</v>
      </c>
      <c r="T92" s="421"/>
      <c r="U92" s="411">
        <f t="shared" si="9"/>
        <v>0</v>
      </c>
      <c r="V92" s="338">
        <f t="shared" si="10"/>
        <v>350</v>
      </c>
      <c r="W92" s="421"/>
      <c r="X92" s="430">
        <f t="shared" si="11"/>
        <v>0</v>
      </c>
      <c r="Y92" s="339">
        <f t="shared" si="12"/>
        <v>370</v>
      </c>
      <c r="Z92" s="421"/>
      <c r="AA92" s="430">
        <f t="shared" si="13"/>
        <v>0</v>
      </c>
      <c r="AB92" s="355">
        <f t="shared" si="14"/>
        <v>0</v>
      </c>
      <c r="AC92" s="9">
        <f t="shared" si="69"/>
        <v>0.15</v>
      </c>
      <c r="AD92" s="9">
        <f t="shared" si="15"/>
        <v>1.6771488469601678E-2</v>
      </c>
      <c r="AE92" s="11">
        <f t="shared" si="16"/>
        <v>104</v>
      </c>
      <c r="AF92" s="421"/>
      <c r="AG92" s="411">
        <f t="shared" si="17"/>
        <v>0</v>
      </c>
      <c r="AH92" s="12">
        <f t="shared" si="18"/>
        <v>120</v>
      </c>
      <c r="AI92" s="421"/>
      <c r="AJ92" s="439">
        <f t="shared" si="19"/>
        <v>0</v>
      </c>
      <c r="AK92" s="13">
        <f t="shared" si="20"/>
        <v>156</v>
      </c>
      <c r="AL92" s="426"/>
      <c r="AM92" s="427">
        <f t="shared" si="21"/>
        <v>0</v>
      </c>
      <c r="AN92" s="361">
        <f t="shared" si="22"/>
        <v>0</v>
      </c>
      <c r="AO92" s="378">
        <f t="shared" si="70"/>
        <v>0.15</v>
      </c>
      <c r="AP92" s="378">
        <f t="shared" si="23"/>
        <v>1.2256087727785841E-2</v>
      </c>
      <c r="AQ92" s="379">
        <f t="shared" si="24"/>
        <v>76</v>
      </c>
      <c r="AR92" s="421"/>
      <c r="AS92" s="411">
        <f t="shared" si="25"/>
        <v>0</v>
      </c>
      <c r="AT92" s="383">
        <f t="shared" si="26"/>
        <v>87</v>
      </c>
      <c r="AU92" s="421"/>
      <c r="AV92" s="439">
        <f t="shared" si="27"/>
        <v>0</v>
      </c>
      <c r="AW92" s="385">
        <f t="shared" si="28"/>
        <v>113</v>
      </c>
      <c r="AX92" s="421"/>
      <c r="AY92" s="427">
        <f t="shared" si="29"/>
        <v>0</v>
      </c>
      <c r="AZ92" s="361">
        <f t="shared" si="30"/>
        <v>0</v>
      </c>
      <c r="BA92" s="17">
        <f t="shared" si="2"/>
        <v>9.2888243831640068E-3</v>
      </c>
      <c r="BB92" s="14">
        <f t="shared" si="31"/>
        <v>57.6</v>
      </c>
      <c r="BC92" s="24"/>
      <c r="BD92" s="10">
        <f t="shared" si="32"/>
        <v>0</v>
      </c>
      <c r="BE92" s="15">
        <f t="shared" si="33"/>
        <v>66</v>
      </c>
      <c r="BF92" s="24"/>
      <c r="BG92" s="23">
        <f t="shared" si="34"/>
        <v>0</v>
      </c>
      <c r="BH92" s="16">
        <f t="shared" si="35"/>
        <v>76</v>
      </c>
      <c r="BI92" s="24"/>
      <c r="BJ92" s="25">
        <f t="shared" si="36"/>
        <v>0</v>
      </c>
      <c r="BK92" s="26">
        <f t="shared" si="37"/>
        <v>0</v>
      </c>
      <c r="BL92" s="17">
        <f t="shared" si="38"/>
        <v>7.525667903026393E-3</v>
      </c>
      <c r="BM92" s="14">
        <f t="shared" si="39"/>
        <v>46.666666666666664</v>
      </c>
      <c r="BN92" s="24"/>
      <c r="BO92" s="10">
        <f t="shared" si="40"/>
        <v>0</v>
      </c>
      <c r="BP92" s="15">
        <f t="shared" si="41"/>
        <v>54</v>
      </c>
      <c r="BQ92" s="24"/>
      <c r="BR92" s="23">
        <f t="shared" si="42"/>
        <v>0</v>
      </c>
      <c r="BS92" s="16">
        <f t="shared" si="43"/>
        <v>62</v>
      </c>
      <c r="BT92" s="24"/>
      <c r="BU92" s="25">
        <f t="shared" si="44"/>
        <v>0</v>
      </c>
      <c r="BV92" s="26">
        <f t="shared" si="45"/>
        <v>0</v>
      </c>
      <c r="BW92" s="17">
        <f t="shared" si="46"/>
        <v>6.0819683461192896E-3</v>
      </c>
      <c r="BX92" s="14">
        <f t="shared" si="47"/>
        <v>37.714285714285715</v>
      </c>
      <c r="BY92" s="24"/>
      <c r="BZ92" s="10">
        <f t="shared" si="48"/>
        <v>0</v>
      </c>
      <c r="CA92" s="15">
        <f t="shared" si="49"/>
        <v>43</v>
      </c>
      <c r="CB92" s="24"/>
      <c r="CC92" s="23">
        <f t="shared" si="50"/>
        <v>0</v>
      </c>
      <c r="CD92" s="16">
        <f t="shared" si="51"/>
        <v>49</v>
      </c>
      <c r="CE92" s="24"/>
      <c r="CF92" s="25">
        <f t="shared" si="52"/>
        <v>0</v>
      </c>
      <c r="CG92" s="26">
        <f t="shared" si="53"/>
        <v>0</v>
      </c>
      <c r="CH92" s="17">
        <f t="shared" si="54"/>
        <v>5.16045799064667E-3</v>
      </c>
      <c r="CI92" s="14">
        <f t="shared" si="55"/>
        <v>32</v>
      </c>
      <c r="CJ92" s="24"/>
      <c r="CK92" s="10">
        <f t="shared" si="56"/>
        <v>0</v>
      </c>
      <c r="CL92" s="15">
        <f t="shared" si="57"/>
        <v>37</v>
      </c>
      <c r="CM92" s="24"/>
      <c r="CN92" s="23">
        <f t="shared" si="58"/>
        <v>0</v>
      </c>
      <c r="CO92" s="15">
        <f t="shared" si="59"/>
        <v>43</v>
      </c>
      <c r="CP92" s="24"/>
      <c r="CQ92" s="23">
        <f t="shared" si="60"/>
        <v>0</v>
      </c>
      <c r="CR92" s="361">
        <f t="shared" si="61"/>
        <v>0</v>
      </c>
    </row>
    <row r="93" spans="1:96" x14ac:dyDescent="0.25">
      <c r="A93" s="347">
        <f t="shared" si="72"/>
        <v>80</v>
      </c>
      <c r="B93" s="367">
        <f t="shared" si="62"/>
        <v>6301</v>
      </c>
      <c r="C93" s="460" t="s">
        <v>10</v>
      </c>
      <c r="D93" s="366">
        <f t="shared" si="67"/>
        <v>6400</v>
      </c>
      <c r="E93" s="326">
        <f t="shared" si="68"/>
        <v>0.15</v>
      </c>
      <c r="F93" s="326">
        <f t="shared" si="1"/>
        <v>5.2372639263608953E-2</v>
      </c>
      <c r="G93" s="327">
        <f t="shared" si="63"/>
        <v>330</v>
      </c>
      <c r="H93" s="415"/>
      <c r="I93" s="414">
        <f t="shared" si="3"/>
        <v>0</v>
      </c>
      <c r="J93" s="329">
        <f t="shared" si="4"/>
        <v>350</v>
      </c>
      <c r="K93" s="421"/>
      <c r="L93" s="414">
        <f t="shared" si="5"/>
        <v>0</v>
      </c>
      <c r="M93" s="333">
        <f t="shared" si="6"/>
        <v>370</v>
      </c>
      <c r="N93" s="428"/>
      <c r="O93" s="414">
        <f t="shared" si="7"/>
        <v>0</v>
      </c>
      <c r="P93" s="351">
        <f t="shared" si="64"/>
        <v>0</v>
      </c>
      <c r="Q93" s="335">
        <f t="shared" si="71"/>
        <v>0.15</v>
      </c>
      <c r="R93" s="335">
        <f t="shared" si="8"/>
        <v>4.9992064751626729E-2</v>
      </c>
      <c r="S93" s="336">
        <f t="shared" si="66"/>
        <v>315</v>
      </c>
      <c r="T93" s="421"/>
      <c r="U93" s="411">
        <f t="shared" si="9"/>
        <v>0</v>
      </c>
      <c r="V93" s="338">
        <f t="shared" si="10"/>
        <v>350</v>
      </c>
      <c r="W93" s="421"/>
      <c r="X93" s="430">
        <f t="shared" si="11"/>
        <v>0</v>
      </c>
      <c r="Y93" s="339">
        <f t="shared" si="12"/>
        <v>370</v>
      </c>
      <c r="Z93" s="421"/>
      <c r="AA93" s="430">
        <f t="shared" si="13"/>
        <v>0</v>
      </c>
      <c r="AB93" s="355">
        <f t="shared" si="14"/>
        <v>0</v>
      </c>
      <c r="AC93" s="9">
        <f t="shared" si="69"/>
        <v>0.15</v>
      </c>
      <c r="AD93" s="9">
        <f t="shared" si="15"/>
        <v>1.6928529862984713E-2</v>
      </c>
      <c r="AE93" s="11">
        <f t="shared" si="16"/>
        <v>106.66666666666667</v>
      </c>
      <c r="AF93" s="421"/>
      <c r="AG93" s="411">
        <f t="shared" si="17"/>
        <v>0</v>
      </c>
      <c r="AH93" s="12">
        <f t="shared" si="18"/>
        <v>123</v>
      </c>
      <c r="AI93" s="421"/>
      <c r="AJ93" s="439">
        <f t="shared" si="19"/>
        <v>0</v>
      </c>
      <c r="AK93" s="13">
        <f t="shared" si="20"/>
        <v>160</v>
      </c>
      <c r="AL93" s="426"/>
      <c r="AM93" s="427">
        <f t="shared" si="21"/>
        <v>0</v>
      </c>
      <c r="AN93" s="361">
        <f t="shared" si="22"/>
        <v>0</v>
      </c>
      <c r="AO93" s="378">
        <f t="shared" si="70"/>
        <v>0.15</v>
      </c>
      <c r="AP93" s="378">
        <f t="shared" si="23"/>
        <v>1.237898746230757E-2</v>
      </c>
      <c r="AQ93" s="379">
        <f t="shared" si="24"/>
        <v>78</v>
      </c>
      <c r="AR93" s="421"/>
      <c r="AS93" s="411">
        <f t="shared" si="25"/>
        <v>0</v>
      </c>
      <c r="AT93" s="383">
        <f t="shared" si="26"/>
        <v>90</v>
      </c>
      <c r="AU93" s="421"/>
      <c r="AV93" s="439">
        <f t="shared" si="27"/>
        <v>0</v>
      </c>
      <c r="AW93" s="385">
        <f t="shared" si="28"/>
        <v>117</v>
      </c>
      <c r="AX93" s="421"/>
      <c r="AY93" s="427">
        <f t="shared" si="29"/>
        <v>0</v>
      </c>
      <c r="AZ93" s="361">
        <f t="shared" si="30"/>
        <v>0</v>
      </c>
      <c r="BA93" s="17">
        <f t="shared" si="2"/>
        <v>9.3953340739565145E-3</v>
      </c>
      <c r="BB93" s="14">
        <f t="shared" si="31"/>
        <v>59.2</v>
      </c>
      <c r="BC93" s="24"/>
      <c r="BD93" s="10">
        <f t="shared" si="32"/>
        <v>0</v>
      </c>
      <c r="BE93" s="15">
        <f t="shared" si="33"/>
        <v>68</v>
      </c>
      <c r="BF93" s="24"/>
      <c r="BG93" s="23">
        <f t="shared" si="34"/>
        <v>0</v>
      </c>
      <c r="BH93" s="16">
        <f t="shared" si="35"/>
        <v>78</v>
      </c>
      <c r="BI93" s="24"/>
      <c r="BJ93" s="25">
        <f t="shared" si="36"/>
        <v>0</v>
      </c>
      <c r="BK93" s="26">
        <f t="shared" si="37"/>
        <v>0</v>
      </c>
      <c r="BL93" s="17">
        <f t="shared" si="38"/>
        <v>7.6178384383431205E-3</v>
      </c>
      <c r="BM93" s="14">
        <f t="shared" si="39"/>
        <v>48</v>
      </c>
      <c r="BN93" s="24"/>
      <c r="BO93" s="10">
        <f t="shared" si="40"/>
        <v>0</v>
      </c>
      <c r="BP93" s="15">
        <f t="shared" si="41"/>
        <v>55</v>
      </c>
      <c r="BQ93" s="24"/>
      <c r="BR93" s="23">
        <f t="shared" si="42"/>
        <v>0</v>
      </c>
      <c r="BS93" s="16">
        <f t="shared" si="43"/>
        <v>63</v>
      </c>
      <c r="BT93" s="24"/>
      <c r="BU93" s="25">
        <f t="shared" si="44"/>
        <v>0</v>
      </c>
      <c r="BV93" s="26">
        <f t="shared" si="45"/>
        <v>0</v>
      </c>
      <c r="BW93" s="17">
        <f t="shared" si="46"/>
        <v>6.1668215929444299E-3</v>
      </c>
      <c r="BX93" s="14">
        <f t="shared" si="47"/>
        <v>38.857142857142854</v>
      </c>
      <c r="BY93" s="24"/>
      <c r="BZ93" s="10">
        <f t="shared" si="48"/>
        <v>0</v>
      </c>
      <c r="CA93" s="15">
        <f t="shared" si="49"/>
        <v>45</v>
      </c>
      <c r="CB93" s="24"/>
      <c r="CC93" s="23">
        <f t="shared" si="50"/>
        <v>0</v>
      </c>
      <c r="CD93" s="16">
        <f t="shared" si="51"/>
        <v>52</v>
      </c>
      <c r="CE93" s="24"/>
      <c r="CF93" s="25">
        <f t="shared" si="52"/>
        <v>0</v>
      </c>
      <c r="CG93" s="26">
        <f t="shared" si="53"/>
        <v>0</v>
      </c>
      <c r="CH93" s="17">
        <f t="shared" si="54"/>
        <v>5.2372639263608949E-3</v>
      </c>
      <c r="CI93" s="14">
        <f t="shared" si="55"/>
        <v>33</v>
      </c>
      <c r="CJ93" s="24"/>
      <c r="CK93" s="10">
        <f t="shared" si="56"/>
        <v>0</v>
      </c>
      <c r="CL93" s="15">
        <f t="shared" si="57"/>
        <v>38</v>
      </c>
      <c r="CM93" s="24"/>
      <c r="CN93" s="23">
        <f t="shared" si="58"/>
        <v>0</v>
      </c>
      <c r="CO93" s="15">
        <f t="shared" si="59"/>
        <v>44</v>
      </c>
      <c r="CP93" s="24"/>
      <c r="CQ93" s="23">
        <f t="shared" si="60"/>
        <v>0</v>
      </c>
      <c r="CR93" s="361">
        <f t="shared" si="61"/>
        <v>0</v>
      </c>
    </row>
    <row r="94" spans="1:96" x14ac:dyDescent="0.25">
      <c r="A94" s="347">
        <f t="shared" si="72"/>
        <v>81</v>
      </c>
      <c r="B94" s="367">
        <f t="shared" si="62"/>
        <v>6401</v>
      </c>
      <c r="C94" s="460" t="s">
        <v>10</v>
      </c>
      <c r="D94" s="366">
        <f t="shared" si="67"/>
        <v>6500</v>
      </c>
      <c r="E94" s="326">
        <f t="shared" si="68"/>
        <v>0.15</v>
      </c>
      <c r="F94" s="326">
        <f t="shared" si="1"/>
        <v>5.1554444618028432E-2</v>
      </c>
      <c r="G94" s="327">
        <f t="shared" si="63"/>
        <v>330</v>
      </c>
      <c r="H94" s="415"/>
      <c r="I94" s="414">
        <f t="shared" si="3"/>
        <v>0</v>
      </c>
      <c r="J94" s="329">
        <f t="shared" si="4"/>
        <v>350</v>
      </c>
      <c r="K94" s="421"/>
      <c r="L94" s="414">
        <f t="shared" si="5"/>
        <v>0</v>
      </c>
      <c r="M94" s="333">
        <f t="shared" si="6"/>
        <v>370</v>
      </c>
      <c r="N94" s="428"/>
      <c r="O94" s="414">
        <f t="shared" si="7"/>
        <v>0</v>
      </c>
      <c r="P94" s="351">
        <f t="shared" si="64"/>
        <v>0</v>
      </c>
      <c r="Q94" s="335">
        <f t="shared" si="71"/>
        <v>0.15</v>
      </c>
      <c r="R94" s="335">
        <f t="shared" si="8"/>
        <v>5.0382752694891425E-2</v>
      </c>
      <c r="S94" s="336">
        <f t="shared" si="66"/>
        <v>322.5</v>
      </c>
      <c r="T94" s="421"/>
      <c r="U94" s="411">
        <f t="shared" si="9"/>
        <v>0</v>
      </c>
      <c r="V94" s="338">
        <f t="shared" si="10"/>
        <v>350</v>
      </c>
      <c r="W94" s="421"/>
      <c r="X94" s="430">
        <f t="shared" si="11"/>
        <v>0</v>
      </c>
      <c r="Y94" s="339">
        <f t="shared" si="12"/>
        <v>370</v>
      </c>
      <c r="Z94" s="421"/>
      <c r="AA94" s="430">
        <f t="shared" si="13"/>
        <v>0</v>
      </c>
      <c r="AB94" s="355">
        <f t="shared" si="14"/>
        <v>0</v>
      </c>
      <c r="AC94" s="9">
        <f t="shared" si="69"/>
        <v>0.15</v>
      </c>
      <c r="AD94" s="9">
        <f t="shared" si="15"/>
        <v>1.7080664479508411E-2</v>
      </c>
      <c r="AE94" s="11">
        <f t="shared" si="16"/>
        <v>109.33333333333333</v>
      </c>
      <c r="AF94" s="421"/>
      <c r="AG94" s="411">
        <f t="shared" si="17"/>
        <v>0</v>
      </c>
      <c r="AH94" s="12">
        <f t="shared" si="18"/>
        <v>126</v>
      </c>
      <c r="AI94" s="421"/>
      <c r="AJ94" s="439">
        <f t="shared" si="19"/>
        <v>0</v>
      </c>
      <c r="AK94" s="13">
        <f t="shared" si="20"/>
        <v>164</v>
      </c>
      <c r="AL94" s="426"/>
      <c r="AM94" s="427">
        <f t="shared" si="21"/>
        <v>0</v>
      </c>
      <c r="AN94" s="361">
        <f t="shared" si="22"/>
        <v>0</v>
      </c>
      <c r="AO94" s="378">
        <f t="shared" si="70"/>
        <v>0.15</v>
      </c>
      <c r="AP94" s="378">
        <f t="shared" si="23"/>
        <v>1.2498047180128105E-2</v>
      </c>
      <c r="AQ94" s="379">
        <f t="shared" si="24"/>
        <v>80</v>
      </c>
      <c r="AR94" s="421"/>
      <c r="AS94" s="411">
        <f t="shared" si="25"/>
        <v>0</v>
      </c>
      <c r="AT94" s="383">
        <f t="shared" si="26"/>
        <v>92</v>
      </c>
      <c r="AU94" s="421"/>
      <c r="AV94" s="439">
        <f t="shared" si="27"/>
        <v>0</v>
      </c>
      <c r="AW94" s="385">
        <f t="shared" si="28"/>
        <v>120</v>
      </c>
      <c r="AX94" s="421"/>
      <c r="AY94" s="427">
        <f t="shared" si="29"/>
        <v>0</v>
      </c>
      <c r="AZ94" s="361">
        <f t="shared" si="30"/>
        <v>0</v>
      </c>
      <c r="BA94" s="17">
        <f t="shared" si="2"/>
        <v>9.4985158568973594E-3</v>
      </c>
      <c r="BB94" s="14">
        <f t="shared" si="31"/>
        <v>60.8</v>
      </c>
      <c r="BC94" s="24"/>
      <c r="BD94" s="10">
        <f t="shared" si="32"/>
        <v>0</v>
      </c>
      <c r="BE94" s="15">
        <f t="shared" si="33"/>
        <v>70</v>
      </c>
      <c r="BF94" s="24"/>
      <c r="BG94" s="23">
        <f t="shared" si="34"/>
        <v>0</v>
      </c>
      <c r="BH94" s="16">
        <f t="shared" si="35"/>
        <v>81</v>
      </c>
      <c r="BI94" s="24"/>
      <c r="BJ94" s="25">
        <f t="shared" si="36"/>
        <v>0</v>
      </c>
      <c r="BK94" s="26">
        <f t="shared" si="37"/>
        <v>0</v>
      </c>
      <c r="BL94" s="17">
        <f t="shared" si="38"/>
        <v>7.7071290944123322E-3</v>
      </c>
      <c r="BM94" s="14">
        <f t="shared" si="39"/>
        <v>49.333333333333336</v>
      </c>
      <c r="BN94" s="24"/>
      <c r="BO94" s="10">
        <f t="shared" si="40"/>
        <v>0</v>
      </c>
      <c r="BP94" s="15">
        <f t="shared" si="41"/>
        <v>57</v>
      </c>
      <c r="BQ94" s="24"/>
      <c r="BR94" s="23">
        <f t="shared" si="42"/>
        <v>0</v>
      </c>
      <c r="BS94" s="16">
        <f t="shared" si="43"/>
        <v>66</v>
      </c>
      <c r="BT94" s="24"/>
      <c r="BU94" s="25">
        <f t="shared" si="44"/>
        <v>0</v>
      </c>
      <c r="BV94" s="26">
        <f t="shared" si="45"/>
        <v>0</v>
      </c>
      <c r="BW94" s="17">
        <f t="shared" si="46"/>
        <v>6.2490235900640526E-3</v>
      </c>
      <c r="BX94" s="14">
        <f t="shared" si="47"/>
        <v>40</v>
      </c>
      <c r="BY94" s="24"/>
      <c r="BZ94" s="10">
        <f t="shared" si="48"/>
        <v>0</v>
      </c>
      <c r="CA94" s="15">
        <f t="shared" si="49"/>
        <v>46</v>
      </c>
      <c r="CB94" s="24"/>
      <c r="CC94" s="23">
        <f t="shared" si="50"/>
        <v>0</v>
      </c>
      <c r="CD94" s="16">
        <f t="shared" si="51"/>
        <v>53</v>
      </c>
      <c r="CE94" s="24"/>
      <c r="CF94" s="25">
        <f t="shared" si="52"/>
        <v>0</v>
      </c>
      <c r="CG94" s="26">
        <f t="shared" si="53"/>
        <v>0</v>
      </c>
      <c r="CH94" s="17">
        <f t="shared" si="54"/>
        <v>5.3116700515544448E-3</v>
      </c>
      <c r="CI94" s="14">
        <f t="shared" si="55"/>
        <v>34</v>
      </c>
      <c r="CJ94" s="24"/>
      <c r="CK94" s="10">
        <f t="shared" si="56"/>
        <v>0</v>
      </c>
      <c r="CL94" s="15">
        <f t="shared" si="57"/>
        <v>39</v>
      </c>
      <c r="CM94" s="24"/>
      <c r="CN94" s="23">
        <f t="shared" si="58"/>
        <v>0</v>
      </c>
      <c r="CO94" s="15">
        <f t="shared" si="59"/>
        <v>45</v>
      </c>
      <c r="CP94" s="24"/>
      <c r="CQ94" s="23">
        <f t="shared" si="60"/>
        <v>0</v>
      </c>
      <c r="CR94" s="361">
        <f t="shared" si="61"/>
        <v>0</v>
      </c>
    </row>
    <row r="95" spans="1:96" x14ac:dyDescent="0.25">
      <c r="A95" s="347">
        <f t="shared" si="72"/>
        <v>82</v>
      </c>
      <c r="B95" s="367">
        <f t="shared" si="62"/>
        <v>6501</v>
      </c>
      <c r="C95" s="460" t="s">
        <v>10</v>
      </c>
      <c r="D95" s="366">
        <f t="shared" si="67"/>
        <v>6600</v>
      </c>
      <c r="E95" s="326">
        <f t="shared" si="68"/>
        <v>0.15</v>
      </c>
      <c r="F95" s="326">
        <f t="shared" si="1"/>
        <v>5.0761421319796954E-2</v>
      </c>
      <c r="G95" s="327">
        <f t="shared" si="63"/>
        <v>330</v>
      </c>
      <c r="H95" s="415"/>
      <c r="I95" s="414">
        <f t="shared" si="3"/>
        <v>0</v>
      </c>
      <c r="J95" s="329">
        <f t="shared" si="4"/>
        <v>350</v>
      </c>
      <c r="K95" s="421"/>
      <c r="L95" s="414">
        <f t="shared" si="5"/>
        <v>0</v>
      </c>
      <c r="M95" s="333">
        <f t="shared" si="6"/>
        <v>370</v>
      </c>
      <c r="N95" s="428"/>
      <c r="O95" s="414">
        <f t="shared" si="7"/>
        <v>0</v>
      </c>
      <c r="P95" s="351">
        <f t="shared" si="64"/>
        <v>0</v>
      </c>
      <c r="Q95" s="335">
        <f t="shared" si="71"/>
        <v>0.15</v>
      </c>
      <c r="R95" s="335">
        <f t="shared" si="8"/>
        <v>5.0761421319796954E-2</v>
      </c>
      <c r="S95" s="336">
        <f t="shared" si="66"/>
        <v>330</v>
      </c>
      <c r="T95" s="421"/>
      <c r="U95" s="411">
        <f t="shared" si="9"/>
        <v>0</v>
      </c>
      <c r="V95" s="338">
        <f t="shared" si="10"/>
        <v>350</v>
      </c>
      <c r="W95" s="421"/>
      <c r="X95" s="430">
        <f t="shared" si="11"/>
        <v>0</v>
      </c>
      <c r="Y95" s="339">
        <f t="shared" si="12"/>
        <v>370</v>
      </c>
      <c r="Z95" s="421"/>
      <c r="AA95" s="430">
        <f t="shared" si="13"/>
        <v>0</v>
      </c>
      <c r="AB95" s="355">
        <f t="shared" si="14"/>
        <v>0</v>
      </c>
      <c r="AC95" s="9">
        <f t="shared" si="69"/>
        <v>0.15</v>
      </c>
      <c r="AD95" s="9">
        <f t="shared" si="15"/>
        <v>1.7228118750961391E-2</v>
      </c>
      <c r="AE95" s="11">
        <f t="shared" si="16"/>
        <v>112</v>
      </c>
      <c r="AF95" s="421"/>
      <c r="AG95" s="411">
        <f t="shared" si="17"/>
        <v>0</v>
      </c>
      <c r="AH95" s="12">
        <f t="shared" si="18"/>
        <v>129</v>
      </c>
      <c r="AI95" s="421"/>
      <c r="AJ95" s="439">
        <f t="shared" si="19"/>
        <v>0</v>
      </c>
      <c r="AK95" s="13">
        <f t="shared" si="20"/>
        <v>168</v>
      </c>
      <c r="AL95" s="426"/>
      <c r="AM95" s="427">
        <f t="shared" si="21"/>
        <v>0</v>
      </c>
      <c r="AN95" s="361">
        <f t="shared" si="22"/>
        <v>0</v>
      </c>
      <c r="AO95" s="378">
        <f t="shared" si="70"/>
        <v>0.15</v>
      </c>
      <c r="AP95" s="378">
        <f t="shared" si="23"/>
        <v>1.2613444085525304E-2</v>
      </c>
      <c r="AQ95" s="379">
        <f t="shared" si="24"/>
        <v>82</v>
      </c>
      <c r="AR95" s="421"/>
      <c r="AS95" s="411">
        <f t="shared" si="25"/>
        <v>0</v>
      </c>
      <c r="AT95" s="383">
        <f t="shared" si="26"/>
        <v>94</v>
      </c>
      <c r="AU95" s="421"/>
      <c r="AV95" s="439">
        <f t="shared" si="27"/>
        <v>0</v>
      </c>
      <c r="AW95" s="385">
        <f t="shared" si="28"/>
        <v>122</v>
      </c>
      <c r="AX95" s="421"/>
      <c r="AY95" s="427">
        <f t="shared" si="29"/>
        <v>0</v>
      </c>
      <c r="AZ95" s="361">
        <f t="shared" si="30"/>
        <v>0</v>
      </c>
      <c r="BA95" s="17">
        <f t="shared" si="2"/>
        <v>9.5985233041070601E-3</v>
      </c>
      <c r="BB95" s="14">
        <f t="shared" si="31"/>
        <v>62.4</v>
      </c>
      <c r="BC95" s="24"/>
      <c r="BD95" s="10">
        <f t="shared" si="32"/>
        <v>0</v>
      </c>
      <c r="BE95" s="15">
        <f t="shared" si="33"/>
        <v>72</v>
      </c>
      <c r="BF95" s="24"/>
      <c r="BG95" s="23">
        <f t="shared" si="34"/>
        <v>0</v>
      </c>
      <c r="BH95" s="16">
        <f t="shared" si="35"/>
        <v>83</v>
      </c>
      <c r="BI95" s="24"/>
      <c r="BJ95" s="25">
        <f t="shared" si="36"/>
        <v>0</v>
      </c>
      <c r="BK95" s="26">
        <f t="shared" si="37"/>
        <v>0</v>
      </c>
      <c r="BL95" s="17">
        <f t="shared" si="38"/>
        <v>7.7936727682920573E-3</v>
      </c>
      <c r="BM95" s="14">
        <f t="shared" si="39"/>
        <v>50.666666666666664</v>
      </c>
      <c r="BN95" s="24"/>
      <c r="BO95" s="10">
        <f t="shared" si="40"/>
        <v>0</v>
      </c>
      <c r="BP95" s="15">
        <f t="shared" si="41"/>
        <v>58</v>
      </c>
      <c r="BQ95" s="24"/>
      <c r="BR95" s="23">
        <f t="shared" si="42"/>
        <v>0</v>
      </c>
      <c r="BS95" s="16">
        <f t="shared" si="43"/>
        <v>67</v>
      </c>
      <c r="BT95" s="24"/>
      <c r="BU95" s="25">
        <f t="shared" si="44"/>
        <v>0</v>
      </c>
      <c r="BV95" s="26">
        <f t="shared" si="45"/>
        <v>0</v>
      </c>
      <c r="BW95" s="17">
        <f t="shared" si="46"/>
        <v>6.3286966840266339E-3</v>
      </c>
      <c r="BX95" s="14">
        <f t="shared" si="47"/>
        <v>41.142857142857146</v>
      </c>
      <c r="BY95" s="24"/>
      <c r="BZ95" s="10">
        <f t="shared" si="48"/>
        <v>0</v>
      </c>
      <c r="CA95" s="15">
        <f t="shared" si="49"/>
        <v>47</v>
      </c>
      <c r="CB95" s="24"/>
      <c r="CC95" s="23">
        <f t="shared" si="50"/>
        <v>0</v>
      </c>
      <c r="CD95" s="16">
        <f t="shared" si="51"/>
        <v>54</v>
      </c>
      <c r="CE95" s="24"/>
      <c r="CF95" s="25">
        <f t="shared" si="52"/>
        <v>0</v>
      </c>
      <c r="CG95" s="26">
        <f t="shared" si="53"/>
        <v>0</v>
      </c>
      <c r="CH95" s="17">
        <f t="shared" si="54"/>
        <v>5.3837871096754347E-3</v>
      </c>
      <c r="CI95" s="14">
        <f t="shared" si="55"/>
        <v>35</v>
      </c>
      <c r="CJ95" s="24"/>
      <c r="CK95" s="10">
        <f t="shared" si="56"/>
        <v>0</v>
      </c>
      <c r="CL95" s="15">
        <f t="shared" si="57"/>
        <v>40</v>
      </c>
      <c r="CM95" s="24"/>
      <c r="CN95" s="23">
        <f t="shared" si="58"/>
        <v>0</v>
      </c>
      <c r="CO95" s="15">
        <f t="shared" si="59"/>
        <v>46</v>
      </c>
      <c r="CP95" s="24"/>
      <c r="CQ95" s="23">
        <f t="shared" si="60"/>
        <v>0</v>
      </c>
      <c r="CR95" s="361">
        <f t="shared" si="61"/>
        <v>0</v>
      </c>
    </row>
    <row r="96" spans="1:96" x14ac:dyDescent="0.25">
      <c r="A96" s="347">
        <f t="shared" si="72"/>
        <v>83</v>
      </c>
      <c r="B96" s="367">
        <f t="shared" si="62"/>
        <v>6601</v>
      </c>
      <c r="C96" s="460" t="s">
        <v>10</v>
      </c>
      <c r="D96" s="366">
        <f t="shared" si="67"/>
        <v>6700</v>
      </c>
      <c r="E96" s="326">
        <f t="shared" si="68"/>
        <v>0.15</v>
      </c>
      <c r="F96" s="326">
        <f t="shared" si="1"/>
        <v>4.999242539009241E-2</v>
      </c>
      <c r="G96" s="327">
        <f t="shared" si="63"/>
        <v>330</v>
      </c>
      <c r="H96" s="415"/>
      <c r="I96" s="414">
        <f t="shared" si="3"/>
        <v>0</v>
      </c>
      <c r="J96" s="329">
        <f t="shared" si="4"/>
        <v>350</v>
      </c>
      <c r="K96" s="421"/>
      <c r="L96" s="414">
        <f t="shared" si="5"/>
        <v>0</v>
      </c>
      <c r="M96" s="333">
        <f t="shared" si="6"/>
        <v>370</v>
      </c>
      <c r="N96" s="428"/>
      <c r="O96" s="414">
        <f t="shared" si="7"/>
        <v>0</v>
      </c>
      <c r="P96" s="351">
        <f t="shared" si="64"/>
        <v>0</v>
      </c>
      <c r="Q96" s="335">
        <f t="shared" si="71"/>
        <v>0.15</v>
      </c>
      <c r="R96" s="335">
        <f t="shared" si="8"/>
        <v>4.999242539009241E-2</v>
      </c>
      <c r="S96" s="336">
        <f t="shared" si="66"/>
        <v>330</v>
      </c>
      <c r="T96" s="421"/>
      <c r="U96" s="411">
        <f t="shared" si="9"/>
        <v>0</v>
      </c>
      <c r="V96" s="338">
        <f t="shared" si="10"/>
        <v>350</v>
      </c>
      <c r="W96" s="421"/>
      <c r="X96" s="430">
        <f t="shared" si="11"/>
        <v>0</v>
      </c>
      <c r="Y96" s="339">
        <f t="shared" si="12"/>
        <v>370</v>
      </c>
      <c r="Z96" s="421"/>
      <c r="AA96" s="430">
        <f t="shared" si="13"/>
        <v>0</v>
      </c>
      <c r="AB96" s="355">
        <f t="shared" si="14"/>
        <v>0</v>
      </c>
      <c r="AC96" s="9">
        <f t="shared" si="69"/>
        <v>0.15</v>
      </c>
      <c r="AD96" s="9">
        <f t="shared" si="15"/>
        <v>1.7371105388072516E-2</v>
      </c>
      <c r="AE96" s="11">
        <f t="shared" si="16"/>
        <v>114.66666666666667</v>
      </c>
      <c r="AF96" s="421"/>
      <c r="AG96" s="411">
        <f t="shared" si="17"/>
        <v>0</v>
      </c>
      <c r="AH96" s="12">
        <f t="shared" si="18"/>
        <v>132</v>
      </c>
      <c r="AI96" s="421"/>
      <c r="AJ96" s="439">
        <f t="shared" si="19"/>
        <v>0</v>
      </c>
      <c r="AK96" s="13">
        <f t="shared" si="20"/>
        <v>172</v>
      </c>
      <c r="AL96" s="426"/>
      <c r="AM96" s="427">
        <f t="shared" si="21"/>
        <v>0</v>
      </c>
      <c r="AN96" s="361">
        <f t="shared" si="22"/>
        <v>0</v>
      </c>
      <c r="AO96" s="378">
        <f t="shared" si="70"/>
        <v>0.15</v>
      </c>
      <c r="AP96" s="378">
        <f t="shared" si="23"/>
        <v>1.2725344644750796E-2</v>
      </c>
      <c r="AQ96" s="379">
        <f t="shared" si="24"/>
        <v>84</v>
      </c>
      <c r="AR96" s="421"/>
      <c r="AS96" s="411">
        <f t="shared" si="25"/>
        <v>0</v>
      </c>
      <c r="AT96" s="383">
        <f t="shared" si="26"/>
        <v>97</v>
      </c>
      <c r="AU96" s="421"/>
      <c r="AV96" s="439">
        <f t="shared" si="27"/>
        <v>0</v>
      </c>
      <c r="AW96" s="385">
        <f t="shared" si="28"/>
        <v>126</v>
      </c>
      <c r="AX96" s="421"/>
      <c r="AY96" s="427">
        <f t="shared" si="29"/>
        <v>0</v>
      </c>
      <c r="AZ96" s="361">
        <f t="shared" si="30"/>
        <v>0</v>
      </c>
      <c r="BA96" s="17">
        <f t="shared" si="2"/>
        <v>9.6955006817148921E-3</v>
      </c>
      <c r="BB96" s="14">
        <f t="shared" si="31"/>
        <v>64</v>
      </c>
      <c r="BC96" s="24"/>
      <c r="BD96" s="10">
        <f t="shared" si="32"/>
        <v>0</v>
      </c>
      <c r="BE96" s="15">
        <f t="shared" si="33"/>
        <v>74</v>
      </c>
      <c r="BF96" s="24"/>
      <c r="BG96" s="23">
        <f t="shared" si="34"/>
        <v>0</v>
      </c>
      <c r="BH96" s="16">
        <f t="shared" si="35"/>
        <v>85</v>
      </c>
      <c r="BI96" s="24"/>
      <c r="BJ96" s="25">
        <f t="shared" si="36"/>
        <v>0</v>
      </c>
      <c r="BK96" s="26">
        <f t="shared" si="37"/>
        <v>0</v>
      </c>
      <c r="BL96" s="17">
        <f t="shared" si="38"/>
        <v>7.8775943038933496E-3</v>
      </c>
      <c r="BM96" s="14">
        <f t="shared" si="39"/>
        <v>52</v>
      </c>
      <c r="BN96" s="24"/>
      <c r="BO96" s="10">
        <f t="shared" si="40"/>
        <v>0</v>
      </c>
      <c r="BP96" s="15">
        <f t="shared" si="41"/>
        <v>60</v>
      </c>
      <c r="BQ96" s="24"/>
      <c r="BR96" s="23">
        <f t="shared" si="42"/>
        <v>0</v>
      </c>
      <c r="BS96" s="16">
        <f t="shared" si="43"/>
        <v>69</v>
      </c>
      <c r="BT96" s="24"/>
      <c r="BU96" s="25">
        <f t="shared" si="44"/>
        <v>0</v>
      </c>
      <c r="BV96" s="26">
        <f t="shared" si="45"/>
        <v>0</v>
      </c>
      <c r="BW96" s="17">
        <f t="shared" si="46"/>
        <v>6.4059558075616248E-3</v>
      </c>
      <c r="BX96" s="14">
        <f t="shared" si="47"/>
        <v>42.285714285714285</v>
      </c>
      <c r="BY96" s="24"/>
      <c r="BZ96" s="10">
        <f t="shared" si="48"/>
        <v>0</v>
      </c>
      <c r="CA96" s="15">
        <f t="shared" si="49"/>
        <v>49</v>
      </c>
      <c r="CB96" s="24"/>
      <c r="CC96" s="23">
        <f t="shared" si="50"/>
        <v>0</v>
      </c>
      <c r="CD96" s="16">
        <f t="shared" si="51"/>
        <v>56</v>
      </c>
      <c r="CE96" s="24"/>
      <c r="CF96" s="25">
        <f t="shared" si="52"/>
        <v>0</v>
      </c>
      <c r="CG96" s="26">
        <f t="shared" si="53"/>
        <v>0</v>
      </c>
      <c r="CH96" s="17">
        <f t="shared" si="54"/>
        <v>5.4537191334646266E-3</v>
      </c>
      <c r="CI96" s="14">
        <f t="shared" si="55"/>
        <v>36</v>
      </c>
      <c r="CJ96" s="24"/>
      <c r="CK96" s="10">
        <f t="shared" si="56"/>
        <v>0</v>
      </c>
      <c r="CL96" s="15">
        <f t="shared" si="57"/>
        <v>41</v>
      </c>
      <c r="CM96" s="24"/>
      <c r="CN96" s="23">
        <f t="shared" si="58"/>
        <v>0</v>
      </c>
      <c r="CO96" s="15">
        <f t="shared" si="59"/>
        <v>47</v>
      </c>
      <c r="CP96" s="24"/>
      <c r="CQ96" s="23">
        <f t="shared" si="60"/>
        <v>0</v>
      </c>
      <c r="CR96" s="361">
        <f t="shared" si="61"/>
        <v>0</v>
      </c>
    </row>
    <row r="97" spans="1:96" x14ac:dyDescent="0.25">
      <c r="A97" s="347">
        <f t="shared" si="72"/>
        <v>84</v>
      </c>
      <c r="B97" s="367">
        <f t="shared" si="62"/>
        <v>6701</v>
      </c>
      <c r="C97" s="460" t="s">
        <v>10</v>
      </c>
      <c r="D97" s="366">
        <f t="shared" si="67"/>
        <v>6800</v>
      </c>
      <c r="E97" s="326">
        <f t="shared" si="68"/>
        <v>0.15</v>
      </c>
      <c r="F97" s="326">
        <f t="shared" si="1"/>
        <v>4.9246381137143712E-2</v>
      </c>
      <c r="G97" s="327">
        <f t="shared" si="63"/>
        <v>330</v>
      </c>
      <c r="H97" s="415"/>
      <c r="I97" s="414">
        <f t="shared" si="3"/>
        <v>0</v>
      </c>
      <c r="J97" s="329">
        <f t="shared" si="4"/>
        <v>350</v>
      </c>
      <c r="K97" s="421"/>
      <c r="L97" s="414">
        <f t="shared" si="5"/>
        <v>0</v>
      </c>
      <c r="M97" s="333">
        <f t="shared" si="6"/>
        <v>370</v>
      </c>
      <c r="N97" s="428"/>
      <c r="O97" s="414">
        <f t="shared" si="7"/>
        <v>0</v>
      </c>
      <c r="P97" s="351">
        <f t="shared" si="64"/>
        <v>0</v>
      </c>
      <c r="Q97" s="335">
        <f t="shared" si="71"/>
        <v>0.15</v>
      </c>
      <c r="R97" s="335">
        <f t="shared" si="8"/>
        <v>4.9246381137143712E-2</v>
      </c>
      <c r="S97" s="336">
        <f t="shared" si="66"/>
        <v>330</v>
      </c>
      <c r="T97" s="421"/>
      <c r="U97" s="411">
        <f t="shared" si="9"/>
        <v>0</v>
      </c>
      <c r="V97" s="338">
        <f t="shared" si="10"/>
        <v>350</v>
      </c>
      <c r="W97" s="421"/>
      <c r="X97" s="430">
        <f t="shared" si="11"/>
        <v>0</v>
      </c>
      <c r="Y97" s="339">
        <f t="shared" si="12"/>
        <v>370</v>
      </c>
      <c r="Z97" s="421"/>
      <c r="AA97" s="430">
        <f t="shared" si="13"/>
        <v>0</v>
      </c>
      <c r="AB97" s="355">
        <f t="shared" si="14"/>
        <v>0</v>
      </c>
      <c r="AC97" s="9">
        <f t="shared" si="69"/>
        <v>0.15</v>
      </c>
      <c r="AD97" s="9">
        <f t="shared" si="15"/>
        <v>1.7509824404317764E-2</v>
      </c>
      <c r="AE97" s="11">
        <f t="shared" si="16"/>
        <v>117.33333333333333</v>
      </c>
      <c r="AF97" s="421"/>
      <c r="AG97" s="411">
        <f t="shared" si="17"/>
        <v>0</v>
      </c>
      <c r="AH97" s="12">
        <f t="shared" si="18"/>
        <v>135</v>
      </c>
      <c r="AI97" s="421"/>
      <c r="AJ97" s="439">
        <f t="shared" si="19"/>
        <v>0</v>
      </c>
      <c r="AK97" s="13">
        <f t="shared" si="20"/>
        <v>176</v>
      </c>
      <c r="AL97" s="426"/>
      <c r="AM97" s="427">
        <f t="shared" si="21"/>
        <v>0</v>
      </c>
      <c r="AN97" s="361">
        <f t="shared" si="22"/>
        <v>0</v>
      </c>
      <c r="AO97" s="378">
        <f t="shared" si="70"/>
        <v>0.15</v>
      </c>
      <c r="AP97" s="378">
        <f t="shared" si="23"/>
        <v>1.2833905387255633E-2</v>
      </c>
      <c r="AQ97" s="379">
        <f t="shared" si="24"/>
        <v>86</v>
      </c>
      <c r="AR97" s="421"/>
      <c r="AS97" s="411">
        <f t="shared" si="25"/>
        <v>0</v>
      </c>
      <c r="AT97" s="383">
        <f t="shared" si="26"/>
        <v>99</v>
      </c>
      <c r="AU97" s="421"/>
      <c r="AV97" s="439">
        <f t="shared" si="27"/>
        <v>0</v>
      </c>
      <c r="AW97" s="385">
        <f t="shared" si="28"/>
        <v>129</v>
      </c>
      <c r="AX97" s="421"/>
      <c r="AY97" s="427">
        <f t="shared" si="29"/>
        <v>0</v>
      </c>
      <c r="AZ97" s="361">
        <f t="shared" si="30"/>
        <v>0</v>
      </c>
      <c r="BA97" s="17">
        <f t="shared" si="2"/>
        <v>9.7895836442322033E-3</v>
      </c>
      <c r="BB97" s="14">
        <f t="shared" si="31"/>
        <v>65.599999999999994</v>
      </c>
      <c r="BC97" s="24"/>
      <c r="BD97" s="10">
        <f t="shared" si="32"/>
        <v>0</v>
      </c>
      <c r="BE97" s="15">
        <f t="shared" si="33"/>
        <v>75</v>
      </c>
      <c r="BF97" s="24"/>
      <c r="BG97" s="23">
        <f t="shared" si="34"/>
        <v>0</v>
      </c>
      <c r="BH97" s="16">
        <f t="shared" si="35"/>
        <v>86</v>
      </c>
      <c r="BI97" s="24"/>
      <c r="BJ97" s="25">
        <f t="shared" si="36"/>
        <v>0</v>
      </c>
      <c r="BK97" s="26">
        <f t="shared" si="37"/>
        <v>0</v>
      </c>
      <c r="BL97" s="17">
        <f t="shared" si="38"/>
        <v>7.9590110928717105E-3</v>
      </c>
      <c r="BM97" s="14">
        <f t="shared" si="39"/>
        <v>53.333333333333336</v>
      </c>
      <c r="BN97" s="24"/>
      <c r="BO97" s="10">
        <f t="shared" si="40"/>
        <v>0</v>
      </c>
      <c r="BP97" s="15">
        <f t="shared" si="41"/>
        <v>61</v>
      </c>
      <c r="BQ97" s="24"/>
      <c r="BR97" s="23">
        <f t="shared" si="42"/>
        <v>0</v>
      </c>
      <c r="BS97" s="16">
        <f t="shared" si="43"/>
        <v>70</v>
      </c>
      <c r="BT97" s="24"/>
      <c r="BU97" s="25">
        <f t="shared" si="44"/>
        <v>0</v>
      </c>
      <c r="BV97" s="26">
        <f t="shared" si="45"/>
        <v>0</v>
      </c>
      <c r="BW97" s="17">
        <f t="shared" si="46"/>
        <v>6.4809090327669645E-3</v>
      </c>
      <c r="BX97" s="14">
        <f t="shared" si="47"/>
        <v>43.428571428571431</v>
      </c>
      <c r="BY97" s="24"/>
      <c r="BZ97" s="10">
        <f t="shared" si="48"/>
        <v>0</v>
      </c>
      <c r="CA97" s="15">
        <f t="shared" si="49"/>
        <v>50</v>
      </c>
      <c r="CB97" s="24"/>
      <c r="CC97" s="23">
        <f t="shared" si="50"/>
        <v>0</v>
      </c>
      <c r="CD97" s="16">
        <f t="shared" si="51"/>
        <v>58</v>
      </c>
      <c r="CE97" s="24"/>
      <c r="CF97" s="25">
        <f t="shared" si="52"/>
        <v>0</v>
      </c>
      <c r="CG97" s="26">
        <f t="shared" si="53"/>
        <v>0</v>
      </c>
      <c r="CH97" s="17">
        <f t="shared" si="54"/>
        <v>5.5215639456797491E-3</v>
      </c>
      <c r="CI97" s="14">
        <f t="shared" si="55"/>
        <v>37</v>
      </c>
      <c r="CJ97" s="24"/>
      <c r="CK97" s="10">
        <f t="shared" si="56"/>
        <v>0</v>
      </c>
      <c r="CL97" s="15">
        <f t="shared" si="57"/>
        <v>43</v>
      </c>
      <c r="CM97" s="24"/>
      <c r="CN97" s="23">
        <f t="shared" si="58"/>
        <v>0</v>
      </c>
      <c r="CO97" s="15">
        <f t="shared" si="59"/>
        <v>49</v>
      </c>
      <c r="CP97" s="24"/>
      <c r="CQ97" s="23">
        <f t="shared" si="60"/>
        <v>0</v>
      </c>
      <c r="CR97" s="361">
        <f t="shared" si="61"/>
        <v>0</v>
      </c>
    </row>
    <row r="98" spans="1:96" x14ac:dyDescent="0.25">
      <c r="A98" s="347">
        <f t="shared" si="72"/>
        <v>85</v>
      </c>
      <c r="B98" s="367">
        <f t="shared" si="62"/>
        <v>6801</v>
      </c>
      <c r="C98" s="460" t="s">
        <v>10</v>
      </c>
      <c r="D98" s="366">
        <f t="shared" si="67"/>
        <v>6900</v>
      </c>
      <c r="E98" s="326">
        <f t="shared" si="68"/>
        <v>0.15</v>
      </c>
      <c r="F98" s="326">
        <f t="shared" si="1"/>
        <v>4.8522276135862373E-2</v>
      </c>
      <c r="G98" s="327">
        <f t="shared" si="63"/>
        <v>330</v>
      </c>
      <c r="H98" s="415"/>
      <c r="I98" s="414">
        <f t="shared" si="3"/>
        <v>0</v>
      </c>
      <c r="J98" s="329">
        <f t="shared" si="4"/>
        <v>350</v>
      </c>
      <c r="K98" s="421"/>
      <c r="L98" s="414">
        <f t="shared" si="5"/>
        <v>0</v>
      </c>
      <c r="M98" s="333">
        <f t="shared" si="6"/>
        <v>370</v>
      </c>
      <c r="N98" s="428"/>
      <c r="O98" s="414">
        <f t="shared" si="7"/>
        <v>0</v>
      </c>
      <c r="P98" s="351">
        <f t="shared" si="64"/>
        <v>0</v>
      </c>
      <c r="Q98" s="335">
        <f t="shared" si="71"/>
        <v>0.15</v>
      </c>
      <c r="R98" s="335">
        <f t="shared" si="8"/>
        <v>4.8522276135862373E-2</v>
      </c>
      <c r="S98" s="336">
        <f t="shared" si="66"/>
        <v>330</v>
      </c>
      <c r="T98" s="421"/>
      <c r="U98" s="411">
        <f t="shared" si="9"/>
        <v>0</v>
      </c>
      <c r="V98" s="338">
        <f t="shared" si="10"/>
        <v>350</v>
      </c>
      <c r="W98" s="421"/>
      <c r="X98" s="430">
        <f t="shared" si="11"/>
        <v>0</v>
      </c>
      <c r="Y98" s="339">
        <f t="shared" si="12"/>
        <v>370</v>
      </c>
      <c r="Z98" s="421"/>
      <c r="AA98" s="430">
        <f t="shared" si="13"/>
        <v>0</v>
      </c>
      <c r="AB98" s="355">
        <f t="shared" si="14"/>
        <v>0</v>
      </c>
      <c r="AC98" s="9">
        <f t="shared" si="69"/>
        <v>0.15</v>
      </c>
      <c r="AD98" s="9">
        <f t="shared" si="15"/>
        <v>1.76444640494045E-2</v>
      </c>
      <c r="AE98" s="11">
        <f t="shared" si="16"/>
        <v>120</v>
      </c>
      <c r="AF98" s="421"/>
      <c r="AG98" s="411">
        <f t="shared" si="17"/>
        <v>0</v>
      </c>
      <c r="AH98" s="12">
        <f t="shared" si="18"/>
        <v>138</v>
      </c>
      <c r="AI98" s="421"/>
      <c r="AJ98" s="439">
        <f t="shared" si="19"/>
        <v>0</v>
      </c>
      <c r="AK98" s="13">
        <f t="shared" si="20"/>
        <v>179</v>
      </c>
      <c r="AL98" s="426"/>
      <c r="AM98" s="427">
        <f t="shared" si="21"/>
        <v>0</v>
      </c>
      <c r="AN98" s="361">
        <f t="shared" si="22"/>
        <v>0</v>
      </c>
      <c r="AO98" s="378">
        <f t="shared" si="70"/>
        <v>0.15</v>
      </c>
      <c r="AP98" s="378">
        <f t="shared" si="23"/>
        <v>1.2939273636229966E-2</v>
      </c>
      <c r="AQ98" s="379">
        <f t="shared" si="24"/>
        <v>88</v>
      </c>
      <c r="AR98" s="421"/>
      <c r="AS98" s="411">
        <f t="shared" si="25"/>
        <v>0</v>
      </c>
      <c r="AT98" s="383">
        <f t="shared" si="26"/>
        <v>101</v>
      </c>
      <c r="AU98" s="421"/>
      <c r="AV98" s="439">
        <f t="shared" si="27"/>
        <v>0</v>
      </c>
      <c r="AW98" s="385">
        <f t="shared" si="28"/>
        <v>131</v>
      </c>
      <c r="AX98" s="421"/>
      <c r="AY98" s="427">
        <f t="shared" si="29"/>
        <v>0</v>
      </c>
      <c r="AZ98" s="361">
        <f t="shared" si="30"/>
        <v>0</v>
      </c>
      <c r="BA98" s="17">
        <f t="shared" si="2"/>
        <v>9.8808998676665205E-3</v>
      </c>
      <c r="BB98" s="14">
        <f t="shared" si="31"/>
        <v>67.2</v>
      </c>
      <c r="BC98" s="24"/>
      <c r="BD98" s="10">
        <f t="shared" si="32"/>
        <v>0</v>
      </c>
      <c r="BE98" s="15">
        <f t="shared" si="33"/>
        <v>77</v>
      </c>
      <c r="BF98" s="24"/>
      <c r="BG98" s="23">
        <f t="shared" si="34"/>
        <v>0</v>
      </c>
      <c r="BH98" s="16">
        <f t="shared" si="35"/>
        <v>89</v>
      </c>
      <c r="BI98" s="24"/>
      <c r="BJ98" s="25">
        <f t="shared" si="36"/>
        <v>0</v>
      </c>
      <c r="BK98" s="26">
        <f t="shared" si="37"/>
        <v>0</v>
      </c>
      <c r="BL98" s="17">
        <f t="shared" si="38"/>
        <v>8.0380336225064943E-3</v>
      </c>
      <c r="BM98" s="14">
        <f t="shared" si="39"/>
        <v>54.666666666666664</v>
      </c>
      <c r="BN98" s="24"/>
      <c r="BO98" s="10">
        <f t="shared" si="40"/>
        <v>0</v>
      </c>
      <c r="BP98" s="15">
        <f t="shared" si="41"/>
        <v>63</v>
      </c>
      <c r="BQ98" s="24"/>
      <c r="BR98" s="23">
        <f t="shared" si="42"/>
        <v>0</v>
      </c>
      <c r="BS98" s="16">
        <f t="shared" si="43"/>
        <v>72</v>
      </c>
      <c r="BT98" s="24"/>
      <c r="BU98" s="25">
        <f t="shared" si="44"/>
        <v>0</v>
      </c>
      <c r="BV98" s="26">
        <f t="shared" si="45"/>
        <v>0</v>
      </c>
      <c r="BW98" s="17">
        <f t="shared" si="46"/>
        <v>6.5536580754930992E-3</v>
      </c>
      <c r="BX98" s="14">
        <f t="shared" si="47"/>
        <v>44.571428571428569</v>
      </c>
      <c r="BY98" s="24"/>
      <c r="BZ98" s="10">
        <f t="shared" si="48"/>
        <v>0</v>
      </c>
      <c r="CA98" s="15">
        <f t="shared" si="49"/>
        <v>51</v>
      </c>
      <c r="CB98" s="24"/>
      <c r="CC98" s="23">
        <f t="shared" si="50"/>
        <v>0</v>
      </c>
      <c r="CD98" s="16">
        <f t="shared" si="51"/>
        <v>59</v>
      </c>
      <c r="CE98" s="24"/>
      <c r="CF98" s="25">
        <f t="shared" si="52"/>
        <v>0</v>
      </c>
      <c r="CG98" s="26">
        <f t="shared" si="53"/>
        <v>0</v>
      </c>
      <c r="CH98" s="17">
        <f t="shared" si="54"/>
        <v>5.5874136156447585E-3</v>
      </c>
      <c r="CI98" s="14">
        <f t="shared" si="55"/>
        <v>38</v>
      </c>
      <c r="CJ98" s="24"/>
      <c r="CK98" s="10">
        <f t="shared" si="56"/>
        <v>0</v>
      </c>
      <c r="CL98" s="15">
        <f t="shared" si="57"/>
        <v>44</v>
      </c>
      <c r="CM98" s="24"/>
      <c r="CN98" s="23">
        <f t="shared" si="58"/>
        <v>0</v>
      </c>
      <c r="CO98" s="15">
        <f t="shared" si="59"/>
        <v>51</v>
      </c>
      <c r="CP98" s="24"/>
      <c r="CQ98" s="23">
        <f t="shared" si="60"/>
        <v>0</v>
      </c>
      <c r="CR98" s="361">
        <f t="shared" si="61"/>
        <v>0</v>
      </c>
    </row>
    <row r="99" spans="1:96" x14ac:dyDescent="0.25">
      <c r="A99" s="347">
        <f t="shared" si="72"/>
        <v>86</v>
      </c>
      <c r="B99" s="367">
        <f t="shared" si="62"/>
        <v>6901</v>
      </c>
      <c r="C99" s="460" t="s">
        <v>10</v>
      </c>
      <c r="D99" s="366">
        <f t="shared" si="67"/>
        <v>7000</v>
      </c>
      <c r="E99" s="326">
        <f t="shared" si="68"/>
        <v>0.15</v>
      </c>
      <c r="F99" s="326">
        <f t="shared" si="1"/>
        <v>4.781915664396464E-2</v>
      </c>
      <c r="G99" s="327">
        <f t="shared" si="63"/>
        <v>330</v>
      </c>
      <c r="H99" s="415"/>
      <c r="I99" s="414">
        <f t="shared" si="3"/>
        <v>0</v>
      </c>
      <c r="J99" s="329">
        <f t="shared" si="4"/>
        <v>350</v>
      </c>
      <c r="K99" s="421"/>
      <c r="L99" s="414">
        <f t="shared" si="5"/>
        <v>0</v>
      </c>
      <c r="M99" s="333">
        <f t="shared" si="6"/>
        <v>370</v>
      </c>
      <c r="N99" s="428"/>
      <c r="O99" s="414">
        <f t="shared" si="7"/>
        <v>0</v>
      </c>
      <c r="P99" s="351">
        <f t="shared" si="64"/>
        <v>0</v>
      </c>
      <c r="Q99" s="335">
        <f t="shared" si="71"/>
        <v>0.15</v>
      </c>
      <c r="R99" s="335">
        <f t="shared" si="8"/>
        <v>4.781915664396464E-2</v>
      </c>
      <c r="S99" s="336">
        <f t="shared" si="66"/>
        <v>330</v>
      </c>
      <c r="T99" s="421"/>
      <c r="U99" s="411">
        <f t="shared" si="9"/>
        <v>0</v>
      </c>
      <c r="V99" s="338">
        <f t="shared" si="10"/>
        <v>350</v>
      </c>
      <c r="W99" s="421"/>
      <c r="X99" s="430">
        <f t="shared" si="11"/>
        <v>0</v>
      </c>
      <c r="Y99" s="339">
        <f t="shared" si="12"/>
        <v>370</v>
      </c>
      <c r="Z99" s="421"/>
      <c r="AA99" s="430">
        <f t="shared" si="13"/>
        <v>0</v>
      </c>
      <c r="AB99" s="355">
        <f t="shared" si="14"/>
        <v>0</v>
      </c>
      <c r="AC99" s="9">
        <f t="shared" si="69"/>
        <v>0.15</v>
      </c>
      <c r="AD99" s="9">
        <f t="shared" si="15"/>
        <v>1.7775201661594939E-2</v>
      </c>
      <c r="AE99" s="11">
        <f t="shared" si="16"/>
        <v>122.66666666666667</v>
      </c>
      <c r="AF99" s="421"/>
      <c r="AG99" s="411">
        <f t="shared" si="17"/>
        <v>0</v>
      </c>
      <c r="AH99" s="12">
        <f t="shared" si="18"/>
        <v>141</v>
      </c>
      <c r="AI99" s="421"/>
      <c r="AJ99" s="439">
        <f t="shared" si="19"/>
        <v>0</v>
      </c>
      <c r="AK99" s="13">
        <f t="shared" si="20"/>
        <v>183</v>
      </c>
      <c r="AL99" s="426"/>
      <c r="AM99" s="427">
        <f t="shared" si="21"/>
        <v>0</v>
      </c>
      <c r="AN99" s="361">
        <f t="shared" si="22"/>
        <v>0</v>
      </c>
      <c r="AO99" s="378">
        <f t="shared" si="70"/>
        <v>0.15</v>
      </c>
      <c r="AP99" s="378">
        <f t="shared" si="23"/>
        <v>1.3041588175626721E-2</v>
      </c>
      <c r="AQ99" s="379">
        <f t="shared" si="24"/>
        <v>90</v>
      </c>
      <c r="AR99" s="421"/>
      <c r="AS99" s="411">
        <f t="shared" si="25"/>
        <v>0</v>
      </c>
      <c r="AT99" s="383">
        <f t="shared" si="26"/>
        <v>104</v>
      </c>
      <c r="AU99" s="421"/>
      <c r="AV99" s="439">
        <f t="shared" si="27"/>
        <v>0</v>
      </c>
      <c r="AW99" s="385">
        <f t="shared" si="28"/>
        <v>135</v>
      </c>
      <c r="AX99" s="421"/>
      <c r="AY99" s="427">
        <f t="shared" si="29"/>
        <v>0</v>
      </c>
      <c r="AZ99" s="361">
        <f t="shared" si="30"/>
        <v>0</v>
      </c>
      <c r="BA99" s="17">
        <f t="shared" si="2"/>
        <v>9.9695696275902031E-3</v>
      </c>
      <c r="BB99" s="14">
        <f t="shared" si="31"/>
        <v>68.8</v>
      </c>
      <c r="BC99" s="24"/>
      <c r="BD99" s="10">
        <f t="shared" si="32"/>
        <v>0</v>
      </c>
      <c r="BE99" s="15">
        <f t="shared" si="33"/>
        <v>79</v>
      </c>
      <c r="BF99" s="24"/>
      <c r="BG99" s="23">
        <f t="shared" si="34"/>
        <v>0</v>
      </c>
      <c r="BH99" s="16">
        <f t="shared" si="35"/>
        <v>91</v>
      </c>
      <c r="BI99" s="24"/>
      <c r="BJ99" s="25">
        <f t="shared" si="36"/>
        <v>0</v>
      </c>
      <c r="BK99" s="26">
        <f t="shared" si="37"/>
        <v>0</v>
      </c>
      <c r="BL99" s="17">
        <f t="shared" si="38"/>
        <v>8.1147659759455149E-3</v>
      </c>
      <c r="BM99" s="14">
        <f t="shared" si="39"/>
        <v>56</v>
      </c>
      <c r="BN99" s="24"/>
      <c r="BO99" s="10">
        <f t="shared" si="40"/>
        <v>0</v>
      </c>
      <c r="BP99" s="15">
        <f t="shared" si="41"/>
        <v>64</v>
      </c>
      <c r="BQ99" s="24"/>
      <c r="BR99" s="23">
        <f t="shared" si="42"/>
        <v>0</v>
      </c>
      <c r="BS99" s="16">
        <f t="shared" si="43"/>
        <v>74</v>
      </c>
      <c r="BT99" s="24"/>
      <c r="BU99" s="25">
        <f t="shared" si="44"/>
        <v>0</v>
      </c>
      <c r="BV99" s="26">
        <f t="shared" si="45"/>
        <v>0</v>
      </c>
      <c r="BW99" s="17">
        <f t="shared" si="46"/>
        <v>6.6242987558738902E-3</v>
      </c>
      <c r="BX99" s="14">
        <f t="shared" si="47"/>
        <v>45.714285714285715</v>
      </c>
      <c r="BY99" s="24"/>
      <c r="BZ99" s="10">
        <f t="shared" si="48"/>
        <v>0</v>
      </c>
      <c r="CA99" s="15">
        <f t="shared" si="49"/>
        <v>53</v>
      </c>
      <c r="CB99" s="24"/>
      <c r="CC99" s="23">
        <f t="shared" si="50"/>
        <v>0</v>
      </c>
      <c r="CD99" s="16">
        <f t="shared" si="51"/>
        <v>61</v>
      </c>
      <c r="CE99" s="24"/>
      <c r="CF99" s="25">
        <f t="shared" si="52"/>
        <v>0</v>
      </c>
      <c r="CG99" s="26">
        <f t="shared" si="53"/>
        <v>0</v>
      </c>
      <c r="CH99" s="17">
        <f t="shared" si="54"/>
        <v>5.6513548761049125E-3</v>
      </c>
      <c r="CI99" s="14">
        <f t="shared" si="55"/>
        <v>39</v>
      </c>
      <c r="CJ99" s="24"/>
      <c r="CK99" s="10">
        <f t="shared" si="56"/>
        <v>0</v>
      </c>
      <c r="CL99" s="15">
        <f t="shared" si="57"/>
        <v>45</v>
      </c>
      <c r="CM99" s="24"/>
      <c r="CN99" s="23">
        <f t="shared" si="58"/>
        <v>0</v>
      </c>
      <c r="CO99" s="15">
        <f t="shared" si="59"/>
        <v>52</v>
      </c>
      <c r="CP99" s="24"/>
      <c r="CQ99" s="23">
        <f t="shared" si="60"/>
        <v>0</v>
      </c>
      <c r="CR99" s="361">
        <f t="shared" si="61"/>
        <v>0</v>
      </c>
    </row>
    <row r="100" spans="1:96" x14ac:dyDescent="0.25">
      <c r="A100" s="347">
        <f t="shared" si="72"/>
        <v>87</v>
      </c>
      <c r="B100" s="367">
        <f t="shared" si="62"/>
        <v>7001</v>
      </c>
      <c r="C100" s="460" t="s">
        <v>10</v>
      </c>
      <c r="D100" s="366">
        <f t="shared" si="67"/>
        <v>7100</v>
      </c>
      <c r="E100" s="326">
        <f t="shared" si="68"/>
        <v>0.15</v>
      </c>
      <c r="F100" s="326">
        <f t="shared" si="1"/>
        <v>4.7136123410941297E-2</v>
      </c>
      <c r="G100" s="327">
        <f t="shared" si="63"/>
        <v>330</v>
      </c>
      <c r="H100" s="415"/>
      <c r="I100" s="414">
        <f t="shared" si="3"/>
        <v>0</v>
      </c>
      <c r="J100" s="329">
        <f t="shared" si="4"/>
        <v>350</v>
      </c>
      <c r="K100" s="421"/>
      <c r="L100" s="414">
        <f t="shared" si="5"/>
        <v>0</v>
      </c>
      <c r="M100" s="333">
        <f t="shared" si="6"/>
        <v>370</v>
      </c>
      <c r="N100" s="428"/>
      <c r="O100" s="414">
        <f t="shared" si="7"/>
        <v>0</v>
      </c>
      <c r="P100" s="351">
        <f t="shared" si="64"/>
        <v>0</v>
      </c>
      <c r="Q100" s="335">
        <f t="shared" si="71"/>
        <v>0.15</v>
      </c>
      <c r="R100" s="335">
        <f t="shared" si="8"/>
        <v>4.7136123410941297E-2</v>
      </c>
      <c r="S100" s="336">
        <f t="shared" si="66"/>
        <v>330</v>
      </c>
      <c r="T100" s="421"/>
      <c r="U100" s="411">
        <f t="shared" si="9"/>
        <v>0</v>
      </c>
      <c r="V100" s="338">
        <f t="shared" si="10"/>
        <v>350</v>
      </c>
      <c r="W100" s="421"/>
      <c r="X100" s="430">
        <f t="shared" si="11"/>
        <v>0</v>
      </c>
      <c r="Y100" s="339">
        <f t="shared" si="12"/>
        <v>370</v>
      </c>
      <c r="Z100" s="421"/>
      <c r="AA100" s="430">
        <f t="shared" si="13"/>
        <v>0</v>
      </c>
      <c r="AB100" s="355">
        <f t="shared" si="14"/>
        <v>0</v>
      </c>
      <c r="AC100" s="9">
        <f t="shared" si="69"/>
        <v>0.15</v>
      </c>
      <c r="AD100" s="9">
        <f t="shared" si="15"/>
        <v>1.7902204446983764E-2</v>
      </c>
      <c r="AE100" s="11">
        <f t="shared" si="16"/>
        <v>125.33333333333333</v>
      </c>
      <c r="AF100" s="421"/>
      <c r="AG100" s="411">
        <f t="shared" si="17"/>
        <v>0</v>
      </c>
      <c r="AH100" s="12">
        <f t="shared" si="18"/>
        <v>144</v>
      </c>
      <c r="AI100" s="421"/>
      <c r="AJ100" s="439">
        <f t="shared" si="19"/>
        <v>0</v>
      </c>
      <c r="AK100" s="13">
        <f t="shared" si="20"/>
        <v>187</v>
      </c>
      <c r="AL100" s="426"/>
      <c r="AM100" s="427">
        <f t="shared" si="21"/>
        <v>0</v>
      </c>
      <c r="AN100" s="361">
        <f t="shared" si="22"/>
        <v>0</v>
      </c>
      <c r="AO100" s="378">
        <f t="shared" si="70"/>
        <v>0.15</v>
      </c>
      <c r="AP100" s="378">
        <f t="shared" si="23"/>
        <v>1.3140979860019997E-2</v>
      </c>
      <c r="AQ100" s="379">
        <f t="shared" si="24"/>
        <v>92</v>
      </c>
      <c r="AR100" s="421"/>
      <c r="AS100" s="411">
        <f t="shared" si="25"/>
        <v>0</v>
      </c>
      <c r="AT100" s="383">
        <f t="shared" si="26"/>
        <v>106</v>
      </c>
      <c r="AU100" s="421"/>
      <c r="AV100" s="439">
        <f t="shared" si="27"/>
        <v>0</v>
      </c>
      <c r="AW100" s="385">
        <f t="shared" si="28"/>
        <v>138</v>
      </c>
      <c r="AX100" s="421"/>
      <c r="AY100" s="427">
        <f t="shared" si="29"/>
        <v>0</v>
      </c>
      <c r="AZ100" s="361">
        <f t="shared" si="30"/>
        <v>0</v>
      </c>
      <c r="BA100" s="17">
        <f t="shared" si="2"/>
        <v>1.0055706327667478E-2</v>
      </c>
      <c r="BB100" s="14">
        <f t="shared" si="31"/>
        <v>70.400000000000006</v>
      </c>
      <c r="BC100" s="24"/>
      <c r="BD100" s="10">
        <f t="shared" si="32"/>
        <v>0</v>
      </c>
      <c r="BE100" s="15">
        <f t="shared" si="33"/>
        <v>81</v>
      </c>
      <c r="BF100" s="24"/>
      <c r="BG100" s="23">
        <f t="shared" si="34"/>
        <v>0</v>
      </c>
      <c r="BH100" s="16">
        <f t="shared" si="35"/>
        <v>93</v>
      </c>
      <c r="BI100" s="24"/>
      <c r="BJ100" s="25">
        <f t="shared" si="36"/>
        <v>0</v>
      </c>
      <c r="BK100" s="26">
        <f t="shared" si="37"/>
        <v>0</v>
      </c>
      <c r="BL100" s="17">
        <f t="shared" si="38"/>
        <v>8.1893062895776799E-3</v>
      </c>
      <c r="BM100" s="14">
        <f t="shared" si="39"/>
        <v>57.333333333333336</v>
      </c>
      <c r="BN100" s="24"/>
      <c r="BO100" s="10">
        <f t="shared" si="40"/>
        <v>0</v>
      </c>
      <c r="BP100" s="15">
        <f t="shared" si="41"/>
        <v>66</v>
      </c>
      <c r="BQ100" s="24"/>
      <c r="BR100" s="23">
        <f t="shared" si="42"/>
        <v>0</v>
      </c>
      <c r="BS100" s="16">
        <f t="shared" si="43"/>
        <v>76</v>
      </c>
      <c r="BT100" s="24"/>
      <c r="BU100" s="25">
        <f t="shared" si="44"/>
        <v>0</v>
      </c>
      <c r="BV100" s="26">
        <f t="shared" si="45"/>
        <v>0</v>
      </c>
      <c r="BW100" s="17">
        <f t="shared" si="46"/>
        <v>6.6929214193890661E-3</v>
      </c>
      <c r="BX100" s="14">
        <f t="shared" si="47"/>
        <v>46.857142857142854</v>
      </c>
      <c r="BY100" s="24"/>
      <c r="BZ100" s="10">
        <f t="shared" si="48"/>
        <v>0</v>
      </c>
      <c r="CA100" s="15">
        <f t="shared" si="49"/>
        <v>54</v>
      </c>
      <c r="CB100" s="24"/>
      <c r="CC100" s="23">
        <f t="shared" si="50"/>
        <v>0</v>
      </c>
      <c r="CD100" s="16">
        <f t="shared" si="51"/>
        <v>62</v>
      </c>
      <c r="CE100" s="24"/>
      <c r="CF100" s="25">
        <f t="shared" si="52"/>
        <v>0</v>
      </c>
      <c r="CG100" s="26">
        <f t="shared" si="53"/>
        <v>0</v>
      </c>
      <c r="CH100" s="17">
        <f t="shared" si="54"/>
        <v>5.7134695043565206E-3</v>
      </c>
      <c r="CI100" s="14">
        <f t="shared" si="55"/>
        <v>40</v>
      </c>
      <c r="CJ100" s="24"/>
      <c r="CK100" s="10">
        <f t="shared" si="56"/>
        <v>0</v>
      </c>
      <c r="CL100" s="15">
        <f t="shared" si="57"/>
        <v>46</v>
      </c>
      <c r="CM100" s="24"/>
      <c r="CN100" s="23">
        <f t="shared" si="58"/>
        <v>0</v>
      </c>
      <c r="CO100" s="15">
        <f t="shared" si="59"/>
        <v>53</v>
      </c>
      <c r="CP100" s="24"/>
      <c r="CQ100" s="23">
        <f t="shared" si="60"/>
        <v>0</v>
      </c>
      <c r="CR100" s="361">
        <f t="shared" si="61"/>
        <v>0</v>
      </c>
    </row>
    <row r="101" spans="1:96" x14ac:dyDescent="0.25">
      <c r="A101" s="347">
        <f t="shared" si="72"/>
        <v>88</v>
      </c>
      <c r="B101" s="367">
        <f t="shared" si="62"/>
        <v>7101</v>
      </c>
      <c r="C101" s="460" t="s">
        <v>10</v>
      </c>
      <c r="D101" s="366">
        <f t="shared" si="67"/>
        <v>7200</v>
      </c>
      <c r="E101" s="326">
        <f t="shared" si="68"/>
        <v>0.15</v>
      </c>
      <c r="F101" s="326">
        <f t="shared" si="1"/>
        <v>4.6472327841149137E-2</v>
      </c>
      <c r="G101" s="327">
        <f t="shared" si="63"/>
        <v>330</v>
      </c>
      <c r="H101" s="415"/>
      <c r="I101" s="414">
        <f t="shared" si="3"/>
        <v>0</v>
      </c>
      <c r="J101" s="329">
        <f t="shared" si="4"/>
        <v>350</v>
      </c>
      <c r="K101" s="421"/>
      <c r="L101" s="414">
        <f t="shared" si="5"/>
        <v>0</v>
      </c>
      <c r="M101" s="333">
        <f t="shared" si="6"/>
        <v>370</v>
      </c>
      <c r="N101" s="428"/>
      <c r="O101" s="414">
        <f t="shared" si="7"/>
        <v>0</v>
      </c>
      <c r="P101" s="351">
        <f t="shared" si="64"/>
        <v>0</v>
      </c>
      <c r="Q101" s="335">
        <f t="shared" si="71"/>
        <v>0.15</v>
      </c>
      <c r="R101" s="335">
        <f t="shared" si="8"/>
        <v>4.6472327841149137E-2</v>
      </c>
      <c r="S101" s="336">
        <f t="shared" si="66"/>
        <v>330</v>
      </c>
      <c r="T101" s="421"/>
      <c r="U101" s="411">
        <f t="shared" si="9"/>
        <v>0</v>
      </c>
      <c r="V101" s="338">
        <f t="shared" si="10"/>
        <v>350</v>
      </c>
      <c r="W101" s="421"/>
      <c r="X101" s="430">
        <f t="shared" si="11"/>
        <v>0</v>
      </c>
      <c r="Y101" s="339">
        <f t="shared" si="12"/>
        <v>370</v>
      </c>
      <c r="Z101" s="421"/>
      <c r="AA101" s="430">
        <f t="shared" si="13"/>
        <v>0</v>
      </c>
      <c r="AB101" s="355">
        <f t="shared" si="14"/>
        <v>0</v>
      </c>
      <c r="AC101" s="9">
        <f t="shared" si="69"/>
        <v>0.15</v>
      </c>
      <c r="AD101" s="9">
        <f t="shared" si="15"/>
        <v>1.8025630192930572E-2</v>
      </c>
      <c r="AE101" s="11">
        <f t="shared" si="16"/>
        <v>128</v>
      </c>
      <c r="AF101" s="421"/>
      <c r="AG101" s="411">
        <f t="shared" si="17"/>
        <v>0</v>
      </c>
      <c r="AH101" s="12">
        <f t="shared" si="18"/>
        <v>147</v>
      </c>
      <c r="AI101" s="421"/>
      <c r="AJ101" s="439">
        <f t="shared" si="19"/>
        <v>0</v>
      </c>
      <c r="AK101" s="13">
        <f t="shared" si="20"/>
        <v>191</v>
      </c>
      <c r="AL101" s="426"/>
      <c r="AM101" s="427">
        <f t="shared" si="21"/>
        <v>0</v>
      </c>
      <c r="AN101" s="361">
        <f t="shared" si="22"/>
        <v>0</v>
      </c>
      <c r="AO101" s="378">
        <f t="shared" si="70"/>
        <v>0.15</v>
      </c>
      <c r="AP101" s="378">
        <f t="shared" si="23"/>
        <v>1.3237572172933389E-2</v>
      </c>
      <c r="AQ101" s="379">
        <f t="shared" si="24"/>
        <v>94</v>
      </c>
      <c r="AR101" s="421"/>
      <c r="AS101" s="411">
        <f t="shared" si="25"/>
        <v>0</v>
      </c>
      <c r="AT101" s="383">
        <f t="shared" si="26"/>
        <v>108</v>
      </c>
      <c r="AU101" s="421"/>
      <c r="AV101" s="439">
        <f t="shared" si="27"/>
        <v>0</v>
      </c>
      <c r="AW101" s="385">
        <f t="shared" si="28"/>
        <v>140</v>
      </c>
      <c r="AX101" s="421"/>
      <c r="AY101" s="427">
        <f t="shared" si="29"/>
        <v>0</v>
      </c>
      <c r="AZ101" s="361">
        <f t="shared" si="30"/>
        <v>0</v>
      </c>
      <c r="BA101" s="17">
        <f t="shared" si="2"/>
        <v>1.0139416983523447E-2</v>
      </c>
      <c r="BB101" s="14">
        <f t="shared" si="31"/>
        <v>72</v>
      </c>
      <c r="BC101" s="24"/>
      <c r="BD101" s="10">
        <f t="shared" si="32"/>
        <v>0</v>
      </c>
      <c r="BE101" s="15">
        <f t="shared" si="33"/>
        <v>83</v>
      </c>
      <c r="BF101" s="24"/>
      <c r="BG101" s="23">
        <f t="shared" si="34"/>
        <v>0</v>
      </c>
      <c r="BH101" s="16">
        <f t="shared" si="35"/>
        <v>95</v>
      </c>
      <c r="BI101" s="24"/>
      <c r="BJ101" s="25">
        <f t="shared" si="36"/>
        <v>0</v>
      </c>
      <c r="BK101" s="26">
        <f t="shared" si="37"/>
        <v>0</v>
      </c>
      <c r="BL101" s="17">
        <f t="shared" si="38"/>
        <v>8.2617471717598458E-3</v>
      </c>
      <c r="BM101" s="14">
        <f t="shared" si="39"/>
        <v>58.666666666666664</v>
      </c>
      <c r="BN101" s="24"/>
      <c r="BO101" s="10">
        <f t="shared" si="40"/>
        <v>0</v>
      </c>
      <c r="BP101" s="15">
        <f t="shared" si="41"/>
        <v>67</v>
      </c>
      <c r="BQ101" s="24"/>
      <c r="BR101" s="23">
        <f t="shared" si="42"/>
        <v>0</v>
      </c>
      <c r="BS101" s="16">
        <f t="shared" si="43"/>
        <v>77</v>
      </c>
      <c r="BT101" s="24"/>
      <c r="BU101" s="25">
        <f t="shared" si="44"/>
        <v>0</v>
      </c>
      <c r="BV101" s="26">
        <f t="shared" si="45"/>
        <v>0</v>
      </c>
      <c r="BW101" s="17">
        <f t="shared" si="46"/>
        <v>6.7596113223489648E-3</v>
      </c>
      <c r="BX101" s="14">
        <f t="shared" si="47"/>
        <v>48</v>
      </c>
      <c r="BY101" s="24"/>
      <c r="BZ101" s="10">
        <f t="shared" si="48"/>
        <v>0</v>
      </c>
      <c r="CA101" s="15">
        <f t="shared" si="49"/>
        <v>55</v>
      </c>
      <c r="CB101" s="24"/>
      <c r="CC101" s="23">
        <f t="shared" si="50"/>
        <v>0</v>
      </c>
      <c r="CD101" s="16">
        <f t="shared" si="51"/>
        <v>63</v>
      </c>
      <c r="CE101" s="24"/>
      <c r="CF101" s="25">
        <f t="shared" si="52"/>
        <v>0</v>
      </c>
      <c r="CG101" s="26">
        <f t="shared" si="53"/>
        <v>0</v>
      </c>
      <c r="CH101" s="17">
        <f t="shared" si="54"/>
        <v>5.773834671173074E-3</v>
      </c>
      <c r="CI101" s="14">
        <f t="shared" si="55"/>
        <v>41</v>
      </c>
      <c r="CJ101" s="24"/>
      <c r="CK101" s="10">
        <f t="shared" si="56"/>
        <v>0</v>
      </c>
      <c r="CL101" s="15">
        <f t="shared" si="57"/>
        <v>47</v>
      </c>
      <c r="CM101" s="24"/>
      <c r="CN101" s="23">
        <f t="shared" si="58"/>
        <v>0</v>
      </c>
      <c r="CO101" s="15">
        <f t="shared" si="59"/>
        <v>54</v>
      </c>
      <c r="CP101" s="24"/>
      <c r="CQ101" s="23">
        <f t="shared" si="60"/>
        <v>0</v>
      </c>
      <c r="CR101" s="361">
        <f t="shared" si="61"/>
        <v>0</v>
      </c>
    </row>
    <row r="102" spans="1:96" x14ac:dyDescent="0.25">
      <c r="A102" s="347">
        <f t="shared" si="72"/>
        <v>89</v>
      </c>
      <c r="B102" s="367">
        <f t="shared" si="62"/>
        <v>7201</v>
      </c>
      <c r="C102" s="460" t="s">
        <v>10</v>
      </c>
      <c r="D102" s="366">
        <f t="shared" si="67"/>
        <v>7300</v>
      </c>
      <c r="E102" s="326">
        <f t="shared" si="68"/>
        <v>0.15</v>
      </c>
      <c r="F102" s="326">
        <f t="shared" si="1"/>
        <v>4.582696847660047E-2</v>
      </c>
      <c r="G102" s="327">
        <f t="shared" si="63"/>
        <v>330</v>
      </c>
      <c r="H102" s="415"/>
      <c r="I102" s="414">
        <f t="shared" si="3"/>
        <v>0</v>
      </c>
      <c r="J102" s="329">
        <f t="shared" si="4"/>
        <v>350</v>
      </c>
      <c r="K102" s="421"/>
      <c r="L102" s="414">
        <f t="shared" si="5"/>
        <v>0</v>
      </c>
      <c r="M102" s="333">
        <f t="shared" si="6"/>
        <v>370</v>
      </c>
      <c r="N102" s="428"/>
      <c r="O102" s="414">
        <f t="shared" si="7"/>
        <v>0</v>
      </c>
      <c r="P102" s="351">
        <f t="shared" si="64"/>
        <v>0</v>
      </c>
      <c r="Q102" s="335">
        <f t="shared" si="71"/>
        <v>0.15</v>
      </c>
      <c r="R102" s="335">
        <f t="shared" si="8"/>
        <v>4.582696847660047E-2</v>
      </c>
      <c r="S102" s="336">
        <f t="shared" si="66"/>
        <v>330</v>
      </c>
      <c r="T102" s="421"/>
      <c r="U102" s="411">
        <f t="shared" si="9"/>
        <v>0</v>
      </c>
      <c r="V102" s="338">
        <f t="shared" si="10"/>
        <v>350</v>
      </c>
      <c r="W102" s="421"/>
      <c r="X102" s="430">
        <f t="shared" si="11"/>
        <v>0</v>
      </c>
      <c r="Y102" s="339">
        <f t="shared" si="12"/>
        <v>370</v>
      </c>
      <c r="Z102" s="421"/>
      <c r="AA102" s="430">
        <f t="shared" si="13"/>
        <v>0</v>
      </c>
      <c r="AB102" s="355">
        <f t="shared" si="14"/>
        <v>0</v>
      </c>
      <c r="AC102" s="9">
        <f t="shared" si="69"/>
        <v>0.15</v>
      </c>
      <c r="AD102" s="9">
        <f t="shared" si="15"/>
        <v>1.8145627922047863E-2</v>
      </c>
      <c r="AE102" s="11">
        <f t="shared" si="16"/>
        <v>130.66666666666666</v>
      </c>
      <c r="AF102" s="421"/>
      <c r="AG102" s="411">
        <f t="shared" si="17"/>
        <v>0</v>
      </c>
      <c r="AH102" s="12">
        <f t="shared" si="18"/>
        <v>150</v>
      </c>
      <c r="AI102" s="421"/>
      <c r="AJ102" s="439">
        <f t="shared" si="19"/>
        <v>0</v>
      </c>
      <c r="AK102" s="13">
        <f t="shared" si="20"/>
        <v>195</v>
      </c>
      <c r="AL102" s="426"/>
      <c r="AM102" s="427">
        <f t="shared" si="21"/>
        <v>0</v>
      </c>
      <c r="AN102" s="361">
        <f t="shared" si="22"/>
        <v>0</v>
      </c>
      <c r="AO102" s="378">
        <f t="shared" si="70"/>
        <v>0.15</v>
      </c>
      <c r="AP102" s="378">
        <f t="shared" si="23"/>
        <v>1.333148173864741E-2</v>
      </c>
      <c r="AQ102" s="379">
        <f t="shared" si="24"/>
        <v>96</v>
      </c>
      <c r="AR102" s="421"/>
      <c r="AS102" s="411">
        <f t="shared" si="25"/>
        <v>0</v>
      </c>
      <c r="AT102" s="383">
        <f t="shared" si="26"/>
        <v>110</v>
      </c>
      <c r="AU102" s="421"/>
      <c r="AV102" s="439">
        <f t="shared" si="27"/>
        <v>0</v>
      </c>
      <c r="AW102" s="385">
        <f t="shared" si="28"/>
        <v>143</v>
      </c>
      <c r="AX102" s="421"/>
      <c r="AY102" s="427">
        <f t="shared" si="29"/>
        <v>0</v>
      </c>
      <c r="AZ102" s="361">
        <f t="shared" si="30"/>
        <v>0</v>
      </c>
      <c r="BA102" s="17">
        <f t="shared" si="2"/>
        <v>1.0220802666296347E-2</v>
      </c>
      <c r="BB102" s="14">
        <f t="shared" si="31"/>
        <v>73.599999999999994</v>
      </c>
      <c r="BC102" s="24"/>
      <c r="BD102" s="10">
        <f t="shared" si="32"/>
        <v>0</v>
      </c>
      <c r="BE102" s="15">
        <f t="shared" si="33"/>
        <v>85</v>
      </c>
      <c r="BF102" s="24"/>
      <c r="BG102" s="23">
        <f t="shared" si="34"/>
        <v>0</v>
      </c>
      <c r="BH102" s="16">
        <f t="shared" si="35"/>
        <v>98</v>
      </c>
      <c r="BI102" s="24"/>
      <c r="BJ102" s="25">
        <f t="shared" si="36"/>
        <v>0</v>
      </c>
      <c r="BK102" s="26">
        <f t="shared" si="37"/>
        <v>0</v>
      </c>
      <c r="BL102" s="17">
        <f t="shared" si="38"/>
        <v>8.3321760866546316E-3</v>
      </c>
      <c r="BM102" s="14">
        <f t="shared" si="39"/>
        <v>60</v>
      </c>
      <c r="BN102" s="24"/>
      <c r="BO102" s="10">
        <f t="shared" si="40"/>
        <v>0</v>
      </c>
      <c r="BP102" s="15">
        <f t="shared" si="41"/>
        <v>69</v>
      </c>
      <c r="BQ102" s="24"/>
      <c r="BR102" s="23">
        <f t="shared" si="42"/>
        <v>0</v>
      </c>
      <c r="BS102" s="16">
        <f t="shared" si="43"/>
        <v>79</v>
      </c>
      <c r="BT102" s="24"/>
      <c r="BU102" s="25">
        <f t="shared" si="44"/>
        <v>0</v>
      </c>
      <c r="BV102" s="26">
        <f t="shared" si="45"/>
        <v>0</v>
      </c>
      <c r="BW102" s="17">
        <f t="shared" si="46"/>
        <v>6.8244489852599842E-3</v>
      </c>
      <c r="BX102" s="14">
        <f t="shared" si="47"/>
        <v>49.142857142857146</v>
      </c>
      <c r="BY102" s="24"/>
      <c r="BZ102" s="10">
        <f t="shared" si="48"/>
        <v>0</v>
      </c>
      <c r="CA102" s="15">
        <f t="shared" si="49"/>
        <v>57</v>
      </c>
      <c r="CB102" s="24"/>
      <c r="CC102" s="23">
        <f t="shared" si="50"/>
        <v>0</v>
      </c>
      <c r="CD102" s="16">
        <f t="shared" si="51"/>
        <v>66</v>
      </c>
      <c r="CE102" s="24"/>
      <c r="CF102" s="25">
        <f t="shared" si="52"/>
        <v>0</v>
      </c>
      <c r="CG102" s="26">
        <f t="shared" si="53"/>
        <v>0</v>
      </c>
      <c r="CH102" s="17">
        <f t="shared" si="54"/>
        <v>5.8325232606582416E-3</v>
      </c>
      <c r="CI102" s="14">
        <f t="shared" si="55"/>
        <v>42</v>
      </c>
      <c r="CJ102" s="24"/>
      <c r="CK102" s="10">
        <f t="shared" si="56"/>
        <v>0</v>
      </c>
      <c r="CL102" s="15">
        <f t="shared" si="57"/>
        <v>48</v>
      </c>
      <c r="CM102" s="24"/>
      <c r="CN102" s="23">
        <f t="shared" si="58"/>
        <v>0</v>
      </c>
      <c r="CO102" s="15">
        <f t="shared" si="59"/>
        <v>55</v>
      </c>
      <c r="CP102" s="24"/>
      <c r="CQ102" s="23">
        <f t="shared" si="60"/>
        <v>0</v>
      </c>
      <c r="CR102" s="361">
        <f t="shared" si="61"/>
        <v>0</v>
      </c>
    </row>
    <row r="103" spans="1:96" x14ac:dyDescent="0.25">
      <c r="A103" s="347">
        <f t="shared" si="72"/>
        <v>90</v>
      </c>
      <c r="B103" s="367">
        <f t="shared" si="62"/>
        <v>7301</v>
      </c>
      <c r="C103" s="460" t="s">
        <v>10</v>
      </c>
      <c r="D103" s="366">
        <f t="shared" si="67"/>
        <v>7400</v>
      </c>
      <c r="E103" s="326">
        <f t="shared" si="68"/>
        <v>0.15</v>
      </c>
      <c r="F103" s="326">
        <f t="shared" si="1"/>
        <v>4.5199287768798793E-2</v>
      </c>
      <c r="G103" s="327">
        <f t="shared" si="63"/>
        <v>330</v>
      </c>
      <c r="H103" s="415"/>
      <c r="I103" s="414">
        <f t="shared" si="3"/>
        <v>0</v>
      </c>
      <c r="J103" s="329">
        <f t="shared" si="4"/>
        <v>350</v>
      </c>
      <c r="K103" s="421"/>
      <c r="L103" s="414">
        <f t="shared" si="5"/>
        <v>0</v>
      </c>
      <c r="M103" s="333">
        <f t="shared" si="6"/>
        <v>370</v>
      </c>
      <c r="N103" s="428"/>
      <c r="O103" s="414">
        <f t="shared" si="7"/>
        <v>0</v>
      </c>
      <c r="P103" s="351">
        <f t="shared" si="64"/>
        <v>0</v>
      </c>
      <c r="Q103" s="335">
        <f t="shared" si="71"/>
        <v>0.15</v>
      </c>
      <c r="R103" s="335">
        <f t="shared" si="8"/>
        <v>4.5199287768798793E-2</v>
      </c>
      <c r="S103" s="336">
        <f t="shared" si="66"/>
        <v>330</v>
      </c>
      <c r="T103" s="421"/>
      <c r="U103" s="411">
        <f t="shared" si="9"/>
        <v>0</v>
      </c>
      <c r="V103" s="338">
        <f t="shared" si="10"/>
        <v>350</v>
      </c>
      <c r="W103" s="421"/>
      <c r="X103" s="430">
        <f t="shared" si="11"/>
        <v>0</v>
      </c>
      <c r="Y103" s="339">
        <f t="shared" si="12"/>
        <v>370</v>
      </c>
      <c r="Z103" s="421"/>
      <c r="AA103" s="430">
        <f t="shared" si="13"/>
        <v>0</v>
      </c>
      <c r="AB103" s="355">
        <f t="shared" si="14"/>
        <v>0</v>
      </c>
      <c r="AC103" s="9">
        <f t="shared" si="69"/>
        <v>0.15</v>
      </c>
      <c r="AD103" s="9">
        <f t="shared" si="15"/>
        <v>1.826233849244396E-2</v>
      </c>
      <c r="AE103" s="11">
        <f t="shared" si="16"/>
        <v>133.33333333333334</v>
      </c>
      <c r="AF103" s="421"/>
      <c r="AG103" s="411">
        <f t="shared" si="17"/>
        <v>0</v>
      </c>
      <c r="AH103" s="12">
        <f t="shared" si="18"/>
        <v>153</v>
      </c>
      <c r="AI103" s="421"/>
      <c r="AJ103" s="439">
        <f t="shared" si="19"/>
        <v>0</v>
      </c>
      <c r="AK103" s="13">
        <f t="shared" si="20"/>
        <v>199</v>
      </c>
      <c r="AL103" s="426"/>
      <c r="AM103" s="427">
        <f t="shared" si="21"/>
        <v>0</v>
      </c>
      <c r="AN103" s="361">
        <f t="shared" si="22"/>
        <v>0</v>
      </c>
      <c r="AO103" s="378">
        <f t="shared" si="70"/>
        <v>0.15</v>
      </c>
      <c r="AP103" s="378">
        <f t="shared" si="23"/>
        <v>1.3422818791946308E-2</v>
      </c>
      <c r="AQ103" s="379">
        <f t="shared" si="24"/>
        <v>98</v>
      </c>
      <c r="AR103" s="421"/>
      <c r="AS103" s="411">
        <f t="shared" si="25"/>
        <v>0</v>
      </c>
      <c r="AT103" s="383">
        <f t="shared" si="26"/>
        <v>113</v>
      </c>
      <c r="AU103" s="421"/>
      <c r="AV103" s="439">
        <f t="shared" si="27"/>
        <v>0</v>
      </c>
      <c r="AW103" s="385">
        <f t="shared" si="28"/>
        <v>147</v>
      </c>
      <c r="AX103" s="421"/>
      <c r="AY103" s="427">
        <f t="shared" si="29"/>
        <v>0</v>
      </c>
      <c r="AZ103" s="361">
        <f t="shared" si="30"/>
        <v>0</v>
      </c>
      <c r="BA103" s="17">
        <f t="shared" si="2"/>
        <v>1.0299958909738392E-2</v>
      </c>
      <c r="BB103" s="14">
        <f t="shared" si="31"/>
        <v>75.2</v>
      </c>
      <c r="BC103" s="24"/>
      <c r="BD103" s="10">
        <f t="shared" si="32"/>
        <v>0</v>
      </c>
      <c r="BE103" s="15">
        <f t="shared" si="33"/>
        <v>86</v>
      </c>
      <c r="BF103" s="24"/>
      <c r="BG103" s="23">
        <f t="shared" si="34"/>
        <v>0</v>
      </c>
      <c r="BH103" s="16">
        <f t="shared" si="35"/>
        <v>99</v>
      </c>
      <c r="BI103" s="24"/>
      <c r="BJ103" s="25">
        <f t="shared" si="36"/>
        <v>0</v>
      </c>
      <c r="BK103" s="26">
        <f t="shared" si="37"/>
        <v>0</v>
      </c>
      <c r="BL103" s="17">
        <f t="shared" si="38"/>
        <v>8.4006757065242209E-3</v>
      </c>
      <c r="BM103" s="14">
        <f t="shared" si="39"/>
        <v>61.333333333333336</v>
      </c>
      <c r="BN103" s="24"/>
      <c r="BO103" s="10">
        <f t="shared" si="40"/>
        <v>0</v>
      </c>
      <c r="BP103" s="15">
        <f t="shared" si="41"/>
        <v>71</v>
      </c>
      <c r="BQ103" s="24"/>
      <c r="BR103" s="23">
        <f t="shared" si="42"/>
        <v>0</v>
      </c>
      <c r="BS103" s="16">
        <f t="shared" si="43"/>
        <v>82</v>
      </c>
      <c r="BT103" s="24"/>
      <c r="BU103" s="25">
        <f t="shared" si="44"/>
        <v>0</v>
      </c>
      <c r="BV103" s="26">
        <f t="shared" si="45"/>
        <v>0</v>
      </c>
      <c r="BW103" s="17">
        <f t="shared" si="46"/>
        <v>6.8875105171502925E-3</v>
      </c>
      <c r="BX103" s="14">
        <f t="shared" si="47"/>
        <v>50.285714285714285</v>
      </c>
      <c r="BY103" s="24"/>
      <c r="BZ103" s="10">
        <f t="shared" si="48"/>
        <v>0</v>
      </c>
      <c r="CA103" s="15">
        <f t="shared" si="49"/>
        <v>58</v>
      </c>
      <c r="CB103" s="24"/>
      <c r="CC103" s="23">
        <f t="shared" si="50"/>
        <v>0</v>
      </c>
      <c r="CD103" s="16">
        <f t="shared" si="51"/>
        <v>67</v>
      </c>
      <c r="CE103" s="24"/>
      <c r="CF103" s="25">
        <f t="shared" si="52"/>
        <v>0</v>
      </c>
      <c r="CG103" s="26">
        <f t="shared" si="53"/>
        <v>0</v>
      </c>
      <c r="CH103" s="17">
        <f t="shared" si="54"/>
        <v>5.8896041638131762E-3</v>
      </c>
      <c r="CI103" s="14">
        <f t="shared" si="55"/>
        <v>43</v>
      </c>
      <c r="CJ103" s="24"/>
      <c r="CK103" s="10">
        <f t="shared" si="56"/>
        <v>0</v>
      </c>
      <c r="CL103" s="15">
        <f t="shared" si="57"/>
        <v>49</v>
      </c>
      <c r="CM103" s="24"/>
      <c r="CN103" s="23">
        <f t="shared" si="58"/>
        <v>0</v>
      </c>
      <c r="CO103" s="15">
        <f t="shared" si="59"/>
        <v>56</v>
      </c>
      <c r="CP103" s="24"/>
      <c r="CQ103" s="23">
        <f t="shared" si="60"/>
        <v>0</v>
      </c>
      <c r="CR103" s="361">
        <f t="shared" si="61"/>
        <v>0</v>
      </c>
    </row>
    <row r="104" spans="1:96" x14ac:dyDescent="0.25">
      <c r="A104" s="347">
        <f t="shared" si="72"/>
        <v>91</v>
      </c>
      <c r="B104" s="367">
        <f t="shared" si="62"/>
        <v>7401</v>
      </c>
      <c r="C104" s="460" t="s">
        <v>10</v>
      </c>
      <c r="D104" s="366">
        <f t="shared" si="67"/>
        <v>7500</v>
      </c>
      <c r="E104" s="326">
        <f t="shared" si="68"/>
        <v>0.15</v>
      </c>
      <c r="F104" s="326">
        <f t="shared" si="1"/>
        <v>4.4588569112282123E-2</v>
      </c>
      <c r="G104" s="327">
        <f t="shared" si="63"/>
        <v>330</v>
      </c>
      <c r="H104" s="415"/>
      <c r="I104" s="414">
        <f t="shared" si="3"/>
        <v>0</v>
      </c>
      <c r="J104" s="329">
        <f t="shared" si="4"/>
        <v>350</v>
      </c>
      <c r="K104" s="421"/>
      <c r="L104" s="414">
        <f t="shared" si="5"/>
        <v>0</v>
      </c>
      <c r="M104" s="333">
        <f t="shared" si="6"/>
        <v>370</v>
      </c>
      <c r="N104" s="428"/>
      <c r="O104" s="414">
        <f t="shared" si="7"/>
        <v>0</v>
      </c>
      <c r="P104" s="351">
        <f t="shared" si="64"/>
        <v>0</v>
      </c>
      <c r="Q104" s="335">
        <f t="shared" si="71"/>
        <v>0.15</v>
      </c>
      <c r="R104" s="335">
        <f t="shared" si="8"/>
        <v>4.4588569112282123E-2</v>
      </c>
      <c r="S104" s="336">
        <f t="shared" si="66"/>
        <v>330</v>
      </c>
      <c r="T104" s="421"/>
      <c r="U104" s="411">
        <f t="shared" si="9"/>
        <v>0</v>
      </c>
      <c r="V104" s="338">
        <f t="shared" si="10"/>
        <v>350</v>
      </c>
      <c r="W104" s="421"/>
      <c r="X104" s="430">
        <f t="shared" si="11"/>
        <v>0</v>
      </c>
      <c r="Y104" s="339">
        <f t="shared" si="12"/>
        <v>370</v>
      </c>
      <c r="Z104" s="421"/>
      <c r="AA104" s="430">
        <f t="shared" si="13"/>
        <v>0</v>
      </c>
      <c r="AB104" s="355">
        <f t="shared" si="14"/>
        <v>0</v>
      </c>
      <c r="AC104" s="9">
        <f t="shared" si="69"/>
        <v>0.15</v>
      </c>
      <c r="AD104" s="9">
        <f t="shared" si="15"/>
        <v>1.8375895149304149E-2</v>
      </c>
      <c r="AE104" s="11">
        <f t="shared" si="16"/>
        <v>136</v>
      </c>
      <c r="AF104" s="421"/>
      <c r="AG104" s="411">
        <f t="shared" si="17"/>
        <v>0</v>
      </c>
      <c r="AH104" s="12">
        <f t="shared" si="18"/>
        <v>156</v>
      </c>
      <c r="AI104" s="421"/>
      <c r="AJ104" s="439">
        <f t="shared" si="19"/>
        <v>0</v>
      </c>
      <c r="AK104" s="13">
        <f t="shared" si="20"/>
        <v>203</v>
      </c>
      <c r="AL104" s="426"/>
      <c r="AM104" s="427">
        <f t="shared" si="21"/>
        <v>0</v>
      </c>
      <c r="AN104" s="361">
        <f t="shared" si="22"/>
        <v>0</v>
      </c>
      <c r="AO104" s="378">
        <f t="shared" si="70"/>
        <v>0.15</v>
      </c>
      <c r="AP104" s="378">
        <f t="shared" si="23"/>
        <v>1.3511687609782462E-2</v>
      </c>
      <c r="AQ104" s="379">
        <f t="shared" si="24"/>
        <v>100</v>
      </c>
      <c r="AR104" s="421"/>
      <c r="AS104" s="411">
        <f t="shared" si="25"/>
        <v>0</v>
      </c>
      <c r="AT104" s="383">
        <f t="shared" si="26"/>
        <v>115</v>
      </c>
      <c r="AU104" s="421"/>
      <c r="AV104" s="439">
        <f t="shared" si="27"/>
        <v>0</v>
      </c>
      <c r="AW104" s="385">
        <f t="shared" si="28"/>
        <v>150</v>
      </c>
      <c r="AX104" s="421"/>
      <c r="AY104" s="427">
        <f t="shared" si="29"/>
        <v>0</v>
      </c>
      <c r="AZ104" s="361">
        <f t="shared" si="30"/>
        <v>0</v>
      </c>
      <c r="BA104" s="17">
        <f t="shared" si="2"/>
        <v>1.0376976084312929E-2</v>
      </c>
      <c r="BB104" s="14">
        <f t="shared" si="31"/>
        <v>76.8</v>
      </c>
      <c r="BC104" s="24"/>
      <c r="BD104" s="10">
        <f t="shared" si="32"/>
        <v>0</v>
      </c>
      <c r="BE104" s="15">
        <f t="shared" si="33"/>
        <v>88</v>
      </c>
      <c r="BF104" s="24"/>
      <c r="BG104" s="23">
        <f t="shared" si="34"/>
        <v>0</v>
      </c>
      <c r="BH104" s="16">
        <f t="shared" si="35"/>
        <v>101</v>
      </c>
      <c r="BI104" s="24"/>
      <c r="BJ104" s="25">
        <f t="shared" si="36"/>
        <v>0</v>
      </c>
      <c r="BK104" s="26">
        <f t="shared" si="37"/>
        <v>0</v>
      </c>
      <c r="BL104" s="17">
        <f t="shared" si="38"/>
        <v>8.4673242354636764E-3</v>
      </c>
      <c r="BM104" s="14">
        <f t="shared" si="39"/>
        <v>62.666666666666664</v>
      </c>
      <c r="BN104" s="24"/>
      <c r="BO104" s="10">
        <f t="shared" si="40"/>
        <v>0</v>
      </c>
      <c r="BP104" s="15">
        <f t="shared" si="41"/>
        <v>72</v>
      </c>
      <c r="BQ104" s="24"/>
      <c r="BR104" s="23">
        <f t="shared" si="42"/>
        <v>0</v>
      </c>
      <c r="BS104" s="16">
        <f t="shared" si="43"/>
        <v>83</v>
      </c>
      <c r="BT104" s="24"/>
      <c r="BU104" s="25">
        <f t="shared" si="44"/>
        <v>0</v>
      </c>
      <c r="BV104" s="26">
        <f t="shared" si="45"/>
        <v>0</v>
      </c>
      <c r="BW104" s="17">
        <f t="shared" si="46"/>
        <v>6.9488679136024091E-3</v>
      </c>
      <c r="BX104" s="14">
        <f t="shared" si="47"/>
        <v>51.428571428571431</v>
      </c>
      <c r="BY104" s="24"/>
      <c r="BZ104" s="10">
        <f t="shared" si="48"/>
        <v>0</v>
      </c>
      <c r="CA104" s="15">
        <f t="shared" si="49"/>
        <v>59</v>
      </c>
      <c r="CB104" s="24"/>
      <c r="CC104" s="23">
        <f t="shared" si="50"/>
        <v>0</v>
      </c>
      <c r="CD104" s="16">
        <f t="shared" si="51"/>
        <v>68</v>
      </c>
      <c r="CE104" s="24"/>
      <c r="CF104" s="25">
        <f t="shared" si="52"/>
        <v>0</v>
      </c>
      <c r="CG104" s="26">
        <f t="shared" si="53"/>
        <v>0</v>
      </c>
      <c r="CH104" s="17">
        <f t="shared" si="54"/>
        <v>5.9451425483042835E-3</v>
      </c>
      <c r="CI104" s="14">
        <f t="shared" si="55"/>
        <v>44</v>
      </c>
      <c r="CJ104" s="24"/>
      <c r="CK104" s="10">
        <f t="shared" si="56"/>
        <v>0</v>
      </c>
      <c r="CL104" s="15">
        <f t="shared" si="57"/>
        <v>51</v>
      </c>
      <c r="CM104" s="24"/>
      <c r="CN104" s="23">
        <f t="shared" si="58"/>
        <v>0</v>
      </c>
      <c r="CO104" s="15">
        <f t="shared" si="59"/>
        <v>59</v>
      </c>
      <c r="CP104" s="24"/>
      <c r="CQ104" s="23">
        <f t="shared" si="60"/>
        <v>0</v>
      </c>
      <c r="CR104" s="361">
        <f t="shared" si="61"/>
        <v>0</v>
      </c>
    </row>
    <row r="105" spans="1:96" x14ac:dyDescent="0.25">
      <c r="A105" s="347">
        <f t="shared" si="72"/>
        <v>92</v>
      </c>
      <c r="B105" s="367">
        <f t="shared" si="62"/>
        <v>7501</v>
      </c>
      <c r="C105" s="460" t="s">
        <v>10</v>
      </c>
      <c r="D105" s="366">
        <f t="shared" si="67"/>
        <v>7600</v>
      </c>
      <c r="E105" s="326">
        <f t="shared" si="68"/>
        <v>0.15</v>
      </c>
      <c r="F105" s="326">
        <f t="shared" si="1"/>
        <v>4.3994134115451271E-2</v>
      </c>
      <c r="G105" s="327">
        <f t="shared" si="63"/>
        <v>330</v>
      </c>
      <c r="H105" s="415"/>
      <c r="I105" s="414">
        <f t="shared" si="3"/>
        <v>0</v>
      </c>
      <c r="J105" s="329">
        <f t="shared" si="4"/>
        <v>350</v>
      </c>
      <c r="K105" s="421"/>
      <c r="L105" s="414">
        <f t="shared" si="5"/>
        <v>0</v>
      </c>
      <c r="M105" s="333">
        <f t="shared" si="6"/>
        <v>370</v>
      </c>
      <c r="N105" s="428"/>
      <c r="O105" s="414">
        <f t="shared" si="7"/>
        <v>0</v>
      </c>
      <c r="P105" s="351">
        <f t="shared" si="64"/>
        <v>0</v>
      </c>
      <c r="Q105" s="335">
        <f t="shared" si="71"/>
        <v>0.15</v>
      </c>
      <c r="R105" s="335">
        <f t="shared" si="8"/>
        <v>4.3994134115451271E-2</v>
      </c>
      <c r="S105" s="336">
        <f t="shared" si="66"/>
        <v>330</v>
      </c>
      <c r="T105" s="421"/>
      <c r="U105" s="411">
        <f t="shared" si="9"/>
        <v>0</v>
      </c>
      <c r="V105" s="338">
        <f t="shared" si="10"/>
        <v>350</v>
      </c>
      <c r="W105" s="421"/>
      <c r="X105" s="430">
        <f t="shared" si="11"/>
        <v>0</v>
      </c>
      <c r="Y105" s="339">
        <f t="shared" si="12"/>
        <v>370</v>
      </c>
      <c r="Z105" s="421"/>
      <c r="AA105" s="430">
        <f t="shared" si="13"/>
        <v>0</v>
      </c>
      <c r="AB105" s="355">
        <f t="shared" si="14"/>
        <v>0</v>
      </c>
      <c r="AC105" s="9">
        <f t="shared" si="69"/>
        <v>0.15</v>
      </c>
      <c r="AD105" s="9">
        <f t="shared" si="15"/>
        <v>1.8486424032351241E-2</v>
      </c>
      <c r="AE105" s="11">
        <f t="shared" si="16"/>
        <v>138.66666666666666</v>
      </c>
      <c r="AF105" s="421"/>
      <c r="AG105" s="411">
        <f t="shared" si="17"/>
        <v>0</v>
      </c>
      <c r="AH105" s="12">
        <f t="shared" si="18"/>
        <v>159</v>
      </c>
      <c r="AI105" s="421"/>
      <c r="AJ105" s="439">
        <f t="shared" si="19"/>
        <v>0</v>
      </c>
      <c r="AK105" s="13">
        <f t="shared" si="20"/>
        <v>207</v>
      </c>
      <c r="AL105" s="426"/>
      <c r="AM105" s="427">
        <f t="shared" si="21"/>
        <v>0</v>
      </c>
      <c r="AN105" s="361">
        <f t="shared" si="22"/>
        <v>0</v>
      </c>
      <c r="AO105" s="378">
        <f t="shared" si="70"/>
        <v>0.15</v>
      </c>
      <c r="AP105" s="378">
        <f t="shared" si="23"/>
        <v>1.3598186908412212E-2</v>
      </c>
      <c r="AQ105" s="379">
        <f t="shared" si="24"/>
        <v>102</v>
      </c>
      <c r="AR105" s="421"/>
      <c r="AS105" s="411">
        <f t="shared" si="25"/>
        <v>0</v>
      </c>
      <c r="AT105" s="383">
        <f t="shared" si="26"/>
        <v>117</v>
      </c>
      <c r="AU105" s="421"/>
      <c r="AV105" s="439">
        <f t="shared" si="27"/>
        <v>0</v>
      </c>
      <c r="AW105" s="385">
        <f t="shared" si="28"/>
        <v>152</v>
      </c>
      <c r="AX105" s="421"/>
      <c r="AY105" s="427">
        <f t="shared" si="29"/>
        <v>0</v>
      </c>
      <c r="AZ105" s="361">
        <f t="shared" si="30"/>
        <v>0</v>
      </c>
      <c r="BA105" s="17">
        <f t="shared" si="2"/>
        <v>1.0451939741367818E-2</v>
      </c>
      <c r="BB105" s="14">
        <f t="shared" si="31"/>
        <v>78.400000000000006</v>
      </c>
      <c r="BC105" s="24"/>
      <c r="BD105" s="10">
        <f t="shared" si="32"/>
        <v>0</v>
      </c>
      <c r="BE105" s="15">
        <f t="shared" si="33"/>
        <v>90</v>
      </c>
      <c r="BF105" s="24"/>
      <c r="BG105" s="23">
        <f t="shared" si="34"/>
        <v>0</v>
      </c>
      <c r="BH105" s="16">
        <f t="shared" si="35"/>
        <v>104</v>
      </c>
      <c r="BI105" s="24"/>
      <c r="BJ105" s="25">
        <f t="shared" si="36"/>
        <v>0</v>
      </c>
      <c r="BK105" s="26">
        <f t="shared" si="37"/>
        <v>0</v>
      </c>
      <c r="BL105" s="17">
        <f t="shared" si="38"/>
        <v>8.5321957072390341E-3</v>
      </c>
      <c r="BM105" s="14">
        <f t="shared" si="39"/>
        <v>64</v>
      </c>
      <c r="BN105" s="24"/>
      <c r="BO105" s="10">
        <f t="shared" si="40"/>
        <v>0</v>
      </c>
      <c r="BP105" s="15">
        <f t="shared" si="41"/>
        <v>74</v>
      </c>
      <c r="BQ105" s="24"/>
      <c r="BR105" s="23">
        <f t="shared" si="42"/>
        <v>0</v>
      </c>
      <c r="BS105" s="16">
        <f t="shared" si="43"/>
        <v>85</v>
      </c>
      <c r="BT105" s="24"/>
      <c r="BU105" s="25">
        <f t="shared" si="44"/>
        <v>0</v>
      </c>
      <c r="BV105" s="26">
        <f t="shared" si="45"/>
        <v>0</v>
      </c>
      <c r="BW105" s="17">
        <f t="shared" si="46"/>
        <v>7.0085893309463502E-3</v>
      </c>
      <c r="BX105" s="14">
        <f t="shared" si="47"/>
        <v>52.571428571428569</v>
      </c>
      <c r="BY105" s="24"/>
      <c r="BZ105" s="10">
        <f t="shared" si="48"/>
        <v>0</v>
      </c>
      <c r="CA105" s="15">
        <f t="shared" si="49"/>
        <v>60</v>
      </c>
      <c r="CB105" s="24"/>
      <c r="CC105" s="23">
        <f t="shared" si="50"/>
        <v>0</v>
      </c>
      <c r="CD105" s="16">
        <f t="shared" si="51"/>
        <v>69</v>
      </c>
      <c r="CE105" s="24"/>
      <c r="CF105" s="25">
        <f t="shared" si="52"/>
        <v>0</v>
      </c>
      <c r="CG105" s="26">
        <f t="shared" si="53"/>
        <v>0</v>
      </c>
      <c r="CH105" s="17">
        <f t="shared" si="54"/>
        <v>5.9992001066524461E-3</v>
      </c>
      <c r="CI105" s="14">
        <f t="shared" si="55"/>
        <v>45</v>
      </c>
      <c r="CJ105" s="24"/>
      <c r="CK105" s="10">
        <f t="shared" si="56"/>
        <v>0</v>
      </c>
      <c r="CL105" s="15">
        <f t="shared" si="57"/>
        <v>52</v>
      </c>
      <c r="CM105" s="24"/>
      <c r="CN105" s="23">
        <f t="shared" si="58"/>
        <v>0</v>
      </c>
      <c r="CO105" s="15">
        <f t="shared" si="59"/>
        <v>60</v>
      </c>
      <c r="CP105" s="24"/>
      <c r="CQ105" s="23">
        <f t="shared" si="60"/>
        <v>0</v>
      </c>
      <c r="CR105" s="361">
        <f t="shared" si="61"/>
        <v>0</v>
      </c>
    </row>
    <row r="106" spans="1:96" x14ac:dyDescent="0.25">
      <c r="A106" s="347">
        <f t="shared" si="72"/>
        <v>93</v>
      </c>
      <c r="B106" s="367">
        <f t="shared" si="62"/>
        <v>7601</v>
      </c>
      <c r="C106" s="460" t="s">
        <v>10</v>
      </c>
      <c r="D106" s="366">
        <f t="shared" si="67"/>
        <v>7700</v>
      </c>
      <c r="E106" s="326">
        <f t="shared" si="68"/>
        <v>0.15</v>
      </c>
      <c r="F106" s="326">
        <f t="shared" si="1"/>
        <v>4.3415340086830678E-2</v>
      </c>
      <c r="G106" s="327">
        <f t="shared" si="63"/>
        <v>330</v>
      </c>
      <c r="H106" s="415"/>
      <c r="I106" s="414">
        <f t="shared" si="3"/>
        <v>0</v>
      </c>
      <c r="J106" s="329">
        <f t="shared" si="4"/>
        <v>350</v>
      </c>
      <c r="K106" s="421"/>
      <c r="L106" s="414">
        <f t="shared" si="5"/>
        <v>0</v>
      </c>
      <c r="M106" s="333">
        <f t="shared" si="6"/>
        <v>370</v>
      </c>
      <c r="N106" s="428"/>
      <c r="O106" s="414">
        <f t="shared" si="7"/>
        <v>0</v>
      </c>
      <c r="P106" s="351">
        <f t="shared" si="64"/>
        <v>0</v>
      </c>
      <c r="Q106" s="335">
        <f t="shared" si="71"/>
        <v>0.15</v>
      </c>
      <c r="R106" s="335">
        <f t="shared" si="8"/>
        <v>4.3415340086830678E-2</v>
      </c>
      <c r="S106" s="336">
        <f t="shared" si="66"/>
        <v>330</v>
      </c>
      <c r="T106" s="421"/>
      <c r="U106" s="411">
        <f t="shared" si="9"/>
        <v>0</v>
      </c>
      <c r="V106" s="338">
        <f t="shared" si="10"/>
        <v>350</v>
      </c>
      <c r="W106" s="421"/>
      <c r="X106" s="430">
        <f t="shared" si="11"/>
        <v>0</v>
      </c>
      <c r="Y106" s="339">
        <f t="shared" si="12"/>
        <v>370</v>
      </c>
      <c r="Z106" s="421"/>
      <c r="AA106" s="430">
        <f t="shared" si="13"/>
        <v>0</v>
      </c>
      <c r="AB106" s="355">
        <f t="shared" si="14"/>
        <v>0</v>
      </c>
      <c r="AC106" s="9">
        <f t="shared" si="69"/>
        <v>0.15</v>
      </c>
      <c r="AD106" s="9">
        <f t="shared" si="15"/>
        <v>1.8594044643248698E-2</v>
      </c>
      <c r="AE106" s="11">
        <f t="shared" si="16"/>
        <v>141.33333333333334</v>
      </c>
      <c r="AF106" s="421"/>
      <c r="AG106" s="411">
        <f t="shared" si="17"/>
        <v>0</v>
      </c>
      <c r="AH106" s="12">
        <f t="shared" si="18"/>
        <v>163</v>
      </c>
      <c r="AI106" s="421"/>
      <c r="AJ106" s="439">
        <f t="shared" si="19"/>
        <v>0</v>
      </c>
      <c r="AK106" s="13">
        <f t="shared" si="20"/>
        <v>212</v>
      </c>
      <c r="AL106" s="426"/>
      <c r="AM106" s="427">
        <f t="shared" si="21"/>
        <v>0</v>
      </c>
      <c r="AN106" s="361">
        <f t="shared" si="22"/>
        <v>0</v>
      </c>
      <c r="AO106" s="378">
        <f t="shared" si="70"/>
        <v>0.15</v>
      </c>
      <c r="AP106" s="378">
        <f t="shared" si="23"/>
        <v>1.3682410209183002E-2</v>
      </c>
      <c r="AQ106" s="379">
        <f t="shared" si="24"/>
        <v>104</v>
      </c>
      <c r="AR106" s="421"/>
      <c r="AS106" s="411">
        <f t="shared" si="25"/>
        <v>0</v>
      </c>
      <c r="AT106" s="383">
        <f t="shared" si="26"/>
        <v>120</v>
      </c>
      <c r="AU106" s="421"/>
      <c r="AV106" s="439">
        <f t="shared" si="27"/>
        <v>0</v>
      </c>
      <c r="AW106" s="385">
        <f t="shared" si="28"/>
        <v>156</v>
      </c>
      <c r="AX106" s="421"/>
      <c r="AY106" s="427">
        <f t="shared" si="29"/>
        <v>0</v>
      </c>
      <c r="AZ106" s="361">
        <f t="shared" si="30"/>
        <v>0</v>
      </c>
      <c r="BA106" s="17">
        <f t="shared" si="2"/>
        <v>1.0524930930140772E-2</v>
      </c>
      <c r="BB106" s="14">
        <f t="shared" si="31"/>
        <v>80</v>
      </c>
      <c r="BC106" s="24"/>
      <c r="BD106" s="10">
        <f t="shared" si="32"/>
        <v>0</v>
      </c>
      <c r="BE106" s="15">
        <f t="shared" si="33"/>
        <v>92</v>
      </c>
      <c r="BF106" s="24"/>
      <c r="BG106" s="23">
        <f t="shared" si="34"/>
        <v>0</v>
      </c>
      <c r="BH106" s="16">
        <f t="shared" si="35"/>
        <v>106</v>
      </c>
      <c r="BI106" s="24"/>
      <c r="BJ106" s="25">
        <f t="shared" si="36"/>
        <v>0</v>
      </c>
      <c r="BK106" s="26">
        <f t="shared" si="37"/>
        <v>0</v>
      </c>
      <c r="BL106" s="17">
        <f t="shared" si="38"/>
        <v>8.595360259614963E-3</v>
      </c>
      <c r="BM106" s="14">
        <f t="shared" si="39"/>
        <v>65.333333333333329</v>
      </c>
      <c r="BN106" s="24"/>
      <c r="BO106" s="10">
        <f t="shared" si="40"/>
        <v>0</v>
      </c>
      <c r="BP106" s="15">
        <f t="shared" si="41"/>
        <v>75</v>
      </c>
      <c r="BQ106" s="24"/>
      <c r="BR106" s="23">
        <f t="shared" si="42"/>
        <v>0</v>
      </c>
      <c r="BS106" s="16">
        <f t="shared" si="43"/>
        <v>86</v>
      </c>
      <c r="BT106" s="24"/>
      <c r="BU106" s="25">
        <f t="shared" si="44"/>
        <v>0</v>
      </c>
      <c r="BV106" s="26">
        <f t="shared" si="45"/>
        <v>0</v>
      </c>
      <c r="BW106" s="17">
        <f t="shared" si="46"/>
        <v>7.0667393388088038E-3</v>
      </c>
      <c r="BX106" s="14">
        <f t="shared" si="47"/>
        <v>53.714285714285715</v>
      </c>
      <c r="BY106" s="24"/>
      <c r="BZ106" s="10">
        <f t="shared" si="48"/>
        <v>0</v>
      </c>
      <c r="CA106" s="15">
        <f t="shared" si="49"/>
        <v>62</v>
      </c>
      <c r="CB106" s="24"/>
      <c r="CC106" s="23">
        <f t="shared" si="50"/>
        <v>0</v>
      </c>
      <c r="CD106" s="16">
        <f t="shared" si="51"/>
        <v>71</v>
      </c>
      <c r="CE106" s="24"/>
      <c r="CF106" s="25">
        <f t="shared" si="52"/>
        <v>0</v>
      </c>
      <c r="CG106" s="26">
        <f t="shared" si="53"/>
        <v>0</v>
      </c>
      <c r="CH106" s="17">
        <f t="shared" si="54"/>
        <v>6.0518352848309429E-3</v>
      </c>
      <c r="CI106" s="14">
        <f t="shared" si="55"/>
        <v>46</v>
      </c>
      <c r="CJ106" s="24"/>
      <c r="CK106" s="10">
        <f t="shared" si="56"/>
        <v>0</v>
      </c>
      <c r="CL106" s="15">
        <f t="shared" si="57"/>
        <v>53</v>
      </c>
      <c r="CM106" s="24"/>
      <c r="CN106" s="23">
        <f t="shared" si="58"/>
        <v>0</v>
      </c>
      <c r="CO106" s="15">
        <f t="shared" si="59"/>
        <v>61</v>
      </c>
      <c r="CP106" s="24"/>
      <c r="CQ106" s="23">
        <f t="shared" si="60"/>
        <v>0</v>
      </c>
      <c r="CR106" s="361">
        <f t="shared" si="61"/>
        <v>0</v>
      </c>
    </row>
    <row r="107" spans="1:96" x14ac:dyDescent="0.25">
      <c r="A107" s="347">
        <f t="shared" si="72"/>
        <v>94</v>
      </c>
      <c r="B107" s="367">
        <f t="shared" si="62"/>
        <v>7701</v>
      </c>
      <c r="C107" s="460" t="s">
        <v>10</v>
      </c>
      <c r="D107" s="366">
        <f t="shared" si="67"/>
        <v>7800</v>
      </c>
      <c r="E107" s="326">
        <f t="shared" si="68"/>
        <v>0.15</v>
      </c>
      <c r="F107" s="326">
        <f t="shared" si="1"/>
        <v>4.2851577717179588E-2</v>
      </c>
      <c r="G107" s="327">
        <f t="shared" si="63"/>
        <v>330</v>
      </c>
      <c r="H107" s="415"/>
      <c r="I107" s="414">
        <f t="shared" si="3"/>
        <v>0</v>
      </c>
      <c r="J107" s="329">
        <f t="shared" si="4"/>
        <v>350</v>
      </c>
      <c r="K107" s="421"/>
      <c r="L107" s="414">
        <f t="shared" si="5"/>
        <v>0</v>
      </c>
      <c r="M107" s="333">
        <f t="shared" si="6"/>
        <v>370</v>
      </c>
      <c r="N107" s="428"/>
      <c r="O107" s="414">
        <f t="shared" si="7"/>
        <v>0</v>
      </c>
      <c r="P107" s="351">
        <f t="shared" si="64"/>
        <v>0</v>
      </c>
      <c r="Q107" s="335">
        <f t="shared" si="71"/>
        <v>0.15</v>
      </c>
      <c r="R107" s="335">
        <f t="shared" si="8"/>
        <v>4.2851577717179588E-2</v>
      </c>
      <c r="S107" s="336">
        <f t="shared" si="66"/>
        <v>330</v>
      </c>
      <c r="T107" s="421"/>
      <c r="U107" s="411">
        <f t="shared" si="9"/>
        <v>0</v>
      </c>
      <c r="V107" s="338">
        <f t="shared" si="10"/>
        <v>350</v>
      </c>
      <c r="W107" s="421"/>
      <c r="X107" s="430">
        <f t="shared" si="11"/>
        <v>0</v>
      </c>
      <c r="Y107" s="339">
        <f t="shared" si="12"/>
        <v>370</v>
      </c>
      <c r="Z107" s="421"/>
      <c r="AA107" s="430">
        <f t="shared" si="13"/>
        <v>0</v>
      </c>
      <c r="AB107" s="355">
        <f t="shared" si="14"/>
        <v>0</v>
      </c>
      <c r="AC107" s="9">
        <f t="shared" si="69"/>
        <v>0.15</v>
      </c>
      <c r="AD107" s="9">
        <f t="shared" si="15"/>
        <v>1.8698870276587457E-2</v>
      </c>
      <c r="AE107" s="11">
        <f t="shared" si="16"/>
        <v>144</v>
      </c>
      <c r="AF107" s="421"/>
      <c r="AG107" s="411">
        <f t="shared" si="17"/>
        <v>0</v>
      </c>
      <c r="AH107" s="12">
        <f t="shared" si="18"/>
        <v>166</v>
      </c>
      <c r="AI107" s="421"/>
      <c r="AJ107" s="439">
        <f t="shared" si="19"/>
        <v>0</v>
      </c>
      <c r="AK107" s="13">
        <f t="shared" si="20"/>
        <v>216</v>
      </c>
      <c r="AL107" s="426"/>
      <c r="AM107" s="427">
        <f t="shared" si="21"/>
        <v>0</v>
      </c>
      <c r="AN107" s="361">
        <f t="shared" si="22"/>
        <v>0</v>
      </c>
      <c r="AO107" s="378">
        <f t="shared" si="70"/>
        <v>0.15</v>
      </c>
      <c r="AP107" s="378">
        <f t="shared" si="23"/>
        <v>1.3764446175821322E-2</v>
      </c>
      <c r="AQ107" s="379">
        <f t="shared" si="24"/>
        <v>106</v>
      </c>
      <c r="AR107" s="421"/>
      <c r="AS107" s="411">
        <f t="shared" si="25"/>
        <v>0</v>
      </c>
      <c r="AT107" s="383">
        <f t="shared" si="26"/>
        <v>122</v>
      </c>
      <c r="AU107" s="421"/>
      <c r="AV107" s="439">
        <f t="shared" si="27"/>
        <v>0</v>
      </c>
      <c r="AW107" s="385">
        <f t="shared" si="28"/>
        <v>159</v>
      </c>
      <c r="AX107" s="421"/>
      <c r="AY107" s="427">
        <f t="shared" si="29"/>
        <v>0</v>
      </c>
      <c r="AZ107" s="361">
        <f t="shared" si="30"/>
        <v>0</v>
      </c>
      <c r="BA107" s="17">
        <f t="shared" si="2"/>
        <v>1.0596026490066225E-2</v>
      </c>
      <c r="BB107" s="14">
        <f t="shared" si="31"/>
        <v>81.599999999999994</v>
      </c>
      <c r="BC107" s="24"/>
      <c r="BD107" s="10">
        <f t="shared" si="32"/>
        <v>0</v>
      </c>
      <c r="BE107" s="15">
        <f t="shared" si="33"/>
        <v>94</v>
      </c>
      <c r="BF107" s="24"/>
      <c r="BG107" s="23">
        <f t="shared" si="34"/>
        <v>0</v>
      </c>
      <c r="BH107" s="16">
        <f t="shared" si="35"/>
        <v>108</v>
      </c>
      <c r="BI107" s="24"/>
      <c r="BJ107" s="25">
        <f t="shared" si="36"/>
        <v>0</v>
      </c>
      <c r="BK107" s="26">
        <f t="shared" si="37"/>
        <v>0</v>
      </c>
      <c r="BL107" s="17">
        <f t="shared" si="38"/>
        <v>8.6568843873090079E-3</v>
      </c>
      <c r="BM107" s="14">
        <f t="shared" si="39"/>
        <v>66.666666666666671</v>
      </c>
      <c r="BN107" s="24"/>
      <c r="BO107" s="10">
        <f t="shared" si="40"/>
        <v>0</v>
      </c>
      <c r="BP107" s="15">
        <f t="shared" si="41"/>
        <v>77</v>
      </c>
      <c r="BQ107" s="24"/>
      <c r="BR107" s="23">
        <f t="shared" si="42"/>
        <v>0</v>
      </c>
      <c r="BS107" s="16">
        <f t="shared" si="43"/>
        <v>89</v>
      </c>
      <c r="BT107" s="24"/>
      <c r="BU107" s="25">
        <f t="shared" si="44"/>
        <v>0</v>
      </c>
      <c r="BV107" s="26">
        <f t="shared" si="45"/>
        <v>0</v>
      </c>
      <c r="BW107" s="17">
        <f t="shared" si="46"/>
        <v>7.123379152985697E-3</v>
      </c>
      <c r="BX107" s="14">
        <f t="shared" si="47"/>
        <v>54.857142857142854</v>
      </c>
      <c r="BY107" s="24"/>
      <c r="BZ107" s="10">
        <f t="shared" si="48"/>
        <v>0</v>
      </c>
      <c r="CA107" s="15">
        <f t="shared" si="49"/>
        <v>63</v>
      </c>
      <c r="CB107" s="24"/>
      <c r="CC107" s="23">
        <f t="shared" si="50"/>
        <v>0</v>
      </c>
      <c r="CD107" s="16">
        <f t="shared" si="51"/>
        <v>72</v>
      </c>
      <c r="CE107" s="24"/>
      <c r="CF107" s="25">
        <f t="shared" si="52"/>
        <v>0</v>
      </c>
      <c r="CG107" s="26">
        <f t="shared" si="53"/>
        <v>0</v>
      </c>
      <c r="CH107" s="17">
        <f t="shared" si="54"/>
        <v>6.1031034930528506E-3</v>
      </c>
      <c r="CI107" s="14">
        <f t="shared" si="55"/>
        <v>47</v>
      </c>
      <c r="CJ107" s="24"/>
      <c r="CK107" s="10">
        <f t="shared" si="56"/>
        <v>0</v>
      </c>
      <c r="CL107" s="15">
        <f t="shared" si="57"/>
        <v>54</v>
      </c>
      <c r="CM107" s="24"/>
      <c r="CN107" s="23">
        <f t="shared" si="58"/>
        <v>0</v>
      </c>
      <c r="CO107" s="15">
        <f t="shared" si="59"/>
        <v>62</v>
      </c>
      <c r="CP107" s="24"/>
      <c r="CQ107" s="23">
        <f t="shared" si="60"/>
        <v>0</v>
      </c>
      <c r="CR107" s="361">
        <f t="shared" si="61"/>
        <v>0</v>
      </c>
    </row>
    <row r="108" spans="1:96" x14ac:dyDescent="0.25">
      <c r="A108" s="347">
        <f t="shared" si="72"/>
        <v>95</v>
      </c>
      <c r="B108" s="367">
        <f t="shared" si="62"/>
        <v>7801</v>
      </c>
      <c r="C108" s="460" t="s">
        <v>10</v>
      </c>
      <c r="D108" s="366">
        <f t="shared" si="67"/>
        <v>7900</v>
      </c>
      <c r="E108" s="326">
        <f t="shared" si="68"/>
        <v>0.15</v>
      </c>
      <c r="F108" s="326">
        <f t="shared" si="1"/>
        <v>4.2302268939879505E-2</v>
      </c>
      <c r="G108" s="327">
        <f t="shared" si="63"/>
        <v>330</v>
      </c>
      <c r="H108" s="415"/>
      <c r="I108" s="414">
        <f t="shared" si="3"/>
        <v>0</v>
      </c>
      <c r="J108" s="329">
        <f t="shared" si="4"/>
        <v>350</v>
      </c>
      <c r="K108" s="421"/>
      <c r="L108" s="414">
        <f t="shared" si="5"/>
        <v>0</v>
      </c>
      <c r="M108" s="333">
        <f t="shared" si="6"/>
        <v>370</v>
      </c>
      <c r="N108" s="428"/>
      <c r="O108" s="414">
        <f t="shared" si="7"/>
        <v>0</v>
      </c>
      <c r="P108" s="351">
        <f t="shared" si="64"/>
        <v>0</v>
      </c>
      <c r="Q108" s="335">
        <f t="shared" si="71"/>
        <v>0.15</v>
      </c>
      <c r="R108" s="335">
        <f t="shared" si="8"/>
        <v>4.2302268939879505E-2</v>
      </c>
      <c r="S108" s="336">
        <f t="shared" si="66"/>
        <v>330</v>
      </c>
      <c r="T108" s="421"/>
      <c r="U108" s="411">
        <f t="shared" si="9"/>
        <v>0</v>
      </c>
      <c r="V108" s="338">
        <f t="shared" si="10"/>
        <v>350</v>
      </c>
      <c r="W108" s="421"/>
      <c r="X108" s="430">
        <f t="shared" si="11"/>
        <v>0</v>
      </c>
      <c r="Y108" s="339">
        <f t="shared" si="12"/>
        <v>370</v>
      </c>
      <c r="Z108" s="421"/>
      <c r="AA108" s="430">
        <f t="shared" si="13"/>
        <v>0</v>
      </c>
      <c r="AB108" s="355">
        <f t="shared" si="14"/>
        <v>0</v>
      </c>
      <c r="AC108" s="9">
        <f t="shared" si="69"/>
        <v>0.15</v>
      </c>
      <c r="AD108" s="9">
        <f t="shared" si="15"/>
        <v>1.8801008417724221E-2</v>
      </c>
      <c r="AE108" s="11">
        <f t="shared" si="16"/>
        <v>146.66666666666666</v>
      </c>
      <c r="AF108" s="421"/>
      <c r="AG108" s="411">
        <f t="shared" si="17"/>
        <v>0</v>
      </c>
      <c r="AH108" s="12">
        <f t="shared" si="18"/>
        <v>169</v>
      </c>
      <c r="AI108" s="421"/>
      <c r="AJ108" s="439">
        <f t="shared" si="19"/>
        <v>0</v>
      </c>
      <c r="AK108" s="13">
        <f t="shared" si="20"/>
        <v>220</v>
      </c>
      <c r="AL108" s="426"/>
      <c r="AM108" s="427">
        <f t="shared" si="21"/>
        <v>0</v>
      </c>
      <c r="AN108" s="361">
        <f t="shared" si="22"/>
        <v>0</v>
      </c>
      <c r="AO108" s="378">
        <f t="shared" si="70"/>
        <v>0.15</v>
      </c>
      <c r="AP108" s="378">
        <f t="shared" si="23"/>
        <v>1.3844378925778746E-2</v>
      </c>
      <c r="AQ108" s="379">
        <f t="shared" si="24"/>
        <v>108</v>
      </c>
      <c r="AR108" s="421"/>
      <c r="AS108" s="411">
        <f t="shared" si="25"/>
        <v>0</v>
      </c>
      <c r="AT108" s="383">
        <f t="shared" si="26"/>
        <v>124</v>
      </c>
      <c r="AU108" s="421"/>
      <c r="AV108" s="439">
        <f t="shared" si="27"/>
        <v>0</v>
      </c>
      <c r="AW108" s="385">
        <f t="shared" si="28"/>
        <v>161</v>
      </c>
      <c r="AX108" s="421"/>
      <c r="AY108" s="427">
        <f t="shared" si="29"/>
        <v>0</v>
      </c>
      <c r="AZ108" s="361">
        <f t="shared" si="30"/>
        <v>0</v>
      </c>
      <c r="BA108" s="17">
        <f t="shared" si="2"/>
        <v>1.0665299320599923E-2</v>
      </c>
      <c r="BB108" s="14">
        <f t="shared" si="31"/>
        <v>83.2</v>
      </c>
      <c r="BC108" s="24"/>
      <c r="BD108" s="10">
        <f t="shared" si="32"/>
        <v>0</v>
      </c>
      <c r="BE108" s="15">
        <f t="shared" si="33"/>
        <v>96</v>
      </c>
      <c r="BF108" s="24"/>
      <c r="BG108" s="23">
        <f t="shared" si="34"/>
        <v>0</v>
      </c>
      <c r="BH108" s="16">
        <f t="shared" si="35"/>
        <v>110</v>
      </c>
      <c r="BI108" s="24"/>
      <c r="BJ108" s="25">
        <f t="shared" si="36"/>
        <v>0</v>
      </c>
      <c r="BK108" s="26">
        <f t="shared" si="37"/>
        <v>0</v>
      </c>
      <c r="BL108" s="17">
        <f t="shared" si="38"/>
        <v>8.7168311754903215E-3</v>
      </c>
      <c r="BM108" s="14">
        <f t="shared" si="39"/>
        <v>68</v>
      </c>
      <c r="BN108" s="24"/>
      <c r="BO108" s="10">
        <f t="shared" si="40"/>
        <v>0</v>
      </c>
      <c r="BP108" s="15">
        <f t="shared" si="41"/>
        <v>78</v>
      </c>
      <c r="BQ108" s="24"/>
      <c r="BR108" s="23">
        <f t="shared" si="42"/>
        <v>0</v>
      </c>
      <c r="BS108" s="16">
        <f t="shared" si="43"/>
        <v>90</v>
      </c>
      <c r="BT108" s="24"/>
      <c r="BU108" s="25">
        <f t="shared" si="44"/>
        <v>0</v>
      </c>
      <c r="BV108" s="26">
        <f t="shared" si="45"/>
        <v>0</v>
      </c>
      <c r="BW108" s="17">
        <f t="shared" si="46"/>
        <v>7.1785668504037942E-3</v>
      </c>
      <c r="BX108" s="14">
        <f t="shared" si="47"/>
        <v>56</v>
      </c>
      <c r="BY108" s="24"/>
      <c r="BZ108" s="10">
        <f t="shared" si="48"/>
        <v>0</v>
      </c>
      <c r="CA108" s="15">
        <f t="shared" si="49"/>
        <v>64</v>
      </c>
      <c r="CB108" s="24"/>
      <c r="CC108" s="23">
        <f t="shared" si="50"/>
        <v>0</v>
      </c>
      <c r="CD108" s="16">
        <f t="shared" si="51"/>
        <v>74</v>
      </c>
      <c r="CE108" s="24"/>
      <c r="CF108" s="25">
        <f t="shared" si="52"/>
        <v>0</v>
      </c>
      <c r="CG108" s="26">
        <f t="shared" si="53"/>
        <v>0</v>
      </c>
      <c r="CH108" s="17">
        <f t="shared" si="54"/>
        <v>6.1530573003461091E-3</v>
      </c>
      <c r="CI108" s="14">
        <f t="shared" si="55"/>
        <v>48</v>
      </c>
      <c r="CJ108" s="24"/>
      <c r="CK108" s="10">
        <f t="shared" si="56"/>
        <v>0</v>
      </c>
      <c r="CL108" s="15">
        <f t="shared" si="57"/>
        <v>55</v>
      </c>
      <c r="CM108" s="24"/>
      <c r="CN108" s="23">
        <f t="shared" si="58"/>
        <v>0</v>
      </c>
      <c r="CO108" s="15">
        <f t="shared" si="59"/>
        <v>63</v>
      </c>
      <c r="CP108" s="24"/>
      <c r="CQ108" s="23">
        <f t="shared" si="60"/>
        <v>0</v>
      </c>
      <c r="CR108" s="361">
        <f t="shared" si="61"/>
        <v>0</v>
      </c>
    </row>
    <row r="109" spans="1:96" hidden="1" x14ac:dyDescent="0.25">
      <c r="A109" s="347">
        <f t="shared" si="72"/>
        <v>96</v>
      </c>
      <c r="B109" s="367">
        <f t="shared" si="62"/>
        <v>7901</v>
      </c>
      <c r="C109" s="460" t="s">
        <v>10</v>
      </c>
      <c r="D109" s="366">
        <f t="shared" si="67"/>
        <v>8000</v>
      </c>
      <c r="E109" s="326">
        <f t="shared" si="68"/>
        <v>0.15</v>
      </c>
      <c r="F109" s="326">
        <f t="shared" si="1"/>
        <v>4.1766864953803315E-2</v>
      </c>
      <c r="G109" s="327">
        <f t="shared" si="63"/>
        <v>330</v>
      </c>
      <c r="H109" s="415"/>
      <c r="I109" s="414">
        <f t="shared" si="3"/>
        <v>0</v>
      </c>
      <c r="J109" s="329">
        <f t="shared" si="4"/>
        <v>350</v>
      </c>
      <c r="K109" s="421"/>
      <c r="L109" s="414">
        <f t="shared" si="5"/>
        <v>0</v>
      </c>
      <c r="M109" s="333">
        <f t="shared" si="6"/>
        <v>370</v>
      </c>
      <c r="N109" s="428"/>
      <c r="O109" s="414">
        <f t="shared" si="7"/>
        <v>0</v>
      </c>
      <c r="P109" s="351">
        <f t="shared" si="64"/>
        <v>0</v>
      </c>
      <c r="Q109" s="335">
        <f t="shared" si="71"/>
        <v>0.15</v>
      </c>
      <c r="R109" s="335">
        <f t="shared" si="8"/>
        <v>4.1766864953803315E-2</v>
      </c>
      <c r="S109" s="336">
        <f t="shared" si="66"/>
        <v>330</v>
      </c>
      <c r="T109" s="421"/>
      <c r="U109" s="411">
        <f t="shared" si="9"/>
        <v>0</v>
      </c>
      <c r="V109" s="338">
        <f t="shared" si="10"/>
        <v>350</v>
      </c>
      <c r="W109" s="421"/>
      <c r="X109" s="430">
        <f t="shared" si="11"/>
        <v>0</v>
      </c>
      <c r="Y109" s="339">
        <f t="shared" si="12"/>
        <v>370</v>
      </c>
      <c r="Z109" s="421"/>
      <c r="AA109" s="430">
        <f t="shared" si="13"/>
        <v>0</v>
      </c>
      <c r="AB109" s="355">
        <f t="shared" si="14"/>
        <v>0</v>
      </c>
      <c r="AC109" s="9">
        <f t="shared" si="69"/>
        <v>0.15</v>
      </c>
      <c r="AD109" s="9">
        <f t="shared" si="15"/>
        <v>1.8900561110407967E-2</v>
      </c>
      <c r="AE109" s="11">
        <f t="shared" si="16"/>
        <v>149.33333333333334</v>
      </c>
      <c r="AF109" s="421"/>
      <c r="AG109" s="411">
        <f t="shared" si="17"/>
        <v>0</v>
      </c>
      <c r="AH109" s="12">
        <f t="shared" si="18"/>
        <v>172</v>
      </c>
      <c r="AI109" s="421"/>
      <c r="AJ109" s="439">
        <f t="shared" si="19"/>
        <v>0</v>
      </c>
      <c r="AK109" s="13">
        <f t="shared" si="20"/>
        <v>224</v>
      </c>
      <c r="AL109" s="426"/>
      <c r="AM109" s="427">
        <f t="shared" si="21"/>
        <v>0</v>
      </c>
      <c r="AN109" s="361">
        <f t="shared" si="22"/>
        <v>0</v>
      </c>
      <c r="AO109" s="378">
        <f t="shared" si="70"/>
        <v>0.15</v>
      </c>
      <c r="AP109" s="378">
        <f t="shared" si="23"/>
        <v>1.3922288317934439E-2</v>
      </c>
      <c r="AQ109" s="379">
        <f t="shared" si="24"/>
        <v>110</v>
      </c>
      <c r="AR109" s="421"/>
      <c r="AS109" s="411">
        <f t="shared" si="25"/>
        <v>0</v>
      </c>
      <c r="AT109" s="383">
        <f t="shared" si="26"/>
        <v>127</v>
      </c>
      <c r="AU109" s="421"/>
      <c r="AV109" s="439">
        <f t="shared" si="27"/>
        <v>0</v>
      </c>
      <c r="AW109" s="385">
        <f t="shared" si="28"/>
        <v>165</v>
      </c>
      <c r="AX109" s="421"/>
      <c r="AY109" s="427">
        <f t="shared" si="29"/>
        <v>0</v>
      </c>
      <c r="AZ109" s="361">
        <f t="shared" si="30"/>
        <v>0</v>
      </c>
      <c r="BA109" s="17">
        <f t="shared" si="2"/>
        <v>1.0732818630553094E-2</v>
      </c>
      <c r="BB109" s="14">
        <f t="shared" si="31"/>
        <v>84.8</v>
      </c>
      <c r="BC109" s="24"/>
      <c r="BD109" s="10">
        <f t="shared" si="32"/>
        <v>0</v>
      </c>
      <c r="BE109" s="15">
        <f t="shared" si="33"/>
        <v>98</v>
      </c>
      <c r="BF109" s="24"/>
      <c r="BG109" s="23">
        <f t="shared" si="34"/>
        <v>0</v>
      </c>
      <c r="BH109" s="16">
        <f t="shared" si="35"/>
        <v>113</v>
      </c>
      <c r="BI109" s="24"/>
      <c r="BJ109" s="25">
        <f t="shared" si="36"/>
        <v>0</v>
      </c>
      <c r="BK109" s="26">
        <f t="shared" si="37"/>
        <v>0</v>
      </c>
      <c r="BL109" s="17">
        <f t="shared" si="38"/>
        <v>8.7752605155465551E-3</v>
      </c>
      <c r="BM109" s="14">
        <f t="shared" si="39"/>
        <v>69.333333333333329</v>
      </c>
      <c r="BN109" s="24"/>
      <c r="BO109" s="10">
        <f t="shared" si="40"/>
        <v>0</v>
      </c>
      <c r="BP109" s="15">
        <f t="shared" si="41"/>
        <v>80</v>
      </c>
      <c r="BQ109" s="24"/>
      <c r="BR109" s="23">
        <f t="shared" si="42"/>
        <v>0</v>
      </c>
      <c r="BS109" s="16">
        <f t="shared" si="43"/>
        <v>92</v>
      </c>
      <c r="BT109" s="24"/>
      <c r="BU109" s="25">
        <f t="shared" si="44"/>
        <v>0</v>
      </c>
      <c r="BV109" s="26">
        <f t="shared" si="45"/>
        <v>0</v>
      </c>
      <c r="BW109" s="17">
        <f t="shared" si="46"/>
        <v>7.2323575677581504E-3</v>
      </c>
      <c r="BX109" s="14">
        <f t="shared" si="47"/>
        <v>57.142857142857146</v>
      </c>
      <c r="BY109" s="24"/>
      <c r="BZ109" s="10">
        <f t="shared" si="48"/>
        <v>0</v>
      </c>
      <c r="CA109" s="15">
        <f t="shared" si="49"/>
        <v>66</v>
      </c>
      <c r="CB109" s="24"/>
      <c r="CC109" s="23">
        <f t="shared" si="50"/>
        <v>0</v>
      </c>
      <c r="CD109" s="16">
        <f t="shared" si="51"/>
        <v>76</v>
      </c>
      <c r="CE109" s="24"/>
      <c r="CF109" s="25">
        <f t="shared" si="52"/>
        <v>0</v>
      </c>
      <c r="CG109" s="26">
        <f t="shared" si="53"/>
        <v>0</v>
      </c>
      <c r="CH109" s="17">
        <f t="shared" si="54"/>
        <v>6.2017466143526132E-3</v>
      </c>
      <c r="CI109" s="14">
        <f t="shared" si="55"/>
        <v>49</v>
      </c>
      <c r="CJ109" s="24"/>
      <c r="CK109" s="10">
        <f t="shared" si="56"/>
        <v>0</v>
      </c>
      <c r="CL109" s="15">
        <f t="shared" si="57"/>
        <v>56</v>
      </c>
      <c r="CM109" s="24"/>
      <c r="CN109" s="23">
        <f t="shared" si="58"/>
        <v>0</v>
      </c>
      <c r="CO109" s="15">
        <f t="shared" si="59"/>
        <v>64</v>
      </c>
      <c r="CP109" s="24"/>
      <c r="CQ109" s="23">
        <f t="shared" si="60"/>
        <v>0</v>
      </c>
      <c r="CR109" s="361">
        <f t="shared" si="61"/>
        <v>0</v>
      </c>
    </row>
    <row r="110" spans="1:96" ht="15" hidden="1" customHeight="1" x14ac:dyDescent="0.25">
      <c r="A110" s="347">
        <f t="shared" si="72"/>
        <v>97</v>
      </c>
      <c r="B110" s="367">
        <f t="shared" si="62"/>
        <v>8001</v>
      </c>
      <c r="C110" s="460" t="s">
        <v>10</v>
      </c>
      <c r="D110" s="366">
        <f t="shared" si="67"/>
        <v>8100</v>
      </c>
      <c r="E110" s="326">
        <f t="shared" si="68"/>
        <v>0.15</v>
      </c>
      <c r="F110" s="326">
        <f t="shared" si="1"/>
        <v>4.1244844394450697E-2</v>
      </c>
      <c r="G110" s="327">
        <f t="shared" si="63"/>
        <v>330</v>
      </c>
      <c r="H110" s="415"/>
      <c r="I110" s="414">
        <f t="shared" si="3"/>
        <v>0</v>
      </c>
      <c r="J110" s="329">
        <f t="shared" si="4"/>
        <v>350</v>
      </c>
      <c r="K110" s="421"/>
      <c r="L110" s="414">
        <f t="shared" si="5"/>
        <v>0</v>
      </c>
      <c r="M110" s="333">
        <f t="shared" si="6"/>
        <v>370</v>
      </c>
      <c r="N110" s="428"/>
      <c r="O110" s="414">
        <f t="shared" si="7"/>
        <v>0</v>
      </c>
      <c r="P110" s="351">
        <f t="shared" si="64"/>
        <v>0</v>
      </c>
      <c r="Q110" s="335">
        <f t="shared" si="71"/>
        <v>0.15</v>
      </c>
      <c r="R110" s="335">
        <f t="shared" si="8"/>
        <v>4.1244844394450697E-2</v>
      </c>
      <c r="S110" s="336">
        <f t="shared" si="66"/>
        <v>330</v>
      </c>
      <c r="T110" s="421"/>
      <c r="U110" s="411">
        <f t="shared" si="9"/>
        <v>0</v>
      </c>
      <c r="V110" s="338">
        <f t="shared" si="10"/>
        <v>350</v>
      </c>
      <c r="W110" s="421"/>
      <c r="X110" s="430">
        <f t="shared" si="11"/>
        <v>0</v>
      </c>
      <c r="Y110" s="339">
        <f t="shared" si="12"/>
        <v>370</v>
      </c>
      <c r="Z110" s="421"/>
      <c r="AA110" s="430">
        <f t="shared" si="13"/>
        <v>0</v>
      </c>
      <c r="AB110" s="355">
        <f t="shared" si="14"/>
        <v>0</v>
      </c>
      <c r="AC110" s="9">
        <f t="shared" si="69"/>
        <v>0.15</v>
      </c>
      <c r="AD110" s="9">
        <f t="shared" si="15"/>
        <v>1.8997625296837895E-2</v>
      </c>
      <c r="AE110" s="11">
        <f t="shared" si="16"/>
        <v>152</v>
      </c>
      <c r="AF110" s="421"/>
      <c r="AG110" s="411">
        <f t="shared" si="17"/>
        <v>0</v>
      </c>
      <c r="AH110" s="12">
        <f t="shared" si="18"/>
        <v>175</v>
      </c>
      <c r="AI110" s="421"/>
      <c r="AJ110" s="439">
        <f t="shared" si="19"/>
        <v>0</v>
      </c>
      <c r="AK110" s="13">
        <f t="shared" si="20"/>
        <v>228</v>
      </c>
      <c r="AL110" s="426"/>
      <c r="AM110" s="427">
        <f t="shared" si="21"/>
        <v>0</v>
      </c>
      <c r="AN110" s="361">
        <f t="shared" si="22"/>
        <v>0</v>
      </c>
      <c r="AO110" s="378">
        <f t="shared" si="70"/>
        <v>0.15</v>
      </c>
      <c r="AP110" s="378">
        <f t="shared" si="23"/>
        <v>1.399825021872266E-2</v>
      </c>
      <c r="AQ110" s="379">
        <f t="shared" si="24"/>
        <v>112</v>
      </c>
      <c r="AR110" s="421"/>
      <c r="AS110" s="411">
        <f t="shared" si="25"/>
        <v>0</v>
      </c>
      <c r="AT110" s="383">
        <f t="shared" si="26"/>
        <v>129</v>
      </c>
      <c r="AU110" s="421"/>
      <c r="AV110" s="439">
        <f t="shared" si="27"/>
        <v>0</v>
      </c>
      <c r="AW110" s="385">
        <f t="shared" si="28"/>
        <v>168</v>
      </c>
      <c r="AX110" s="421"/>
      <c r="AY110" s="427">
        <f t="shared" si="29"/>
        <v>0</v>
      </c>
      <c r="AZ110" s="361">
        <f t="shared" si="30"/>
        <v>0</v>
      </c>
      <c r="BA110" s="17">
        <f t="shared" si="2"/>
        <v>1.0798650168728909E-2</v>
      </c>
      <c r="BB110" s="14">
        <f t="shared" si="31"/>
        <v>86.4</v>
      </c>
      <c r="BC110" s="24"/>
      <c r="BD110" s="10">
        <f t="shared" si="32"/>
        <v>0</v>
      </c>
      <c r="BE110" s="15">
        <f t="shared" si="33"/>
        <v>99</v>
      </c>
      <c r="BF110" s="24"/>
      <c r="BG110" s="23">
        <f t="shared" si="34"/>
        <v>0</v>
      </c>
      <c r="BH110" s="16">
        <f t="shared" si="35"/>
        <v>114</v>
      </c>
      <c r="BI110" s="24"/>
      <c r="BJ110" s="25">
        <f t="shared" si="36"/>
        <v>0</v>
      </c>
      <c r="BK110" s="26">
        <f t="shared" si="37"/>
        <v>0</v>
      </c>
      <c r="BL110" s="17">
        <f t="shared" si="38"/>
        <v>8.8322293046702496E-3</v>
      </c>
      <c r="BM110" s="14">
        <f t="shared" si="39"/>
        <v>70.666666666666671</v>
      </c>
      <c r="BN110" s="24"/>
      <c r="BO110" s="10">
        <f t="shared" si="40"/>
        <v>0</v>
      </c>
      <c r="BP110" s="15">
        <f t="shared" si="41"/>
        <v>81</v>
      </c>
      <c r="BQ110" s="24"/>
      <c r="BR110" s="23">
        <f t="shared" si="42"/>
        <v>0</v>
      </c>
      <c r="BS110" s="16">
        <f t="shared" si="43"/>
        <v>93</v>
      </c>
      <c r="BT110" s="24"/>
      <c r="BU110" s="25">
        <f t="shared" si="44"/>
        <v>0</v>
      </c>
      <c r="BV110" s="26">
        <f t="shared" si="45"/>
        <v>0</v>
      </c>
      <c r="BW110" s="17">
        <f t="shared" si="46"/>
        <v>7.2848036852536293E-3</v>
      </c>
      <c r="BX110" s="14">
        <f t="shared" si="47"/>
        <v>58.285714285714285</v>
      </c>
      <c r="BY110" s="24"/>
      <c r="BZ110" s="10">
        <f t="shared" si="48"/>
        <v>0</v>
      </c>
      <c r="CA110" s="15">
        <f t="shared" si="49"/>
        <v>67</v>
      </c>
      <c r="CB110" s="24"/>
      <c r="CC110" s="23">
        <f t="shared" si="50"/>
        <v>0</v>
      </c>
      <c r="CD110" s="16">
        <f t="shared" si="51"/>
        <v>77</v>
      </c>
      <c r="CE110" s="24"/>
      <c r="CF110" s="25">
        <f t="shared" si="52"/>
        <v>0</v>
      </c>
      <c r="CG110" s="26">
        <f t="shared" si="53"/>
        <v>0</v>
      </c>
      <c r="CH110" s="17">
        <f t="shared" si="54"/>
        <v>6.2492188476440443E-3</v>
      </c>
      <c r="CI110" s="14">
        <f t="shared" si="55"/>
        <v>50</v>
      </c>
      <c r="CJ110" s="24"/>
      <c r="CK110" s="10">
        <f t="shared" si="56"/>
        <v>0</v>
      </c>
      <c r="CL110" s="15">
        <f t="shared" si="57"/>
        <v>58</v>
      </c>
      <c r="CM110" s="24"/>
      <c r="CN110" s="23">
        <f t="shared" si="58"/>
        <v>0</v>
      </c>
      <c r="CO110" s="15">
        <f t="shared" si="59"/>
        <v>67</v>
      </c>
      <c r="CP110" s="24"/>
      <c r="CQ110" s="23">
        <f t="shared" si="60"/>
        <v>0</v>
      </c>
      <c r="CR110" s="361">
        <f t="shared" si="61"/>
        <v>0</v>
      </c>
    </row>
    <row r="111" spans="1:96" ht="15" hidden="1" customHeight="1" x14ac:dyDescent="0.25">
      <c r="A111" s="347">
        <f t="shared" si="72"/>
        <v>98</v>
      </c>
      <c r="B111" s="367">
        <f t="shared" si="62"/>
        <v>8101</v>
      </c>
      <c r="C111" s="460" t="s">
        <v>10</v>
      </c>
      <c r="D111" s="366">
        <f t="shared" si="67"/>
        <v>8200</v>
      </c>
      <c r="E111" s="326">
        <f t="shared" si="68"/>
        <v>0.15</v>
      </c>
      <c r="F111" s="326">
        <f t="shared" ref="F111:F120" si="73">IF(OR(G111=$H$6,G111=0),"",G111/B111)</f>
        <v>4.0735711640538207E-2</v>
      </c>
      <c r="G111" s="327">
        <f t="shared" si="63"/>
        <v>330</v>
      </c>
      <c r="H111" s="415"/>
      <c r="I111" s="414">
        <f t="shared" si="3"/>
        <v>0</v>
      </c>
      <c r="J111" s="329">
        <f t="shared" si="4"/>
        <v>350</v>
      </c>
      <c r="K111" s="421"/>
      <c r="L111" s="414">
        <f t="shared" si="5"/>
        <v>0</v>
      </c>
      <c r="M111" s="333">
        <f t="shared" si="6"/>
        <v>370</v>
      </c>
      <c r="N111" s="428"/>
      <c r="O111" s="414">
        <f t="shared" si="7"/>
        <v>0</v>
      </c>
      <c r="P111" s="351">
        <f t="shared" si="64"/>
        <v>0</v>
      </c>
      <c r="Q111" s="335">
        <f t="shared" si="71"/>
        <v>0.15</v>
      </c>
      <c r="R111" s="335">
        <f t="shared" si="8"/>
        <v>4.0735711640538207E-2</v>
      </c>
      <c r="S111" s="336">
        <f t="shared" si="66"/>
        <v>330</v>
      </c>
      <c r="T111" s="421"/>
      <c r="U111" s="411">
        <f t="shared" si="9"/>
        <v>0</v>
      </c>
      <c r="V111" s="338">
        <f t="shared" si="10"/>
        <v>350</v>
      </c>
      <c r="W111" s="421"/>
      <c r="X111" s="430">
        <f t="shared" si="11"/>
        <v>0</v>
      </c>
      <c r="Y111" s="339">
        <f t="shared" si="12"/>
        <v>370</v>
      </c>
      <c r="Z111" s="421"/>
      <c r="AA111" s="430">
        <f t="shared" si="13"/>
        <v>0</v>
      </c>
      <c r="AB111" s="355">
        <f t="shared" si="14"/>
        <v>0</v>
      </c>
      <c r="AC111" s="9">
        <f t="shared" si="69"/>
        <v>0.15</v>
      </c>
      <c r="AD111" s="9">
        <f t="shared" si="15"/>
        <v>1.9092293132535076E-2</v>
      </c>
      <c r="AE111" s="11">
        <f t="shared" si="16"/>
        <v>154.66666666666666</v>
      </c>
      <c r="AF111" s="421"/>
      <c r="AG111" s="411">
        <f t="shared" si="17"/>
        <v>0</v>
      </c>
      <c r="AH111" s="12">
        <f t="shared" si="18"/>
        <v>178</v>
      </c>
      <c r="AI111" s="421"/>
      <c r="AJ111" s="439">
        <f t="shared" si="19"/>
        <v>0</v>
      </c>
      <c r="AK111" s="13">
        <f t="shared" si="20"/>
        <v>231</v>
      </c>
      <c r="AL111" s="426"/>
      <c r="AM111" s="427">
        <f t="shared" si="21"/>
        <v>0</v>
      </c>
      <c r="AN111" s="361">
        <f t="shared" si="22"/>
        <v>0</v>
      </c>
      <c r="AO111" s="378">
        <f t="shared" si="70"/>
        <v>0.15</v>
      </c>
      <c r="AP111" s="378">
        <f t="shared" si="23"/>
        <v>1.4072336748549562E-2</v>
      </c>
      <c r="AQ111" s="379">
        <f t="shared" si="24"/>
        <v>114</v>
      </c>
      <c r="AR111" s="421"/>
      <c r="AS111" s="411">
        <f t="shared" si="25"/>
        <v>0</v>
      </c>
      <c r="AT111" s="383">
        <f t="shared" si="26"/>
        <v>131</v>
      </c>
      <c r="AU111" s="421"/>
      <c r="AV111" s="439">
        <f t="shared" si="27"/>
        <v>0</v>
      </c>
      <c r="AW111" s="385">
        <f t="shared" si="28"/>
        <v>170</v>
      </c>
      <c r="AX111" s="421"/>
      <c r="AY111" s="427">
        <f t="shared" si="29"/>
        <v>0</v>
      </c>
      <c r="AZ111" s="361">
        <f t="shared" si="30"/>
        <v>0</v>
      </c>
      <c r="BA111" s="17">
        <f t="shared" ref="BA111:BA120" si="74">IF(OR(BB111=$H$6,BB111=0),"",BB111/B111)</f>
        <v>1.0862856437476854E-2</v>
      </c>
      <c r="BB111" s="14">
        <f t="shared" si="31"/>
        <v>88</v>
      </c>
      <c r="BC111" s="24"/>
      <c r="BD111" s="10">
        <f t="shared" si="32"/>
        <v>0</v>
      </c>
      <c r="BE111" s="15">
        <f t="shared" si="33"/>
        <v>101</v>
      </c>
      <c r="BF111" s="24"/>
      <c r="BG111" s="23">
        <f t="shared" si="34"/>
        <v>0</v>
      </c>
      <c r="BH111" s="16">
        <f t="shared" si="35"/>
        <v>116</v>
      </c>
      <c r="BI111" s="24"/>
      <c r="BJ111" s="25">
        <f t="shared" si="36"/>
        <v>0</v>
      </c>
      <c r="BK111" s="26">
        <f t="shared" si="37"/>
        <v>0</v>
      </c>
      <c r="BL111" s="17">
        <f t="shared" si="38"/>
        <v>8.8877916306628803E-3</v>
      </c>
      <c r="BM111" s="14">
        <f t="shared" si="39"/>
        <v>72</v>
      </c>
      <c r="BN111" s="24"/>
      <c r="BO111" s="10">
        <f t="shared" si="40"/>
        <v>0</v>
      </c>
      <c r="BP111" s="15">
        <f t="shared" si="41"/>
        <v>83</v>
      </c>
      <c r="BQ111" s="24"/>
      <c r="BR111" s="23">
        <f t="shared" si="42"/>
        <v>0</v>
      </c>
      <c r="BS111" s="16">
        <f t="shared" si="43"/>
        <v>95</v>
      </c>
      <c r="BT111" s="24"/>
      <c r="BU111" s="25">
        <f t="shared" si="44"/>
        <v>0</v>
      </c>
      <c r="BV111" s="26">
        <f t="shared" si="45"/>
        <v>0</v>
      </c>
      <c r="BW111" s="17">
        <f t="shared" si="46"/>
        <v>7.3359549967376165E-3</v>
      </c>
      <c r="BX111" s="14">
        <f t="shared" si="47"/>
        <v>59.428571428571431</v>
      </c>
      <c r="BY111" s="24"/>
      <c r="BZ111" s="10">
        <f t="shared" si="48"/>
        <v>0</v>
      </c>
      <c r="CA111" s="15">
        <f t="shared" si="49"/>
        <v>68</v>
      </c>
      <c r="CB111" s="24"/>
      <c r="CC111" s="23">
        <f t="shared" si="50"/>
        <v>0</v>
      </c>
      <c r="CD111" s="16">
        <f t="shared" si="51"/>
        <v>78</v>
      </c>
      <c r="CE111" s="24"/>
      <c r="CF111" s="25">
        <f t="shared" si="52"/>
        <v>0</v>
      </c>
      <c r="CG111" s="26">
        <f t="shared" si="53"/>
        <v>0</v>
      </c>
      <c r="CH111" s="17">
        <f t="shared" si="54"/>
        <v>6.2955190717195412E-3</v>
      </c>
      <c r="CI111" s="14">
        <f t="shared" si="55"/>
        <v>51</v>
      </c>
      <c r="CJ111" s="24"/>
      <c r="CK111" s="10">
        <f t="shared" si="56"/>
        <v>0</v>
      </c>
      <c r="CL111" s="15">
        <f t="shared" si="57"/>
        <v>59</v>
      </c>
      <c r="CM111" s="24"/>
      <c r="CN111" s="23">
        <f t="shared" si="58"/>
        <v>0</v>
      </c>
      <c r="CO111" s="15">
        <f t="shared" si="59"/>
        <v>68</v>
      </c>
      <c r="CP111" s="24"/>
      <c r="CQ111" s="23">
        <f t="shared" si="60"/>
        <v>0</v>
      </c>
      <c r="CR111" s="361">
        <f t="shared" si="61"/>
        <v>0</v>
      </c>
    </row>
    <row r="112" spans="1:96" ht="15" hidden="1" customHeight="1" x14ac:dyDescent="0.25">
      <c r="A112" s="347">
        <f t="shared" si="72"/>
        <v>99</v>
      </c>
      <c r="B112" s="367">
        <f t="shared" si="62"/>
        <v>8201</v>
      </c>
      <c r="C112" s="460" t="s">
        <v>10</v>
      </c>
      <c r="D112" s="366">
        <f t="shared" si="67"/>
        <v>8300</v>
      </c>
      <c r="E112" s="326">
        <f t="shared" si="68"/>
        <v>0.15</v>
      </c>
      <c r="F112" s="326">
        <f t="shared" si="73"/>
        <v>4.0238995244482378E-2</v>
      </c>
      <c r="G112" s="327">
        <f t="shared" si="63"/>
        <v>330</v>
      </c>
      <c r="H112" s="415"/>
      <c r="I112" s="414">
        <f t="shared" si="3"/>
        <v>0</v>
      </c>
      <c r="J112" s="329">
        <f t="shared" ref="J112:J120" si="75">IF(G112=0,0,IF((ROUND(G112*(1+$H$32),0))&gt;$H$22,$H$22,IF((ROUND(G112*(1+$H$32),0))&lt;$H$7,$H$7,ROUND(G112*(1+$H$32),0))))</f>
        <v>350</v>
      </c>
      <c r="K112" s="421"/>
      <c r="L112" s="414">
        <f t="shared" ref="L112:L120" si="76">SUM(J112*K112)</f>
        <v>0</v>
      </c>
      <c r="M112" s="333">
        <f t="shared" ref="M112:M121" si="77">IF(J112=0,0,IF((ROUND(J112*(1+$H$33),0))&gt;$H$23,$H$23,IF((ROUND(J112*(1+$H$33),0))&lt;$H$8,$H$8,ROUND(J112*(1+$H$33),0))))</f>
        <v>370</v>
      </c>
      <c r="N112" s="428"/>
      <c r="O112" s="414">
        <f t="shared" ref="O112:O120" si="78">SUM(M112*N112)</f>
        <v>0</v>
      </c>
      <c r="P112" s="351">
        <f t="shared" si="64"/>
        <v>0</v>
      </c>
      <c r="Q112" s="335">
        <f t="shared" si="71"/>
        <v>0.15</v>
      </c>
      <c r="R112" s="335">
        <f t="shared" ref="R112:R120" si="79">IF(OR(S112=$H$6-1,S112=0),"",S112/B112)</f>
        <v>4.0238995244482378E-2</v>
      </c>
      <c r="S112" s="336">
        <f t="shared" si="66"/>
        <v>330</v>
      </c>
      <c r="T112" s="421"/>
      <c r="U112" s="411">
        <f t="shared" ref="U112:U120" si="80">S112*T112</f>
        <v>0</v>
      </c>
      <c r="V112" s="338">
        <f t="shared" ref="V112:V120" si="81">IF(S112=0,0,IF((ROUND(S112*(1+$H$32),0))&gt;$H$22,$H$22,IF((ROUND(S112*(1+$H$32),0))&lt;$H$7-1,$H$7-1,ROUND(S112*(1+$H$32),0))))</f>
        <v>350</v>
      </c>
      <c r="W112" s="421"/>
      <c r="X112" s="430">
        <f t="shared" ref="X112:X120" si="82">V112*W112</f>
        <v>0</v>
      </c>
      <c r="Y112" s="339">
        <f t="shared" ref="Y112:Y121" si="83">IF(V112=0,0,IF((ROUND(V112*(1+$H$33),0))&gt;$H$23,$H$23,IF((ROUND(V112*(1+$H$33),0))&lt;$H$8-1,$H$8-1,ROUND(V112*(1+$H$33),0))))</f>
        <v>370</v>
      </c>
      <c r="Z112" s="421"/>
      <c r="AA112" s="430">
        <f t="shared" ref="AA112:AA120" si="84">Y112*Z112</f>
        <v>0</v>
      </c>
      <c r="AB112" s="355">
        <f t="shared" ref="AB112:AB120" si="85">U112+X112+AA112</f>
        <v>0</v>
      </c>
      <c r="AC112" s="9">
        <f t="shared" si="69"/>
        <v>0.15</v>
      </c>
      <c r="AD112" s="9">
        <f t="shared" ref="AD112:AD120" si="86">IF(OR(AE112=$H$6-2,AE112=0),"",AE112/B112)</f>
        <v>1.918465227817746E-2</v>
      </c>
      <c r="AE112" s="11">
        <f t="shared" ref="AE112:AE120" si="87">IF(AND(IF((((B112-1-$H$13)*$H$25)/$H$35)&gt;$H$21,$H$21,IF((((B112-1-$H$13)*$H$25)/$H$35)&lt;$H$6-2,$H$6-2,((B112-1-$H$13)*$H$25)/$H$35))&lt;=$H$6-2,B112-1&lt;$H$13),$H$6-2,IF((((B112-1-$H$13)*$H$25)/$H$35)&gt;$H$21,$H$21,IF((((B112-1-$H$13)*$H$25)/$H$35)&lt;$H$6-2,$H$6-2,((B112-1-$H$13)*$H$25)/$H$35)))</f>
        <v>157.33333333333334</v>
      </c>
      <c r="AF112" s="421"/>
      <c r="AG112" s="411">
        <f t="shared" ref="AG112:AG120" si="88">AE112*AF112</f>
        <v>0</v>
      </c>
      <c r="AH112" s="12">
        <f t="shared" ref="AH112:AH120" si="89">IF(AE112=0,0,IF((ROUND(AE112*(1+$H$32),0))&gt;$H$22,$H$22,IF((ROUND(AE112*(1+$H$32),0))&lt;$H$7-2,$H$7-2,ROUND(AE112*(1+$H$32),0))))</f>
        <v>181</v>
      </c>
      <c r="AI112" s="421"/>
      <c r="AJ112" s="439">
        <f t="shared" ref="AJ112:AJ120" si="90">AH112*AI112</f>
        <v>0</v>
      </c>
      <c r="AK112" s="13">
        <f t="shared" ref="AK112:AK121" si="91">IF(AH112=0,0,IF((ROUND(AH112*(1+$H$33),0))&gt;$H$23,$H$23,IF((ROUND(AH112*(1+$H$33),0))&lt;$H$8-2,$H$8-2,ROUND(AH112*(1+$H$33),0))))</f>
        <v>235</v>
      </c>
      <c r="AL112" s="426"/>
      <c r="AM112" s="427">
        <f t="shared" ref="AM112:AM120" si="92">AK112*AL112</f>
        <v>0</v>
      </c>
      <c r="AN112" s="361">
        <f t="shared" ref="AN112:AN120" si="93">AG112+AJ112+AM112</f>
        <v>0</v>
      </c>
      <c r="AO112" s="378">
        <f t="shared" si="70"/>
        <v>0.15</v>
      </c>
      <c r="AP112" s="378">
        <f t="shared" ref="AP112:AP120" si="94">IF(OR(AQ112=$H$6-3,AQ112=0),"",AQ112/B112)</f>
        <v>1.4144616510181686E-2</v>
      </c>
      <c r="AQ112" s="379">
        <f t="shared" ref="AQ112:AQ120" si="95">IF(AND(IF((((B112-1-$H$14)*$H$25)/$H$36)&gt;$H$21,$H$21,IF((((B112-1-$H$14)*$H$25)/$H$36)&lt;$H$6-3,$H$6-3,((B112-1-$H$14)*$H$25)/$H$36))&lt;=$H$6-3,B112-1&lt;$H$14),$H$6-3,IF((((B112-1-$H$14)*$H$25)/$H$36)&gt;$H$21,$H$21,IF((((B112-1-$H$14)*$H$25)/$H$36)&lt;$H$6-3,$H$6-3,((B112-1-$H$14)*$H$25)/$H$36)))</f>
        <v>116</v>
      </c>
      <c r="AR112" s="421"/>
      <c r="AS112" s="411">
        <f t="shared" ref="AS112:AS120" si="96">AQ112*AR112</f>
        <v>0</v>
      </c>
      <c r="AT112" s="383">
        <f t="shared" ref="AT112:AT120" si="97">IF(AQ112=0,0,IF((ROUND(AQ112*(1+$H$32),0))&gt;$H$22,$H$22,IF((ROUND(AQ112*(1+$H$32),0))&lt;$H$7-3,$H$7-3,ROUND(AQ112*(1+$H$32),0))))</f>
        <v>133</v>
      </c>
      <c r="AU112" s="421"/>
      <c r="AV112" s="439">
        <f t="shared" ref="AV112:AV120" si="98">AT112*AU112</f>
        <v>0</v>
      </c>
      <c r="AW112" s="385">
        <f t="shared" ref="AW112:AW121" si="99">IF(AT112=0,0,IF((ROUND(AT112*(1+$H$33),0))&gt;$H$23,$H$23,IF((ROUND(AT112*(1+$H$33),0))&lt;$H$8-3,$H$8-3,ROUND(AT112*(1+$H$33),0))))</f>
        <v>173</v>
      </c>
      <c r="AX112" s="421"/>
      <c r="AY112" s="427">
        <f t="shared" ref="AY112:AY120" si="100">AW112*AX112</f>
        <v>0</v>
      </c>
      <c r="AZ112" s="361">
        <f t="shared" ref="AZ112:AZ120" si="101">AS112+AV112+AY112</f>
        <v>0</v>
      </c>
      <c r="BA112" s="17">
        <f t="shared" si="74"/>
        <v>1.0925496890623094E-2</v>
      </c>
      <c r="BB112" s="14">
        <f t="shared" ref="BB112:BB120" si="102">IF(AND(IF((((B112-1-$H$15)*$H$25)/$H$37)&gt;$H$21,$H$21,IF((((B112-1-$H$15)*$H$25)/$H$37)&lt;$H$6-4,$H$6-4,((B112-1-$H$15)*$H$25)/$H$37))&lt;=$H$6-4,B112-1&lt;$H$15),$H$6-4,IF((((B112-1-$H$15)*$H$25)/$H$37)&gt;$H$21,$H$21,IF((((B112-1-$H$15)*$H$25)/$H$37)&lt;$H$6-4,$H$6-4,((B112-1-$H$15)*$H$25)/$H$37)))</f>
        <v>89.6</v>
      </c>
      <c r="BC112" s="24"/>
      <c r="BD112" s="10">
        <f t="shared" ref="BD112:BD120" si="103">BB112*BC112</f>
        <v>0</v>
      </c>
      <c r="BE112" s="15">
        <f t="shared" ref="BE112:BE120" si="104">IF(BB112=0,0,IF((ROUND(BB112*(1+$H$32),0))&gt;$H$22,$H$22,IF((ROUND(BB112*(1+$H$32),0))&lt;$H$7-4,$H$7-4,ROUND(BB112*(1+$H$32),0))))</f>
        <v>103</v>
      </c>
      <c r="BF112" s="24"/>
      <c r="BG112" s="23">
        <f t="shared" ref="BG112:BG120" si="105">BE112*BF112</f>
        <v>0</v>
      </c>
      <c r="BH112" s="16">
        <f t="shared" ref="BH112:BH120" si="106">IF(BE112=0,0,IF((ROUND(BE112*(1+$H$32),0))&gt;$H$22,$H$22,IF((ROUND(BE112*(1+$H$32),0))&lt;$H$8-4,$H$8-4,ROUND(BE112*(1+$H$32),0))))</f>
        <v>118</v>
      </c>
      <c r="BI112" s="24"/>
      <c r="BJ112" s="25">
        <f t="shared" ref="BJ112:BJ120" si="107">BH112*BI112</f>
        <v>0</v>
      </c>
      <c r="BK112" s="26">
        <f t="shared" ref="BK112:BK120" si="108">BD112+BG112+BJ112</f>
        <v>0</v>
      </c>
      <c r="BL112" s="17">
        <f t="shared" ref="BL112:BL120" si="109">IF(OR(BM112=$H$6,BM112=0),"",BM112/B112)</f>
        <v>8.9419989432183069E-3</v>
      </c>
      <c r="BM112" s="14">
        <f t="shared" ref="BM112:BM120" si="110">IF(AND(IF((((B112-1-$H$16)*$H$25)/$H$38)&gt;$H$21,$H$21,IF((((B112-1-$H$16)*$H$25)/$H$38)&lt;$H$6-5,$H$6-5,((B112-1-$H$16)*$H$25)/$H$38))&lt;=$H$6-5,B112-1&lt;$H$16),$H$6-5,IF((((B112-1-$H$16)*$H$25)/$H$38)&gt;$H$21,$H$21,IF((((B112-1-$H$16)*$H$25)/$H$38)&lt;$H$6-5,$H$6-5,((B112-1-$H$16)*$H$25)/$H$38)))</f>
        <v>73.333333333333329</v>
      </c>
      <c r="BN112" s="24"/>
      <c r="BO112" s="10">
        <f t="shared" ref="BO112:BO120" si="111">BM112*BN112</f>
        <v>0</v>
      </c>
      <c r="BP112" s="15">
        <f t="shared" ref="BP112:BP120" si="112">IF(BM112=0,0,IF((ROUND(BM112*(1+$H$32),0))&gt;$H$22,$H$22,IF((ROUND(BM112*(1+$H$32),0))&lt;$H$7-5,$H$7-5,ROUND(BM112*(1+$H$32),0))))</f>
        <v>84</v>
      </c>
      <c r="BQ112" s="24"/>
      <c r="BR112" s="23">
        <f t="shared" ref="BR112:BR120" si="113">BP112*BQ112</f>
        <v>0</v>
      </c>
      <c r="BS112" s="16">
        <f t="shared" ref="BS112:BS120" si="114">IF(BP112=0,0,IF((ROUND(BP112*(1+$H$32),0))&gt;$H$22,$H$22,IF((ROUND(BP112*(1+$H$32),0))&lt;$H$8-5,$H$8-5,ROUND(BP112*(1+$H$32),0))))</f>
        <v>97</v>
      </c>
      <c r="BT112" s="24"/>
      <c r="BU112" s="25">
        <f t="shared" ref="BU112:BU120" si="115">BS112*BT112</f>
        <v>0</v>
      </c>
      <c r="BV112" s="26">
        <f t="shared" ref="BV112:BV120" si="116">BO112+BR112+BU112</f>
        <v>0</v>
      </c>
      <c r="BW112" s="17">
        <f t="shared" ref="BW112:BW120" si="117">IF(OR(BX112=$H$6,BX112=0),"",BX112/B112)</f>
        <v>7.3858588673855101E-3</v>
      </c>
      <c r="BX112" s="14">
        <f t="shared" ref="BX112:BX120" si="118">IF(AND(IF((((B112-1-$H$17)*$H$25)/$H$39)&gt;$H$21,$H$21,IF((((B112-1-$H$17)*$H$25)/$H$39)&lt;$H$6-6,$H$6-6,((B112-1-$H$17)*$H$25)/$H$39))&lt;=$H$6-6,B112-1&lt;$H$17),$H$6-6,IF((((B112-1-$H$17)*$H$25)/$H$39)&gt;$H$21,$H$21,IF((((B112-1-$H$17)*$H$25)/$H$39)&lt;$H$6-6,$H$6-6,((B112-1-$H$17)*$H$25)/$H$39)))</f>
        <v>60.571428571428569</v>
      </c>
      <c r="BY112" s="24"/>
      <c r="BZ112" s="10">
        <f t="shared" ref="BZ112:BZ120" si="119">BX112*BY112</f>
        <v>0</v>
      </c>
      <c r="CA112" s="15">
        <f t="shared" ref="CA112:CA120" si="120">IF(BX112=0,0,IF((ROUND(BX112*(1+$H$32),0))&gt;$H$22,$H$22,IF((ROUND(BX112*(1+$H$32),0))&lt;$H$7-6,$H$7-6,ROUND(BX112*(1+$H$32),0))))</f>
        <v>70</v>
      </c>
      <c r="CB112" s="24"/>
      <c r="CC112" s="23">
        <f t="shared" ref="CC112:CC120" si="121">CA112*CB112</f>
        <v>0</v>
      </c>
      <c r="CD112" s="16">
        <f t="shared" ref="CD112:CD120" si="122">IF(CA112=0,0,IF((ROUND(CA112*(1+$H$32),0))&gt;$H$22,$H$22,IF((ROUND(CA112*(1+$H$32),0))&lt;$H$8-6,$H$8-6,ROUND(CA112*(1+$H$32),0))))</f>
        <v>81</v>
      </c>
      <c r="CE112" s="24"/>
      <c r="CF112" s="25">
        <f t="shared" ref="CF112:CF120" si="123">CD112*CE112</f>
        <v>0</v>
      </c>
      <c r="CG112" s="26">
        <f t="shared" ref="CG112:CG120" si="124">BZ112+CC112+CF112</f>
        <v>0</v>
      </c>
      <c r="CH112" s="17">
        <f t="shared" ref="CH112:CH120" si="125">IF(OR(CI112=$H$6,CI112=0),"",CI112/B112)</f>
        <v>6.3406901597366176E-3</v>
      </c>
      <c r="CI112" s="14">
        <f t="shared" ref="CI112:CI120" si="126">IF(AND(IF((((B112-1-$H$18)*$H$25)/$H$40)&gt;$H$21,$H$21,IF((((B112-1-$H$18)*$H$25)/$H$40)&lt;$H$6-7,$H$6-7,((B112-1-$H$18)*$H$25)/$H$40))&lt;=$H$6-7,B112-1&lt;$H$18),$H$6-7,IF((((B112-1-$H$18)*$H$25)/$H$40)&gt;$H$21,$H$21,IF((((B112-1-$H$18)*$H$25)/$H$40)&lt;$H$6-7,$H$6-7,((B112-1-$H$18)*$H$25)/$H$40)))</f>
        <v>52</v>
      </c>
      <c r="CJ112" s="24"/>
      <c r="CK112" s="10">
        <f t="shared" ref="CK112:CK120" si="127">CI112*CJ112</f>
        <v>0</v>
      </c>
      <c r="CL112" s="15">
        <f t="shared" ref="CL112:CL120" si="128">IF(CI112=0,0,IF((ROUND(CI112*(1+$H$32),0))&gt;$H$22,$H$22,IF((ROUND(CI112*(1+$H$32),0))&lt;$H$7-7,$H$7-7,ROUND(CI112*(1+$H$32),0))))</f>
        <v>60</v>
      </c>
      <c r="CM112" s="24"/>
      <c r="CN112" s="23">
        <f t="shared" ref="CN112:CN120" si="129">CL112*CM112</f>
        <v>0</v>
      </c>
      <c r="CO112" s="15">
        <f t="shared" ref="CO112:CO120" si="130">IF(CL112=0,0,IF((ROUND(CL112*(1+$H$32),0))&gt;$H$22,$H$22,IF((ROUND(CL112*(1+$H$32),0))&lt;$H$8-7,$H$8-7,ROUND(CL112*(1+$H$32),0))))</f>
        <v>69</v>
      </c>
      <c r="CP112" s="24"/>
      <c r="CQ112" s="23">
        <f t="shared" ref="CQ112:CQ120" si="131">CO112*CP112</f>
        <v>0</v>
      </c>
      <c r="CR112" s="361">
        <f t="shared" ref="CR112:CR120" si="132">CK112+CN112+CQ112</f>
        <v>0</v>
      </c>
    </row>
    <row r="113" spans="1:96" ht="15" hidden="1" customHeight="1" x14ac:dyDescent="0.25">
      <c r="A113" s="347">
        <f t="shared" si="72"/>
        <v>100</v>
      </c>
      <c r="B113" s="367">
        <f t="shared" ref="B113:B117" si="133">SUM(D112+1)</f>
        <v>8301</v>
      </c>
      <c r="C113" s="460" t="s">
        <v>10</v>
      </c>
      <c r="D113" s="366">
        <f t="shared" si="67"/>
        <v>8400</v>
      </c>
      <c r="E113" s="326">
        <f t="shared" si="68"/>
        <v>0.15</v>
      </c>
      <c r="F113" s="326">
        <f t="shared" si="73"/>
        <v>3.9754246476328151E-2</v>
      </c>
      <c r="G113" s="327">
        <f t="shared" ref="G113:G120" si="134">IF(AND(IF((((B113-1-$H$11)*E113))&gt;$H$21,$H$21,IF((((B113-1-$H$11)*E113))&lt;$H$6,$H$6,((B113-1-$H$11)*E113)))&lt;=$H$6,B113-1&lt;$H$11),$H$6,IF((((B113-1-$H$11)*E113))&gt;$H$21,$H$21,IF((((B113-1-$H$11)*E113))&lt;$H$6,$H$6,((B113-1-$H$11)*E113))))</f>
        <v>330</v>
      </c>
      <c r="H113" s="415"/>
      <c r="I113" s="414">
        <f t="shared" si="3"/>
        <v>0</v>
      </c>
      <c r="J113" s="329">
        <f t="shared" si="75"/>
        <v>350</v>
      </c>
      <c r="K113" s="421"/>
      <c r="L113" s="414">
        <f t="shared" si="76"/>
        <v>0</v>
      </c>
      <c r="M113" s="333">
        <f t="shared" si="77"/>
        <v>370</v>
      </c>
      <c r="N113" s="428"/>
      <c r="O113" s="414">
        <f t="shared" si="78"/>
        <v>0</v>
      </c>
      <c r="P113" s="351">
        <f t="shared" ref="P113:P120" si="135">SUM(I113+L113+O113)</f>
        <v>0</v>
      </c>
      <c r="Q113" s="335">
        <f t="shared" si="71"/>
        <v>0.15</v>
      </c>
      <c r="R113" s="335">
        <f t="shared" si="79"/>
        <v>3.9754246476328151E-2</v>
      </c>
      <c r="S113" s="336">
        <f t="shared" ref="S113:S120" si="136">IF(AND(IF((((B113-1-$H$12)*Q113)/$H$34)&gt;$H$21,$H$21,IF((((B113-1-$H$12)*Q113)/$H$34)&lt;$H$6-1,$H$6-1,((B113-1-$H$12)*Q113)/$H$34))&lt;=$H$6-1,B113-1&lt;$H$12),$H$6-1,IF((((B113-1-$H$12)*Q113)/$H$34)&gt;$H$21,$H$21,IF((((B113-1-$H$12)*Q113)/$H$34)&lt;$H$6-1,$H$6-1,((B113-1-$H$12)*Q113)/$H$34)))</f>
        <v>330</v>
      </c>
      <c r="T113" s="421"/>
      <c r="U113" s="411">
        <f t="shared" si="80"/>
        <v>0</v>
      </c>
      <c r="V113" s="338">
        <f t="shared" si="81"/>
        <v>350</v>
      </c>
      <c r="W113" s="421"/>
      <c r="X113" s="430">
        <f t="shared" si="82"/>
        <v>0</v>
      </c>
      <c r="Y113" s="339">
        <f t="shared" si="83"/>
        <v>370</v>
      </c>
      <c r="Z113" s="421"/>
      <c r="AA113" s="430">
        <f t="shared" si="84"/>
        <v>0</v>
      </c>
      <c r="AB113" s="355">
        <f t="shared" si="85"/>
        <v>0</v>
      </c>
      <c r="AC113" s="9">
        <f t="shared" si="69"/>
        <v>0.15</v>
      </c>
      <c r="AD113" s="9">
        <f t="shared" si="86"/>
        <v>1.9274786170340924E-2</v>
      </c>
      <c r="AE113" s="11">
        <f t="shared" si="87"/>
        <v>160</v>
      </c>
      <c r="AF113" s="421"/>
      <c r="AG113" s="411">
        <f t="shared" si="88"/>
        <v>0</v>
      </c>
      <c r="AH113" s="12">
        <f t="shared" si="89"/>
        <v>184</v>
      </c>
      <c r="AI113" s="421"/>
      <c r="AJ113" s="439">
        <f t="shared" si="90"/>
        <v>0</v>
      </c>
      <c r="AK113" s="13">
        <f t="shared" si="91"/>
        <v>239</v>
      </c>
      <c r="AL113" s="426"/>
      <c r="AM113" s="427">
        <f t="shared" si="92"/>
        <v>0</v>
      </c>
      <c r="AN113" s="361">
        <f t="shared" si="93"/>
        <v>0</v>
      </c>
      <c r="AO113" s="378">
        <f t="shared" si="70"/>
        <v>0.15</v>
      </c>
      <c r="AP113" s="378">
        <f t="shared" si="94"/>
        <v>1.421515480062643E-2</v>
      </c>
      <c r="AQ113" s="379">
        <f t="shared" si="95"/>
        <v>118</v>
      </c>
      <c r="AR113" s="421"/>
      <c r="AS113" s="411">
        <f t="shared" si="96"/>
        <v>0</v>
      </c>
      <c r="AT113" s="383">
        <f t="shared" si="97"/>
        <v>136</v>
      </c>
      <c r="AU113" s="421"/>
      <c r="AV113" s="439">
        <f t="shared" si="98"/>
        <v>0</v>
      </c>
      <c r="AW113" s="385">
        <f t="shared" si="99"/>
        <v>177</v>
      </c>
      <c r="AX113" s="421"/>
      <c r="AY113" s="427">
        <f t="shared" si="100"/>
        <v>0</v>
      </c>
      <c r="AZ113" s="361">
        <f t="shared" si="101"/>
        <v>0</v>
      </c>
      <c r="BA113" s="17">
        <f t="shared" si="74"/>
        <v>1.0986628117094326E-2</v>
      </c>
      <c r="BB113" s="14">
        <f t="shared" si="102"/>
        <v>91.2</v>
      </c>
      <c r="BC113" s="24"/>
      <c r="BD113" s="10">
        <f t="shared" si="103"/>
        <v>0</v>
      </c>
      <c r="BE113" s="15">
        <f t="shared" si="104"/>
        <v>105</v>
      </c>
      <c r="BF113" s="24"/>
      <c r="BG113" s="23">
        <f t="shared" si="105"/>
        <v>0</v>
      </c>
      <c r="BH113" s="16">
        <f t="shared" si="106"/>
        <v>121</v>
      </c>
      <c r="BI113" s="24"/>
      <c r="BJ113" s="25">
        <f t="shared" si="107"/>
        <v>0</v>
      </c>
      <c r="BK113" s="26">
        <f t="shared" si="108"/>
        <v>0</v>
      </c>
      <c r="BL113" s="17">
        <f t="shared" si="109"/>
        <v>8.9949002128257641E-3</v>
      </c>
      <c r="BM113" s="14">
        <f t="shared" si="110"/>
        <v>74.666666666666671</v>
      </c>
      <c r="BN113" s="24"/>
      <c r="BO113" s="10">
        <f t="shared" si="111"/>
        <v>0</v>
      </c>
      <c r="BP113" s="15">
        <f t="shared" si="112"/>
        <v>86</v>
      </c>
      <c r="BQ113" s="24"/>
      <c r="BR113" s="23">
        <f t="shared" si="113"/>
        <v>0</v>
      </c>
      <c r="BS113" s="16">
        <f t="shared" si="114"/>
        <v>99</v>
      </c>
      <c r="BT113" s="24"/>
      <c r="BU113" s="25">
        <f t="shared" si="115"/>
        <v>0</v>
      </c>
      <c r="BV113" s="26">
        <f t="shared" si="116"/>
        <v>0</v>
      </c>
      <c r="BW113" s="17">
        <f t="shared" si="117"/>
        <v>7.4345603799886419E-3</v>
      </c>
      <c r="BX113" s="14">
        <f t="shared" si="118"/>
        <v>61.714285714285715</v>
      </c>
      <c r="BY113" s="24"/>
      <c r="BZ113" s="10">
        <f t="shared" si="119"/>
        <v>0</v>
      </c>
      <c r="CA113" s="15">
        <f t="shared" si="120"/>
        <v>71</v>
      </c>
      <c r="CB113" s="24"/>
      <c r="CC113" s="23">
        <f t="shared" si="121"/>
        <v>0</v>
      </c>
      <c r="CD113" s="16">
        <f t="shared" si="122"/>
        <v>82</v>
      </c>
      <c r="CE113" s="24"/>
      <c r="CF113" s="25">
        <f t="shared" si="123"/>
        <v>0</v>
      </c>
      <c r="CG113" s="26">
        <f t="shared" si="124"/>
        <v>0</v>
      </c>
      <c r="CH113" s="17">
        <f t="shared" si="125"/>
        <v>6.3847729189254309E-3</v>
      </c>
      <c r="CI113" s="14">
        <f t="shared" si="126"/>
        <v>53</v>
      </c>
      <c r="CJ113" s="24"/>
      <c r="CK113" s="10">
        <f t="shared" si="127"/>
        <v>0</v>
      </c>
      <c r="CL113" s="15">
        <f t="shared" si="128"/>
        <v>61</v>
      </c>
      <c r="CM113" s="24"/>
      <c r="CN113" s="23">
        <f t="shared" si="129"/>
        <v>0</v>
      </c>
      <c r="CO113" s="15">
        <f t="shared" si="130"/>
        <v>70</v>
      </c>
      <c r="CP113" s="24"/>
      <c r="CQ113" s="23">
        <f t="shared" si="131"/>
        <v>0</v>
      </c>
      <c r="CR113" s="361">
        <f t="shared" si="132"/>
        <v>0</v>
      </c>
    </row>
    <row r="114" spans="1:96" ht="15" hidden="1" customHeight="1" x14ac:dyDescent="0.25">
      <c r="A114" s="347">
        <f t="shared" si="72"/>
        <v>101</v>
      </c>
      <c r="B114" s="367">
        <f t="shared" si="133"/>
        <v>8401</v>
      </c>
      <c r="C114" s="460" t="s">
        <v>10</v>
      </c>
      <c r="D114" s="366">
        <f t="shared" ref="D114:D119" si="137">D113+$H$19</f>
        <v>8500</v>
      </c>
      <c r="E114" s="326">
        <f t="shared" ref="E114:E120" si="138">IF((((B114-1-$H$11)*$H$25))&lt;$H$6,$H$25,IF(G113=$H$21,E113,IF((E113+$H$27)&gt;$H$26,$H$26,E113+$H$27)))</f>
        <v>0.15</v>
      </c>
      <c r="F114" s="326">
        <f t="shared" si="73"/>
        <v>3.9281037971670041E-2</v>
      </c>
      <c r="G114" s="327">
        <f t="shared" si="134"/>
        <v>330</v>
      </c>
      <c r="H114" s="415"/>
      <c r="I114" s="414">
        <f t="shared" si="3"/>
        <v>0</v>
      </c>
      <c r="J114" s="329">
        <f t="shared" si="75"/>
        <v>350</v>
      </c>
      <c r="K114" s="421"/>
      <c r="L114" s="414">
        <f t="shared" si="76"/>
        <v>0</v>
      </c>
      <c r="M114" s="333">
        <f t="shared" si="77"/>
        <v>370</v>
      </c>
      <c r="N114" s="428"/>
      <c r="O114" s="414">
        <f t="shared" si="78"/>
        <v>0</v>
      </c>
      <c r="P114" s="351">
        <f t="shared" si="135"/>
        <v>0</v>
      </c>
      <c r="Q114" s="335">
        <f t="shared" si="71"/>
        <v>0.15</v>
      </c>
      <c r="R114" s="335">
        <f t="shared" si="79"/>
        <v>3.9281037971670041E-2</v>
      </c>
      <c r="S114" s="336">
        <f t="shared" si="136"/>
        <v>330</v>
      </c>
      <c r="T114" s="421"/>
      <c r="U114" s="411">
        <f t="shared" si="80"/>
        <v>0</v>
      </c>
      <c r="V114" s="338">
        <f t="shared" si="81"/>
        <v>350</v>
      </c>
      <c r="W114" s="421"/>
      <c r="X114" s="430">
        <f t="shared" si="82"/>
        <v>0</v>
      </c>
      <c r="Y114" s="339">
        <f t="shared" si="83"/>
        <v>370</v>
      </c>
      <c r="Z114" s="421"/>
      <c r="AA114" s="430">
        <f t="shared" si="84"/>
        <v>0</v>
      </c>
      <c r="AB114" s="355">
        <f t="shared" si="85"/>
        <v>0</v>
      </c>
      <c r="AC114" s="9">
        <f t="shared" ref="AC114:AC119" si="139">IF((((B114-1-$H$13)*$H$25/$H$35))&lt;=($H$6-2),$H$25,IF(AE113=$H$21,AC113,IF((AC113+$H$27)&gt;$H$26,$H$26,AC113+$H$27)))</f>
        <v>0.15</v>
      </c>
      <c r="AD114" s="9">
        <f t="shared" si="86"/>
        <v>1.9362774272904018E-2</v>
      </c>
      <c r="AE114" s="11">
        <f t="shared" si="87"/>
        <v>162.66666666666666</v>
      </c>
      <c r="AF114" s="421"/>
      <c r="AG114" s="411">
        <f t="shared" si="88"/>
        <v>0</v>
      </c>
      <c r="AH114" s="12">
        <f t="shared" si="89"/>
        <v>187</v>
      </c>
      <c r="AI114" s="421"/>
      <c r="AJ114" s="439">
        <f t="shared" si="90"/>
        <v>0</v>
      </c>
      <c r="AK114" s="13">
        <f t="shared" si="91"/>
        <v>243</v>
      </c>
      <c r="AL114" s="426"/>
      <c r="AM114" s="427">
        <f t="shared" si="92"/>
        <v>0</v>
      </c>
      <c r="AN114" s="361">
        <f t="shared" si="93"/>
        <v>0</v>
      </c>
      <c r="AO114" s="378">
        <f t="shared" ref="AO114:AO119" si="140">IF((((B114-1-$H$14)*$H$25/$H$36))&lt;=($H$6-3),$H$25,IF(AQ113=$H$21,AO113,IF((AO113+$H$27)&gt;$H$26,$H$26,AO113+$H$27)))</f>
        <v>0.15</v>
      </c>
      <c r="AP114" s="378">
        <f t="shared" si="94"/>
        <v>1.4284013807880015E-2</v>
      </c>
      <c r="AQ114" s="379">
        <f t="shared" si="95"/>
        <v>120</v>
      </c>
      <c r="AR114" s="421"/>
      <c r="AS114" s="411">
        <f t="shared" si="96"/>
        <v>0</v>
      </c>
      <c r="AT114" s="383">
        <f t="shared" si="97"/>
        <v>138</v>
      </c>
      <c r="AU114" s="421"/>
      <c r="AV114" s="439">
        <f t="shared" si="98"/>
        <v>0</v>
      </c>
      <c r="AW114" s="385">
        <f t="shared" si="99"/>
        <v>179</v>
      </c>
      <c r="AX114" s="421"/>
      <c r="AY114" s="427">
        <f t="shared" si="100"/>
        <v>0</v>
      </c>
      <c r="AZ114" s="361">
        <f t="shared" si="101"/>
        <v>0</v>
      </c>
      <c r="BA114" s="17">
        <f t="shared" si="74"/>
        <v>1.1046304011427211E-2</v>
      </c>
      <c r="BB114" s="14">
        <f t="shared" si="102"/>
        <v>92.8</v>
      </c>
      <c r="BC114" s="24"/>
      <c r="BD114" s="10">
        <f t="shared" si="103"/>
        <v>0</v>
      </c>
      <c r="BE114" s="15">
        <f t="shared" si="104"/>
        <v>107</v>
      </c>
      <c r="BF114" s="24"/>
      <c r="BG114" s="23">
        <f t="shared" si="105"/>
        <v>0</v>
      </c>
      <c r="BH114" s="16">
        <f t="shared" si="106"/>
        <v>123</v>
      </c>
      <c r="BI114" s="24"/>
      <c r="BJ114" s="25">
        <f t="shared" si="107"/>
        <v>0</v>
      </c>
      <c r="BK114" s="26">
        <f t="shared" si="108"/>
        <v>0</v>
      </c>
      <c r="BL114" s="17">
        <f t="shared" si="109"/>
        <v>9.0465420783240099E-3</v>
      </c>
      <c r="BM114" s="14">
        <f t="shared" si="110"/>
        <v>76</v>
      </c>
      <c r="BN114" s="24"/>
      <c r="BO114" s="10">
        <f t="shared" si="111"/>
        <v>0</v>
      </c>
      <c r="BP114" s="15">
        <f t="shared" si="112"/>
        <v>87</v>
      </c>
      <c r="BQ114" s="24"/>
      <c r="BR114" s="23">
        <f t="shared" si="113"/>
        <v>0</v>
      </c>
      <c r="BS114" s="16">
        <f t="shared" si="114"/>
        <v>100</v>
      </c>
      <c r="BT114" s="24"/>
      <c r="BU114" s="25">
        <f t="shared" si="115"/>
        <v>0</v>
      </c>
      <c r="BV114" s="26">
        <f t="shared" si="116"/>
        <v>0</v>
      </c>
      <c r="BW114" s="17">
        <f t="shared" si="117"/>
        <v>7.4821024707942925E-3</v>
      </c>
      <c r="BX114" s="14">
        <f t="shared" si="118"/>
        <v>62.857142857142854</v>
      </c>
      <c r="BY114" s="24"/>
      <c r="BZ114" s="10">
        <f t="shared" si="119"/>
        <v>0</v>
      </c>
      <c r="CA114" s="15">
        <f t="shared" si="120"/>
        <v>72</v>
      </c>
      <c r="CB114" s="24"/>
      <c r="CC114" s="23">
        <f t="shared" si="121"/>
        <v>0</v>
      </c>
      <c r="CD114" s="16">
        <f t="shared" si="122"/>
        <v>83</v>
      </c>
      <c r="CE114" s="24"/>
      <c r="CF114" s="25">
        <f t="shared" si="123"/>
        <v>0</v>
      </c>
      <c r="CG114" s="26">
        <f t="shared" si="124"/>
        <v>0</v>
      </c>
      <c r="CH114" s="17">
        <f t="shared" si="125"/>
        <v>6.4278062135460067E-3</v>
      </c>
      <c r="CI114" s="14">
        <f t="shared" si="126"/>
        <v>54</v>
      </c>
      <c r="CJ114" s="24"/>
      <c r="CK114" s="10">
        <f t="shared" si="127"/>
        <v>0</v>
      </c>
      <c r="CL114" s="15">
        <f t="shared" si="128"/>
        <v>62</v>
      </c>
      <c r="CM114" s="24"/>
      <c r="CN114" s="23">
        <f t="shared" si="129"/>
        <v>0</v>
      </c>
      <c r="CO114" s="15">
        <f t="shared" si="130"/>
        <v>71</v>
      </c>
      <c r="CP114" s="24"/>
      <c r="CQ114" s="23">
        <f t="shared" si="131"/>
        <v>0</v>
      </c>
      <c r="CR114" s="361">
        <f t="shared" si="132"/>
        <v>0</v>
      </c>
    </row>
    <row r="115" spans="1:96" ht="15" hidden="1" customHeight="1" x14ac:dyDescent="0.25">
      <c r="A115" s="347">
        <f t="shared" si="72"/>
        <v>102</v>
      </c>
      <c r="B115" s="367">
        <f t="shared" si="133"/>
        <v>8501</v>
      </c>
      <c r="C115" s="460" t="s">
        <v>10</v>
      </c>
      <c r="D115" s="366">
        <f t="shared" si="137"/>
        <v>8600</v>
      </c>
      <c r="E115" s="326">
        <f t="shared" si="138"/>
        <v>0.15</v>
      </c>
      <c r="F115" s="326">
        <f t="shared" si="73"/>
        <v>3.8818962475002938E-2</v>
      </c>
      <c r="G115" s="327">
        <f t="shared" si="134"/>
        <v>330</v>
      </c>
      <c r="H115" s="415"/>
      <c r="I115" s="414">
        <f t="shared" si="3"/>
        <v>0</v>
      </c>
      <c r="J115" s="329">
        <f t="shared" si="75"/>
        <v>350</v>
      </c>
      <c r="K115" s="421"/>
      <c r="L115" s="414">
        <f t="shared" si="76"/>
        <v>0</v>
      </c>
      <c r="M115" s="333">
        <f t="shared" si="77"/>
        <v>370</v>
      </c>
      <c r="N115" s="428"/>
      <c r="O115" s="414">
        <f t="shared" si="78"/>
        <v>0</v>
      </c>
      <c r="P115" s="351">
        <f t="shared" si="135"/>
        <v>0</v>
      </c>
      <c r="Q115" s="335">
        <f t="shared" si="71"/>
        <v>0.15</v>
      </c>
      <c r="R115" s="335">
        <f t="shared" si="79"/>
        <v>3.8818962475002938E-2</v>
      </c>
      <c r="S115" s="336">
        <f t="shared" si="136"/>
        <v>330</v>
      </c>
      <c r="T115" s="421"/>
      <c r="U115" s="411">
        <f t="shared" si="80"/>
        <v>0</v>
      </c>
      <c r="V115" s="338">
        <f t="shared" si="81"/>
        <v>350</v>
      </c>
      <c r="W115" s="421"/>
      <c r="X115" s="430">
        <f t="shared" si="82"/>
        <v>0</v>
      </c>
      <c r="Y115" s="339">
        <f t="shared" si="83"/>
        <v>370</v>
      </c>
      <c r="Z115" s="421"/>
      <c r="AA115" s="430">
        <f t="shared" si="84"/>
        <v>0</v>
      </c>
      <c r="AB115" s="355">
        <f t="shared" si="85"/>
        <v>0</v>
      </c>
      <c r="AC115" s="9">
        <f t="shared" si="139"/>
        <v>0.15</v>
      </c>
      <c r="AD115" s="9">
        <f t="shared" si="86"/>
        <v>1.9448692310708546E-2</v>
      </c>
      <c r="AE115" s="11">
        <f t="shared" si="87"/>
        <v>165.33333333333334</v>
      </c>
      <c r="AF115" s="421"/>
      <c r="AG115" s="411">
        <f t="shared" si="88"/>
        <v>0</v>
      </c>
      <c r="AH115" s="12">
        <f t="shared" si="89"/>
        <v>190</v>
      </c>
      <c r="AI115" s="421"/>
      <c r="AJ115" s="439">
        <f t="shared" si="90"/>
        <v>0</v>
      </c>
      <c r="AK115" s="13">
        <f t="shared" si="91"/>
        <v>247</v>
      </c>
      <c r="AL115" s="426"/>
      <c r="AM115" s="427">
        <f t="shared" si="92"/>
        <v>0</v>
      </c>
      <c r="AN115" s="361">
        <f t="shared" si="93"/>
        <v>0</v>
      </c>
      <c r="AO115" s="378">
        <f t="shared" si="140"/>
        <v>0.15</v>
      </c>
      <c r="AP115" s="378">
        <f t="shared" si="94"/>
        <v>1.4351252793788965E-2</v>
      </c>
      <c r="AQ115" s="379">
        <f t="shared" si="95"/>
        <v>122</v>
      </c>
      <c r="AR115" s="421"/>
      <c r="AS115" s="411">
        <f t="shared" si="96"/>
        <v>0</v>
      </c>
      <c r="AT115" s="383">
        <f t="shared" si="97"/>
        <v>140</v>
      </c>
      <c r="AU115" s="421"/>
      <c r="AV115" s="439">
        <f t="shared" si="98"/>
        <v>0</v>
      </c>
      <c r="AW115" s="385">
        <f t="shared" si="99"/>
        <v>182</v>
      </c>
      <c r="AX115" s="421"/>
      <c r="AY115" s="427">
        <f t="shared" si="100"/>
        <v>0</v>
      </c>
      <c r="AZ115" s="361">
        <f t="shared" si="101"/>
        <v>0</v>
      </c>
      <c r="BA115" s="17">
        <f t="shared" si="74"/>
        <v>1.1104575932243265E-2</v>
      </c>
      <c r="BB115" s="14">
        <f t="shared" si="102"/>
        <v>94.4</v>
      </c>
      <c r="BC115" s="24"/>
      <c r="BD115" s="10">
        <f t="shared" si="103"/>
        <v>0</v>
      </c>
      <c r="BE115" s="15">
        <f t="shared" si="104"/>
        <v>109</v>
      </c>
      <c r="BF115" s="24"/>
      <c r="BG115" s="23">
        <f t="shared" si="105"/>
        <v>0</v>
      </c>
      <c r="BH115" s="16">
        <f t="shared" si="106"/>
        <v>125</v>
      </c>
      <c r="BI115" s="24"/>
      <c r="BJ115" s="25">
        <f t="shared" si="107"/>
        <v>0</v>
      </c>
      <c r="BK115" s="26">
        <f t="shared" si="108"/>
        <v>0</v>
      </c>
      <c r="BL115" s="17">
        <f t="shared" si="109"/>
        <v>9.0969689840410921E-3</v>
      </c>
      <c r="BM115" s="14">
        <f t="shared" si="110"/>
        <v>77.333333333333329</v>
      </c>
      <c r="BN115" s="24"/>
      <c r="BO115" s="10">
        <f t="shared" si="111"/>
        <v>0</v>
      </c>
      <c r="BP115" s="15">
        <f t="shared" si="112"/>
        <v>89</v>
      </c>
      <c r="BQ115" s="24"/>
      <c r="BR115" s="23">
        <f t="shared" si="113"/>
        <v>0</v>
      </c>
      <c r="BS115" s="16">
        <f t="shared" si="114"/>
        <v>102</v>
      </c>
      <c r="BT115" s="24"/>
      <c r="BU115" s="25">
        <f t="shared" si="115"/>
        <v>0</v>
      </c>
      <c r="BV115" s="26">
        <f t="shared" si="116"/>
        <v>0</v>
      </c>
      <c r="BW115" s="17">
        <f t="shared" si="117"/>
        <v>7.5285260557581462E-3</v>
      </c>
      <c r="BX115" s="14">
        <f t="shared" si="118"/>
        <v>64</v>
      </c>
      <c r="BY115" s="24"/>
      <c r="BZ115" s="10">
        <f t="shared" si="119"/>
        <v>0</v>
      </c>
      <c r="CA115" s="15">
        <f t="shared" si="120"/>
        <v>74</v>
      </c>
      <c r="CB115" s="24"/>
      <c r="CC115" s="23">
        <f t="shared" si="121"/>
        <v>0</v>
      </c>
      <c r="CD115" s="16">
        <f t="shared" si="122"/>
        <v>85</v>
      </c>
      <c r="CE115" s="24"/>
      <c r="CF115" s="25">
        <f t="shared" si="123"/>
        <v>0</v>
      </c>
      <c r="CG115" s="26">
        <f t="shared" si="124"/>
        <v>0</v>
      </c>
      <c r="CH115" s="17">
        <f t="shared" si="125"/>
        <v>6.4698270791671564E-3</v>
      </c>
      <c r="CI115" s="14">
        <f t="shared" si="126"/>
        <v>55</v>
      </c>
      <c r="CJ115" s="24"/>
      <c r="CK115" s="10">
        <f t="shared" si="127"/>
        <v>0</v>
      </c>
      <c r="CL115" s="15">
        <f t="shared" si="128"/>
        <v>63</v>
      </c>
      <c r="CM115" s="24"/>
      <c r="CN115" s="23">
        <f t="shared" si="129"/>
        <v>0</v>
      </c>
      <c r="CO115" s="15">
        <f t="shared" si="130"/>
        <v>72</v>
      </c>
      <c r="CP115" s="24"/>
      <c r="CQ115" s="23">
        <f t="shared" si="131"/>
        <v>0</v>
      </c>
      <c r="CR115" s="361">
        <f t="shared" si="132"/>
        <v>0</v>
      </c>
    </row>
    <row r="116" spans="1:96" ht="15" hidden="1" customHeight="1" x14ac:dyDescent="0.25">
      <c r="A116" s="347">
        <f t="shared" si="72"/>
        <v>103</v>
      </c>
      <c r="B116" s="367">
        <f t="shared" si="133"/>
        <v>8601</v>
      </c>
      <c r="C116" s="460" t="s">
        <v>10</v>
      </c>
      <c r="D116" s="366">
        <f t="shared" si="137"/>
        <v>8700</v>
      </c>
      <c r="E116" s="326">
        <f t="shared" si="138"/>
        <v>0.15</v>
      </c>
      <c r="F116" s="326">
        <f t="shared" si="73"/>
        <v>3.8367631670735959E-2</v>
      </c>
      <c r="G116" s="327">
        <f t="shared" si="134"/>
        <v>330</v>
      </c>
      <c r="H116" s="415"/>
      <c r="I116" s="414">
        <f t="shared" si="3"/>
        <v>0</v>
      </c>
      <c r="J116" s="329">
        <f t="shared" si="75"/>
        <v>350</v>
      </c>
      <c r="K116" s="421"/>
      <c r="L116" s="414">
        <f t="shared" si="76"/>
        <v>0</v>
      </c>
      <c r="M116" s="333">
        <f t="shared" si="77"/>
        <v>370</v>
      </c>
      <c r="N116" s="428"/>
      <c r="O116" s="414">
        <f t="shared" si="78"/>
        <v>0</v>
      </c>
      <c r="P116" s="351">
        <f t="shared" si="135"/>
        <v>0</v>
      </c>
      <c r="Q116" s="335">
        <f t="shared" si="71"/>
        <v>0.15</v>
      </c>
      <c r="R116" s="335">
        <f t="shared" si="79"/>
        <v>3.8367631670735959E-2</v>
      </c>
      <c r="S116" s="336">
        <f t="shared" si="136"/>
        <v>330</v>
      </c>
      <c r="T116" s="421"/>
      <c r="U116" s="411">
        <f t="shared" si="80"/>
        <v>0</v>
      </c>
      <c r="V116" s="338">
        <f t="shared" si="81"/>
        <v>350</v>
      </c>
      <c r="W116" s="421"/>
      <c r="X116" s="430">
        <f t="shared" si="82"/>
        <v>0</v>
      </c>
      <c r="Y116" s="339">
        <f t="shared" si="83"/>
        <v>370</v>
      </c>
      <c r="Z116" s="421"/>
      <c r="AA116" s="430">
        <f t="shared" si="84"/>
        <v>0</v>
      </c>
      <c r="AB116" s="355">
        <f t="shared" si="85"/>
        <v>0</v>
      </c>
      <c r="AC116" s="9">
        <f t="shared" si="139"/>
        <v>0.15</v>
      </c>
      <c r="AD116" s="9">
        <f t="shared" si="86"/>
        <v>1.9532612486920127E-2</v>
      </c>
      <c r="AE116" s="11">
        <f t="shared" si="87"/>
        <v>168</v>
      </c>
      <c r="AF116" s="421"/>
      <c r="AG116" s="411">
        <f t="shared" si="88"/>
        <v>0</v>
      </c>
      <c r="AH116" s="12">
        <f t="shared" si="89"/>
        <v>193</v>
      </c>
      <c r="AI116" s="421"/>
      <c r="AJ116" s="439">
        <f t="shared" si="90"/>
        <v>0</v>
      </c>
      <c r="AK116" s="13">
        <f t="shared" si="91"/>
        <v>251</v>
      </c>
      <c r="AL116" s="426"/>
      <c r="AM116" s="427">
        <f t="shared" si="92"/>
        <v>0</v>
      </c>
      <c r="AN116" s="361">
        <f t="shared" si="93"/>
        <v>0</v>
      </c>
      <c r="AO116" s="378">
        <f t="shared" si="140"/>
        <v>0.15</v>
      </c>
      <c r="AP116" s="378">
        <f t="shared" si="94"/>
        <v>1.441692826415533E-2</v>
      </c>
      <c r="AQ116" s="379">
        <f t="shared" si="95"/>
        <v>124</v>
      </c>
      <c r="AR116" s="421"/>
      <c r="AS116" s="411">
        <f t="shared" si="96"/>
        <v>0</v>
      </c>
      <c r="AT116" s="383">
        <f t="shared" si="97"/>
        <v>143</v>
      </c>
      <c r="AU116" s="421"/>
      <c r="AV116" s="439">
        <f t="shared" si="98"/>
        <v>0</v>
      </c>
      <c r="AW116" s="385">
        <f t="shared" si="99"/>
        <v>186</v>
      </c>
      <c r="AX116" s="421"/>
      <c r="AY116" s="427">
        <f t="shared" si="100"/>
        <v>0</v>
      </c>
      <c r="AZ116" s="361">
        <f t="shared" si="101"/>
        <v>0</v>
      </c>
      <c r="BA116" s="17">
        <f t="shared" si="74"/>
        <v>1.1161492849668643E-2</v>
      </c>
      <c r="BB116" s="14">
        <f t="shared" si="102"/>
        <v>96</v>
      </c>
      <c r="BC116" s="24"/>
      <c r="BD116" s="10">
        <f t="shared" si="103"/>
        <v>0</v>
      </c>
      <c r="BE116" s="15">
        <f t="shared" si="104"/>
        <v>110</v>
      </c>
      <c r="BF116" s="24"/>
      <c r="BG116" s="23">
        <f t="shared" si="105"/>
        <v>0</v>
      </c>
      <c r="BH116" s="16">
        <f t="shared" si="106"/>
        <v>127</v>
      </c>
      <c r="BI116" s="24"/>
      <c r="BJ116" s="25">
        <f t="shared" si="107"/>
        <v>0</v>
      </c>
      <c r="BK116" s="26">
        <f t="shared" si="108"/>
        <v>0</v>
      </c>
      <c r="BL116" s="17">
        <f t="shared" si="109"/>
        <v>9.1462233073673609E-3</v>
      </c>
      <c r="BM116" s="14">
        <f t="shared" si="110"/>
        <v>78.666666666666671</v>
      </c>
      <c r="BN116" s="24"/>
      <c r="BO116" s="10">
        <f t="shared" si="111"/>
        <v>0</v>
      </c>
      <c r="BP116" s="15">
        <f t="shared" si="112"/>
        <v>90</v>
      </c>
      <c r="BQ116" s="24"/>
      <c r="BR116" s="23">
        <f t="shared" si="113"/>
        <v>0</v>
      </c>
      <c r="BS116" s="16">
        <f t="shared" si="114"/>
        <v>104</v>
      </c>
      <c r="BT116" s="24"/>
      <c r="BU116" s="25">
        <f t="shared" si="115"/>
        <v>0</v>
      </c>
      <c r="BV116" s="26">
        <f t="shared" si="116"/>
        <v>0</v>
      </c>
      <c r="BW116" s="17">
        <f t="shared" si="117"/>
        <v>7.5738701479894357E-3</v>
      </c>
      <c r="BX116" s="14">
        <f t="shared" si="118"/>
        <v>65.142857142857139</v>
      </c>
      <c r="BY116" s="24"/>
      <c r="BZ116" s="10">
        <f t="shared" si="119"/>
        <v>0</v>
      </c>
      <c r="CA116" s="15">
        <f t="shared" si="120"/>
        <v>75</v>
      </c>
      <c r="CB116" s="24"/>
      <c r="CC116" s="23">
        <f t="shared" si="121"/>
        <v>0</v>
      </c>
      <c r="CD116" s="16">
        <f t="shared" si="122"/>
        <v>86</v>
      </c>
      <c r="CE116" s="24"/>
      <c r="CF116" s="25">
        <f t="shared" si="123"/>
        <v>0</v>
      </c>
      <c r="CG116" s="26">
        <f t="shared" si="124"/>
        <v>0</v>
      </c>
      <c r="CH116" s="17">
        <f t="shared" si="125"/>
        <v>6.5108708289733754E-3</v>
      </c>
      <c r="CI116" s="14">
        <f t="shared" si="126"/>
        <v>56</v>
      </c>
      <c r="CJ116" s="24"/>
      <c r="CK116" s="10">
        <f t="shared" si="127"/>
        <v>0</v>
      </c>
      <c r="CL116" s="15">
        <f t="shared" si="128"/>
        <v>64</v>
      </c>
      <c r="CM116" s="24"/>
      <c r="CN116" s="23">
        <f t="shared" si="129"/>
        <v>0</v>
      </c>
      <c r="CO116" s="15">
        <f t="shared" si="130"/>
        <v>74</v>
      </c>
      <c r="CP116" s="24"/>
      <c r="CQ116" s="23">
        <f t="shared" si="131"/>
        <v>0</v>
      </c>
      <c r="CR116" s="361">
        <f t="shared" si="132"/>
        <v>0</v>
      </c>
    </row>
    <row r="117" spans="1:96" ht="15" hidden="1" customHeight="1" x14ac:dyDescent="0.25">
      <c r="A117" s="347">
        <f t="shared" si="72"/>
        <v>104</v>
      </c>
      <c r="B117" s="367">
        <f t="shared" si="133"/>
        <v>8701</v>
      </c>
      <c r="C117" s="460" t="s">
        <v>10</v>
      </c>
      <c r="D117" s="366">
        <f t="shared" si="137"/>
        <v>8800</v>
      </c>
      <c r="E117" s="326">
        <f t="shared" si="138"/>
        <v>0.15</v>
      </c>
      <c r="F117" s="326">
        <f t="shared" si="73"/>
        <v>3.7926675094816689E-2</v>
      </c>
      <c r="G117" s="327">
        <f t="shared" si="134"/>
        <v>330</v>
      </c>
      <c r="H117" s="415"/>
      <c r="I117" s="414">
        <f t="shared" si="3"/>
        <v>0</v>
      </c>
      <c r="J117" s="329">
        <f t="shared" si="75"/>
        <v>350</v>
      </c>
      <c r="K117" s="421"/>
      <c r="L117" s="414">
        <f t="shared" si="76"/>
        <v>0</v>
      </c>
      <c r="M117" s="333">
        <f t="shared" si="77"/>
        <v>370</v>
      </c>
      <c r="N117" s="428"/>
      <c r="O117" s="414">
        <f t="shared" si="78"/>
        <v>0</v>
      </c>
      <c r="P117" s="351">
        <f t="shared" si="135"/>
        <v>0</v>
      </c>
      <c r="Q117" s="335">
        <f t="shared" si="71"/>
        <v>0.15</v>
      </c>
      <c r="R117" s="335">
        <f t="shared" si="79"/>
        <v>3.7926675094816689E-2</v>
      </c>
      <c r="S117" s="336">
        <f t="shared" si="136"/>
        <v>330</v>
      </c>
      <c r="T117" s="421"/>
      <c r="U117" s="411">
        <f t="shared" si="80"/>
        <v>0</v>
      </c>
      <c r="V117" s="338">
        <f t="shared" si="81"/>
        <v>350</v>
      </c>
      <c r="W117" s="421"/>
      <c r="X117" s="430">
        <f t="shared" si="82"/>
        <v>0</v>
      </c>
      <c r="Y117" s="339">
        <f t="shared" si="83"/>
        <v>370</v>
      </c>
      <c r="Z117" s="421"/>
      <c r="AA117" s="430">
        <f t="shared" si="84"/>
        <v>0</v>
      </c>
      <c r="AB117" s="355">
        <f t="shared" si="85"/>
        <v>0</v>
      </c>
      <c r="AC117" s="9">
        <f t="shared" si="139"/>
        <v>0.15</v>
      </c>
      <c r="AD117" s="9">
        <f t="shared" si="86"/>
        <v>1.9614603685400144E-2</v>
      </c>
      <c r="AE117" s="11">
        <f t="shared" si="87"/>
        <v>170.66666666666666</v>
      </c>
      <c r="AF117" s="421"/>
      <c r="AG117" s="411">
        <f t="shared" si="88"/>
        <v>0</v>
      </c>
      <c r="AH117" s="12">
        <f t="shared" si="89"/>
        <v>196</v>
      </c>
      <c r="AI117" s="421"/>
      <c r="AJ117" s="439">
        <f t="shared" si="90"/>
        <v>0</v>
      </c>
      <c r="AK117" s="13">
        <f t="shared" si="91"/>
        <v>255</v>
      </c>
      <c r="AL117" s="426"/>
      <c r="AM117" s="427">
        <f t="shared" si="92"/>
        <v>0</v>
      </c>
      <c r="AN117" s="361">
        <f t="shared" si="93"/>
        <v>0</v>
      </c>
      <c r="AO117" s="378">
        <f t="shared" si="140"/>
        <v>0.15</v>
      </c>
      <c r="AP117" s="378">
        <f t="shared" si="94"/>
        <v>1.4481094127111826E-2</v>
      </c>
      <c r="AQ117" s="379">
        <f t="shared" si="95"/>
        <v>126</v>
      </c>
      <c r="AR117" s="421"/>
      <c r="AS117" s="411">
        <f t="shared" si="96"/>
        <v>0</v>
      </c>
      <c r="AT117" s="383">
        <f t="shared" si="97"/>
        <v>145</v>
      </c>
      <c r="AU117" s="421"/>
      <c r="AV117" s="439">
        <f t="shared" si="98"/>
        <v>0</v>
      </c>
      <c r="AW117" s="385">
        <f t="shared" si="99"/>
        <v>189</v>
      </c>
      <c r="AX117" s="421"/>
      <c r="AY117" s="427">
        <f t="shared" si="100"/>
        <v>0</v>
      </c>
      <c r="AZ117" s="361">
        <f t="shared" si="101"/>
        <v>0</v>
      </c>
      <c r="BA117" s="17">
        <f t="shared" si="74"/>
        <v>1.1217101482588207E-2</v>
      </c>
      <c r="BB117" s="14">
        <f t="shared" si="102"/>
        <v>97.6</v>
      </c>
      <c r="BC117" s="24"/>
      <c r="BD117" s="10">
        <f t="shared" si="103"/>
        <v>0</v>
      </c>
      <c r="BE117" s="15">
        <f t="shared" si="104"/>
        <v>112</v>
      </c>
      <c r="BF117" s="24"/>
      <c r="BG117" s="23">
        <f t="shared" si="105"/>
        <v>0</v>
      </c>
      <c r="BH117" s="16">
        <f t="shared" si="106"/>
        <v>129</v>
      </c>
      <c r="BI117" s="24"/>
      <c r="BJ117" s="25">
        <f t="shared" si="107"/>
        <v>0</v>
      </c>
      <c r="BK117" s="26">
        <f t="shared" si="108"/>
        <v>0</v>
      </c>
      <c r="BL117" s="17">
        <f t="shared" si="109"/>
        <v>9.1943454775313179E-3</v>
      </c>
      <c r="BM117" s="14">
        <f t="shared" si="110"/>
        <v>80</v>
      </c>
      <c r="BN117" s="24"/>
      <c r="BO117" s="10">
        <f t="shared" si="111"/>
        <v>0</v>
      </c>
      <c r="BP117" s="15">
        <f t="shared" si="112"/>
        <v>92</v>
      </c>
      <c r="BQ117" s="24"/>
      <c r="BR117" s="23">
        <f t="shared" si="113"/>
        <v>0</v>
      </c>
      <c r="BS117" s="16">
        <f t="shared" si="114"/>
        <v>106</v>
      </c>
      <c r="BT117" s="24"/>
      <c r="BU117" s="25">
        <f t="shared" si="115"/>
        <v>0</v>
      </c>
      <c r="BV117" s="26">
        <f t="shared" si="116"/>
        <v>0</v>
      </c>
      <c r="BW117" s="17">
        <f t="shared" si="117"/>
        <v>7.6181719670973787E-3</v>
      </c>
      <c r="BX117" s="14">
        <f t="shared" si="118"/>
        <v>66.285714285714292</v>
      </c>
      <c r="BY117" s="24"/>
      <c r="BZ117" s="10">
        <f t="shared" si="119"/>
        <v>0</v>
      </c>
      <c r="CA117" s="15">
        <f t="shared" si="120"/>
        <v>76</v>
      </c>
      <c r="CB117" s="24"/>
      <c r="CC117" s="23">
        <f t="shared" si="121"/>
        <v>0</v>
      </c>
      <c r="CD117" s="16">
        <f t="shared" si="122"/>
        <v>87</v>
      </c>
      <c r="CE117" s="24"/>
      <c r="CF117" s="25">
        <f t="shared" si="123"/>
        <v>0</v>
      </c>
      <c r="CG117" s="26">
        <f t="shared" si="124"/>
        <v>0</v>
      </c>
      <c r="CH117" s="17">
        <f t="shared" si="125"/>
        <v>6.5509711527410646E-3</v>
      </c>
      <c r="CI117" s="14">
        <f t="shared" si="126"/>
        <v>57</v>
      </c>
      <c r="CJ117" s="24"/>
      <c r="CK117" s="10">
        <f t="shared" si="127"/>
        <v>0</v>
      </c>
      <c r="CL117" s="15">
        <f t="shared" si="128"/>
        <v>66</v>
      </c>
      <c r="CM117" s="24"/>
      <c r="CN117" s="23">
        <f t="shared" si="129"/>
        <v>0</v>
      </c>
      <c r="CO117" s="15">
        <f t="shared" si="130"/>
        <v>76</v>
      </c>
      <c r="CP117" s="24"/>
      <c r="CQ117" s="23">
        <f t="shared" si="131"/>
        <v>0</v>
      </c>
      <c r="CR117" s="361">
        <f t="shared" si="132"/>
        <v>0</v>
      </c>
    </row>
    <row r="118" spans="1:96" ht="15" hidden="1" customHeight="1" x14ac:dyDescent="0.25">
      <c r="A118" s="347">
        <f t="shared" si="72"/>
        <v>105</v>
      </c>
      <c r="B118" s="367">
        <f>SUM(D117+1)</f>
        <v>8801</v>
      </c>
      <c r="C118" s="460" t="s">
        <v>10</v>
      </c>
      <c r="D118" s="366">
        <f t="shared" si="137"/>
        <v>8900</v>
      </c>
      <c r="E118" s="326">
        <f t="shared" si="138"/>
        <v>0.15</v>
      </c>
      <c r="F118" s="326">
        <f t="shared" si="73"/>
        <v>3.7495739120554483E-2</v>
      </c>
      <c r="G118" s="327">
        <f t="shared" si="134"/>
        <v>330</v>
      </c>
      <c r="H118" s="415"/>
      <c r="I118" s="414">
        <f t="shared" si="3"/>
        <v>0</v>
      </c>
      <c r="J118" s="329">
        <f t="shared" si="75"/>
        <v>350</v>
      </c>
      <c r="K118" s="421"/>
      <c r="L118" s="414">
        <f t="shared" si="76"/>
        <v>0</v>
      </c>
      <c r="M118" s="333">
        <f t="shared" si="77"/>
        <v>370</v>
      </c>
      <c r="N118" s="428"/>
      <c r="O118" s="414">
        <f t="shared" si="78"/>
        <v>0</v>
      </c>
      <c r="P118" s="351">
        <f t="shared" si="135"/>
        <v>0</v>
      </c>
      <c r="Q118" s="335">
        <f t="shared" si="71"/>
        <v>0.15</v>
      </c>
      <c r="R118" s="335">
        <f t="shared" si="79"/>
        <v>3.7495739120554483E-2</v>
      </c>
      <c r="S118" s="336">
        <f t="shared" si="136"/>
        <v>330</v>
      </c>
      <c r="T118" s="421"/>
      <c r="U118" s="411">
        <f t="shared" si="80"/>
        <v>0</v>
      </c>
      <c r="V118" s="338">
        <f t="shared" si="81"/>
        <v>350</v>
      </c>
      <c r="W118" s="421"/>
      <c r="X118" s="430">
        <f t="shared" si="82"/>
        <v>0</v>
      </c>
      <c r="Y118" s="339">
        <f t="shared" si="83"/>
        <v>370</v>
      </c>
      <c r="Z118" s="421"/>
      <c r="AA118" s="430">
        <f t="shared" si="84"/>
        <v>0</v>
      </c>
      <c r="AB118" s="355">
        <f t="shared" si="85"/>
        <v>0</v>
      </c>
      <c r="AC118" s="9">
        <f t="shared" si="139"/>
        <v>0.15</v>
      </c>
      <c r="AD118" s="9">
        <f t="shared" si="86"/>
        <v>1.9694731659281144E-2</v>
      </c>
      <c r="AE118" s="11">
        <f t="shared" si="87"/>
        <v>173.33333333333334</v>
      </c>
      <c r="AF118" s="421"/>
      <c r="AG118" s="411">
        <f t="shared" si="88"/>
        <v>0</v>
      </c>
      <c r="AH118" s="12">
        <f t="shared" si="89"/>
        <v>199</v>
      </c>
      <c r="AI118" s="421"/>
      <c r="AJ118" s="439">
        <f t="shared" si="90"/>
        <v>0</v>
      </c>
      <c r="AK118" s="13">
        <f t="shared" si="91"/>
        <v>259</v>
      </c>
      <c r="AL118" s="426"/>
      <c r="AM118" s="427">
        <f t="shared" si="92"/>
        <v>0</v>
      </c>
      <c r="AN118" s="361">
        <f t="shared" si="93"/>
        <v>0</v>
      </c>
      <c r="AO118" s="378">
        <f t="shared" si="140"/>
        <v>0.15</v>
      </c>
      <c r="AP118" s="378">
        <f t="shared" si="94"/>
        <v>1.454380184069992E-2</v>
      </c>
      <c r="AQ118" s="379">
        <f t="shared" si="95"/>
        <v>128</v>
      </c>
      <c r="AR118" s="421"/>
      <c r="AS118" s="411">
        <f t="shared" si="96"/>
        <v>0</v>
      </c>
      <c r="AT118" s="383">
        <f t="shared" si="97"/>
        <v>147</v>
      </c>
      <c r="AU118" s="421"/>
      <c r="AV118" s="439">
        <f t="shared" si="98"/>
        <v>0</v>
      </c>
      <c r="AW118" s="385">
        <f t="shared" si="99"/>
        <v>191</v>
      </c>
      <c r="AX118" s="421"/>
      <c r="AY118" s="427">
        <f t="shared" si="100"/>
        <v>0</v>
      </c>
      <c r="AZ118" s="361">
        <f t="shared" si="101"/>
        <v>0</v>
      </c>
      <c r="BA118" s="17">
        <f t="shared" si="74"/>
        <v>1.1271446426542439E-2</v>
      </c>
      <c r="BB118" s="14">
        <f t="shared" si="102"/>
        <v>99.2</v>
      </c>
      <c r="BC118" s="24"/>
      <c r="BD118" s="10">
        <f t="shared" si="103"/>
        <v>0</v>
      </c>
      <c r="BE118" s="15">
        <f t="shared" si="104"/>
        <v>114</v>
      </c>
      <c r="BF118" s="24"/>
      <c r="BG118" s="23">
        <f t="shared" si="105"/>
        <v>0</v>
      </c>
      <c r="BH118" s="16">
        <f t="shared" si="106"/>
        <v>131</v>
      </c>
      <c r="BI118" s="24"/>
      <c r="BJ118" s="25">
        <f t="shared" si="107"/>
        <v>0</v>
      </c>
      <c r="BK118" s="26">
        <f t="shared" si="108"/>
        <v>0</v>
      </c>
      <c r="BL118" s="17">
        <f t="shared" si="109"/>
        <v>9.2413740862780733E-3</v>
      </c>
      <c r="BM118" s="14">
        <f t="shared" si="110"/>
        <v>81.333333333333329</v>
      </c>
      <c r="BN118" s="24"/>
      <c r="BO118" s="10">
        <f t="shared" si="111"/>
        <v>0</v>
      </c>
      <c r="BP118" s="15">
        <f t="shared" si="112"/>
        <v>94</v>
      </c>
      <c r="BQ118" s="24"/>
      <c r="BR118" s="23">
        <f t="shared" si="113"/>
        <v>0</v>
      </c>
      <c r="BS118" s="16">
        <f t="shared" si="114"/>
        <v>108</v>
      </c>
      <c r="BT118" s="24"/>
      <c r="BU118" s="25">
        <f t="shared" si="115"/>
        <v>0</v>
      </c>
      <c r="BV118" s="26">
        <f t="shared" si="116"/>
        <v>0</v>
      </c>
      <c r="BW118" s="17">
        <f t="shared" si="117"/>
        <v>7.6614670410829937E-3</v>
      </c>
      <c r="BX118" s="14">
        <f t="shared" si="118"/>
        <v>67.428571428571431</v>
      </c>
      <c r="BY118" s="24"/>
      <c r="BZ118" s="10">
        <f t="shared" si="119"/>
        <v>0</v>
      </c>
      <c r="CA118" s="15">
        <f t="shared" si="120"/>
        <v>78</v>
      </c>
      <c r="CB118" s="24"/>
      <c r="CC118" s="23">
        <f t="shared" si="121"/>
        <v>0</v>
      </c>
      <c r="CD118" s="16">
        <f t="shared" si="122"/>
        <v>90</v>
      </c>
      <c r="CE118" s="24"/>
      <c r="CF118" s="25">
        <f t="shared" si="123"/>
        <v>0</v>
      </c>
      <c r="CG118" s="26">
        <f t="shared" si="124"/>
        <v>0</v>
      </c>
      <c r="CH118" s="17">
        <f t="shared" si="125"/>
        <v>6.590160209067151E-3</v>
      </c>
      <c r="CI118" s="14">
        <f t="shared" si="126"/>
        <v>58</v>
      </c>
      <c r="CJ118" s="24"/>
      <c r="CK118" s="10">
        <f t="shared" si="127"/>
        <v>0</v>
      </c>
      <c r="CL118" s="15">
        <f t="shared" si="128"/>
        <v>67</v>
      </c>
      <c r="CM118" s="24"/>
      <c r="CN118" s="23">
        <f t="shared" si="129"/>
        <v>0</v>
      </c>
      <c r="CO118" s="15">
        <f t="shared" si="130"/>
        <v>77</v>
      </c>
      <c r="CP118" s="24"/>
      <c r="CQ118" s="23">
        <f t="shared" si="131"/>
        <v>0</v>
      </c>
      <c r="CR118" s="361">
        <f t="shared" si="132"/>
        <v>0</v>
      </c>
    </row>
    <row r="119" spans="1:96" ht="15" hidden="1" customHeight="1" x14ac:dyDescent="0.25">
      <c r="A119" s="347">
        <f t="shared" si="72"/>
        <v>106</v>
      </c>
      <c r="B119" s="367">
        <f>SUM(D118+1)</f>
        <v>8901</v>
      </c>
      <c r="C119" s="460" t="s">
        <v>10</v>
      </c>
      <c r="D119" s="366">
        <f t="shared" si="137"/>
        <v>9000</v>
      </c>
      <c r="E119" s="326">
        <f t="shared" si="138"/>
        <v>0.15</v>
      </c>
      <c r="F119" s="326">
        <f t="shared" si="73"/>
        <v>3.707448601280755E-2</v>
      </c>
      <c r="G119" s="327">
        <f t="shared" si="134"/>
        <v>330</v>
      </c>
      <c r="H119" s="415"/>
      <c r="I119" s="414">
        <f t="shared" si="3"/>
        <v>0</v>
      </c>
      <c r="J119" s="329">
        <f t="shared" si="75"/>
        <v>350</v>
      </c>
      <c r="K119" s="421"/>
      <c r="L119" s="414">
        <f t="shared" si="76"/>
        <v>0</v>
      </c>
      <c r="M119" s="333">
        <f t="shared" si="77"/>
        <v>370</v>
      </c>
      <c r="N119" s="428"/>
      <c r="O119" s="414">
        <f t="shared" si="78"/>
        <v>0</v>
      </c>
      <c r="P119" s="351">
        <f t="shared" si="135"/>
        <v>0</v>
      </c>
      <c r="Q119" s="335">
        <f t="shared" si="71"/>
        <v>0.15</v>
      </c>
      <c r="R119" s="335">
        <f t="shared" si="79"/>
        <v>3.707448601280755E-2</v>
      </c>
      <c r="S119" s="336">
        <f t="shared" si="136"/>
        <v>330</v>
      </c>
      <c r="T119" s="421"/>
      <c r="U119" s="411">
        <f t="shared" si="80"/>
        <v>0</v>
      </c>
      <c r="V119" s="338">
        <f t="shared" si="81"/>
        <v>350</v>
      </c>
      <c r="W119" s="421"/>
      <c r="X119" s="430">
        <f t="shared" si="82"/>
        <v>0</v>
      </c>
      <c r="Y119" s="339">
        <f t="shared" si="83"/>
        <v>370</v>
      </c>
      <c r="Z119" s="421"/>
      <c r="AA119" s="430">
        <f t="shared" si="84"/>
        <v>0</v>
      </c>
      <c r="AB119" s="355">
        <f t="shared" si="85"/>
        <v>0</v>
      </c>
      <c r="AC119" s="9">
        <f t="shared" si="139"/>
        <v>0.15</v>
      </c>
      <c r="AD119" s="9">
        <f t="shared" si="86"/>
        <v>1.9773059206830694E-2</v>
      </c>
      <c r="AE119" s="11">
        <f t="shared" si="87"/>
        <v>176</v>
      </c>
      <c r="AF119" s="421"/>
      <c r="AG119" s="411">
        <f t="shared" si="88"/>
        <v>0</v>
      </c>
      <c r="AH119" s="12">
        <f t="shared" si="89"/>
        <v>202</v>
      </c>
      <c r="AI119" s="421"/>
      <c r="AJ119" s="439">
        <f t="shared" si="90"/>
        <v>0</v>
      </c>
      <c r="AK119" s="13">
        <f t="shared" si="91"/>
        <v>263</v>
      </c>
      <c r="AL119" s="426"/>
      <c r="AM119" s="427">
        <f t="shared" si="92"/>
        <v>0</v>
      </c>
      <c r="AN119" s="361">
        <f t="shared" si="93"/>
        <v>0</v>
      </c>
      <c r="AO119" s="378">
        <f t="shared" si="140"/>
        <v>0.15</v>
      </c>
      <c r="AP119" s="378">
        <f t="shared" si="94"/>
        <v>1.4605100550499944E-2</v>
      </c>
      <c r="AQ119" s="379">
        <f t="shared" si="95"/>
        <v>130</v>
      </c>
      <c r="AR119" s="421"/>
      <c r="AS119" s="411">
        <f t="shared" si="96"/>
        <v>0</v>
      </c>
      <c r="AT119" s="383">
        <f t="shared" si="97"/>
        <v>150</v>
      </c>
      <c r="AU119" s="421"/>
      <c r="AV119" s="439">
        <f t="shared" si="98"/>
        <v>0</v>
      </c>
      <c r="AW119" s="385">
        <f t="shared" si="99"/>
        <v>195</v>
      </c>
      <c r="AX119" s="421"/>
      <c r="AY119" s="427">
        <f t="shared" si="100"/>
        <v>0</v>
      </c>
      <c r="AZ119" s="361">
        <f t="shared" si="101"/>
        <v>0</v>
      </c>
      <c r="BA119" s="17">
        <f t="shared" si="74"/>
        <v>1.1324570273003032E-2</v>
      </c>
      <c r="BB119" s="14">
        <f t="shared" si="102"/>
        <v>100.8</v>
      </c>
      <c r="BC119" s="24"/>
      <c r="BD119" s="10">
        <f t="shared" si="103"/>
        <v>0</v>
      </c>
      <c r="BE119" s="15">
        <f t="shared" si="104"/>
        <v>116</v>
      </c>
      <c r="BF119" s="24"/>
      <c r="BG119" s="23">
        <f t="shared" si="105"/>
        <v>0</v>
      </c>
      <c r="BH119" s="16">
        <f t="shared" si="106"/>
        <v>133</v>
      </c>
      <c r="BI119" s="24"/>
      <c r="BJ119" s="25">
        <f t="shared" si="107"/>
        <v>0</v>
      </c>
      <c r="BK119" s="26">
        <f t="shared" si="108"/>
        <v>0</v>
      </c>
      <c r="BL119" s="17">
        <f t="shared" si="109"/>
        <v>9.2873459910871436E-3</v>
      </c>
      <c r="BM119" s="14">
        <f t="shared" si="110"/>
        <v>82.666666666666671</v>
      </c>
      <c r="BN119" s="24"/>
      <c r="BO119" s="10">
        <f t="shared" si="111"/>
        <v>0</v>
      </c>
      <c r="BP119" s="15">
        <f t="shared" si="112"/>
        <v>95</v>
      </c>
      <c r="BQ119" s="24"/>
      <c r="BR119" s="23">
        <f t="shared" si="113"/>
        <v>0</v>
      </c>
      <c r="BS119" s="16">
        <f t="shared" si="114"/>
        <v>109</v>
      </c>
      <c r="BT119" s="24"/>
      <c r="BU119" s="25">
        <f t="shared" si="115"/>
        <v>0</v>
      </c>
      <c r="BV119" s="26">
        <f t="shared" si="116"/>
        <v>0</v>
      </c>
      <c r="BW119" s="17">
        <f t="shared" si="117"/>
        <v>7.7037893013626076E-3</v>
      </c>
      <c r="BX119" s="14">
        <f t="shared" si="118"/>
        <v>68.571428571428569</v>
      </c>
      <c r="BY119" s="24"/>
      <c r="BZ119" s="10">
        <f t="shared" si="119"/>
        <v>0</v>
      </c>
      <c r="CA119" s="15">
        <f t="shared" si="120"/>
        <v>79</v>
      </c>
      <c r="CB119" s="24"/>
      <c r="CC119" s="23">
        <f t="shared" si="121"/>
        <v>0</v>
      </c>
      <c r="CD119" s="16">
        <f t="shared" si="122"/>
        <v>91</v>
      </c>
      <c r="CE119" s="24"/>
      <c r="CF119" s="25">
        <f t="shared" si="123"/>
        <v>0</v>
      </c>
      <c r="CG119" s="26">
        <f t="shared" si="124"/>
        <v>0</v>
      </c>
      <c r="CH119" s="17">
        <f t="shared" si="125"/>
        <v>6.6284687113807436E-3</v>
      </c>
      <c r="CI119" s="14">
        <f t="shared" si="126"/>
        <v>59</v>
      </c>
      <c r="CJ119" s="24"/>
      <c r="CK119" s="10">
        <f t="shared" si="127"/>
        <v>0</v>
      </c>
      <c r="CL119" s="15">
        <f t="shared" si="128"/>
        <v>68</v>
      </c>
      <c r="CM119" s="24"/>
      <c r="CN119" s="23">
        <f t="shared" si="129"/>
        <v>0</v>
      </c>
      <c r="CO119" s="15">
        <f t="shared" si="130"/>
        <v>78</v>
      </c>
      <c r="CP119" s="24"/>
      <c r="CQ119" s="23">
        <f t="shared" si="131"/>
        <v>0</v>
      </c>
      <c r="CR119" s="361">
        <f t="shared" si="132"/>
        <v>0</v>
      </c>
    </row>
    <row r="120" spans="1:96" ht="30" x14ac:dyDescent="0.25">
      <c r="A120" s="347">
        <f t="shared" si="72"/>
        <v>107</v>
      </c>
      <c r="B120" s="367">
        <f>SUM(D108+1)</f>
        <v>7901</v>
      </c>
      <c r="C120" s="460" t="s">
        <v>11</v>
      </c>
      <c r="D120" s="369"/>
      <c r="E120" s="326">
        <f t="shared" si="138"/>
        <v>0.15</v>
      </c>
      <c r="F120" s="326">
        <f t="shared" si="73"/>
        <v>4.1766864953803315E-2</v>
      </c>
      <c r="G120" s="327">
        <f t="shared" si="134"/>
        <v>330</v>
      </c>
      <c r="H120" s="415"/>
      <c r="I120" s="414">
        <f t="shared" si="3"/>
        <v>0</v>
      </c>
      <c r="J120" s="329">
        <f t="shared" si="75"/>
        <v>350</v>
      </c>
      <c r="K120" s="421"/>
      <c r="L120" s="414">
        <f t="shared" si="76"/>
        <v>0</v>
      </c>
      <c r="M120" s="333">
        <f t="shared" si="77"/>
        <v>370</v>
      </c>
      <c r="N120" s="428"/>
      <c r="O120" s="414">
        <f t="shared" si="78"/>
        <v>0</v>
      </c>
      <c r="P120" s="351">
        <f t="shared" si="135"/>
        <v>0</v>
      </c>
      <c r="Q120" s="335">
        <f t="shared" ref="Q120" si="141">IF((((B120-1-$H$12)*$H$25/$H$34))&lt;=($H$6-1),$H$25,IF(S119=$H$21,Q119,IF((Q119+$H$27)&gt;$H$26,$H$26,Q119+$H$27)))</f>
        <v>0.15</v>
      </c>
      <c r="R120" s="335">
        <f t="shared" si="79"/>
        <v>4.1766864953803315E-2</v>
      </c>
      <c r="S120" s="336">
        <f t="shared" si="136"/>
        <v>330</v>
      </c>
      <c r="T120" s="421"/>
      <c r="U120" s="411">
        <f t="shared" si="80"/>
        <v>0</v>
      </c>
      <c r="V120" s="338">
        <f t="shared" si="81"/>
        <v>350</v>
      </c>
      <c r="W120" s="421"/>
      <c r="X120" s="430">
        <f t="shared" si="82"/>
        <v>0</v>
      </c>
      <c r="Y120" s="339">
        <f t="shared" si="83"/>
        <v>370</v>
      </c>
      <c r="Z120" s="421"/>
      <c r="AA120" s="430">
        <f t="shared" si="84"/>
        <v>0</v>
      </c>
      <c r="AB120" s="355">
        <f t="shared" si="85"/>
        <v>0</v>
      </c>
      <c r="AC120" s="9">
        <f>IF((((B120-1-$H$13)*$H$25/$H$35))&lt;=($H$6-2),$H$25,IF(AE119=$H$21,AC119,IF((AC108+$H$27)&gt;$H$26,$H$26,AC108+$H$27)))</f>
        <v>0.15</v>
      </c>
      <c r="AD120" s="9">
        <f t="shared" si="86"/>
        <v>1.8900561110407967E-2</v>
      </c>
      <c r="AE120" s="11">
        <f t="shared" si="87"/>
        <v>149.33333333333334</v>
      </c>
      <c r="AF120" s="421"/>
      <c r="AG120" s="411">
        <f t="shared" si="88"/>
        <v>0</v>
      </c>
      <c r="AH120" s="12">
        <f t="shared" si="89"/>
        <v>172</v>
      </c>
      <c r="AI120" s="421"/>
      <c r="AJ120" s="439">
        <f t="shared" si="90"/>
        <v>0</v>
      </c>
      <c r="AK120" s="13">
        <f t="shared" si="91"/>
        <v>224</v>
      </c>
      <c r="AL120" s="426"/>
      <c r="AM120" s="427">
        <f t="shared" si="92"/>
        <v>0</v>
      </c>
      <c r="AN120" s="361">
        <f t="shared" si="93"/>
        <v>0</v>
      </c>
      <c r="AO120" s="378">
        <f>IF((((B120-1-$H$14)*$H$25/$H$36))&lt;=($H$6-3),$H$25,IF(AQ119=$H$21,AO119,IF((AO108+$H$27)&gt;$H$26,$H$26,AO108+$H$27)))</f>
        <v>0.15</v>
      </c>
      <c r="AP120" s="378">
        <f t="shared" si="94"/>
        <v>1.3922288317934439E-2</v>
      </c>
      <c r="AQ120" s="379">
        <f t="shared" si="95"/>
        <v>110</v>
      </c>
      <c r="AR120" s="421"/>
      <c r="AS120" s="411">
        <f t="shared" si="96"/>
        <v>0</v>
      </c>
      <c r="AT120" s="383">
        <f t="shared" si="97"/>
        <v>127</v>
      </c>
      <c r="AU120" s="421"/>
      <c r="AV120" s="439">
        <f t="shared" si="98"/>
        <v>0</v>
      </c>
      <c r="AW120" s="385">
        <f t="shared" si="99"/>
        <v>165</v>
      </c>
      <c r="AX120" s="421"/>
      <c r="AY120" s="427">
        <f t="shared" si="100"/>
        <v>0</v>
      </c>
      <c r="AZ120" s="361">
        <f t="shared" si="101"/>
        <v>0</v>
      </c>
      <c r="BA120" s="17">
        <f t="shared" si="74"/>
        <v>1.0732818630553094E-2</v>
      </c>
      <c r="BB120" s="14">
        <f t="shared" si="102"/>
        <v>84.8</v>
      </c>
      <c r="BC120" s="24"/>
      <c r="BD120" s="10">
        <f t="shared" si="103"/>
        <v>0</v>
      </c>
      <c r="BE120" s="15">
        <f t="shared" si="104"/>
        <v>98</v>
      </c>
      <c r="BF120" s="24"/>
      <c r="BG120" s="23">
        <f t="shared" si="105"/>
        <v>0</v>
      </c>
      <c r="BH120" s="16">
        <f t="shared" si="106"/>
        <v>113</v>
      </c>
      <c r="BI120" s="24"/>
      <c r="BJ120" s="25">
        <f t="shared" si="107"/>
        <v>0</v>
      </c>
      <c r="BK120" s="26">
        <f t="shared" si="108"/>
        <v>0</v>
      </c>
      <c r="BL120" s="17">
        <f t="shared" si="109"/>
        <v>8.7752605155465551E-3</v>
      </c>
      <c r="BM120" s="14">
        <f t="shared" si="110"/>
        <v>69.333333333333329</v>
      </c>
      <c r="BN120" s="24"/>
      <c r="BO120" s="10">
        <f t="shared" si="111"/>
        <v>0</v>
      </c>
      <c r="BP120" s="15">
        <f t="shared" si="112"/>
        <v>80</v>
      </c>
      <c r="BQ120" s="24"/>
      <c r="BR120" s="23">
        <f t="shared" si="113"/>
        <v>0</v>
      </c>
      <c r="BS120" s="16">
        <f t="shared" si="114"/>
        <v>92</v>
      </c>
      <c r="BT120" s="24"/>
      <c r="BU120" s="25">
        <f t="shared" si="115"/>
        <v>0</v>
      </c>
      <c r="BV120" s="26">
        <f t="shared" si="116"/>
        <v>0</v>
      </c>
      <c r="BW120" s="17">
        <f t="shared" si="117"/>
        <v>7.2323575677581504E-3</v>
      </c>
      <c r="BX120" s="14">
        <f t="shared" si="118"/>
        <v>57.142857142857146</v>
      </c>
      <c r="BY120" s="24"/>
      <c r="BZ120" s="10">
        <f t="shared" si="119"/>
        <v>0</v>
      </c>
      <c r="CA120" s="15">
        <f t="shared" si="120"/>
        <v>66</v>
      </c>
      <c r="CB120" s="24"/>
      <c r="CC120" s="23">
        <f t="shared" si="121"/>
        <v>0</v>
      </c>
      <c r="CD120" s="16">
        <f t="shared" si="122"/>
        <v>76</v>
      </c>
      <c r="CE120" s="24"/>
      <c r="CF120" s="25">
        <f t="shared" si="123"/>
        <v>0</v>
      </c>
      <c r="CG120" s="26">
        <f t="shared" si="124"/>
        <v>0</v>
      </c>
      <c r="CH120" s="17">
        <f t="shared" si="125"/>
        <v>6.2017466143526132E-3</v>
      </c>
      <c r="CI120" s="14">
        <f t="shared" si="126"/>
        <v>49</v>
      </c>
      <c r="CJ120" s="24"/>
      <c r="CK120" s="10">
        <f t="shared" si="127"/>
        <v>0</v>
      </c>
      <c r="CL120" s="15">
        <f t="shared" si="128"/>
        <v>56</v>
      </c>
      <c r="CM120" s="24"/>
      <c r="CN120" s="23">
        <f t="shared" si="129"/>
        <v>0</v>
      </c>
      <c r="CO120" s="15">
        <f t="shared" si="130"/>
        <v>64</v>
      </c>
      <c r="CP120" s="24"/>
      <c r="CQ120" s="23">
        <f t="shared" si="131"/>
        <v>0</v>
      </c>
      <c r="CR120" s="361">
        <f t="shared" si="132"/>
        <v>0</v>
      </c>
    </row>
    <row r="121" spans="1:96" s="115" customFormat="1" x14ac:dyDescent="0.25">
      <c r="A121" s="347">
        <f t="shared" si="72"/>
        <v>108</v>
      </c>
      <c r="B121" s="555" t="s">
        <v>6</v>
      </c>
      <c r="C121" s="555"/>
      <c r="D121" s="556"/>
      <c r="E121" s="328"/>
      <c r="F121" s="329">
        <f>(MIN(G48:G120)+MAX(G48:G120))/2</f>
        <v>172.5</v>
      </c>
      <c r="G121" s="329"/>
      <c r="H121" s="416"/>
      <c r="I121" s="414">
        <f>SUM(F121*H121)</f>
        <v>0</v>
      </c>
      <c r="J121" s="333">
        <f>IF(F121=0,0,IF((ROUND(F121*(1+$H$33),0))&gt;$H$23,$H$23,IF((ROUND(F121*(1+$H$33),0))&lt;$H$8,$H$8,ROUND(F121*(1+$H$33),0))))</f>
        <v>224</v>
      </c>
      <c r="K121" s="416"/>
      <c r="L121" s="414"/>
      <c r="M121" s="333">
        <f t="shared" si="77"/>
        <v>291</v>
      </c>
      <c r="N121" s="416"/>
      <c r="O121" s="414"/>
      <c r="P121" s="351"/>
      <c r="Q121" s="335"/>
      <c r="R121" s="337"/>
      <c r="S121" s="337"/>
      <c r="T121" s="416"/>
      <c r="U121" s="411"/>
      <c r="V121" s="338"/>
      <c r="W121" s="416"/>
      <c r="X121" s="430"/>
      <c r="Y121" s="339">
        <f t="shared" si="83"/>
        <v>0</v>
      </c>
      <c r="Z121" s="416"/>
      <c r="AA121" s="430"/>
      <c r="AB121" s="355"/>
      <c r="AC121" s="9"/>
      <c r="AD121" s="117"/>
      <c r="AE121" s="11"/>
      <c r="AF121" s="416"/>
      <c r="AG121" s="411"/>
      <c r="AH121" s="11"/>
      <c r="AI121" s="416"/>
      <c r="AJ121" s="439"/>
      <c r="AK121" s="13">
        <f t="shared" si="91"/>
        <v>0</v>
      </c>
      <c r="AL121" s="442"/>
      <c r="AM121" s="427"/>
      <c r="AN121" s="361"/>
      <c r="AO121" s="378"/>
      <c r="AP121" s="380"/>
      <c r="AQ121" s="379"/>
      <c r="AR121" s="416"/>
      <c r="AS121" s="411"/>
      <c r="AT121" s="379"/>
      <c r="AU121" s="416"/>
      <c r="AV121" s="439"/>
      <c r="AW121" s="385">
        <f t="shared" si="99"/>
        <v>0</v>
      </c>
      <c r="AX121" s="416"/>
      <c r="AY121" s="427"/>
      <c r="AZ121" s="361"/>
      <c r="BA121" s="118"/>
      <c r="BB121" s="14"/>
      <c r="BC121" s="116"/>
      <c r="BD121" s="10"/>
      <c r="BE121" s="14"/>
      <c r="BF121" s="116"/>
      <c r="BG121" s="23"/>
      <c r="BH121" s="14"/>
      <c r="BI121" s="116"/>
      <c r="BJ121" s="25"/>
      <c r="BK121" s="26"/>
      <c r="BL121" s="118"/>
      <c r="BM121" s="14"/>
      <c r="BN121" s="116"/>
      <c r="BO121" s="10"/>
      <c r="BP121" s="14"/>
      <c r="BQ121" s="116"/>
      <c r="BR121" s="23"/>
      <c r="BS121" s="14"/>
      <c r="BT121" s="116"/>
      <c r="BU121" s="25"/>
      <c r="BV121" s="26"/>
      <c r="BW121" s="118"/>
      <c r="BX121" s="14"/>
      <c r="BY121" s="116"/>
      <c r="BZ121" s="10"/>
      <c r="CA121" s="14"/>
      <c r="CB121" s="116"/>
      <c r="CC121" s="23"/>
      <c r="CD121" s="14"/>
      <c r="CE121" s="116"/>
      <c r="CF121" s="25"/>
      <c r="CG121" s="26"/>
      <c r="CH121" s="118"/>
      <c r="CI121" s="14"/>
      <c r="CJ121" s="116"/>
      <c r="CK121" s="10"/>
      <c r="CL121" s="14"/>
      <c r="CM121" s="116"/>
      <c r="CN121" s="23"/>
      <c r="CO121" s="14"/>
      <c r="CP121" s="116"/>
      <c r="CQ121" s="23"/>
      <c r="CR121" s="361"/>
    </row>
    <row r="122" spans="1:96" ht="28.35" customHeight="1" x14ac:dyDescent="0.25">
      <c r="A122" s="50">
        <f t="shared" si="72"/>
        <v>109</v>
      </c>
      <c r="B122" s="557" t="s">
        <v>26</v>
      </c>
      <c r="C122" s="557"/>
      <c r="D122" s="557"/>
      <c r="E122" s="557"/>
      <c r="F122" s="557"/>
      <c r="G122" s="456"/>
      <c r="H122" s="443">
        <f>SUM(H47:H121)</f>
        <v>0</v>
      </c>
      <c r="I122" s="112"/>
      <c r="J122" s="43"/>
      <c r="K122" s="443">
        <f>SUM(K47:K121)</f>
        <v>0</v>
      </c>
      <c r="L122" s="43"/>
      <c r="M122" s="43"/>
      <c r="N122" s="443">
        <f>SUM(N47:N121)</f>
        <v>0</v>
      </c>
      <c r="O122" s="112"/>
      <c r="P122" s="351">
        <f>ROUND(SUM(P47:P121),0)</f>
        <v>0</v>
      </c>
      <c r="Q122" s="46"/>
      <c r="R122" s="43"/>
      <c r="S122" s="43"/>
      <c r="T122" s="443">
        <f>SUM(T47:T121)</f>
        <v>0</v>
      </c>
      <c r="U122" s="43"/>
      <c r="V122" s="45"/>
      <c r="W122" s="443">
        <f>SUM(W47:W121)</f>
        <v>0</v>
      </c>
      <c r="X122" s="45"/>
      <c r="Y122" s="45"/>
      <c r="Z122" s="443">
        <f>SUM(Z47:Z121)</f>
        <v>0</v>
      </c>
      <c r="AA122" s="45"/>
      <c r="AB122" s="351">
        <f>ROUND(SUM(AB47:AB121),0)</f>
        <v>0</v>
      </c>
      <c r="AC122" s="46"/>
      <c r="AD122" s="46"/>
      <c r="AE122" s="47"/>
      <c r="AF122" s="443">
        <f>SUM(AF47:AF121)</f>
        <v>0</v>
      </c>
      <c r="AG122" s="47"/>
      <c r="AH122" s="47"/>
      <c r="AI122" s="443">
        <f>SUM(AI47:AI121)</f>
        <v>0</v>
      </c>
      <c r="AJ122" s="47"/>
      <c r="AK122" s="47"/>
      <c r="AL122" s="443">
        <f>SUM(AL47:AL121)</f>
        <v>0</v>
      </c>
      <c r="AM122" s="48"/>
      <c r="AN122" s="360">
        <f>ROUND(SUM(AN47:AN121),0)</f>
        <v>0</v>
      </c>
      <c r="AO122" s="46"/>
      <c r="AP122" s="46"/>
      <c r="AQ122" s="47"/>
      <c r="AR122" s="443">
        <f>SUM(AR47:AR121)</f>
        <v>0</v>
      </c>
      <c r="AS122" s="47"/>
      <c r="AT122" s="47"/>
      <c r="AU122" s="443">
        <f>SUM(AU47:AU121)</f>
        <v>0</v>
      </c>
      <c r="AV122" s="47"/>
      <c r="AW122" s="47"/>
      <c r="AX122" s="443">
        <f>SUM(AX47:AX121)</f>
        <v>0</v>
      </c>
      <c r="AY122" s="48"/>
      <c r="AZ122" s="360">
        <f>ROUND(SUM(AZ47:AZ121),0)</f>
        <v>0</v>
      </c>
      <c r="BA122" s="46"/>
      <c r="BB122" s="47"/>
      <c r="BC122" s="44">
        <f>SUM(BC47:BC120)</f>
        <v>0</v>
      </c>
      <c r="BD122" s="47"/>
      <c r="BE122" s="47"/>
      <c r="BF122" s="44">
        <f>SUM(BF47:BF120)</f>
        <v>0</v>
      </c>
      <c r="BG122" s="47"/>
      <c r="BH122" s="47"/>
      <c r="BI122" s="44">
        <f>SUM(BI47:BI120)</f>
        <v>0</v>
      </c>
      <c r="BJ122" s="48"/>
      <c r="BK122" s="49">
        <f>ROUND(SUM(BK47:BK120),0)</f>
        <v>0</v>
      </c>
      <c r="BL122" s="46"/>
      <c r="BM122" s="47"/>
      <c r="BN122" s="44">
        <f>SUM(BN47:BN120)</f>
        <v>0</v>
      </c>
      <c r="BO122" s="47"/>
      <c r="BP122" s="47"/>
      <c r="BQ122" s="44">
        <f>SUM(BQ47:BQ120)</f>
        <v>0</v>
      </c>
      <c r="BR122" s="47"/>
      <c r="BS122" s="47"/>
      <c r="BT122" s="44">
        <f>SUM(BT47:BT120)</f>
        <v>0</v>
      </c>
      <c r="BU122" s="48"/>
      <c r="BV122" s="49">
        <f>ROUND(SUM(BV47:BV120),0)</f>
        <v>0</v>
      </c>
      <c r="BW122" s="46"/>
      <c r="BX122" s="47"/>
      <c r="BY122" s="44">
        <f>SUM(BY47:BY120)</f>
        <v>0</v>
      </c>
      <c r="BZ122" s="47"/>
      <c r="CA122" s="47"/>
      <c r="CB122" s="44">
        <f>SUM(CB47:CB120)</f>
        <v>0</v>
      </c>
      <c r="CC122" s="47"/>
      <c r="CD122" s="47"/>
      <c r="CE122" s="44">
        <f>SUM(CE47:CE120)</f>
        <v>0</v>
      </c>
      <c r="CF122" s="48"/>
      <c r="CG122" s="49">
        <f>ROUND(SUM(CG47:CG120),0)</f>
        <v>0</v>
      </c>
      <c r="CH122" s="46"/>
      <c r="CI122" s="47"/>
      <c r="CJ122" s="44">
        <f>SUM(CJ47:CJ120)</f>
        <v>0</v>
      </c>
      <c r="CK122" s="47"/>
      <c r="CL122" s="47"/>
      <c r="CM122" s="44">
        <f>SUM(CM47:CM120)</f>
        <v>0</v>
      </c>
      <c r="CN122" s="47"/>
      <c r="CO122" s="47"/>
      <c r="CP122" s="44">
        <f>SUM(CP47:CP120)</f>
        <v>0</v>
      </c>
      <c r="CQ122" s="47"/>
      <c r="CR122" s="360">
        <f>ROUND(SUM(CR47:CR120),0)</f>
        <v>0</v>
      </c>
    </row>
    <row r="123" spans="1:96" ht="15.75" customHeight="1" x14ac:dyDescent="0.25">
      <c r="B123" s="42"/>
      <c r="H123"/>
      <c r="J123" s="31"/>
      <c r="K123" s="31"/>
      <c r="L123" s="31"/>
      <c r="M123" s="31"/>
      <c r="N123" s="114"/>
      <c r="O123" s="31"/>
      <c r="P123" s="30"/>
      <c r="Q123" s="31"/>
      <c r="R123" s="31"/>
      <c r="S123" s="30"/>
      <c r="T123" s="31"/>
      <c r="U123" s="31"/>
      <c r="V123" s="30"/>
      <c r="W123" s="31"/>
      <c r="X123" s="31"/>
      <c r="Y123" s="30"/>
    </row>
    <row r="124" spans="1:96" ht="15.75" customHeight="1" x14ac:dyDescent="0.25">
      <c r="B124" s="42"/>
      <c r="H124"/>
      <c r="J124" s="31"/>
      <c r="K124" s="31"/>
      <c r="L124" s="31"/>
      <c r="M124" s="31"/>
      <c r="N124" s="114"/>
      <c r="O124" s="31"/>
      <c r="P124" s="30"/>
      <c r="Q124" s="31"/>
      <c r="R124" s="31"/>
      <c r="S124" s="30"/>
      <c r="T124" s="31"/>
      <c r="U124" s="31"/>
      <c r="V124" s="30"/>
      <c r="W124" s="31"/>
      <c r="X124" s="31"/>
      <c r="Y124" s="30"/>
    </row>
    <row r="125" spans="1:96" ht="15.75" customHeight="1" x14ac:dyDescent="0.25">
      <c r="B125" s="42"/>
      <c r="H125"/>
      <c r="J125" s="31"/>
      <c r="K125" s="31"/>
      <c r="L125" s="31"/>
      <c r="M125" s="31"/>
      <c r="N125" s="114"/>
      <c r="O125" s="31"/>
      <c r="P125" s="30"/>
      <c r="Q125" s="31"/>
      <c r="R125" s="31"/>
      <c r="S125" s="30"/>
      <c r="T125" s="31"/>
      <c r="U125" s="31"/>
      <c r="V125" s="30"/>
      <c r="W125" s="31"/>
      <c r="X125" s="31"/>
      <c r="Y125" s="30"/>
      <c r="AO125" s="171"/>
    </row>
    <row r="126" spans="1:96" ht="47.25" customHeight="1" thickBot="1" x14ac:dyDescent="0.3">
      <c r="A126" s="50">
        <f>A122+1</f>
        <v>110</v>
      </c>
      <c r="B126" s="163" t="s">
        <v>47</v>
      </c>
      <c r="C126" s="168"/>
      <c r="D126" s="168"/>
      <c r="E126" s="168"/>
      <c r="F126" s="168"/>
      <c r="G126" s="168"/>
      <c r="H126" s="169"/>
      <c r="I126" s="168"/>
      <c r="J126" s="31"/>
      <c r="K126" s="163" t="s">
        <v>57</v>
      </c>
      <c r="L126" s="165"/>
      <c r="M126" s="165"/>
      <c r="N126" s="166"/>
      <c r="O126" s="165"/>
      <c r="P126" s="167"/>
      <c r="Q126" s="165"/>
      <c r="R126" s="165"/>
      <c r="S126" s="165"/>
      <c r="T126" s="31"/>
      <c r="U126" s="31"/>
      <c r="V126" s="30"/>
      <c r="W126" s="31"/>
      <c r="X126" s="31"/>
      <c r="Y126" s="172"/>
    </row>
    <row r="127" spans="1:96" ht="30" customHeight="1" thickBot="1" x14ac:dyDescent="0.3">
      <c r="A127" s="50">
        <f t="shared" si="72"/>
        <v>111</v>
      </c>
      <c r="B127" s="541" t="s">
        <v>60</v>
      </c>
      <c r="C127" s="541"/>
      <c r="D127" s="541"/>
      <c r="E127" s="541"/>
      <c r="F127" s="541"/>
      <c r="G127" s="550"/>
      <c r="H127" s="551">
        <f>SUM(P122+AB122+AN122+AZ122)</f>
        <v>0</v>
      </c>
      <c r="I127" s="552"/>
      <c r="J127" s="31"/>
      <c r="K127" s="164" t="s">
        <v>59</v>
      </c>
      <c r="L127" s="457"/>
      <c r="M127" s="457"/>
      <c r="N127" s="457"/>
      <c r="O127" s="457"/>
      <c r="P127" s="458"/>
      <c r="Q127" s="167"/>
      <c r="R127" s="545"/>
      <c r="S127" s="546"/>
      <c r="T127" s="31"/>
      <c r="U127" s="31"/>
      <c r="V127" s="30"/>
      <c r="W127" s="31"/>
      <c r="X127" s="31"/>
      <c r="Y127" s="30"/>
      <c r="CG127" s="547" t="s">
        <v>12</v>
      </c>
      <c r="CH127" s="547"/>
      <c r="CI127" s="547"/>
      <c r="CJ127" s="547"/>
      <c r="CK127" s="547"/>
      <c r="CL127" s="547"/>
      <c r="CM127" s="539">
        <f>SUM(P122+AB122+AN122+AZ122+BK122+BV122+CG122+CR122)</f>
        <v>0</v>
      </c>
      <c r="CN127" s="540"/>
    </row>
    <row r="128" spans="1:96" ht="30" customHeight="1" thickBot="1" x14ac:dyDescent="0.3">
      <c r="A128" s="50">
        <v>112</v>
      </c>
      <c r="B128" s="541" t="s">
        <v>61</v>
      </c>
      <c r="C128" s="541"/>
      <c r="D128" s="541"/>
      <c r="E128" s="541"/>
      <c r="F128" s="541"/>
      <c r="G128" s="542"/>
      <c r="H128" s="543"/>
      <c r="I128" s="544"/>
      <c r="J128" s="31"/>
      <c r="K128" s="541" t="s">
        <v>58</v>
      </c>
      <c r="L128" s="541"/>
      <c r="M128" s="541"/>
      <c r="N128" s="541"/>
      <c r="O128" s="541"/>
      <c r="P128" s="541"/>
      <c r="Q128" s="167"/>
      <c r="R128" s="545"/>
      <c r="S128" s="546"/>
      <c r="T128" s="31"/>
      <c r="U128" s="31"/>
      <c r="V128" s="30"/>
      <c r="W128" s="31"/>
      <c r="X128" s="31"/>
      <c r="Y128" s="30"/>
      <c r="CG128" s="547" t="s">
        <v>45</v>
      </c>
      <c r="CH128" s="547"/>
      <c r="CI128" s="547"/>
      <c r="CJ128" s="547"/>
      <c r="CK128" s="547"/>
      <c r="CL128" s="547"/>
      <c r="CM128" s="548"/>
      <c r="CN128" s="549"/>
    </row>
    <row r="129" spans="1:92" ht="30" customHeight="1" thickBot="1" x14ac:dyDescent="0.3">
      <c r="A129" s="50">
        <v>113</v>
      </c>
      <c r="B129" s="541" t="s">
        <v>62</v>
      </c>
      <c r="C129" s="541"/>
      <c r="D129" s="541"/>
      <c r="E129" s="541"/>
      <c r="F129" s="541"/>
      <c r="G129" s="541"/>
      <c r="H129" s="553">
        <f>SUM(H127-H128)</f>
        <v>0</v>
      </c>
      <c r="I129" s="554"/>
      <c r="J129" s="31"/>
      <c r="K129" s="168"/>
      <c r="L129" s="168"/>
      <c r="M129" s="168"/>
      <c r="N129" s="169"/>
      <c r="O129" s="168"/>
      <c r="P129" s="170"/>
      <c r="Q129" s="168"/>
      <c r="R129" s="168"/>
      <c r="S129" s="165"/>
      <c r="T129" s="31"/>
      <c r="U129" s="31"/>
      <c r="V129" s="30"/>
      <c r="W129" s="31"/>
      <c r="X129" s="31"/>
      <c r="Y129" s="30"/>
      <c r="CG129" s="547" t="s">
        <v>13</v>
      </c>
      <c r="CH129" s="547"/>
      <c r="CI129" s="547"/>
      <c r="CJ129" s="547"/>
      <c r="CK129" s="547"/>
      <c r="CL129" s="547"/>
      <c r="CM129" s="536">
        <f>SUM(CM127-CM128)</f>
        <v>0</v>
      </c>
      <c r="CN129" s="498"/>
    </row>
    <row r="130" spans="1:92" ht="30" customHeight="1" x14ac:dyDescent="0.25">
      <c r="A130" s="50"/>
      <c r="B130" s="537" t="s">
        <v>35</v>
      </c>
      <c r="C130" s="537"/>
      <c r="D130" s="537"/>
      <c r="E130" s="537"/>
      <c r="F130" s="537"/>
      <c r="G130" s="537"/>
      <c r="H130" s="538"/>
      <c r="I130" s="538"/>
      <c r="J130" s="31"/>
      <c r="K130" s="31"/>
      <c r="L130" s="31"/>
      <c r="M130" s="31"/>
      <c r="N130" s="114"/>
      <c r="O130" s="31"/>
      <c r="P130" s="30"/>
      <c r="Q130" s="31"/>
      <c r="R130" s="31"/>
      <c r="S130" s="30"/>
      <c r="T130" s="31"/>
      <c r="U130" s="31"/>
      <c r="V130" s="30"/>
      <c r="W130" s="31"/>
      <c r="X130" s="31"/>
      <c r="Y130" s="30"/>
      <c r="CG130" s="51" t="s">
        <v>35</v>
      </c>
    </row>
    <row r="131" spans="1:92" ht="15.75" customHeight="1" x14ac:dyDescent="0.25">
      <c r="B131" s="468" t="str">
        <f>'Kinderkrippe &amp; -garten'!B131</f>
        <v xml:space="preserve">Weitere Hinweise: </v>
      </c>
      <c r="H131"/>
      <c r="J131" s="31"/>
      <c r="K131" s="31"/>
      <c r="L131" s="31"/>
      <c r="M131" s="31"/>
      <c r="N131" s="114"/>
      <c r="O131" s="31"/>
      <c r="P131" s="30"/>
      <c r="Q131" s="31"/>
      <c r="R131" s="31"/>
      <c r="S131" s="30"/>
      <c r="T131" s="31"/>
      <c r="U131" s="31"/>
      <c r="V131" s="30"/>
      <c r="W131" s="31"/>
      <c r="X131" s="31"/>
      <c r="Y131" s="30"/>
    </row>
    <row r="132" spans="1:92" ht="15.75" customHeight="1" x14ac:dyDescent="0.25">
      <c r="B132" s="489" t="str">
        <f>'Kinderkrippe &amp; -garten'!B132</f>
        <v>In den gelben Spalten H, K, N usw. gibt man die Anzahl der Kinder ein, welche Eltern diese Einkommengruppe einsortiert werden können. Trägt man alle Kinder ein, dann ist es möglich, dass auch für den Kämmerer eine Berechung vorgelegt werden kann, um die finziellen Auswirkungen der Veränderungen zu berechnen. Bitte vergessen Sie dabei nicht, die Zelle" I128" auszufüllen.</v>
      </c>
      <c r="C132" s="490"/>
      <c r="D132" s="490"/>
      <c r="E132" s="490"/>
      <c r="F132" s="490"/>
      <c r="G132" s="490"/>
      <c r="H132" s="490"/>
      <c r="I132" s="490"/>
      <c r="J132" s="490"/>
      <c r="K132" s="490"/>
      <c r="L132" s="490"/>
      <c r="M132" s="490"/>
      <c r="N132" s="490"/>
      <c r="O132" s="490"/>
      <c r="P132" s="490"/>
      <c r="Q132" s="490"/>
      <c r="R132" s="490"/>
      <c r="S132" s="490"/>
      <c r="T132" s="490"/>
      <c r="U132" s="490"/>
      <c r="V132" s="30"/>
      <c r="W132" s="31"/>
      <c r="X132" s="31"/>
      <c r="Y132" s="30"/>
    </row>
    <row r="133" spans="1:92" x14ac:dyDescent="0.25">
      <c r="B133" s="490"/>
      <c r="C133" s="490"/>
      <c r="D133" s="490"/>
      <c r="E133" s="490"/>
      <c r="F133" s="490"/>
      <c r="G133" s="490"/>
      <c r="H133" s="490"/>
      <c r="I133" s="490"/>
      <c r="J133" s="490"/>
      <c r="K133" s="490"/>
      <c r="L133" s="490"/>
      <c r="M133" s="490"/>
      <c r="N133" s="490"/>
      <c r="O133" s="490"/>
      <c r="P133" s="490"/>
      <c r="Q133" s="490"/>
      <c r="R133" s="490"/>
      <c r="S133" s="490"/>
      <c r="T133" s="490"/>
      <c r="U133" s="490"/>
    </row>
  </sheetData>
  <sheetProtection algorithmName="SHA-512" hashValue="MP7OjyVK8NifVx3Z285E1CChdVDW7dH+MTc+Pl0xJedeLJRRkzCXMy3yY19r5njJgbkMhHs9KPp59wTZXUiNFA==" saltValue="iKAapHXx16Ye6LjiaUFhkQ==" spinCount="100000" sheet="1" objects="1" scenarios="1"/>
  <mergeCells count="84">
    <mergeCell ref="B132:U133"/>
    <mergeCell ref="B6:G6"/>
    <mergeCell ref="J6:Y8"/>
    <mergeCell ref="B7:G7"/>
    <mergeCell ref="G1:N1"/>
    <mergeCell ref="B2:M2"/>
    <mergeCell ref="V2:Y4"/>
    <mergeCell ref="B3:K3"/>
    <mergeCell ref="J5:L5"/>
    <mergeCell ref="B11:G11"/>
    <mergeCell ref="J11:Y18"/>
    <mergeCell ref="B12:G12"/>
    <mergeCell ref="B13:G13"/>
    <mergeCell ref="B14:G14"/>
    <mergeCell ref="B15:G15"/>
    <mergeCell ref="B16:G16"/>
    <mergeCell ref="Z7:AB7"/>
    <mergeCell ref="B8:G8"/>
    <mergeCell ref="B9:G9"/>
    <mergeCell ref="J9:Y9"/>
    <mergeCell ref="B10:G10"/>
    <mergeCell ref="H10:I10"/>
    <mergeCell ref="J10:Y10"/>
    <mergeCell ref="B17:G17"/>
    <mergeCell ref="B18:G18"/>
    <mergeCell ref="B19:G19"/>
    <mergeCell ref="J19:Y19"/>
    <mergeCell ref="B20:G20"/>
    <mergeCell ref="J20:Y20"/>
    <mergeCell ref="B21:G21"/>
    <mergeCell ref="J21:Y23"/>
    <mergeCell ref="B22:G22"/>
    <mergeCell ref="B23:G23"/>
    <mergeCell ref="B24:G24"/>
    <mergeCell ref="J24:Y24"/>
    <mergeCell ref="B25:G25"/>
    <mergeCell ref="J25:Y27"/>
    <mergeCell ref="B26:G26"/>
    <mergeCell ref="B27:G27"/>
    <mergeCell ref="B28:G28"/>
    <mergeCell ref="J28:Y28"/>
    <mergeCell ref="B29:G29"/>
    <mergeCell ref="J29:Y29"/>
    <mergeCell ref="B30:G30"/>
    <mergeCell ref="J30:Y30"/>
    <mergeCell ref="B31:G31"/>
    <mergeCell ref="J31:Y31"/>
    <mergeCell ref="AA31:AF31"/>
    <mergeCell ref="B32:G32"/>
    <mergeCell ref="J32:Y33"/>
    <mergeCell ref="B33:G33"/>
    <mergeCell ref="B46:D46"/>
    <mergeCell ref="B34:G34"/>
    <mergeCell ref="J34:Y40"/>
    <mergeCell ref="B35:G35"/>
    <mergeCell ref="B36:G36"/>
    <mergeCell ref="B37:G37"/>
    <mergeCell ref="B38:G38"/>
    <mergeCell ref="B39:G39"/>
    <mergeCell ref="B40:G40"/>
    <mergeCell ref="B41:J41"/>
    <mergeCell ref="B42:D42"/>
    <mergeCell ref="B43:D43"/>
    <mergeCell ref="B44:D44"/>
    <mergeCell ref="B45:D45"/>
    <mergeCell ref="B121:D121"/>
    <mergeCell ref="B122:F122"/>
    <mergeCell ref="B127:G127"/>
    <mergeCell ref="H127:I127"/>
    <mergeCell ref="R127:S127"/>
    <mergeCell ref="CM127:CN127"/>
    <mergeCell ref="B128:G128"/>
    <mergeCell ref="H128:I128"/>
    <mergeCell ref="K128:P128"/>
    <mergeCell ref="R128:S128"/>
    <mergeCell ref="CG128:CL128"/>
    <mergeCell ref="CM128:CN128"/>
    <mergeCell ref="CG127:CL127"/>
    <mergeCell ref="B129:G129"/>
    <mergeCell ref="H129:I129"/>
    <mergeCell ref="CG129:CL129"/>
    <mergeCell ref="CM129:CN129"/>
    <mergeCell ref="B130:G130"/>
    <mergeCell ref="H130:I130"/>
  </mergeCells>
  <conditionalFormatting sqref="H21">
    <cfRule type="cellIs" dxfId="8" priority="3" operator="greaterThan">
      <formula>$H$24</formula>
    </cfRule>
  </conditionalFormatting>
  <conditionalFormatting sqref="H22:H23">
    <cfRule type="cellIs" dxfId="7" priority="2" operator="greaterThan">
      <formula>$I$24</formula>
    </cfRule>
  </conditionalFormatting>
  <conditionalFormatting sqref="I28">
    <cfRule type="cellIs" dxfId="6" priority="1" operator="greaterThan">
      <formula>$H$28</formula>
    </cfRule>
  </conditionalFormatting>
  <printOptions horizontalCentered="1"/>
  <pageMargins left="0.25" right="0.25" top="0.75" bottom="0.75" header="0.3" footer="0.3"/>
  <pageSetup paperSize="8" scale="46" fitToHeight="0" orientation="landscape" r:id="rId1"/>
  <rowBreaks count="1" manualBreakCount="1">
    <brk id="41" min="1" max="91"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'Einkommensgrenzen PM'!$E$71:$H$71</xm:f>
          </x14:formula1>
          <xm:sqref>H10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2"/>
  <sheetViews>
    <sheetView zoomScale="80" zoomScaleNormal="80" workbookViewId="0"/>
  </sheetViews>
  <sheetFormatPr baseColWidth="10" defaultRowHeight="15" x14ac:dyDescent="0.25"/>
  <cols>
    <col min="1" max="1" width="9.42578125" customWidth="1"/>
    <col min="2" max="2" width="7.28515625" customWidth="1"/>
    <col min="3" max="3" width="10.140625" customWidth="1"/>
  </cols>
  <sheetData>
    <row r="1" spans="1:15" ht="18.75" x14ac:dyDescent="0.3">
      <c r="A1" s="100">
        <f>Kinderkrippe!G1</f>
        <v>0</v>
      </c>
    </row>
    <row r="2" spans="1:15" ht="18.75" x14ac:dyDescent="0.3">
      <c r="A2" s="100" t="str">
        <f>Kinderkrippe!B3</f>
        <v>Elternbeiträge für Kinderkrippe, Kindergarten und Hort</v>
      </c>
    </row>
    <row r="4" spans="1:15" x14ac:dyDescent="0.25">
      <c r="A4" s="507" t="str">
        <f>Kinderkrippe!B42</f>
        <v xml:space="preserve">Familien mit </v>
      </c>
      <c r="B4" s="507"/>
      <c r="C4" s="508"/>
      <c r="D4" s="43" t="str">
        <f>Kinderkrippe!E42</f>
        <v>einem Kind</v>
      </c>
      <c r="E4" s="55"/>
      <c r="F4" s="55"/>
      <c r="G4" s="43" t="str">
        <f>Kinderkrippe!Q42</f>
        <v>zwei Kindern</v>
      </c>
      <c r="H4" s="56"/>
      <c r="I4" s="56"/>
      <c r="J4" s="53" t="str">
        <f>Kinderkrippe!AC42</f>
        <v>drei Kindern</v>
      </c>
      <c r="K4" s="58"/>
      <c r="L4" s="58"/>
      <c r="M4" s="50" t="str">
        <f>Kinderkrippe!AO42</f>
        <v>vier Kindern</v>
      </c>
      <c r="N4" s="50"/>
      <c r="O4" s="50"/>
    </row>
    <row r="5" spans="1:15" ht="42" hidden="1" customHeight="1" x14ac:dyDescent="0.25">
      <c r="A5" s="566" t="str">
        <f>Kinderkrippe!B44</f>
        <v>prozentuale Erhöhung mit steigendem Betreuungsumgang</v>
      </c>
      <c r="B5" s="567"/>
      <c r="C5" s="568"/>
      <c r="D5" s="303"/>
      <c r="E5" s="304">
        <f>Kinderkrippe!J44</f>
        <v>0.15</v>
      </c>
      <c r="F5" s="304">
        <f>Kinderkrippe!M44</f>
        <v>0.3</v>
      </c>
      <c r="G5" s="101"/>
      <c r="H5" s="305">
        <f>Kinderkrippe!V44</f>
        <v>0.15</v>
      </c>
      <c r="I5" s="305">
        <f>Kinderkrippe!Y44</f>
        <v>0.3</v>
      </c>
      <c r="J5" s="306"/>
      <c r="K5" s="307">
        <f>Kinderkrippe!AH44</f>
        <v>0.15</v>
      </c>
      <c r="L5" s="307">
        <f>Kinderkrippe!AK44</f>
        <v>0.3</v>
      </c>
      <c r="M5" s="308"/>
      <c r="N5" s="309">
        <f>Kinderkrippe!AT44</f>
        <v>0.15</v>
      </c>
      <c r="O5" s="309">
        <f>Kinderkrippe!AW44</f>
        <v>0.3</v>
      </c>
    </row>
    <row r="6" spans="1:15" x14ac:dyDescent="0.25">
      <c r="A6" s="569" t="str">
        <f>Kinderkrippe!B45</f>
        <v>Betreuungsumfänge</v>
      </c>
      <c r="B6" s="569"/>
      <c r="C6" s="570"/>
      <c r="D6" s="388" t="str">
        <f>Kinderkrippe!G45</f>
        <v>bis 6h</v>
      </c>
      <c r="E6" s="388" t="str">
        <f>Kinderkrippe!J45</f>
        <v>bis 9h</v>
      </c>
      <c r="F6" s="389" t="str">
        <f>Kinderkrippe!M45</f>
        <v>über 9h</v>
      </c>
      <c r="G6" s="390" t="str">
        <f>Kinderkrippe!S45</f>
        <v>bis 6h</v>
      </c>
      <c r="H6" s="391" t="str">
        <f>Kinderkrippe!V45</f>
        <v>bis 9h</v>
      </c>
      <c r="I6" s="392" t="str">
        <f>Kinderkrippe!Y45</f>
        <v>über 9h</v>
      </c>
      <c r="J6" s="393" t="str">
        <f>Kinderkrippe!AE45</f>
        <v>bis 6h</v>
      </c>
      <c r="K6" s="393" t="str">
        <f>Kinderkrippe!AH45</f>
        <v>bis 9h</v>
      </c>
      <c r="L6" s="394" t="str">
        <f>Kinderkrippe!AK45</f>
        <v>über 9h</v>
      </c>
      <c r="M6" s="395" t="str">
        <f>Kinderkrippe!AQ45</f>
        <v>bis 6h</v>
      </c>
      <c r="N6" s="395" t="str">
        <f>Kinderkrippe!AT45</f>
        <v>bis 9h</v>
      </c>
      <c r="O6" s="396" t="str">
        <f>Kinderkrippe!AW45</f>
        <v>über 9h</v>
      </c>
    </row>
    <row r="7" spans="1:15" x14ac:dyDescent="0.25">
      <c r="A7" s="571" t="str">
        <f>Kinderkrippe!B46</f>
        <v>Nettoeinkommen je Monat</v>
      </c>
      <c r="B7" s="572"/>
      <c r="C7" s="573"/>
      <c r="D7" s="397" t="str">
        <f>Kinderkrippe!G46</f>
        <v>Betrag</v>
      </c>
      <c r="E7" s="398" t="str">
        <f>Kinderkrippe!J46</f>
        <v>Betrag</v>
      </c>
      <c r="F7" s="398" t="str">
        <f>Kinderkrippe!M46</f>
        <v>Betrag</v>
      </c>
      <c r="G7" s="399" t="str">
        <f>Kinderkrippe!S46</f>
        <v>Betrag</v>
      </c>
      <c r="H7" s="399" t="str">
        <f>Kinderkrippe!V46</f>
        <v>Betrag</v>
      </c>
      <c r="I7" s="400" t="str">
        <f>Kinderkrippe!Y46</f>
        <v>Betrag</v>
      </c>
      <c r="J7" s="401" t="str">
        <f>Kinderkrippe!AE46</f>
        <v>Betrag</v>
      </c>
      <c r="K7" s="401" t="str">
        <f>Kinderkrippe!AH46</f>
        <v>Betrag</v>
      </c>
      <c r="L7" s="401" t="str">
        <f>Kinderkrippe!AK46</f>
        <v>Betrag</v>
      </c>
      <c r="M7" s="402" t="str">
        <f>Kinderkrippe!AQ46</f>
        <v>Betrag</v>
      </c>
      <c r="N7" s="402" t="str">
        <f>Kinderkrippe!AT46</f>
        <v>Betrag</v>
      </c>
      <c r="O7" s="402" t="str">
        <f>Kinderkrippe!AW46</f>
        <v>Betrag</v>
      </c>
    </row>
    <row r="8" spans="1:15" x14ac:dyDescent="0.25">
      <c r="A8" s="365"/>
      <c r="B8" s="365" t="s">
        <v>10</v>
      </c>
      <c r="C8" s="386">
        <f>Kinderkrippe!D47</f>
        <v>1666.67</v>
      </c>
      <c r="D8" s="327">
        <f>Kinderkrippe!G47</f>
        <v>0</v>
      </c>
      <c r="E8" s="329">
        <f>Kinderkrippe!J47</f>
        <v>0</v>
      </c>
      <c r="F8" s="333">
        <f>Kinderkrippe!M47</f>
        <v>0</v>
      </c>
      <c r="G8" s="336">
        <f>Kinderkrippe!S47</f>
        <v>0</v>
      </c>
      <c r="H8" s="338">
        <f>Kinderkrippe!V47</f>
        <v>0</v>
      </c>
      <c r="I8" s="339">
        <f>Kinderkrippe!Y47</f>
        <v>0</v>
      </c>
      <c r="J8" s="11">
        <f>Kinderkrippe!AE47</f>
        <v>0</v>
      </c>
      <c r="K8" s="12">
        <f>Kinderkrippe!AH47</f>
        <v>0</v>
      </c>
      <c r="L8" s="13">
        <f>Kinderkrippe!AK47</f>
        <v>0</v>
      </c>
      <c r="M8" s="379">
        <f>Kinderkrippe!AQ47</f>
        <v>0</v>
      </c>
      <c r="N8" s="383">
        <f>Kinderkrippe!AT47</f>
        <v>0</v>
      </c>
      <c r="O8" s="385">
        <f>Kinderkrippe!AW47</f>
        <v>0</v>
      </c>
    </row>
    <row r="9" spans="1:15" x14ac:dyDescent="0.25">
      <c r="A9" s="364">
        <f>Kinderkrippe!B48</f>
        <v>1666.68</v>
      </c>
      <c r="B9" s="365" t="s">
        <v>10</v>
      </c>
      <c r="C9" s="366">
        <f>Kinderkrippe!D48</f>
        <v>1900</v>
      </c>
      <c r="D9" s="327">
        <f>Kinderkrippe!G48</f>
        <v>15</v>
      </c>
      <c r="E9" s="329">
        <f>Kinderkrippe!J48</f>
        <v>22</v>
      </c>
      <c r="F9" s="333">
        <f>Kinderkrippe!M48</f>
        <v>29</v>
      </c>
      <c r="G9" s="336">
        <f>Kinderkrippe!S48</f>
        <v>14</v>
      </c>
      <c r="H9" s="338">
        <f>Kinderkrippe!V48</f>
        <v>21</v>
      </c>
      <c r="I9" s="339">
        <f>Kinderkrippe!Y48</f>
        <v>28</v>
      </c>
      <c r="J9" s="11">
        <f>Kinderkrippe!AE48</f>
        <v>13</v>
      </c>
      <c r="K9" s="12">
        <f>Kinderkrippe!AH48</f>
        <v>20</v>
      </c>
      <c r="L9" s="13">
        <f>Kinderkrippe!AK48</f>
        <v>27</v>
      </c>
      <c r="M9" s="379">
        <f>Kinderkrippe!AQ48</f>
        <v>12</v>
      </c>
      <c r="N9" s="383">
        <f>Kinderkrippe!AT48</f>
        <v>19</v>
      </c>
      <c r="O9" s="385">
        <f>Kinderkrippe!AW48</f>
        <v>26</v>
      </c>
    </row>
    <row r="10" spans="1:15" x14ac:dyDescent="0.25">
      <c r="A10" s="367">
        <f>Kinderkrippe!B49</f>
        <v>1901</v>
      </c>
      <c r="B10" s="365" t="s">
        <v>10</v>
      </c>
      <c r="C10" s="366">
        <f>Kinderkrippe!D49</f>
        <v>2000</v>
      </c>
      <c r="D10" s="327">
        <f>Kinderkrippe!G49</f>
        <v>15</v>
      </c>
      <c r="E10" s="329">
        <f>Kinderkrippe!J49</f>
        <v>22</v>
      </c>
      <c r="F10" s="333">
        <f>Kinderkrippe!M49</f>
        <v>29</v>
      </c>
      <c r="G10" s="336">
        <f>Kinderkrippe!S49</f>
        <v>14</v>
      </c>
      <c r="H10" s="338">
        <f>Kinderkrippe!V49</f>
        <v>21</v>
      </c>
      <c r="I10" s="339">
        <f>Kinderkrippe!Y49</f>
        <v>28</v>
      </c>
      <c r="J10" s="11">
        <f>Kinderkrippe!AE49</f>
        <v>13</v>
      </c>
      <c r="K10" s="12">
        <f>Kinderkrippe!AH49</f>
        <v>20</v>
      </c>
      <c r="L10" s="13">
        <f>Kinderkrippe!AK49</f>
        <v>27</v>
      </c>
      <c r="M10" s="379">
        <f>Kinderkrippe!AQ49</f>
        <v>12</v>
      </c>
      <c r="N10" s="383">
        <f>Kinderkrippe!AT49</f>
        <v>19</v>
      </c>
      <c r="O10" s="385">
        <f>Kinderkrippe!AW49</f>
        <v>26</v>
      </c>
    </row>
    <row r="11" spans="1:15" x14ac:dyDescent="0.25">
      <c r="A11" s="367">
        <f>Kinderkrippe!B50</f>
        <v>2001</v>
      </c>
      <c r="B11" s="365" t="s">
        <v>10</v>
      </c>
      <c r="C11" s="366">
        <f>Kinderkrippe!D50</f>
        <v>2100</v>
      </c>
      <c r="D11" s="327">
        <f>Kinderkrippe!G50</f>
        <v>15</v>
      </c>
      <c r="E11" s="329">
        <f>Kinderkrippe!J50</f>
        <v>22</v>
      </c>
      <c r="F11" s="333">
        <f>Kinderkrippe!M50</f>
        <v>29</v>
      </c>
      <c r="G11" s="336">
        <f>Kinderkrippe!S50</f>
        <v>14</v>
      </c>
      <c r="H11" s="338">
        <f>Kinderkrippe!V50</f>
        <v>21</v>
      </c>
      <c r="I11" s="339">
        <f>Kinderkrippe!Y50</f>
        <v>28</v>
      </c>
      <c r="J11" s="11">
        <f>Kinderkrippe!AE50</f>
        <v>13</v>
      </c>
      <c r="K11" s="12">
        <f>Kinderkrippe!AH50</f>
        <v>20</v>
      </c>
      <c r="L11" s="13">
        <f>Kinderkrippe!AK50</f>
        <v>27</v>
      </c>
      <c r="M11" s="379">
        <f>Kinderkrippe!AQ50</f>
        <v>12</v>
      </c>
      <c r="N11" s="383">
        <f>Kinderkrippe!AT50</f>
        <v>19</v>
      </c>
      <c r="O11" s="385">
        <f>Kinderkrippe!AW50</f>
        <v>26</v>
      </c>
    </row>
    <row r="12" spans="1:15" x14ac:dyDescent="0.25">
      <c r="A12" s="367">
        <f>Kinderkrippe!B51</f>
        <v>2101</v>
      </c>
      <c r="B12" s="365" t="s">
        <v>10</v>
      </c>
      <c r="C12" s="366">
        <f>Kinderkrippe!D51</f>
        <v>2200</v>
      </c>
      <c r="D12" s="327">
        <f>Kinderkrippe!G51</f>
        <v>16.900000000000002</v>
      </c>
      <c r="E12" s="329">
        <f>Kinderkrippe!J51</f>
        <v>22</v>
      </c>
      <c r="F12" s="333">
        <f>Kinderkrippe!M51</f>
        <v>29</v>
      </c>
      <c r="G12" s="336">
        <f>Kinderkrippe!S51</f>
        <v>14</v>
      </c>
      <c r="H12" s="338">
        <f>Kinderkrippe!V51</f>
        <v>21</v>
      </c>
      <c r="I12" s="339">
        <f>Kinderkrippe!Y51</f>
        <v>28</v>
      </c>
      <c r="J12" s="11">
        <f>Kinderkrippe!AE51</f>
        <v>13</v>
      </c>
      <c r="K12" s="12">
        <f>Kinderkrippe!AH51</f>
        <v>20</v>
      </c>
      <c r="L12" s="13">
        <f>Kinderkrippe!AK51</f>
        <v>27</v>
      </c>
      <c r="M12" s="379">
        <f>Kinderkrippe!AQ51</f>
        <v>12</v>
      </c>
      <c r="N12" s="383">
        <f>Kinderkrippe!AT51</f>
        <v>19</v>
      </c>
      <c r="O12" s="385">
        <f>Kinderkrippe!AW51</f>
        <v>26</v>
      </c>
    </row>
    <row r="13" spans="1:15" x14ac:dyDescent="0.25">
      <c r="A13" s="367">
        <f>Kinderkrippe!B52</f>
        <v>2201</v>
      </c>
      <c r="B13" s="365" t="s">
        <v>10</v>
      </c>
      <c r="C13" s="366">
        <f>Kinderkrippe!D52</f>
        <v>2300</v>
      </c>
      <c r="D13" s="327">
        <f>Kinderkrippe!G52</f>
        <v>26.700000000000003</v>
      </c>
      <c r="E13" s="329">
        <f>Kinderkrippe!J52</f>
        <v>31</v>
      </c>
      <c r="F13" s="333">
        <f>Kinderkrippe!M52</f>
        <v>40</v>
      </c>
      <c r="G13" s="336">
        <f>Kinderkrippe!S52</f>
        <v>14</v>
      </c>
      <c r="H13" s="338">
        <f>Kinderkrippe!V52</f>
        <v>21</v>
      </c>
      <c r="I13" s="339">
        <f>Kinderkrippe!Y52</f>
        <v>28</v>
      </c>
      <c r="J13" s="11">
        <f>Kinderkrippe!AE52</f>
        <v>13</v>
      </c>
      <c r="K13" s="12">
        <f>Kinderkrippe!AH52</f>
        <v>20</v>
      </c>
      <c r="L13" s="13">
        <f>Kinderkrippe!AK52</f>
        <v>27</v>
      </c>
      <c r="M13" s="379">
        <f>Kinderkrippe!AQ52</f>
        <v>12</v>
      </c>
      <c r="N13" s="383">
        <f>Kinderkrippe!AT52</f>
        <v>19</v>
      </c>
      <c r="O13" s="385">
        <f>Kinderkrippe!AW52</f>
        <v>26</v>
      </c>
    </row>
    <row r="14" spans="1:15" x14ac:dyDescent="0.25">
      <c r="A14" s="367">
        <f>Kinderkrippe!B53</f>
        <v>2301</v>
      </c>
      <c r="B14" s="365" t="s">
        <v>10</v>
      </c>
      <c r="C14" s="366">
        <f>Kinderkrippe!D53</f>
        <v>2400</v>
      </c>
      <c r="D14" s="327">
        <f>Kinderkrippe!G53</f>
        <v>37.400000000000006</v>
      </c>
      <c r="E14" s="329">
        <f>Kinderkrippe!J53</f>
        <v>43</v>
      </c>
      <c r="F14" s="333">
        <f>Kinderkrippe!M53</f>
        <v>56</v>
      </c>
      <c r="G14" s="336">
        <f>Kinderkrippe!S53</f>
        <v>14</v>
      </c>
      <c r="H14" s="338">
        <f>Kinderkrippe!V53</f>
        <v>21</v>
      </c>
      <c r="I14" s="339">
        <f>Kinderkrippe!Y53</f>
        <v>28</v>
      </c>
      <c r="J14" s="11">
        <f>Kinderkrippe!AE53</f>
        <v>13</v>
      </c>
      <c r="K14" s="12">
        <f>Kinderkrippe!AH53</f>
        <v>20</v>
      </c>
      <c r="L14" s="13">
        <f>Kinderkrippe!AK53</f>
        <v>27</v>
      </c>
      <c r="M14" s="379">
        <f>Kinderkrippe!AQ53</f>
        <v>12</v>
      </c>
      <c r="N14" s="383">
        <f>Kinderkrippe!AT53</f>
        <v>19</v>
      </c>
      <c r="O14" s="385">
        <f>Kinderkrippe!AW53</f>
        <v>26</v>
      </c>
    </row>
    <row r="15" spans="1:15" x14ac:dyDescent="0.25">
      <c r="A15" s="367">
        <f>Kinderkrippe!B54</f>
        <v>2401</v>
      </c>
      <c r="B15" s="365" t="s">
        <v>10</v>
      </c>
      <c r="C15" s="366">
        <f>Kinderkrippe!D54</f>
        <v>2500</v>
      </c>
      <c r="D15" s="327">
        <f>Kinderkrippe!G54</f>
        <v>49.000000000000007</v>
      </c>
      <c r="E15" s="329">
        <f>Kinderkrippe!J54</f>
        <v>56</v>
      </c>
      <c r="F15" s="333">
        <f>Kinderkrippe!M54</f>
        <v>73</v>
      </c>
      <c r="G15" s="336">
        <f>Kinderkrippe!S54</f>
        <v>14</v>
      </c>
      <c r="H15" s="338">
        <f>Kinderkrippe!V54</f>
        <v>21</v>
      </c>
      <c r="I15" s="339">
        <f>Kinderkrippe!Y54</f>
        <v>28</v>
      </c>
      <c r="J15" s="11">
        <f>Kinderkrippe!AE54</f>
        <v>13</v>
      </c>
      <c r="K15" s="12">
        <f>Kinderkrippe!AH54</f>
        <v>20</v>
      </c>
      <c r="L15" s="13">
        <f>Kinderkrippe!AK54</f>
        <v>27</v>
      </c>
      <c r="M15" s="379">
        <f>Kinderkrippe!AQ54</f>
        <v>12</v>
      </c>
      <c r="N15" s="383">
        <f>Kinderkrippe!AT54</f>
        <v>19</v>
      </c>
      <c r="O15" s="385">
        <f>Kinderkrippe!AW54</f>
        <v>26</v>
      </c>
    </row>
    <row r="16" spans="1:15" x14ac:dyDescent="0.25">
      <c r="A16" s="367">
        <f>Kinderkrippe!B55</f>
        <v>2501</v>
      </c>
      <c r="B16" s="365" t="s">
        <v>10</v>
      </c>
      <c r="C16" s="366">
        <f>Kinderkrippe!D55</f>
        <v>2600</v>
      </c>
      <c r="D16" s="327">
        <f>Kinderkrippe!G55</f>
        <v>61.500000000000014</v>
      </c>
      <c r="E16" s="329">
        <f>Kinderkrippe!J55</f>
        <v>71</v>
      </c>
      <c r="F16" s="333">
        <f>Kinderkrippe!M55</f>
        <v>92</v>
      </c>
      <c r="G16" s="336">
        <f>Kinderkrippe!S55</f>
        <v>16.900000000000002</v>
      </c>
      <c r="H16" s="338">
        <f>Kinderkrippe!V55</f>
        <v>21</v>
      </c>
      <c r="I16" s="339">
        <f>Kinderkrippe!Y55</f>
        <v>28</v>
      </c>
      <c r="J16" s="11">
        <f>Kinderkrippe!AE55</f>
        <v>13</v>
      </c>
      <c r="K16" s="12">
        <f>Kinderkrippe!AH55</f>
        <v>20</v>
      </c>
      <c r="L16" s="13">
        <f>Kinderkrippe!AK55</f>
        <v>27</v>
      </c>
      <c r="M16" s="379">
        <f>Kinderkrippe!AQ55</f>
        <v>12</v>
      </c>
      <c r="N16" s="383">
        <f>Kinderkrippe!AT55</f>
        <v>19</v>
      </c>
      <c r="O16" s="385">
        <f>Kinderkrippe!AW55</f>
        <v>26</v>
      </c>
    </row>
    <row r="17" spans="1:15" x14ac:dyDescent="0.25">
      <c r="A17" s="367">
        <f>Kinderkrippe!B56</f>
        <v>2601</v>
      </c>
      <c r="B17" s="365" t="s">
        <v>10</v>
      </c>
      <c r="C17" s="366">
        <f>Kinderkrippe!D56</f>
        <v>2700</v>
      </c>
      <c r="D17" s="327">
        <f>Kinderkrippe!G56</f>
        <v>74.90000000000002</v>
      </c>
      <c r="E17" s="329">
        <f>Kinderkrippe!J56</f>
        <v>86</v>
      </c>
      <c r="F17" s="333">
        <f>Kinderkrippe!M56</f>
        <v>112</v>
      </c>
      <c r="G17" s="336">
        <f>Kinderkrippe!S56</f>
        <v>22.250000000000004</v>
      </c>
      <c r="H17" s="338">
        <f>Kinderkrippe!V56</f>
        <v>26</v>
      </c>
      <c r="I17" s="339">
        <f>Kinderkrippe!Y56</f>
        <v>34</v>
      </c>
      <c r="J17" s="11">
        <f>Kinderkrippe!AE56</f>
        <v>13</v>
      </c>
      <c r="K17" s="12">
        <f>Kinderkrippe!AH56</f>
        <v>20</v>
      </c>
      <c r="L17" s="13">
        <f>Kinderkrippe!AK56</f>
        <v>27</v>
      </c>
      <c r="M17" s="379">
        <f>Kinderkrippe!AQ56</f>
        <v>12</v>
      </c>
      <c r="N17" s="383">
        <f>Kinderkrippe!AT56</f>
        <v>19</v>
      </c>
      <c r="O17" s="385">
        <f>Kinderkrippe!AW56</f>
        <v>26</v>
      </c>
    </row>
    <row r="18" spans="1:15" x14ac:dyDescent="0.25">
      <c r="A18" s="367">
        <f>Kinderkrippe!B57</f>
        <v>2701</v>
      </c>
      <c r="B18" s="365" t="s">
        <v>10</v>
      </c>
      <c r="C18" s="366">
        <f>Kinderkrippe!D57</f>
        <v>2800</v>
      </c>
      <c r="D18" s="327">
        <f>Kinderkrippe!G57</f>
        <v>89.200000000000017</v>
      </c>
      <c r="E18" s="329">
        <f>Kinderkrippe!J57</f>
        <v>103</v>
      </c>
      <c r="F18" s="333">
        <f>Kinderkrippe!M57</f>
        <v>134</v>
      </c>
      <c r="G18" s="336">
        <f>Kinderkrippe!S57</f>
        <v>28.050000000000004</v>
      </c>
      <c r="H18" s="338">
        <f>Kinderkrippe!V57</f>
        <v>32</v>
      </c>
      <c r="I18" s="339">
        <f>Kinderkrippe!Y57</f>
        <v>42</v>
      </c>
      <c r="J18" s="11">
        <f>Kinderkrippe!AE57</f>
        <v>13</v>
      </c>
      <c r="K18" s="12">
        <f>Kinderkrippe!AH57</f>
        <v>20</v>
      </c>
      <c r="L18" s="13">
        <f>Kinderkrippe!AK57</f>
        <v>27</v>
      </c>
      <c r="M18" s="379">
        <f>Kinderkrippe!AQ57</f>
        <v>12</v>
      </c>
      <c r="N18" s="383">
        <f>Kinderkrippe!AT57</f>
        <v>19</v>
      </c>
      <c r="O18" s="385">
        <f>Kinderkrippe!AW57</f>
        <v>26</v>
      </c>
    </row>
    <row r="19" spans="1:15" x14ac:dyDescent="0.25">
      <c r="A19" s="367">
        <f>Kinderkrippe!B58</f>
        <v>2801</v>
      </c>
      <c r="B19" s="365" t="s">
        <v>10</v>
      </c>
      <c r="C19" s="366">
        <f>Kinderkrippe!D58</f>
        <v>2900</v>
      </c>
      <c r="D19" s="327">
        <f>Kinderkrippe!G58</f>
        <v>104.40000000000003</v>
      </c>
      <c r="E19" s="329">
        <f>Kinderkrippe!J58</f>
        <v>120</v>
      </c>
      <c r="F19" s="333">
        <f>Kinderkrippe!M58</f>
        <v>156</v>
      </c>
      <c r="G19" s="336">
        <f>Kinderkrippe!S58</f>
        <v>34.300000000000004</v>
      </c>
      <c r="H19" s="338">
        <f>Kinderkrippe!V58</f>
        <v>39</v>
      </c>
      <c r="I19" s="339">
        <f>Kinderkrippe!Y58</f>
        <v>51</v>
      </c>
      <c r="J19" s="11">
        <f>Kinderkrippe!AE58</f>
        <v>13.333333333333334</v>
      </c>
      <c r="K19" s="12">
        <f>Kinderkrippe!AH58</f>
        <v>20</v>
      </c>
      <c r="L19" s="13">
        <f>Kinderkrippe!AK58</f>
        <v>27</v>
      </c>
      <c r="M19" s="379">
        <f>Kinderkrippe!AQ58</f>
        <v>12</v>
      </c>
      <c r="N19" s="383">
        <f>Kinderkrippe!AT58</f>
        <v>19</v>
      </c>
      <c r="O19" s="385">
        <f>Kinderkrippe!AW58</f>
        <v>26</v>
      </c>
    </row>
    <row r="20" spans="1:15" x14ac:dyDescent="0.25">
      <c r="A20" s="367">
        <f>Kinderkrippe!B59</f>
        <v>2901</v>
      </c>
      <c r="B20" s="365" t="s">
        <v>10</v>
      </c>
      <c r="C20" s="366">
        <f>Kinderkrippe!D59</f>
        <v>3000</v>
      </c>
      <c r="D20" s="327">
        <f>Kinderkrippe!G59</f>
        <v>120.50000000000004</v>
      </c>
      <c r="E20" s="329">
        <f>Kinderkrippe!J59</f>
        <v>139</v>
      </c>
      <c r="F20" s="333">
        <f>Kinderkrippe!M59</f>
        <v>181</v>
      </c>
      <c r="G20" s="336">
        <f>Kinderkrippe!S59</f>
        <v>41.000000000000007</v>
      </c>
      <c r="H20" s="338">
        <f>Kinderkrippe!V59</f>
        <v>47</v>
      </c>
      <c r="I20" s="339">
        <f>Kinderkrippe!Y59</f>
        <v>61</v>
      </c>
      <c r="J20" s="11">
        <f>Kinderkrippe!AE59</f>
        <v>16</v>
      </c>
      <c r="K20" s="12">
        <f>Kinderkrippe!AH59</f>
        <v>20</v>
      </c>
      <c r="L20" s="13">
        <f>Kinderkrippe!AK59</f>
        <v>27</v>
      </c>
      <c r="M20" s="379">
        <f>Kinderkrippe!AQ59</f>
        <v>12</v>
      </c>
      <c r="N20" s="383">
        <f>Kinderkrippe!AT59</f>
        <v>19</v>
      </c>
      <c r="O20" s="385">
        <f>Kinderkrippe!AW59</f>
        <v>26</v>
      </c>
    </row>
    <row r="21" spans="1:15" x14ac:dyDescent="0.25">
      <c r="A21" s="367">
        <f>Kinderkrippe!B60</f>
        <v>3001</v>
      </c>
      <c r="B21" s="365" t="s">
        <v>10</v>
      </c>
      <c r="C21" s="366">
        <f>Kinderkrippe!D60</f>
        <v>3100</v>
      </c>
      <c r="D21" s="327">
        <f>Kinderkrippe!G60</f>
        <v>137.50000000000003</v>
      </c>
      <c r="E21" s="329">
        <f>Kinderkrippe!J60</f>
        <v>158</v>
      </c>
      <c r="F21" s="333">
        <f>Kinderkrippe!M60</f>
        <v>205</v>
      </c>
      <c r="G21" s="336">
        <f>Kinderkrippe!S60</f>
        <v>48.150000000000013</v>
      </c>
      <c r="H21" s="338">
        <f>Kinderkrippe!V60</f>
        <v>55</v>
      </c>
      <c r="I21" s="339">
        <f>Kinderkrippe!Y60</f>
        <v>72</v>
      </c>
      <c r="J21" s="11">
        <f>Kinderkrippe!AE60</f>
        <v>18.666666666666668</v>
      </c>
      <c r="K21" s="12">
        <f>Kinderkrippe!AH60</f>
        <v>21</v>
      </c>
      <c r="L21" s="13">
        <f>Kinderkrippe!AK60</f>
        <v>27</v>
      </c>
      <c r="M21" s="379">
        <f>Kinderkrippe!AQ60</f>
        <v>12</v>
      </c>
      <c r="N21" s="383">
        <f>Kinderkrippe!AT60</f>
        <v>19</v>
      </c>
      <c r="O21" s="385">
        <f>Kinderkrippe!AW60</f>
        <v>26</v>
      </c>
    </row>
    <row r="22" spans="1:15" x14ac:dyDescent="0.25">
      <c r="A22" s="367">
        <f>Kinderkrippe!B61</f>
        <v>3101</v>
      </c>
      <c r="B22" s="365" t="s">
        <v>10</v>
      </c>
      <c r="C22" s="366">
        <f>Kinderkrippe!D61</f>
        <v>3200</v>
      </c>
      <c r="D22" s="327">
        <f>Kinderkrippe!G61</f>
        <v>155.40000000000003</v>
      </c>
      <c r="E22" s="329">
        <f>Kinderkrippe!J61</f>
        <v>179</v>
      </c>
      <c r="F22" s="333">
        <f>Kinderkrippe!M61</f>
        <v>233</v>
      </c>
      <c r="G22" s="336">
        <f>Kinderkrippe!S61</f>
        <v>55.750000000000014</v>
      </c>
      <c r="H22" s="338">
        <f>Kinderkrippe!V61</f>
        <v>64</v>
      </c>
      <c r="I22" s="339">
        <f>Kinderkrippe!Y61</f>
        <v>83</v>
      </c>
      <c r="J22" s="11">
        <f>Kinderkrippe!AE61</f>
        <v>21.333333333333332</v>
      </c>
      <c r="K22" s="12">
        <f>Kinderkrippe!AH61</f>
        <v>25</v>
      </c>
      <c r="L22" s="13">
        <f>Kinderkrippe!AK61</f>
        <v>33</v>
      </c>
      <c r="M22" s="379">
        <f>Kinderkrippe!AQ61</f>
        <v>14</v>
      </c>
      <c r="N22" s="383">
        <f>Kinderkrippe!AT61</f>
        <v>19</v>
      </c>
      <c r="O22" s="385">
        <f>Kinderkrippe!AW61</f>
        <v>26</v>
      </c>
    </row>
    <row r="23" spans="1:15" x14ac:dyDescent="0.25">
      <c r="A23" s="367">
        <f>Kinderkrippe!B62</f>
        <v>3201</v>
      </c>
      <c r="B23" s="365" t="s">
        <v>10</v>
      </c>
      <c r="C23" s="366">
        <f>Kinderkrippe!D62</f>
        <v>3300</v>
      </c>
      <c r="D23" s="327">
        <f>Kinderkrippe!G62</f>
        <v>174.20000000000005</v>
      </c>
      <c r="E23" s="329">
        <f>Kinderkrippe!J62</f>
        <v>200</v>
      </c>
      <c r="F23" s="333">
        <f>Kinderkrippe!M62</f>
        <v>260</v>
      </c>
      <c r="G23" s="336">
        <f>Kinderkrippe!S62</f>
        <v>63.800000000000018</v>
      </c>
      <c r="H23" s="338">
        <f>Kinderkrippe!V62</f>
        <v>73</v>
      </c>
      <c r="I23" s="339">
        <f>Kinderkrippe!Y62</f>
        <v>95</v>
      </c>
      <c r="J23" s="11">
        <f>Kinderkrippe!AE62</f>
        <v>24</v>
      </c>
      <c r="K23" s="12">
        <f>Kinderkrippe!AH62</f>
        <v>28</v>
      </c>
      <c r="L23" s="13">
        <f>Kinderkrippe!AK62</f>
        <v>36</v>
      </c>
      <c r="M23" s="379">
        <f>Kinderkrippe!AQ62</f>
        <v>16</v>
      </c>
      <c r="N23" s="383">
        <f>Kinderkrippe!AT62</f>
        <v>19</v>
      </c>
      <c r="O23" s="385">
        <f>Kinderkrippe!AW62</f>
        <v>26</v>
      </c>
    </row>
    <row r="24" spans="1:15" x14ac:dyDescent="0.25">
      <c r="A24" s="367">
        <f>Kinderkrippe!B63</f>
        <v>3301</v>
      </c>
      <c r="B24" s="365" t="s">
        <v>10</v>
      </c>
      <c r="C24" s="366">
        <f>Kinderkrippe!D63</f>
        <v>3400</v>
      </c>
      <c r="D24" s="327">
        <f>Kinderkrippe!G63</f>
        <v>193.90000000000006</v>
      </c>
      <c r="E24" s="329">
        <f>Kinderkrippe!J63</f>
        <v>223</v>
      </c>
      <c r="F24" s="333">
        <f>Kinderkrippe!M63</f>
        <v>290</v>
      </c>
      <c r="G24" s="336">
        <f>Kinderkrippe!S63</f>
        <v>72.300000000000026</v>
      </c>
      <c r="H24" s="338">
        <f>Kinderkrippe!V63</f>
        <v>83</v>
      </c>
      <c r="I24" s="339">
        <f>Kinderkrippe!Y63</f>
        <v>108</v>
      </c>
      <c r="J24" s="11">
        <f>Kinderkrippe!AE63</f>
        <v>26.666666666666668</v>
      </c>
      <c r="K24" s="12">
        <f>Kinderkrippe!AH63</f>
        <v>31</v>
      </c>
      <c r="L24" s="13">
        <f>Kinderkrippe!AK63</f>
        <v>40</v>
      </c>
      <c r="M24" s="379">
        <f>Kinderkrippe!AQ63</f>
        <v>18</v>
      </c>
      <c r="N24" s="383">
        <f>Kinderkrippe!AT63</f>
        <v>21</v>
      </c>
      <c r="O24" s="385">
        <f>Kinderkrippe!AW63</f>
        <v>27</v>
      </c>
    </row>
    <row r="25" spans="1:15" x14ac:dyDescent="0.25">
      <c r="A25" s="367">
        <f>Kinderkrippe!B64</f>
        <v>3401</v>
      </c>
      <c r="B25" s="365" t="s">
        <v>10</v>
      </c>
      <c r="C25" s="366">
        <f>Kinderkrippe!D64</f>
        <v>3500</v>
      </c>
      <c r="D25" s="327">
        <f>Kinderkrippe!G64</f>
        <v>214.50000000000006</v>
      </c>
      <c r="E25" s="329">
        <f>Kinderkrippe!J64</f>
        <v>247</v>
      </c>
      <c r="F25" s="333">
        <f>Kinderkrippe!M64</f>
        <v>321</v>
      </c>
      <c r="G25" s="336">
        <f>Kinderkrippe!S64</f>
        <v>81.250000000000014</v>
      </c>
      <c r="H25" s="338">
        <f>Kinderkrippe!V64</f>
        <v>93</v>
      </c>
      <c r="I25" s="339">
        <f>Kinderkrippe!Y64</f>
        <v>121</v>
      </c>
      <c r="J25" s="11">
        <f>Kinderkrippe!AE64</f>
        <v>29.333333333333332</v>
      </c>
      <c r="K25" s="12">
        <f>Kinderkrippe!AH64</f>
        <v>34</v>
      </c>
      <c r="L25" s="13">
        <f>Kinderkrippe!AK64</f>
        <v>44</v>
      </c>
      <c r="M25" s="379">
        <f>Kinderkrippe!AQ64</f>
        <v>20</v>
      </c>
      <c r="N25" s="383">
        <f>Kinderkrippe!AT64</f>
        <v>23</v>
      </c>
      <c r="O25" s="385">
        <f>Kinderkrippe!AW64</f>
        <v>30</v>
      </c>
    </row>
    <row r="26" spans="1:15" x14ac:dyDescent="0.25">
      <c r="A26" s="367">
        <f>Kinderkrippe!B65</f>
        <v>3501</v>
      </c>
      <c r="B26" s="365" t="s">
        <v>10</v>
      </c>
      <c r="C26" s="366">
        <f>Kinderkrippe!D65</f>
        <v>3600</v>
      </c>
      <c r="D26" s="327">
        <f>Kinderkrippe!G65</f>
        <v>236.00000000000009</v>
      </c>
      <c r="E26" s="329">
        <f>Kinderkrippe!J65</f>
        <v>271</v>
      </c>
      <c r="F26" s="333">
        <f>Kinderkrippe!M65</f>
        <v>352</v>
      </c>
      <c r="G26" s="336">
        <f>Kinderkrippe!S65</f>
        <v>90.65000000000002</v>
      </c>
      <c r="H26" s="338">
        <f>Kinderkrippe!V65</f>
        <v>104</v>
      </c>
      <c r="I26" s="339">
        <f>Kinderkrippe!Y65</f>
        <v>135</v>
      </c>
      <c r="J26" s="11">
        <f>Kinderkrippe!AE65</f>
        <v>32</v>
      </c>
      <c r="K26" s="12">
        <f>Kinderkrippe!AH65</f>
        <v>37</v>
      </c>
      <c r="L26" s="13">
        <f>Kinderkrippe!AK65</f>
        <v>48</v>
      </c>
      <c r="M26" s="379">
        <f>Kinderkrippe!AQ65</f>
        <v>22</v>
      </c>
      <c r="N26" s="383">
        <f>Kinderkrippe!AT65</f>
        <v>25</v>
      </c>
      <c r="O26" s="385">
        <f>Kinderkrippe!AW65</f>
        <v>33</v>
      </c>
    </row>
    <row r="27" spans="1:15" x14ac:dyDescent="0.25">
      <c r="A27" s="367">
        <f>Kinderkrippe!B66</f>
        <v>3601</v>
      </c>
      <c r="B27" s="365" t="s">
        <v>10</v>
      </c>
      <c r="C27" s="366">
        <f>Kinderkrippe!D66</f>
        <v>3700</v>
      </c>
      <c r="D27" s="327">
        <f>Kinderkrippe!G66</f>
        <v>255</v>
      </c>
      <c r="E27" s="329">
        <f>Kinderkrippe!J66</f>
        <v>293</v>
      </c>
      <c r="F27" s="333">
        <f>Kinderkrippe!M66</f>
        <v>370</v>
      </c>
      <c r="G27" s="336">
        <f>Kinderkrippe!S66</f>
        <v>100.50000000000003</v>
      </c>
      <c r="H27" s="338">
        <f>Kinderkrippe!V66</f>
        <v>116</v>
      </c>
      <c r="I27" s="339">
        <f>Kinderkrippe!Y66</f>
        <v>151</v>
      </c>
      <c r="J27" s="11">
        <f>Kinderkrippe!AE66</f>
        <v>34.666666666666664</v>
      </c>
      <c r="K27" s="12">
        <f>Kinderkrippe!AH66</f>
        <v>40</v>
      </c>
      <c r="L27" s="13">
        <f>Kinderkrippe!AK66</f>
        <v>52</v>
      </c>
      <c r="M27" s="379">
        <f>Kinderkrippe!AQ66</f>
        <v>24</v>
      </c>
      <c r="N27" s="383">
        <f>Kinderkrippe!AT66</f>
        <v>28</v>
      </c>
      <c r="O27" s="385">
        <f>Kinderkrippe!AW66</f>
        <v>36</v>
      </c>
    </row>
    <row r="28" spans="1:15" x14ac:dyDescent="0.25">
      <c r="A28" s="367">
        <f>Kinderkrippe!B67</f>
        <v>3701</v>
      </c>
      <c r="B28" s="365" t="s">
        <v>10</v>
      </c>
      <c r="C28" s="366">
        <f>Kinderkrippe!D67</f>
        <v>3800</v>
      </c>
      <c r="D28" s="327">
        <f>Kinderkrippe!G67</f>
        <v>270</v>
      </c>
      <c r="E28" s="329">
        <f>Kinderkrippe!J67</f>
        <v>311</v>
      </c>
      <c r="F28" s="333">
        <f>Kinderkrippe!M67</f>
        <v>370</v>
      </c>
      <c r="G28" s="336">
        <f>Kinderkrippe!S67</f>
        <v>110.80000000000003</v>
      </c>
      <c r="H28" s="338">
        <f>Kinderkrippe!V67</f>
        <v>127</v>
      </c>
      <c r="I28" s="339">
        <f>Kinderkrippe!Y67</f>
        <v>165</v>
      </c>
      <c r="J28" s="11">
        <f>Kinderkrippe!AE67</f>
        <v>37.333333333333336</v>
      </c>
      <c r="K28" s="12">
        <f>Kinderkrippe!AH67</f>
        <v>43</v>
      </c>
      <c r="L28" s="13">
        <f>Kinderkrippe!AK67</f>
        <v>56</v>
      </c>
      <c r="M28" s="379">
        <f>Kinderkrippe!AQ67</f>
        <v>26</v>
      </c>
      <c r="N28" s="383">
        <f>Kinderkrippe!AT67</f>
        <v>30</v>
      </c>
      <c r="O28" s="385">
        <f>Kinderkrippe!AW67</f>
        <v>39</v>
      </c>
    </row>
    <row r="29" spans="1:15" x14ac:dyDescent="0.25">
      <c r="A29" s="367">
        <f>Kinderkrippe!B68</f>
        <v>3801</v>
      </c>
      <c r="B29" s="365" t="s">
        <v>10</v>
      </c>
      <c r="C29" s="366">
        <f>Kinderkrippe!D68</f>
        <v>3900</v>
      </c>
      <c r="D29" s="327">
        <f>Kinderkrippe!G68</f>
        <v>285</v>
      </c>
      <c r="E29" s="329">
        <f>Kinderkrippe!J68</f>
        <v>328</v>
      </c>
      <c r="F29" s="333">
        <f>Kinderkrippe!M68</f>
        <v>370</v>
      </c>
      <c r="G29" s="336">
        <f>Kinderkrippe!S68</f>
        <v>121.55000000000004</v>
      </c>
      <c r="H29" s="338">
        <f>Kinderkrippe!V68</f>
        <v>140</v>
      </c>
      <c r="I29" s="339">
        <f>Kinderkrippe!Y68</f>
        <v>182</v>
      </c>
      <c r="J29" s="11">
        <f>Kinderkrippe!AE68</f>
        <v>40</v>
      </c>
      <c r="K29" s="12">
        <f>Kinderkrippe!AH68</f>
        <v>46</v>
      </c>
      <c r="L29" s="13">
        <f>Kinderkrippe!AK68</f>
        <v>60</v>
      </c>
      <c r="M29" s="379">
        <f>Kinderkrippe!AQ68</f>
        <v>28</v>
      </c>
      <c r="N29" s="383">
        <f>Kinderkrippe!AT68</f>
        <v>32</v>
      </c>
      <c r="O29" s="385">
        <f>Kinderkrippe!AW68</f>
        <v>42</v>
      </c>
    </row>
    <row r="30" spans="1:15" x14ac:dyDescent="0.25">
      <c r="A30" s="367">
        <f>Kinderkrippe!B69</f>
        <v>3901</v>
      </c>
      <c r="B30" s="365" t="s">
        <v>10</v>
      </c>
      <c r="C30" s="366">
        <f>Kinderkrippe!D69</f>
        <v>4000</v>
      </c>
      <c r="D30" s="327">
        <f>Kinderkrippe!G69</f>
        <v>300</v>
      </c>
      <c r="E30" s="329">
        <f>Kinderkrippe!J69</f>
        <v>345</v>
      </c>
      <c r="F30" s="333">
        <f>Kinderkrippe!M69</f>
        <v>370</v>
      </c>
      <c r="G30" s="336">
        <f>Kinderkrippe!S69</f>
        <v>132.75000000000006</v>
      </c>
      <c r="H30" s="338">
        <f>Kinderkrippe!V69</f>
        <v>153</v>
      </c>
      <c r="I30" s="339">
        <f>Kinderkrippe!Y69</f>
        <v>199</v>
      </c>
      <c r="J30" s="11">
        <f>Kinderkrippe!AE69</f>
        <v>42.666666666666664</v>
      </c>
      <c r="K30" s="12">
        <f>Kinderkrippe!AH69</f>
        <v>49</v>
      </c>
      <c r="L30" s="13">
        <f>Kinderkrippe!AK69</f>
        <v>64</v>
      </c>
      <c r="M30" s="379">
        <f>Kinderkrippe!AQ69</f>
        <v>30</v>
      </c>
      <c r="N30" s="383">
        <f>Kinderkrippe!AT69</f>
        <v>35</v>
      </c>
      <c r="O30" s="385">
        <f>Kinderkrippe!AW69</f>
        <v>46</v>
      </c>
    </row>
    <row r="31" spans="1:15" x14ac:dyDescent="0.25">
      <c r="A31" s="367">
        <f>Kinderkrippe!B70</f>
        <v>4001</v>
      </c>
      <c r="B31" s="365" t="s">
        <v>10</v>
      </c>
      <c r="C31" s="366">
        <f>Kinderkrippe!D70</f>
        <v>4100</v>
      </c>
      <c r="D31" s="327">
        <f>Kinderkrippe!G70</f>
        <v>315</v>
      </c>
      <c r="E31" s="329">
        <f>Kinderkrippe!J70</f>
        <v>350</v>
      </c>
      <c r="F31" s="333">
        <f>Kinderkrippe!M70</f>
        <v>370</v>
      </c>
      <c r="G31" s="336">
        <f>Kinderkrippe!S70</f>
        <v>142.5</v>
      </c>
      <c r="H31" s="338">
        <f>Kinderkrippe!V70</f>
        <v>164</v>
      </c>
      <c r="I31" s="339">
        <f>Kinderkrippe!Y70</f>
        <v>213</v>
      </c>
      <c r="J31" s="11">
        <f>Kinderkrippe!AE70</f>
        <v>45.333333333333336</v>
      </c>
      <c r="K31" s="12">
        <f>Kinderkrippe!AH70</f>
        <v>52</v>
      </c>
      <c r="L31" s="13">
        <f>Kinderkrippe!AK70</f>
        <v>68</v>
      </c>
      <c r="M31" s="379">
        <f>Kinderkrippe!AQ70</f>
        <v>32</v>
      </c>
      <c r="N31" s="383">
        <f>Kinderkrippe!AT70</f>
        <v>37</v>
      </c>
      <c r="O31" s="385">
        <f>Kinderkrippe!AW70</f>
        <v>48</v>
      </c>
    </row>
    <row r="32" spans="1:15" x14ac:dyDescent="0.25">
      <c r="A32" s="367">
        <f>Kinderkrippe!B71</f>
        <v>4101</v>
      </c>
      <c r="B32" s="365" t="s">
        <v>10</v>
      </c>
      <c r="C32" s="366">
        <f>Kinderkrippe!D71</f>
        <v>4200</v>
      </c>
      <c r="D32" s="327">
        <f>Kinderkrippe!G71</f>
        <v>330</v>
      </c>
      <c r="E32" s="329">
        <f>Kinderkrippe!J71</f>
        <v>350</v>
      </c>
      <c r="F32" s="333">
        <f>Kinderkrippe!M71</f>
        <v>370</v>
      </c>
      <c r="G32" s="336">
        <f>Kinderkrippe!S71</f>
        <v>150</v>
      </c>
      <c r="H32" s="338">
        <f>Kinderkrippe!V71</f>
        <v>173</v>
      </c>
      <c r="I32" s="339">
        <f>Kinderkrippe!Y71</f>
        <v>225</v>
      </c>
      <c r="J32" s="11">
        <f>Kinderkrippe!AE71</f>
        <v>48</v>
      </c>
      <c r="K32" s="12">
        <f>Kinderkrippe!AH71</f>
        <v>55</v>
      </c>
      <c r="L32" s="13">
        <f>Kinderkrippe!AK71</f>
        <v>72</v>
      </c>
      <c r="M32" s="379">
        <f>Kinderkrippe!AQ71</f>
        <v>34</v>
      </c>
      <c r="N32" s="383">
        <f>Kinderkrippe!AT71</f>
        <v>39</v>
      </c>
      <c r="O32" s="385">
        <f>Kinderkrippe!AW71</f>
        <v>51</v>
      </c>
    </row>
    <row r="33" spans="1:15" x14ac:dyDescent="0.25">
      <c r="A33" s="367">
        <f>Kinderkrippe!B72</f>
        <v>4201</v>
      </c>
      <c r="B33" s="365" t="s">
        <v>10</v>
      </c>
      <c r="C33" s="366">
        <f>Kinderkrippe!D72</f>
        <v>4300</v>
      </c>
      <c r="D33" s="327">
        <f>Kinderkrippe!G72</f>
        <v>330</v>
      </c>
      <c r="E33" s="329">
        <f>Kinderkrippe!J72</f>
        <v>350</v>
      </c>
      <c r="F33" s="333">
        <f>Kinderkrippe!M72</f>
        <v>370</v>
      </c>
      <c r="G33" s="336">
        <f>Kinderkrippe!S72</f>
        <v>157.5</v>
      </c>
      <c r="H33" s="338">
        <f>Kinderkrippe!V72</f>
        <v>181</v>
      </c>
      <c r="I33" s="339">
        <f>Kinderkrippe!Y72</f>
        <v>235</v>
      </c>
      <c r="J33" s="11">
        <f>Kinderkrippe!AE72</f>
        <v>50.666666666666664</v>
      </c>
      <c r="K33" s="12">
        <f>Kinderkrippe!AH72</f>
        <v>58</v>
      </c>
      <c r="L33" s="13">
        <f>Kinderkrippe!AK72</f>
        <v>75</v>
      </c>
      <c r="M33" s="379">
        <f>Kinderkrippe!AQ72</f>
        <v>36</v>
      </c>
      <c r="N33" s="383">
        <f>Kinderkrippe!AT72</f>
        <v>41</v>
      </c>
      <c r="O33" s="385">
        <f>Kinderkrippe!AW72</f>
        <v>53</v>
      </c>
    </row>
    <row r="34" spans="1:15" x14ac:dyDescent="0.25">
      <c r="A34" s="367">
        <f>Kinderkrippe!B73</f>
        <v>4301</v>
      </c>
      <c r="B34" s="365" t="s">
        <v>10</v>
      </c>
      <c r="C34" s="366">
        <f>Kinderkrippe!D73</f>
        <v>4400</v>
      </c>
      <c r="D34" s="327">
        <f>Kinderkrippe!G73</f>
        <v>330</v>
      </c>
      <c r="E34" s="329">
        <f>Kinderkrippe!J73</f>
        <v>350</v>
      </c>
      <c r="F34" s="333">
        <f>Kinderkrippe!M73</f>
        <v>370</v>
      </c>
      <c r="G34" s="336">
        <f>Kinderkrippe!S73</f>
        <v>165</v>
      </c>
      <c r="H34" s="338">
        <f>Kinderkrippe!V73</f>
        <v>190</v>
      </c>
      <c r="I34" s="339">
        <f>Kinderkrippe!Y73</f>
        <v>247</v>
      </c>
      <c r="J34" s="11">
        <f>Kinderkrippe!AE73</f>
        <v>53.333333333333336</v>
      </c>
      <c r="K34" s="12">
        <f>Kinderkrippe!AH73</f>
        <v>61</v>
      </c>
      <c r="L34" s="13">
        <f>Kinderkrippe!AK73</f>
        <v>79</v>
      </c>
      <c r="M34" s="379">
        <f>Kinderkrippe!AQ73</f>
        <v>38</v>
      </c>
      <c r="N34" s="383">
        <f>Kinderkrippe!AT73</f>
        <v>44</v>
      </c>
      <c r="O34" s="385">
        <f>Kinderkrippe!AW73</f>
        <v>57</v>
      </c>
    </row>
    <row r="35" spans="1:15" x14ac:dyDescent="0.25">
      <c r="A35" s="367">
        <f>Kinderkrippe!B74</f>
        <v>4401</v>
      </c>
      <c r="B35" s="365" t="s">
        <v>10</v>
      </c>
      <c r="C35" s="366">
        <f>Kinderkrippe!D74</f>
        <v>4500</v>
      </c>
      <c r="D35" s="327">
        <f>Kinderkrippe!G74</f>
        <v>330</v>
      </c>
      <c r="E35" s="329">
        <f>Kinderkrippe!J74</f>
        <v>350</v>
      </c>
      <c r="F35" s="333">
        <f>Kinderkrippe!M74</f>
        <v>370</v>
      </c>
      <c r="G35" s="336">
        <f>Kinderkrippe!S74</f>
        <v>172.5</v>
      </c>
      <c r="H35" s="338">
        <f>Kinderkrippe!V74</f>
        <v>198</v>
      </c>
      <c r="I35" s="339">
        <f>Kinderkrippe!Y74</f>
        <v>257</v>
      </c>
      <c r="J35" s="11">
        <f>Kinderkrippe!AE74</f>
        <v>56</v>
      </c>
      <c r="K35" s="12">
        <f>Kinderkrippe!AH74</f>
        <v>64</v>
      </c>
      <c r="L35" s="13">
        <f>Kinderkrippe!AK74</f>
        <v>83</v>
      </c>
      <c r="M35" s="379">
        <f>Kinderkrippe!AQ74</f>
        <v>40</v>
      </c>
      <c r="N35" s="383">
        <f>Kinderkrippe!AT74</f>
        <v>46</v>
      </c>
      <c r="O35" s="385">
        <f>Kinderkrippe!AW74</f>
        <v>60</v>
      </c>
    </row>
    <row r="36" spans="1:15" x14ac:dyDescent="0.25">
      <c r="A36" s="367">
        <f>Kinderkrippe!B75</f>
        <v>4501</v>
      </c>
      <c r="B36" s="365" t="s">
        <v>10</v>
      </c>
      <c r="C36" s="366">
        <f>Kinderkrippe!D75</f>
        <v>4600</v>
      </c>
      <c r="D36" s="327">
        <f>Kinderkrippe!G75</f>
        <v>330</v>
      </c>
      <c r="E36" s="329">
        <f>Kinderkrippe!J75</f>
        <v>350</v>
      </c>
      <c r="F36" s="333">
        <f>Kinderkrippe!M75</f>
        <v>370</v>
      </c>
      <c r="G36" s="336">
        <f>Kinderkrippe!S75</f>
        <v>180</v>
      </c>
      <c r="H36" s="338">
        <f>Kinderkrippe!V75</f>
        <v>207</v>
      </c>
      <c r="I36" s="339">
        <f>Kinderkrippe!Y75</f>
        <v>269</v>
      </c>
      <c r="J36" s="11">
        <f>Kinderkrippe!AE75</f>
        <v>58.666666666666664</v>
      </c>
      <c r="K36" s="12">
        <f>Kinderkrippe!AH75</f>
        <v>67</v>
      </c>
      <c r="L36" s="13">
        <f>Kinderkrippe!AK75</f>
        <v>87</v>
      </c>
      <c r="M36" s="379">
        <f>Kinderkrippe!AQ75</f>
        <v>42</v>
      </c>
      <c r="N36" s="383">
        <f>Kinderkrippe!AT75</f>
        <v>48</v>
      </c>
      <c r="O36" s="385">
        <f>Kinderkrippe!AW75</f>
        <v>62</v>
      </c>
    </row>
    <row r="37" spans="1:15" x14ac:dyDescent="0.25">
      <c r="A37" s="367">
        <f>Kinderkrippe!B76</f>
        <v>4601</v>
      </c>
      <c r="B37" s="365" t="s">
        <v>10</v>
      </c>
      <c r="C37" s="366">
        <f>Kinderkrippe!D76</f>
        <v>4700</v>
      </c>
      <c r="D37" s="327">
        <f>Kinderkrippe!G76</f>
        <v>330</v>
      </c>
      <c r="E37" s="329">
        <f>Kinderkrippe!J76</f>
        <v>350</v>
      </c>
      <c r="F37" s="333">
        <f>Kinderkrippe!M76</f>
        <v>370</v>
      </c>
      <c r="G37" s="336">
        <f>Kinderkrippe!S76</f>
        <v>187.5</v>
      </c>
      <c r="H37" s="338">
        <f>Kinderkrippe!V76</f>
        <v>216</v>
      </c>
      <c r="I37" s="339">
        <f>Kinderkrippe!Y76</f>
        <v>281</v>
      </c>
      <c r="J37" s="11">
        <f>Kinderkrippe!AE76</f>
        <v>61.333333333333336</v>
      </c>
      <c r="K37" s="12">
        <f>Kinderkrippe!AH76</f>
        <v>71</v>
      </c>
      <c r="L37" s="13">
        <f>Kinderkrippe!AK76</f>
        <v>92</v>
      </c>
      <c r="M37" s="379">
        <f>Kinderkrippe!AQ76</f>
        <v>44</v>
      </c>
      <c r="N37" s="383">
        <f>Kinderkrippe!AT76</f>
        <v>51</v>
      </c>
      <c r="O37" s="385">
        <f>Kinderkrippe!AW76</f>
        <v>66</v>
      </c>
    </row>
    <row r="38" spans="1:15" x14ac:dyDescent="0.25">
      <c r="A38" s="367">
        <f>Kinderkrippe!B77</f>
        <v>4701</v>
      </c>
      <c r="B38" s="365" t="s">
        <v>10</v>
      </c>
      <c r="C38" s="366">
        <f>Kinderkrippe!D77</f>
        <v>4800</v>
      </c>
      <c r="D38" s="327">
        <f>Kinderkrippe!G77</f>
        <v>330</v>
      </c>
      <c r="E38" s="329">
        <f>Kinderkrippe!J77</f>
        <v>350</v>
      </c>
      <c r="F38" s="333">
        <f>Kinderkrippe!M77</f>
        <v>370</v>
      </c>
      <c r="G38" s="336">
        <f>Kinderkrippe!S77</f>
        <v>195</v>
      </c>
      <c r="H38" s="338">
        <f>Kinderkrippe!V77</f>
        <v>224</v>
      </c>
      <c r="I38" s="339">
        <f>Kinderkrippe!Y77</f>
        <v>291</v>
      </c>
      <c r="J38" s="11">
        <f>Kinderkrippe!AE77</f>
        <v>64</v>
      </c>
      <c r="K38" s="12">
        <f>Kinderkrippe!AH77</f>
        <v>74</v>
      </c>
      <c r="L38" s="13">
        <f>Kinderkrippe!AK77</f>
        <v>96</v>
      </c>
      <c r="M38" s="379">
        <f>Kinderkrippe!AQ77</f>
        <v>46</v>
      </c>
      <c r="N38" s="383">
        <f>Kinderkrippe!AT77</f>
        <v>53</v>
      </c>
      <c r="O38" s="385">
        <f>Kinderkrippe!AW77</f>
        <v>69</v>
      </c>
    </row>
    <row r="39" spans="1:15" x14ac:dyDescent="0.25">
      <c r="A39" s="367">
        <f>Kinderkrippe!B78</f>
        <v>4801</v>
      </c>
      <c r="B39" s="365" t="s">
        <v>10</v>
      </c>
      <c r="C39" s="366">
        <f>Kinderkrippe!D78</f>
        <v>4900</v>
      </c>
      <c r="D39" s="327">
        <f>Kinderkrippe!G78</f>
        <v>330</v>
      </c>
      <c r="E39" s="329">
        <f>Kinderkrippe!J78</f>
        <v>350</v>
      </c>
      <c r="F39" s="333">
        <f>Kinderkrippe!M78</f>
        <v>370</v>
      </c>
      <c r="G39" s="336">
        <f>Kinderkrippe!S78</f>
        <v>202.5</v>
      </c>
      <c r="H39" s="338">
        <f>Kinderkrippe!V78</f>
        <v>233</v>
      </c>
      <c r="I39" s="339">
        <f>Kinderkrippe!Y78</f>
        <v>303</v>
      </c>
      <c r="J39" s="11">
        <f>Kinderkrippe!AE78</f>
        <v>66.666666666666671</v>
      </c>
      <c r="K39" s="12">
        <f>Kinderkrippe!AH78</f>
        <v>77</v>
      </c>
      <c r="L39" s="13">
        <f>Kinderkrippe!AK78</f>
        <v>100</v>
      </c>
      <c r="M39" s="379">
        <f>Kinderkrippe!AQ78</f>
        <v>48</v>
      </c>
      <c r="N39" s="383">
        <f>Kinderkrippe!AT78</f>
        <v>55</v>
      </c>
      <c r="O39" s="385">
        <f>Kinderkrippe!AW78</f>
        <v>72</v>
      </c>
    </row>
    <row r="40" spans="1:15" x14ac:dyDescent="0.25">
      <c r="A40" s="367">
        <f>Kinderkrippe!B79</f>
        <v>4901</v>
      </c>
      <c r="B40" s="365" t="s">
        <v>10</v>
      </c>
      <c r="C40" s="366">
        <f>Kinderkrippe!D79</f>
        <v>5000</v>
      </c>
      <c r="D40" s="327">
        <f>Kinderkrippe!G79</f>
        <v>330</v>
      </c>
      <c r="E40" s="329">
        <f>Kinderkrippe!J79</f>
        <v>350</v>
      </c>
      <c r="F40" s="333">
        <f>Kinderkrippe!M79</f>
        <v>370</v>
      </c>
      <c r="G40" s="336">
        <f>Kinderkrippe!S79</f>
        <v>210</v>
      </c>
      <c r="H40" s="338">
        <f>Kinderkrippe!V79</f>
        <v>242</v>
      </c>
      <c r="I40" s="339">
        <f>Kinderkrippe!Y79</f>
        <v>315</v>
      </c>
      <c r="J40" s="11">
        <f>Kinderkrippe!AE79</f>
        <v>69.333333333333329</v>
      </c>
      <c r="K40" s="12">
        <f>Kinderkrippe!AH79</f>
        <v>80</v>
      </c>
      <c r="L40" s="13">
        <f>Kinderkrippe!AK79</f>
        <v>104</v>
      </c>
      <c r="M40" s="379">
        <f>Kinderkrippe!AQ79</f>
        <v>50</v>
      </c>
      <c r="N40" s="383">
        <f>Kinderkrippe!AT79</f>
        <v>58</v>
      </c>
      <c r="O40" s="385">
        <f>Kinderkrippe!AW79</f>
        <v>75</v>
      </c>
    </row>
    <row r="41" spans="1:15" x14ac:dyDescent="0.25">
      <c r="A41" s="367">
        <f>Kinderkrippe!B80</f>
        <v>5001</v>
      </c>
      <c r="B41" s="365" t="s">
        <v>10</v>
      </c>
      <c r="C41" s="366">
        <f>Kinderkrippe!D80</f>
        <v>5100</v>
      </c>
      <c r="D41" s="327">
        <f>Kinderkrippe!G80</f>
        <v>330</v>
      </c>
      <c r="E41" s="329">
        <f>Kinderkrippe!J80</f>
        <v>350</v>
      </c>
      <c r="F41" s="333">
        <f>Kinderkrippe!M80</f>
        <v>370</v>
      </c>
      <c r="G41" s="336">
        <f>Kinderkrippe!S80</f>
        <v>217.5</v>
      </c>
      <c r="H41" s="338">
        <f>Kinderkrippe!V80</f>
        <v>250</v>
      </c>
      <c r="I41" s="339">
        <f>Kinderkrippe!Y80</f>
        <v>325</v>
      </c>
      <c r="J41" s="11">
        <f>Kinderkrippe!AE80</f>
        <v>72</v>
      </c>
      <c r="K41" s="12">
        <f>Kinderkrippe!AH80</f>
        <v>83</v>
      </c>
      <c r="L41" s="13">
        <f>Kinderkrippe!AK80</f>
        <v>108</v>
      </c>
      <c r="M41" s="379">
        <f>Kinderkrippe!AQ80</f>
        <v>52</v>
      </c>
      <c r="N41" s="383">
        <f>Kinderkrippe!AT80</f>
        <v>60</v>
      </c>
      <c r="O41" s="385">
        <f>Kinderkrippe!AW80</f>
        <v>78</v>
      </c>
    </row>
    <row r="42" spans="1:15" x14ac:dyDescent="0.25">
      <c r="A42" s="367">
        <f>Kinderkrippe!B81</f>
        <v>5101</v>
      </c>
      <c r="B42" s="365" t="s">
        <v>10</v>
      </c>
      <c r="C42" s="366">
        <f>Kinderkrippe!D81</f>
        <v>5200</v>
      </c>
      <c r="D42" s="327">
        <f>Kinderkrippe!G81</f>
        <v>330</v>
      </c>
      <c r="E42" s="329">
        <f>Kinderkrippe!J81</f>
        <v>350</v>
      </c>
      <c r="F42" s="333">
        <f>Kinderkrippe!M81</f>
        <v>370</v>
      </c>
      <c r="G42" s="336">
        <f>Kinderkrippe!S81</f>
        <v>225</v>
      </c>
      <c r="H42" s="338">
        <f>Kinderkrippe!V81</f>
        <v>259</v>
      </c>
      <c r="I42" s="339">
        <f>Kinderkrippe!Y81</f>
        <v>337</v>
      </c>
      <c r="J42" s="11">
        <f>Kinderkrippe!AE81</f>
        <v>74.666666666666671</v>
      </c>
      <c r="K42" s="12">
        <f>Kinderkrippe!AH81</f>
        <v>86</v>
      </c>
      <c r="L42" s="13">
        <f>Kinderkrippe!AK81</f>
        <v>112</v>
      </c>
      <c r="M42" s="379">
        <f>Kinderkrippe!AQ81</f>
        <v>54</v>
      </c>
      <c r="N42" s="383">
        <f>Kinderkrippe!AT81</f>
        <v>62</v>
      </c>
      <c r="O42" s="385">
        <f>Kinderkrippe!AW81</f>
        <v>81</v>
      </c>
    </row>
    <row r="43" spans="1:15" x14ac:dyDescent="0.25">
      <c r="A43" s="367">
        <f>Kinderkrippe!B82</f>
        <v>5201</v>
      </c>
      <c r="B43" s="365" t="s">
        <v>10</v>
      </c>
      <c r="C43" s="366">
        <f>Kinderkrippe!D82</f>
        <v>5300</v>
      </c>
      <c r="D43" s="327">
        <f>Kinderkrippe!G82</f>
        <v>330</v>
      </c>
      <c r="E43" s="329">
        <f>Kinderkrippe!J82</f>
        <v>350</v>
      </c>
      <c r="F43" s="333">
        <f>Kinderkrippe!M82</f>
        <v>370</v>
      </c>
      <c r="G43" s="336">
        <f>Kinderkrippe!S82</f>
        <v>232.5</v>
      </c>
      <c r="H43" s="338">
        <f>Kinderkrippe!V82</f>
        <v>267</v>
      </c>
      <c r="I43" s="339">
        <f>Kinderkrippe!Y82</f>
        <v>347</v>
      </c>
      <c r="J43" s="11">
        <f>Kinderkrippe!AE82</f>
        <v>77.333333333333329</v>
      </c>
      <c r="K43" s="12">
        <f>Kinderkrippe!AH82</f>
        <v>89</v>
      </c>
      <c r="L43" s="13">
        <f>Kinderkrippe!AK82</f>
        <v>116</v>
      </c>
      <c r="M43" s="379">
        <f>Kinderkrippe!AQ82</f>
        <v>56</v>
      </c>
      <c r="N43" s="383">
        <f>Kinderkrippe!AT82</f>
        <v>64</v>
      </c>
      <c r="O43" s="385">
        <f>Kinderkrippe!AW82</f>
        <v>83</v>
      </c>
    </row>
    <row r="44" spans="1:15" x14ac:dyDescent="0.25">
      <c r="A44" s="367">
        <f>Kinderkrippe!B83</f>
        <v>5301</v>
      </c>
      <c r="B44" s="365" t="s">
        <v>10</v>
      </c>
      <c r="C44" s="366">
        <f>Kinderkrippe!D83</f>
        <v>5400</v>
      </c>
      <c r="D44" s="327">
        <f>Kinderkrippe!G83</f>
        <v>330</v>
      </c>
      <c r="E44" s="329">
        <f>Kinderkrippe!J83</f>
        <v>350</v>
      </c>
      <c r="F44" s="333">
        <f>Kinderkrippe!M83</f>
        <v>370</v>
      </c>
      <c r="G44" s="336">
        <f>Kinderkrippe!S83</f>
        <v>240</v>
      </c>
      <c r="H44" s="338">
        <f>Kinderkrippe!V83</f>
        <v>276</v>
      </c>
      <c r="I44" s="339">
        <f>Kinderkrippe!Y83</f>
        <v>359</v>
      </c>
      <c r="J44" s="11">
        <f>Kinderkrippe!AE83</f>
        <v>80</v>
      </c>
      <c r="K44" s="12">
        <f>Kinderkrippe!AH83</f>
        <v>92</v>
      </c>
      <c r="L44" s="13">
        <f>Kinderkrippe!AK83</f>
        <v>120</v>
      </c>
      <c r="M44" s="379">
        <f>Kinderkrippe!AQ83</f>
        <v>58</v>
      </c>
      <c r="N44" s="383">
        <f>Kinderkrippe!AT83</f>
        <v>67</v>
      </c>
      <c r="O44" s="385">
        <f>Kinderkrippe!AW83</f>
        <v>87</v>
      </c>
    </row>
    <row r="45" spans="1:15" x14ac:dyDescent="0.25">
      <c r="A45" s="367">
        <f>Kinderkrippe!B84</f>
        <v>5401</v>
      </c>
      <c r="B45" s="365" t="s">
        <v>10</v>
      </c>
      <c r="C45" s="366">
        <f>Kinderkrippe!D84</f>
        <v>5500</v>
      </c>
      <c r="D45" s="327">
        <f>Kinderkrippe!G84</f>
        <v>330</v>
      </c>
      <c r="E45" s="329">
        <f>Kinderkrippe!J84</f>
        <v>350</v>
      </c>
      <c r="F45" s="333">
        <f>Kinderkrippe!M84</f>
        <v>370</v>
      </c>
      <c r="G45" s="336">
        <f>Kinderkrippe!S84</f>
        <v>247.5</v>
      </c>
      <c r="H45" s="338">
        <f>Kinderkrippe!V84</f>
        <v>285</v>
      </c>
      <c r="I45" s="339">
        <f>Kinderkrippe!Y84</f>
        <v>370</v>
      </c>
      <c r="J45" s="11">
        <f>Kinderkrippe!AE84</f>
        <v>82.666666666666671</v>
      </c>
      <c r="K45" s="12">
        <f>Kinderkrippe!AH84</f>
        <v>95</v>
      </c>
      <c r="L45" s="13">
        <f>Kinderkrippe!AK84</f>
        <v>124</v>
      </c>
      <c r="M45" s="379">
        <f>Kinderkrippe!AQ84</f>
        <v>60</v>
      </c>
      <c r="N45" s="383">
        <f>Kinderkrippe!AT84</f>
        <v>69</v>
      </c>
      <c r="O45" s="385">
        <f>Kinderkrippe!AW84</f>
        <v>90</v>
      </c>
    </row>
    <row r="46" spans="1:15" x14ac:dyDescent="0.25">
      <c r="A46" s="367">
        <f>Kinderkrippe!B85</f>
        <v>5501</v>
      </c>
      <c r="B46" s="365" t="s">
        <v>10</v>
      </c>
      <c r="C46" s="366">
        <f>Kinderkrippe!D85</f>
        <v>5600</v>
      </c>
      <c r="D46" s="327">
        <f>Kinderkrippe!G85</f>
        <v>330</v>
      </c>
      <c r="E46" s="329">
        <f>Kinderkrippe!J85</f>
        <v>350</v>
      </c>
      <c r="F46" s="333">
        <f>Kinderkrippe!M85</f>
        <v>370</v>
      </c>
      <c r="G46" s="336">
        <f>Kinderkrippe!S85</f>
        <v>255</v>
      </c>
      <c r="H46" s="338">
        <f>Kinderkrippe!V85</f>
        <v>293</v>
      </c>
      <c r="I46" s="339">
        <f>Kinderkrippe!Y85</f>
        <v>370</v>
      </c>
      <c r="J46" s="11">
        <f>Kinderkrippe!AE85</f>
        <v>85.333333333333329</v>
      </c>
      <c r="K46" s="12">
        <f>Kinderkrippe!AH85</f>
        <v>98</v>
      </c>
      <c r="L46" s="13">
        <f>Kinderkrippe!AK85</f>
        <v>127</v>
      </c>
      <c r="M46" s="379">
        <f>Kinderkrippe!AQ85</f>
        <v>62</v>
      </c>
      <c r="N46" s="383">
        <f>Kinderkrippe!AT85</f>
        <v>71</v>
      </c>
      <c r="O46" s="385">
        <f>Kinderkrippe!AW85</f>
        <v>92</v>
      </c>
    </row>
    <row r="47" spans="1:15" x14ac:dyDescent="0.25">
      <c r="A47" s="367">
        <f>Kinderkrippe!B86</f>
        <v>5601</v>
      </c>
      <c r="B47" s="365" t="s">
        <v>10</v>
      </c>
      <c r="C47" s="366">
        <f>Kinderkrippe!D86</f>
        <v>5700</v>
      </c>
      <c r="D47" s="327">
        <f>Kinderkrippe!G86</f>
        <v>330</v>
      </c>
      <c r="E47" s="329">
        <f>Kinderkrippe!J86</f>
        <v>350</v>
      </c>
      <c r="F47" s="333">
        <f>Kinderkrippe!M86</f>
        <v>370</v>
      </c>
      <c r="G47" s="336">
        <f>Kinderkrippe!S86</f>
        <v>262.5</v>
      </c>
      <c r="H47" s="338">
        <f>Kinderkrippe!V86</f>
        <v>302</v>
      </c>
      <c r="I47" s="339">
        <f>Kinderkrippe!Y86</f>
        <v>370</v>
      </c>
      <c r="J47" s="11">
        <f>Kinderkrippe!AE86</f>
        <v>88</v>
      </c>
      <c r="K47" s="12">
        <f>Kinderkrippe!AH86</f>
        <v>101</v>
      </c>
      <c r="L47" s="13">
        <f>Kinderkrippe!AK86</f>
        <v>131</v>
      </c>
      <c r="M47" s="379">
        <f>Kinderkrippe!AQ86</f>
        <v>64</v>
      </c>
      <c r="N47" s="383">
        <f>Kinderkrippe!AT86</f>
        <v>74</v>
      </c>
      <c r="O47" s="385">
        <f>Kinderkrippe!AW86</f>
        <v>96</v>
      </c>
    </row>
    <row r="48" spans="1:15" x14ac:dyDescent="0.25">
      <c r="A48" s="367">
        <f>Kinderkrippe!B87</f>
        <v>5701</v>
      </c>
      <c r="B48" s="365" t="s">
        <v>10</v>
      </c>
      <c r="C48" s="366">
        <f>Kinderkrippe!D87</f>
        <v>5800</v>
      </c>
      <c r="D48" s="327">
        <f>Kinderkrippe!G87</f>
        <v>330</v>
      </c>
      <c r="E48" s="329">
        <f>Kinderkrippe!J87</f>
        <v>350</v>
      </c>
      <c r="F48" s="333">
        <f>Kinderkrippe!M87</f>
        <v>370</v>
      </c>
      <c r="G48" s="336">
        <f>Kinderkrippe!S87</f>
        <v>270</v>
      </c>
      <c r="H48" s="338">
        <f>Kinderkrippe!V87</f>
        <v>311</v>
      </c>
      <c r="I48" s="339">
        <f>Kinderkrippe!Y87</f>
        <v>370</v>
      </c>
      <c r="J48" s="11">
        <f>Kinderkrippe!AE87</f>
        <v>90.666666666666671</v>
      </c>
      <c r="K48" s="12">
        <f>Kinderkrippe!AH87</f>
        <v>104</v>
      </c>
      <c r="L48" s="13">
        <f>Kinderkrippe!AK87</f>
        <v>135</v>
      </c>
      <c r="M48" s="379">
        <f>Kinderkrippe!AQ87</f>
        <v>66</v>
      </c>
      <c r="N48" s="383">
        <f>Kinderkrippe!AT87</f>
        <v>76</v>
      </c>
      <c r="O48" s="385">
        <f>Kinderkrippe!AW87</f>
        <v>99</v>
      </c>
    </row>
    <row r="49" spans="1:15" x14ac:dyDescent="0.25">
      <c r="A49" s="367">
        <f>Kinderkrippe!B88</f>
        <v>5801</v>
      </c>
      <c r="B49" s="365" t="s">
        <v>10</v>
      </c>
      <c r="C49" s="366">
        <f>Kinderkrippe!D88</f>
        <v>5900</v>
      </c>
      <c r="D49" s="327">
        <f>Kinderkrippe!G88</f>
        <v>330</v>
      </c>
      <c r="E49" s="329">
        <f>Kinderkrippe!J88</f>
        <v>350</v>
      </c>
      <c r="F49" s="333">
        <f>Kinderkrippe!M88</f>
        <v>370</v>
      </c>
      <c r="G49" s="336">
        <f>Kinderkrippe!S88</f>
        <v>277.5</v>
      </c>
      <c r="H49" s="338">
        <f>Kinderkrippe!V88</f>
        <v>319</v>
      </c>
      <c r="I49" s="339">
        <f>Kinderkrippe!Y88</f>
        <v>370</v>
      </c>
      <c r="J49" s="11">
        <f>Kinderkrippe!AE88</f>
        <v>93.333333333333329</v>
      </c>
      <c r="K49" s="12">
        <f>Kinderkrippe!AH88</f>
        <v>107</v>
      </c>
      <c r="L49" s="13">
        <f>Kinderkrippe!AK88</f>
        <v>139</v>
      </c>
      <c r="M49" s="379">
        <f>Kinderkrippe!AQ88</f>
        <v>68</v>
      </c>
      <c r="N49" s="383">
        <f>Kinderkrippe!AT88</f>
        <v>78</v>
      </c>
      <c r="O49" s="385">
        <f>Kinderkrippe!AW88</f>
        <v>101</v>
      </c>
    </row>
    <row r="50" spans="1:15" x14ac:dyDescent="0.25">
      <c r="A50" s="367">
        <f>Kinderkrippe!B89</f>
        <v>5901</v>
      </c>
      <c r="B50" s="365" t="s">
        <v>10</v>
      </c>
      <c r="C50" s="366">
        <f>Kinderkrippe!D89</f>
        <v>6000</v>
      </c>
      <c r="D50" s="327">
        <f>Kinderkrippe!G89</f>
        <v>330</v>
      </c>
      <c r="E50" s="329">
        <f>Kinderkrippe!J89</f>
        <v>350</v>
      </c>
      <c r="F50" s="333">
        <f>Kinderkrippe!M89</f>
        <v>370</v>
      </c>
      <c r="G50" s="336">
        <f>Kinderkrippe!S89</f>
        <v>285</v>
      </c>
      <c r="H50" s="338">
        <f>Kinderkrippe!V89</f>
        <v>328</v>
      </c>
      <c r="I50" s="339">
        <f>Kinderkrippe!Y89</f>
        <v>370</v>
      </c>
      <c r="J50" s="11">
        <f>Kinderkrippe!AE89</f>
        <v>96</v>
      </c>
      <c r="K50" s="12">
        <f>Kinderkrippe!AH89</f>
        <v>110</v>
      </c>
      <c r="L50" s="13">
        <f>Kinderkrippe!AK89</f>
        <v>143</v>
      </c>
      <c r="M50" s="379">
        <f>Kinderkrippe!AQ89</f>
        <v>70</v>
      </c>
      <c r="N50" s="383">
        <f>Kinderkrippe!AT89</f>
        <v>81</v>
      </c>
      <c r="O50" s="385">
        <f>Kinderkrippe!AW89</f>
        <v>105</v>
      </c>
    </row>
    <row r="51" spans="1:15" x14ac:dyDescent="0.25">
      <c r="A51" s="367">
        <f>Kinderkrippe!B90</f>
        <v>6001</v>
      </c>
      <c r="B51" s="460" t="s">
        <v>10</v>
      </c>
      <c r="C51" s="366">
        <f>Kinderkrippe!D90</f>
        <v>6100</v>
      </c>
      <c r="D51" s="327">
        <f>Kinderkrippe!G90</f>
        <v>330</v>
      </c>
      <c r="E51" s="329">
        <f>Kinderkrippe!J90</f>
        <v>350</v>
      </c>
      <c r="F51" s="333">
        <f>Kinderkrippe!M90</f>
        <v>370</v>
      </c>
      <c r="G51" s="336">
        <f>Kinderkrippe!S90</f>
        <v>292.5</v>
      </c>
      <c r="H51" s="338">
        <f>Kinderkrippe!V90</f>
        <v>336</v>
      </c>
      <c r="I51" s="339">
        <f>Kinderkrippe!Y90</f>
        <v>370</v>
      </c>
      <c r="J51" s="11">
        <f>Kinderkrippe!AE90</f>
        <v>98.666666666666671</v>
      </c>
      <c r="K51" s="12">
        <f>Kinderkrippe!AH90</f>
        <v>113</v>
      </c>
      <c r="L51" s="13">
        <f>Kinderkrippe!AK90</f>
        <v>147</v>
      </c>
      <c r="M51" s="379">
        <f>Kinderkrippe!AQ90</f>
        <v>72</v>
      </c>
      <c r="N51" s="383">
        <f>Kinderkrippe!AT90</f>
        <v>83</v>
      </c>
      <c r="O51" s="385">
        <f>Kinderkrippe!AW90</f>
        <v>108</v>
      </c>
    </row>
    <row r="52" spans="1:15" x14ac:dyDescent="0.25">
      <c r="A52" s="367">
        <f>Kinderkrippe!B91</f>
        <v>6101</v>
      </c>
      <c r="B52" s="460" t="s">
        <v>10</v>
      </c>
      <c r="C52" s="366">
        <f>Kinderkrippe!D91</f>
        <v>6200</v>
      </c>
      <c r="D52" s="327">
        <f>Kinderkrippe!G91</f>
        <v>330</v>
      </c>
      <c r="E52" s="329">
        <f>Kinderkrippe!J91</f>
        <v>350</v>
      </c>
      <c r="F52" s="333">
        <f>Kinderkrippe!M91</f>
        <v>370</v>
      </c>
      <c r="G52" s="336">
        <f>Kinderkrippe!S91</f>
        <v>300</v>
      </c>
      <c r="H52" s="338">
        <f>Kinderkrippe!V91</f>
        <v>345</v>
      </c>
      <c r="I52" s="339">
        <f>Kinderkrippe!Y91</f>
        <v>370</v>
      </c>
      <c r="J52" s="11">
        <f>Kinderkrippe!AE91</f>
        <v>101.33333333333333</v>
      </c>
      <c r="K52" s="12">
        <f>Kinderkrippe!AH91</f>
        <v>117</v>
      </c>
      <c r="L52" s="13">
        <f>Kinderkrippe!AK91</f>
        <v>152</v>
      </c>
      <c r="M52" s="379">
        <f>Kinderkrippe!AQ91</f>
        <v>74</v>
      </c>
      <c r="N52" s="383">
        <f>Kinderkrippe!AT91</f>
        <v>85</v>
      </c>
      <c r="O52" s="385">
        <f>Kinderkrippe!AW91</f>
        <v>111</v>
      </c>
    </row>
    <row r="53" spans="1:15" x14ac:dyDescent="0.25">
      <c r="A53" s="367">
        <f>Kinderkrippe!B92</f>
        <v>6201</v>
      </c>
      <c r="B53" s="460" t="s">
        <v>10</v>
      </c>
      <c r="C53" s="366">
        <f>Kinderkrippe!D92</f>
        <v>6300</v>
      </c>
      <c r="D53" s="327">
        <f>Kinderkrippe!G92</f>
        <v>330</v>
      </c>
      <c r="E53" s="329">
        <f>Kinderkrippe!J92</f>
        <v>350</v>
      </c>
      <c r="F53" s="333">
        <f>Kinderkrippe!M92</f>
        <v>370</v>
      </c>
      <c r="G53" s="336">
        <f>Kinderkrippe!S92</f>
        <v>307.5</v>
      </c>
      <c r="H53" s="338">
        <f>Kinderkrippe!V92</f>
        <v>350</v>
      </c>
      <c r="I53" s="339">
        <f>Kinderkrippe!Y92</f>
        <v>370</v>
      </c>
      <c r="J53" s="11">
        <f>Kinderkrippe!AE92</f>
        <v>104</v>
      </c>
      <c r="K53" s="12">
        <f>Kinderkrippe!AH92</f>
        <v>120</v>
      </c>
      <c r="L53" s="13">
        <f>Kinderkrippe!AK92</f>
        <v>156</v>
      </c>
      <c r="M53" s="379">
        <f>Kinderkrippe!AQ92</f>
        <v>76</v>
      </c>
      <c r="N53" s="383">
        <f>Kinderkrippe!AT92</f>
        <v>87</v>
      </c>
      <c r="O53" s="385">
        <f>Kinderkrippe!AW92</f>
        <v>113</v>
      </c>
    </row>
    <row r="54" spans="1:15" x14ac:dyDescent="0.25">
      <c r="A54" s="367">
        <f>Kinderkrippe!B93</f>
        <v>6301</v>
      </c>
      <c r="B54" s="460" t="s">
        <v>10</v>
      </c>
      <c r="C54" s="366">
        <f>Kinderkrippe!D93</f>
        <v>6400</v>
      </c>
      <c r="D54" s="327">
        <f>Kinderkrippe!G93</f>
        <v>330</v>
      </c>
      <c r="E54" s="329">
        <f>Kinderkrippe!J93</f>
        <v>350</v>
      </c>
      <c r="F54" s="333">
        <f>Kinderkrippe!M93</f>
        <v>370</v>
      </c>
      <c r="G54" s="336">
        <f>Kinderkrippe!S93</f>
        <v>315</v>
      </c>
      <c r="H54" s="338">
        <f>Kinderkrippe!V93</f>
        <v>350</v>
      </c>
      <c r="I54" s="339">
        <f>Kinderkrippe!Y93</f>
        <v>370</v>
      </c>
      <c r="J54" s="11">
        <f>Kinderkrippe!AE93</f>
        <v>106.66666666666667</v>
      </c>
      <c r="K54" s="12">
        <f>Kinderkrippe!AH93</f>
        <v>123</v>
      </c>
      <c r="L54" s="13">
        <f>Kinderkrippe!AK93</f>
        <v>160</v>
      </c>
      <c r="M54" s="379">
        <f>Kinderkrippe!AQ93</f>
        <v>78</v>
      </c>
      <c r="N54" s="383">
        <f>Kinderkrippe!AT93</f>
        <v>90</v>
      </c>
      <c r="O54" s="385">
        <f>Kinderkrippe!AW93</f>
        <v>117</v>
      </c>
    </row>
    <row r="55" spans="1:15" x14ac:dyDescent="0.25">
      <c r="A55" s="367">
        <f>Kinderkrippe!B94</f>
        <v>6401</v>
      </c>
      <c r="B55" s="460" t="s">
        <v>10</v>
      </c>
      <c r="C55" s="366">
        <f>Kinderkrippe!D94</f>
        <v>6500</v>
      </c>
      <c r="D55" s="327">
        <f>Kinderkrippe!G94</f>
        <v>330</v>
      </c>
      <c r="E55" s="329">
        <f>Kinderkrippe!J94</f>
        <v>350</v>
      </c>
      <c r="F55" s="333">
        <f>Kinderkrippe!M94</f>
        <v>370</v>
      </c>
      <c r="G55" s="336">
        <f>Kinderkrippe!S94</f>
        <v>322.5</v>
      </c>
      <c r="H55" s="338">
        <f>Kinderkrippe!V94</f>
        <v>350</v>
      </c>
      <c r="I55" s="339">
        <f>Kinderkrippe!Y94</f>
        <v>370</v>
      </c>
      <c r="J55" s="11">
        <f>Kinderkrippe!AE94</f>
        <v>109.33333333333333</v>
      </c>
      <c r="K55" s="12">
        <f>Kinderkrippe!AH94</f>
        <v>126</v>
      </c>
      <c r="L55" s="13">
        <f>Kinderkrippe!AK94</f>
        <v>164</v>
      </c>
      <c r="M55" s="379">
        <f>Kinderkrippe!AQ94</f>
        <v>80</v>
      </c>
      <c r="N55" s="383">
        <f>Kinderkrippe!AT94</f>
        <v>92</v>
      </c>
      <c r="O55" s="385">
        <f>Kinderkrippe!AW94</f>
        <v>120</v>
      </c>
    </row>
    <row r="56" spans="1:15" x14ac:dyDescent="0.25">
      <c r="A56" s="367">
        <f>Kinderkrippe!B95</f>
        <v>6501</v>
      </c>
      <c r="B56" s="460" t="s">
        <v>10</v>
      </c>
      <c r="C56" s="366">
        <f>Kinderkrippe!D95</f>
        <v>6600</v>
      </c>
      <c r="D56" s="327">
        <f>Kinderkrippe!G95</f>
        <v>330</v>
      </c>
      <c r="E56" s="329">
        <f>Kinderkrippe!J95</f>
        <v>350</v>
      </c>
      <c r="F56" s="333">
        <f>Kinderkrippe!M95</f>
        <v>370</v>
      </c>
      <c r="G56" s="336">
        <f>Kinderkrippe!S95</f>
        <v>330</v>
      </c>
      <c r="H56" s="338">
        <f>Kinderkrippe!V95</f>
        <v>350</v>
      </c>
      <c r="I56" s="339">
        <f>Kinderkrippe!Y95</f>
        <v>370</v>
      </c>
      <c r="J56" s="11">
        <f>Kinderkrippe!AE95</f>
        <v>112</v>
      </c>
      <c r="K56" s="12">
        <f>Kinderkrippe!AH95</f>
        <v>129</v>
      </c>
      <c r="L56" s="13">
        <f>Kinderkrippe!AK95</f>
        <v>168</v>
      </c>
      <c r="M56" s="379">
        <f>Kinderkrippe!AQ95</f>
        <v>82</v>
      </c>
      <c r="N56" s="383">
        <f>Kinderkrippe!AT95</f>
        <v>94</v>
      </c>
      <c r="O56" s="385">
        <f>Kinderkrippe!AW95</f>
        <v>122</v>
      </c>
    </row>
    <row r="57" spans="1:15" x14ac:dyDescent="0.25">
      <c r="A57" s="367">
        <f>Kinderkrippe!B96</f>
        <v>6601</v>
      </c>
      <c r="B57" s="460" t="s">
        <v>10</v>
      </c>
      <c r="C57" s="366">
        <f>Kinderkrippe!D96</f>
        <v>6700</v>
      </c>
      <c r="D57" s="327">
        <f>Kinderkrippe!G96</f>
        <v>330</v>
      </c>
      <c r="E57" s="329">
        <f>Kinderkrippe!J96</f>
        <v>350</v>
      </c>
      <c r="F57" s="333">
        <f>Kinderkrippe!M96</f>
        <v>370</v>
      </c>
      <c r="G57" s="336">
        <f>Kinderkrippe!S96</f>
        <v>330</v>
      </c>
      <c r="H57" s="338">
        <f>Kinderkrippe!V96</f>
        <v>350</v>
      </c>
      <c r="I57" s="339">
        <f>Kinderkrippe!Y96</f>
        <v>370</v>
      </c>
      <c r="J57" s="11">
        <f>Kinderkrippe!AE96</f>
        <v>114.66666666666667</v>
      </c>
      <c r="K57" s="12">
        <f>Kinderkrippe!AH96</f>
        <v>132</v>
      </c>
      <c r="L57" s="13">
        <f>Kinderkrippe!AK96</f>
        <v>172</v>
      </c>
      <c r="M57" s="379">
        <f>Kinderkrippe!AQ96</f>
        <v>84</v>
      </c>
      <c r="N57" s="383">
        <f>Kinderkrippe!AT96</f>
        <v>97</v>
      </c>
      <c r="O57" s="385">
        <f>Kinderkrippe!AW96</f>
        <v>126</v>
      </c>
    </row>
    <row r="58" spans="1:15" x14ac:dyDescent="0.25">
      <c r="A58" s="367">
        <f>Kinderkrippe!B97</f>
        <v>6701</v>
      </c>
      <c r="B58" s="460" t="s">
        <v>10</v>
      </c>
      <c r="C58" s="366">
        <f>Kinderkrippe!D97</f>
        <v>6800</v>
      </c>
      <c r="D58" s="327">
        <f>Kinderkrippe!G97</f>
        <v>330</v>
      </c>
      <c r="E58" s="329">
        <f>Kinderkrippe!J97</f>
        <v>350</v>
      </c>
      <c r="F58" s="333">
        <f>Kinderkrippe!M97</f>
        <v>370</v>
      </c>
      <c r="G58" s="336">
        <f>Kinderkrippe!S97</f>
        <v>330</v>
      </c>
      <c r="H58" s="338">
        <f>Kinderkrippe!V97</f>
        <v>350</v>
      </c>
      <c r="I58" s="339">
        <f>Kinderkrippe!Y97</f>
        <v>370</v>
      </c>
      <c r="J58" s="11">
        <f>Kinderkrippe!AE97</f>
        <v>117.33333333333333</v>
      </c>
      <c r="K58" s="12">
        <f>Kinderkrippe!AH97</f>
        <v>135</v>
      </c>
      <c r="L58" s="13">
        <f>Kinderkrippe!AK97</f>
        <v>176</v>
      </c>
      <c r="M58" s="379">
        <f>Kinderkrippe!AQ97</f>
        <v>86</v>
      </c>
      <c r="N58" s="383">
        <f>Kinderkrippe!AT97</f>
        <v>99</v>
      </c>
      <c r="O58" s="385">
        <f>Kinderkrippe!AW97</f>
        <v>129</v>
      </c>
    </row>
    <row r="59" spans="1:15" x14ac:dyDescent="0.25">
      <c r="A59" s="367">
        <f>Kinderkrippe!B98</f>
        <v>6801</v>
      </c>
      <c r="B59" s="460" t="s">
        <v>10</v>
      </c>
      <c r="C59" s="366">
        <f>Kinderkrippe!D98</f>
        <v>6900</v>
      </c>
      <c r="D59" s="327">
        <f>Kinderkrippe!G98</f>
        <v>330</v>
      </c>
      <c r="E59" s="329">
        <f>Kinderkrippe!J98</f>
        <v>350</v>
      </c>
      <c r="F59" s="333">
        <f>Kinderkrippe!M98</f>
        <v>370</v>
      </c>
      <c r="G59" s="336">
        <f>Kinderkrippe!S98</f>
        <v>330</v>
      </c>
      <c r="H59" s="338">
        <f>Kinderkrippe!V98</f>
        <v>350</v>
      </c>
      <c r="I59" s="339">
        <f>Kinderkrippe!Y98</f>
        <v>370</v>
      </c>
      <c r="J59" s="11">
        <f>Kinderkrippe!AE98</f>
        <v>120</v>
      </c>
      <c r="K59" s="12">
        <f>Kinderkrippe!AH98</f>
        <v>138</v>
      </c>
      <c r="L59" s="13">
        <f>Kinderkrippe!AK98</f>
        <v>179</v>
      </c>
      <c r="M59" s="379">
        <f>Kinderkrippe!AQ98</f>
        <v>88</v>
      </c>
      <c r="N59" s="383">
        <f>Kinderkrippe!AT98</f>
        <v>101</v>
      </c>
      <c r="O59" s="385">
        <f>Kinderkrippe!AW98</f>
        <v>131</v>
      </c>
    </row>
    <row r="60" spans="1:15" x14ac:dyDescent="0.25">
      <c r="A60" s="367">
        <f>Kinderkrippe!B99</f>
        <v>6901</v>
      </c>
      <c r="B60" s="460" t="s">
        <v>10</v>
      </c>
      <c r="C60" s="366">
        <f>Kinderkrippe!D99</f>
        <v>7000</v>
      </c>
      <c r="D60" s="327">
        <f>Kinderkrippe!G99</f>
        <v>330</v>
      </c>
      <c r="E60" s="329">
        <f>Kinderkrippe!J99</f>
        <v>350</v>
      </c>
      <c r="F60" s="333">
        <f>Kinderkrippe!M99</f>
        <v>370</v>
      </c>
      <c r="G60" s="336">
        <f>Kinderkrippe!S99</f>
        <v>330</v>
      </c>
      <c r="H60" s="338">
        <f>Kinderkrippe!V99</f>
        <v>350</v>
      </c>
      <c r="I60" s="339">
        <f>Kinderkrippe!Y99</f>
        <v>370</v>
      </c>
      <c r="J60" s="11">
        <f>Kinderkrippe!AE99</f>
        <v>122.66666666666667</v>
      </c>
      <c r="K60" s="12">
        <f>Kinderkrippe!AH99</f>
        <v>141</v>
      </c>
      <c r="L60" s="13">
        <f>Kinderkrippe!AK99</f>
        <v>183</v>
      </c>
      <c r="M60" s="379">
        <f>Kinderkrippe!AQ99</f>
        <v>90</v>
      </c>
      <c r="N60" s="383">
        <f>Kinderkrippe!AT99</f>
        <v>104</v>
      </c>
      <c r="O60" s="385">
        <f>Kinderkrippe!AW99</f>
        <v>135</v>
      </c>
    </row>
    <row r="61" spans="1:15" x14ac:dyDescent="0.25">
      <c r="A61" s="367">
        <f>Kinderkrippe!B100</f>
        <v>7001</v>
      </c>
      <c r="B61" s="460" t="s">
        <v>10</v>
      </c>
      <c r="C61" s="366">
        <f>Kinderkrippe!D100</f>
        <v>7100</v>
      </c>
      <c r="D61" s="327">
        <f>Kinderkrippe!G100</f>
        <v>330</v>
      </c>
      <c r="E61" s="329">
        <f>Kinderkrippe!J100</f>
        <v>350</v>
      </c>
      <c r="F61" s="333">
        <f>Kinderkrippe!M100</f>
        <v>370</v>
      </c>
      <c r="G61" s="336">
        <f>Kinderkrippe!S100</f>
        <v>330</v>
      </c>
      <c r="H61" s="338">
        <f>Kinderkrippe!V100</f>
        <v>350</v>
      </c>
      <c r="I61" s="339">
        <f>Kinderkrippe!Y100</f>
        <v>370</v>
      </c>
      <c r="J61" s="11">
        <f>Kinderkrippe!AE100</f>
        <v>125.33333333333333</v>
      </c>
      <c r="K61" s="12">
        <f>Kinderkrippe!AH100</f>
        <v>144</v>
      </c>
      <c r="L61" s="13">
        <f>Kinderkrippe!AK100</f>
        <v>187</v>
      </c>
      <c r="M61" s="379">
        <f>Kinderkrippe!AQ100</f>
        <v>92</v>
      </c>
      <c r="N61" s="383">
        <f>Kinderkrippe!AT100</f>
        <v>106</v>
      </c>
      <c r="O61" s="385">
        <f>Kinderkrippe!AW100</f>
        <v>138</v>
      </c>
    </row>
    <row r="62" spans="1:15" x14ac:dyDescent="0.25">
      <c r="A62" s="367">
        <f>Kinderkrippe!B101</f>
        <v>7101</v>
      </c>
      <c r="B62" s="460" t="s">
        <v>10</v>
      </c>
      <c r="C62" s="366">
        <f>Kinderkrippe!D101</f>
        <v>7200</v>
      </c>
      <c r="D62" s="327">
        <f>Kinderkrippe!G101</f>
        <v>330</v>
      </c>
      <c r="E62" s="329">
        <f>Kinderkrippe!J101</f>
        <v>350</v>
      </c>
      <c r="F62" s="333">
        <f>Kinderkrippe!M101</f>
        <v>370</v>
      </c>
      <c r="G62" s="336">
        <f>Kinderkrippe!S101</f>
        <v>330</v>
      </c>
      <c r="H62" s="338">
        <f>Kinderkrippe!V101</f>
        <v>350</v>
      </c>
      <c r="I62" s="339">
        <f>Kinderkrippe!Y101</f>
        <v>370</v>
      </c>
      <c r="J62" s="11">
        <f>Kinderkrippe!AE101</f>
        <v>128</v>
      </c>
      <c r="K62" s="12">
        <f>Kinderkrippe!AH101</f>
        <v>147</v>
      </c>
      <c r="L62" s="13">
        <f>Kinderkrippe!AK101</f>
        <v>191</v>
      </c>
      <c r="M62" s="379">
        <f>Kinderkrippe!AQ101</f>
        <v>94</v>
      </c>
      <c r="N62" s="383">
        <f>Kinderkrippe!AT101</f>
        <v>108</v>
      </c>
      <c r="O62" s="385">
        <f>Kinderkrippe!AW101</f>
        <v>140</v>
      </c>
    </row>
    <row r="63" spans="1:15" x14ac:dyDescent="0.25">
      <c r="A63" s="367">
        <f>Kinderkrippe!B102</f>
        <v>7201</v>
      </c>
      <c r="B63" s="460" t="s">
        <v>10</v>
      </c>
      <c r="C63" s="366">
        <f>Kinderkrippe!D102</f>
        <v>7300</v>
      </c>
      <c r="D63" s="327">
        <f>Kinderkrippe!G102</f>
        <v>330</v>
      </c>
      <c r="E63" s="329">
        <f>Kinderkrippe!J102</f>
        <v>350</v>
      </c>
      <c r="F63" s="333">
        <f>Kinderkrippe!M102</f>
        <v>370</v>
      </c>
      <c r="G63" s="336">
        <f>Kinderkrippe!S102</f>
        <v>330</v>
      </c>
      <c r="H63" s="338">
        <f>Kinderkrippe!V102</f>
        <v>350</v>
      </c>
      <c r="I63" s="339">
        <f>Kinderkrippe!Y102</f>
        <v>370</v>
      </c>
      <c r="J63" s="11">
        <f>Kinderkrippe!AE102</f>
        <v>130.66666666666666</v>
      </c>
      <c r="K63" s="12">
        <f>Kinderkrippe!AH102</f>
        <v>150</v>
      </c>
      <c r="L63" s="13">
        <f>Kinderkrippe!AK102</f>
        <v>195</v>
      </c>
      <c r="M63" s="379">
        <f>Kinderkrippe!AQ102</f>
        <v>96</v>
      </c>
      <c r="N63" s="383">
        <f>Kinderkrippe!AT102</f>
        <v>110</v>
      </c>
      <c r="O63" s="385">
        <f>Kinderkrippe!AW102</f>
        <v>143</v>
      </c>
    </row>
    <row r="64" spans="1:15" x14ac:dyDescent="0.25">
      <c r="A64" s="367">
        <f>Kinderkrippe!B103</f>
        <v>7301</v>
      </c>
      <c r="B64" s="460" t="s">
        <v>10</v>
      </c>
      <c r="C64" s="366">
        <f>Kinderkrippe!D103</f>
        <v>7400</v>
      </c>
      <c r="D64" s="327">
        <f>Kinderkrippe!G103</f>
        <v>330</v>
      </c>
      <c r="E64" s="329">
        <f>Kinderkrippe!J103</f>
        <v>350</v>
      </c>
      <c r="F64" s="333">
        <f>Kinderkrippe!M103</f>
        <v>370</v>
      </c>
      <c r="G64" s="336">
        <f>Kinderkrippe!S103</f>
        <v>330</v>
      </c>
      <c r="H64" s="338">
        <f>Kinderkrippe!V103</f>
        <v>350</v>
      </c>
      <c r="I64" s="339">
        <f>Kinderkrippe!Y103</f>
        <v>370</v>
      </c>
      <c r="J64" s="11">
        <f>Kinderkrippe!AE103</f>
        <v>133.33333333333334</v>
      </c>
      <c r="K64" s="12">
        <f>Kinderkrippe!AH103</f>
        <v>153</v>
      </c>
      <c r="L64" s="13">
        <f>Kinderkrippe!AK103</f>
        <v>199</v>
      </c>
      <c r="M64" s="379">
        <f>Kinderkrippe!AQ103</f>
        <v>98</v>
      </c>
      <c r="N64" s="383">
        <f>Kinderkrippe!AT103</f>
        <v>113</v>
      </c>
      <c r="O64" s="385">
        <f>Kinderkrippe!AW103</f>
        <v>147</v>
      </c>
    </row>
    <row r="65" spans="1:15" x14ac:dyDescent="0.25">
      <c r="A65" s="367">
        <f>Kinderkrippe!B104</f>
        <v>7401</v>
      </c>
      <c r="B65" s="460" t="s">
        <v>10</v>
      </c>
      <c r="C65" s="366">
        <f>Kinderkrippe!D104</f>
        <v>7500</v>
      </c>
      <c r="D65" s="327">
        <f>Kinderkrippe!G104</f>
        <v>330</v>
      </c>
      <c r="E65" s="329">
        <f>Kinderkrippe!J104</f>
        <v>350</v>
      </c>
      <c r="F65" s="333">
        <f>Kinderkrippe!M104</f>
        <v>370</v>
      </c>
      <c r="G65" s="336">
        <f>Kinderkrippe!S104</f>
        <v>330</v>
      </c>
      <c r="H65" s="338">
        <f>Kinderkrippe!V104</f>
        <v>350</v>
      </c>
      <c r="I65" s="339">
        <f>Kinderkrippe!Y104</f>
        <v>370</v>
      </c>
      <c r="J65" s="11">
        <f>Kinderkrippe!AE104</f>
        <v>136</v>
      </c>
      <c r="K65" s="12">
        <f>Kinderkrippe!AH104</f>
        <v>156</v>
      </c>
      <c r="L65" s="13">
        <f>Kinderkrippe!AK104</f>
        <v>203</v>
      </c>
      <c r="M65" s="379">
        <f>Kinderkrippe!AQ104</f>
        <v>100</v>
      </c>
      <c r="N65" s="383">
        <f>Kinderkrippe!AT104</f>
        <v>115</v>
      </c>
      <c r="O65" s="385">
        <f>Kinderkrippe!AW104</f>
        <v>150</v>
      </c>
    </row>
    <row r="66" spans="1:15" x14ac:dyDescent="0.25">
      <c r="A66" s="367">
        <f>Kinderkrippe!B105</f>
        <v>7501</v>
      </c>
      <c r="B66" s="460" t="s">
        <v>10</v>
      </c>
      <c r="C66" s="366">
        <f>Kinderkrippe!D105</f>
        <v>7600</v>
      </c>
      <c r="D66" s="327">
        <f>Kinderkrippe!G105</f>
        <v>330</v>
      </c>
      <c r="E66" s="329">
        <f>Kinderkrippe!J105</f>
        <v>350</v>
      </c>
      <c r="F66" s="333">
        <f>Kinderkrippe!M105</f>
        <v>370</v>
      </c>
      <c r="G66" s="336">
        <f>Kinderkrippe!S105</f>
        <v>330</v>
      </c>
      <c r="H66" s="338">
        <f>Kinderkrippe!V105</f>
        <v>350</v>
      </c>
      <c r="I66" s="339">
        <f>Kinderkrippe!Y105</f>
        <v>370</v>
      </c>
      <c r="J66" s="11">
        <f>Kinderkrippe!AE105</f>
        <v>138.66666666666666</v>
      </c>
      <c r="K66" s="12">
        <f>Kinderkrippe!AH105</f>
        <v>159</v>
      </c>
      <c r="L66" s="13">
        <f>Kinderkrippe!AK105</f>
        <v>207</v>
      </c>
      <c r="M66" s="379">
        <f>Kinderkrippe!AQ105</f>
        <v>102</v>
      </c>
      <c r="N66" s="383">
        <f>Kinderkrippe!AT105</f>
        <v>117</v>
      </c>
      <c r="O66" s="385">
        <f>Kinderkrippe!AW105</f>
        <v>152</v>
      </c>
    </row>
    <row r="67" spans="1:15" x14ac:dyDescent="0.25">
      <c r="A67" s="367">
        <f>Kinderkrippe!B106</f>
        <v>7601</v>
      </c>
      <c r="B67" s="460" t="s">
        <v>10</v>
      </c>
      <c r="C67" s="366">
        <f>Kinderkrippe!D106</f>
        <v>7700</v>
      </c>
      <c r="D67" s="327">
        <f>Kinderkrippe!G106</f>
        <v>330</v>
      </c>
      <c r="E67" s="329">
        <f>Kinderkrippe!J106</f>
        <v>350</v>
      </c>
      <c r="F67" s="333">
        <f>Kinderkrippe!M106</f>
        <v>370</v>
      </c>
      <c r="G67" s="336">
        <f>Kinderkrippe!S106</f>
        <v>330</v>
      </c>
      <c r="H67" s="338">
        <f>Kinderkrippe!V106</f>
        <v>350</v>
      </c>
      <c r="I67" s="339">
        <f>Kinderkrippe!Y106</f>
        <v>370</v>
      </c>
      <c r="J67" s="11">
        <f>Kinderkrippe!AE106</f>
        <v>141.33333333333334</v>
      </c>
      <c r="K67" s="12">
        <f>Kinderkrippe!AH106</f>
        <v>163</v>
      </c>
      <c r="L67" s="13">
        <f>Kinderkrippe!AK106</f>
        <v>212</v>
      </c>
      <c r="M67" s="379">
        <f>Kinderkrippe!AQ106</f>
        <v>104</v>
      </c>
      <c r="N67" s="383">
        <f>Kinderkrippe!AT106</f>
        <v>120</v>
      </c>
      <c r="O67" s="385">
        <f>Kinderkrippe!AW106</f>
        <v>156</v>
      </c>
    </row>
    <row r="68" spans="1:15" x14ac:dyDescent="0.25">
      <c r="A68" s="367">
        <f>Kinderkrippe!B107</f>
        <v>7701</v>
      </c>
      <c r="B68" s="460" t="s">
        <v>10</v>
      </c>
      <c r="C68" s="366">
        <f>Kinderkrippe!D107</f>
        <v>7800</v>
      </c>
      <c r="D68" s="327">
        <f>Kinderkrippe!G107</f>
        <v>330</v>
      </c>
      <c r="E68" s="329">
        <f>Kinderkrippe!J107</f>
        <v>350</v>
      </c>
      <c r="F68" s="333">
        <f>Kinderkrippe!M107</f>
        <v>370</v>
      </c>
      <c r="G68" s="336">
        <f>Kinderkrippe!S107</f>
        <v>330</v>
      </c>
      <c r="H68" s="338">
        <f>Kinderkrippe!V107</f>
        <v>350</v>
      </c>
      <c r="I68" s="339">
        <f>Kinderkrippe!Y107</f>
        <v>370</v>
      </c>
      <c r="J68" s="11">
        <f>Kinderkrippe!AE107</f>
        <v>144</v>
      </c>
      <c r="K68" s="12">
        <f>Kinderkrippe!AH107</f>
        <v>166</v>
      </c>
      <c r="L68" s="13">
        <f>Kinderkrippe!AK107</f>
        <v>216</v>
      </c>
      <c r="M68" s="379">
        <f>Kinderkrippe!AQ107</f>
        <v>106</v>
      </c>
      <c r="N68" s="383">
        <f>Kinderkrippe!AT107</f>
        <v>122</v>
      </c>
      <c r="O68" s="385">
        <f>Kinderkrippe!AW107</f>
        <v>159</v>
      </c>
    </row>
    <row r="69" spans="1:15" x14ac:dyDescent="0.25">
      <c r="A69" s="367">
        <f>Kinderkrippe!B108</f>
        <v>7801</v>
      </c>
      <c r="B69" s="460" t="s">
        <v>10</v>
      </c>
      <c r="C69" s="366">
        <f>Kinderkrippe!D108</f>
        <v>7900</v>
      </c>
      <c r="D69" s="327">
        <f>Kinderkrippe!G108</f>
        <v>330</v>
      </c>
      <c r="E69" s="329">
        <f>Kinderkrippe!J108</f>
        <v>350</v>
      </c>
      <c r="F69" s="333">
        <f>Kinderkrippe!M108</f>
        <v>370</v>
      </c>
      <c r="G69" s="336">
        <f>Kinderkrippe!S108</f>
        <v>330</v>
      </c>
      <c r="H69" s="338">
        <f>Kinderkrippe!V108</f>
        <v>350</v>
      </c>
      <c r="I69" s="339">
        <f>Kinderkrippe!Y108</f>
        <v>370</v>
      </c>
      <c r="J69" s="11">
        <f>Kinderkrippe!AE108</f>
        <v>146.66666666666666</v>
      </c>
      <c r="K69" s="12">
        <f>Kinderkrippe!AH108</f>
        <v>169</v>
      </c>
      <c r="L69" s="13">
        <f>Kinderkrippe!AK108</f>
        <v>220</v>
      </c>
      <c r="M69" s="379">
        <f>Kinderkrippe!AQ108</f>
        <v>108</v>
      </c>
      <c r="N69" s="383">
        <f>Kinderkrippe!AT108</f>
        <v>124</v>
      </c>
      <c r="O69" s="385">
        <f>Kinderkrippe!AW108</f>
        <v>161</v>
      </c>
    </row>
    <row r="70" spans="1:15" hidden="1" x14ac:dyDescent="0.25">
      <c r="A70" s="367">
        <f>Kinderkrippe!B109</f>
        <v>7901</v>
      </c>
      <c r="B70" s="460" t="s">
        <v>10</v>
      </c>
      <c r="C70" s="366">
        <f>Kinderkrippe!D109</f>
        <v>8000</v>
      </c>
      <c r="D70" s="327">
        <f>Kinderkrippe!G109</f>
        <v>330</v>
      </c>
      <c r="E70" s="329">
        <f>Kinderkrippe!J109</f>
        <v>350</v>
      </c>
      <c r="F70" s="333">
        <f>Kinderkrippe!M109</f>
        <v>370</v>
      </c>
      <c r="G70" s="336">
        <f>Kinderkrippe!S109</f>
        <v>330</v>
      </c>
      <c r="H70" s="338">
        <f>Kinderkrippe!V109</f>
        <v>350</v>
      </c>
      <c r="I70" s="339">
        <f>Kinderkrippe!Y109</f>
        <v>370</v>
      </c>
      <c r="J70" s="11">
        <f>Kinderkrippe!AE109</f>
        <v>149.33333333333334</v>
      </c>
      <c r="K70" s="12">
        <f>Kinderkrippe!AH109</f>
        <v>172</v>
      </c>
      <c r="L70" s="13">
        <f>Kinderkrippe!AK109</f>
        <v>224</v>
      </c>
      <c r="M70" s="379">
        <f>Kinderkrippe!AQ109</f>
        <v>110</v>
      </c>
      <c r="N70" s="383">
        <f>Kinderkrippe!AT109</f>
        <v>127</v>
      </c>
      <c r="O70" s="385">
        <f>Kinderkrippe!AW109</f>
        <v>165</v>
      </c>
    </row>
    <row r="71" spans="1:15" hidden="1" x14ac:dyDescent="0.25">
      <c r="A71" s="367">
        <f>Kinderkrippe!B110</f>
        <v>8001</v>
      </c>
      <c r="B71" s="460" t="s">
        <v>10</v>
      </c>
      <c r="C71" s="366">
        <f>Kinderkrippe!D110</f>
        <v>8100</v>
      </c>
      <c r="D71" s="327">
        <f>Kinderkrippe!G110</f>
        <v>330</v>
      </c>
      <c r="E71" s="329">
        <f>Kinderkrippe!J110</f>
        <v>350</v>
      </c>
      <c r="F71" s="333">
        <f>Kinderkrippe!M110</f>
        <v>370</v>
      </c>
      <c r="G71" s="336">
        <f>Kinderkrippe!S110</f>
        <v>330</v>
      </c>
      <c r="H71" s="338">
        <f>Kinderkrippe!V110</f>
        <v>350</v>
      </c>
      <c r="I71" s="339">
        <f>Kinderkrippe!Y110</f>
        <v>370</v>
      </c>
      <c r="J71" s="11">
        <f>Kinderkrippe!AE110</f>
        <v>152</v>
      </c>
      <c r="K71" s="12">
        <f>Kinderkrippe!AH110</f>
        <v>175</v>
      </c>
      <c r="L71" s="13">
        <f>Kinderkrippe!AK110</f>
        <v>228</v>
      </c>
      <c r="M71" s="379">
        <f>Kinderkrippe!AQ110</f>
        <v>112</v>
      </c>
      <c r="N71" s="383">
        <f>Kinderkrippe!AT110</f>
        <v>129</v>
      </c>
      <c r="O71" s="385">
        <f>Kinderkrippe!AW110</f>
        <v>168</v>
      </c>
    </row>
    <row r="72" spans="1:15" hidden="1" x14ac:dyDescent="0.25">
      <c r="A72" s="367">
        <f>Kinderkrippe!B111</f>
        <v>8101</v>
      </c>
      <c r="B72" s="460" t="s">
        <v>10</v>
      </c>
      <c r="C72" s="366">
        <f>Kinderkrippe!D111</f>
        <v>8200</v>
      </c>
      <c r="D72" s="327">
        <f>Kinderkrippe!G111</f>
        <v>330</v>
      </c>
      <c r="E72" s="329">
        <f>Kinderkrippe!J111</f>
        <v>350</v>
      </c>
      <c r="F72" s="333">
        <f>Kinderkrippe!M111</f>
        <v>370</v>
      </c>
      <c r="G72" s="336">
        <f>Kinderkrippe!S111</f>
        <v>330</v>
      </c>
      <c r="H72" s="338">
        <f>Kinderkrippe!V111</f>
        <v>350</v>
      </c>
      <c r="I72" s="339">
        <f>Kinderkrippe!Y111</f>
        <v>370</v>
      </c>
      <c r="J72" s="11">
        <f>Kinderkrippe!AE111</f>
        <v>154.66666666666666</v>
      </c>
      <c r="K72" s="12">
        <f>Kinderkrippe!AH111</f>
        <v>178</v>
      </c>
      <c r="L72" s="13">
        <f>Kinderkrippe!AK111</f>
        <v>231</v>
      </c>
      <c r="M72" s="379">
        <f>Kinderkrippe!AQ111</f>
        <v>114</v>
      </c>
      <c r="N72" s="383">
        <f>Kinderkrippe!AT111</f>
        <v>131</v>
      </c>
      <c r="O72" s="385">
        <f>Kinderkrippe!AW111</f>
        <v>170</v>
      </c>
    </row>
    <row r="73" spans="1:15" hidden="1" x14ac:dyDescent="0.25">
      <c r="A73" s="367">
        <f>Kinderkrippe!B112</f>
        <v>8201</v>
      </c>
      <c r="B73" s="460" t="s">
        <v>10</v>
      </c>
      <c r="C73" s="366">
        <f>Kinderkrippe!D112</f>
        <v>8300</v>
      </c>
      <c r="D73" s="327">
        <f>Kinderkrippe!G112</f>
        <v>330</v>
      </c>
      <c r="E73" s="329">
        <f>Kinderkrippe!J112</f>
        <v>350</v>
      </c>
      <c r="F73" s="333">
        <f>Kinderkrippe!M112</f>
        <v>370</v>
      </c>
      <c r="G73" s="336">
        <f>Kinderkrippe!S112</f>
        <v>330</v>
      </c>
      <c r="H73" s="338">
        <f>Kinderkrippe!V112</f>
        <v>350</v>
      </c>
      <c r="I73" s="339">
        <f>Kinderkrippe!Y112</f>
        <v>370</v>
      </c>
      <c r="J73" s="11">
        <f>Kinderkrippe!AE112</f>
        <v>157.33333333333334</v>
      </c>
      <c r="K73" s="12">
        <f>Kinderkrippe!AH112</f>
        <v>181</v>
      </c>
      <c r="L73" s="13">
        <f>Kinderkrippe!AK112</f>
        <v>235</v>
      </c>
      <c r="M73" s="379">
        <f>Kinderkrippe!AQ112</f>
        <v>116</v>
      </c>
      <c r="N73" s="383">
        <f>Kinderkrippe!AT112</f>
        <v>133</v>
      </c>
      <c r="O73" s="385">
        <f>Kinderkrippe!AW112</f>
        <v>173</v>
      </c>
    </row>
    <row r="74" spans="1:15" hidden="1" x14ac:dyDescent="0.25">
      <c r="A74" s="367">
        <f>Kinderkrippe!B113</f>
        <v>8301</v>
      </c>
      <c r="B74" s="460" t="s">
        <v>10</v>
      </c>
      <c r="C74" s="366">
        <f>Kinderkrippe!D113</f>
        <v>8400</v>
      </c>
      <c r="D74" s="327">
        <f>Kinderkrippe!G113</f>
        <v>330</v>
      </c>
      <c r="E74" s="329">
        <f>Kinderkrippe!J113</f>
        <v>350</v>
      </c>
      <c r="F74" s="333">
        <f>Kinderkrippe!M113</f>
        <v>370</v>
      </c>
      <c r="G74" s="336">
        <f>Kinderkrippe!S113</f>
        <v>330</v>
      </c>
      <c r="H74" s="338">
        <f>Kinderkrippe!V113</f>
        <v>350</v>
      </c>
      <c r="I74" s="339">
        <f>Kinderkrippe!Y113</f>
        <v>370</v>
      </c>
      <c r="J74" s="11">
        <f>Kinderkrippe!AE113</f>
        <v>160</v>
      </c>
      <c r="K74" s="12">
        <f>Kinderkrippe!AH113</f>
        <v>184</v>
      </c>
      <c r="L74" s="13">
        <f>Kinderkrippe!AK113</f>
        <v>239</v>
      </c>
      <c r="M74" s="379">
        <f>Kinderkrippe!AQ113</f>
        <v>118</v>
      </c>
      <c r="N74" s="383">
        <f>Kinderkrippe!AT113</f>
        <v>136</v>
      </c>
      <c r="O74" s="385">
        <f>Kinderkrippe!AW113</f>
        <v>177</v>
      </c>
    </row>
    <row r="75" spans="1:15" hidden="1" x14ac:dyDescent="0.25">
      <c r="A75" s="367">
        <f>Kinderkrippe!B114</f>
        <v>8401</v>
      </c>
      <c r="B75" s="460" t="s">
        <v>10</v>
      </c>
      <c r="C75" s="366">
        <f>Kinderkrippe!D114</f>
        <v>8500</v>
      </c>
      <c r="D75" s="327">
        <f>Kinderkrippe!G114</f>
        <v>330</v>
      </c>
      <c r="E75" s="329">
        <f>Kinderkrippe!J114</f>
        <v>350</v>
      </c>
      <c r="F75" s="333">
        <f>Kinderkrippe!M114</f>
        <v>370</v>
      </c>
      <c r="G75" s="336">
        <f>Kinderkrippe!S114</f>
        <v>330</v>
      </c>
      <c r="H75" s="338">
        <f>Kinderkrippe!V114</f>
        <v>350</v>
      </c>
      <c r="I75" s="339">
        <f>Kinderkrippe!Y114</f>
        <v>370</v>
      </c>
      <c r="J75" s="11">
        <f>Kinderkrippe!AE114</f>
        <v>162.66666666666666</v>
      </c>
      <c r="K75" s="12">
        <f>Kinderkrippe!AH114</f>
        <v>187</v>
      </c>
      <c r="L75" s="13">
        <f>Kinderkrippe!AK114</f>
        <v>243</v>
      </c>
      <c r="M75" s="379">
        <f>Kinderkrippe!AQ114</f>
        <v>120</v>
      </c>
      <c r="N75" s="383">
        <f>Kinderkrippe!AT114</f>
        <v>138</v>
      </c>
      <c r="O75" s="385">
        <f>Kinderkrippe!AW114</f>
        <v>179</v>
      </c>
    </row>
    <row r="76" spans="1:15" hidden="1" x14ac:dyDescent="0.25">
      <c r="A76" s="367">
        <f>Kinderkrippe!B115</f>
        <v>8501</v>
      </c>
      <c r="B76" s="460" t="s">
        <v>10</v>
      </c>
      <c r="C76" s="366">
        <f>Kinderkrippe!D115</f>
        <v>8600</v>
      </c>
      <c r="D76" s="327">
        <f>Kinderkrippe!G115</f>
        <v>330</v>
      </c>
      <c r="E76" s="329">
        <f>Kinderkrippe!J115</f>
        <v>350</v>
      </c>
      <c r="F76" s="333">
        <f>Kinderkrippe!M115</f>
        <v>370</v>
      </c>
      <c r="G76" s="336">
        <f>Kinderkrippe!S115</f>
        <v>330</v>
      </c>
      <c r="H76" s="338">
        <f>Kinderkrippe!V115</f>
        <v>350</v>
      </c>
      <c r="I76" s="339">
        <f>Kinderkrippe!Y115</f>
        <v>370</v>
      </c>
      <c r="J76" s="11">
        <f>Kinderkrippe!AE115</f>
        <v>165.33333333333334</v>
      </c>
      <c r="K76" s="12">
        <f>Kinderkrippe!AH115</f>
        <v>190</v>
      </c>
      <c r="L76" s="13">
        <f>Kinderkrippe!AK115</f>
        <v>247</v>
      </c>
      <c r="M76" s="379">
        <f>Kinderkrippe!AQ115</f>
        <v>122</v>
      </c>
      <c r="N76" s="383">
        <f>Kinderkrippe!AT115</f>
        <v>140</v>
      </c>
      <c r="O76" s="385">
        <f>Kinderkrippe!AW115</f>
        <v>182</v>
      </c>
    </row>
    <row r="77" spans="1:15" hidden="1" x14ac:dyDescent="0.25">
      <c r="A77" s="367">
        <f>Kinderkrippe!B116</f>
        <v>8601</v>
      </c>
      <c r="B77" s="460" t="s">
        <v>10</v>
      </c>
      <c r="C77" s="366">
        <f>Kinderkrippe!D116</f>
        <v>8700</v>
      </c>
      <c r="D77" s="327">
        <f>Kinderkrippe!G116</f>
        <v>330</v>
      </c>
      <c r="E77" s="329">
        <f>Kinderkrippe!J116</f>
        <v>350</v>
      </c>
      <c r="F77" s="333">
        <f>Kinderkrippe!M116</f>
        <v>370</v>
      </c>
      <c r="G77" s="336">
        <f>Kinderkrippe!S116</f>
        <v>330</v>
      </c>
      <c r="H77" s="338">
        <f>Kinderkrippe!V116</f>
        <v>350</v>
      </c>
      <c r="I77" s="339">
        <f>Kinderkrippe!Y116</f>
        <v>370</v>
      </c>
      <c r="J77" s="11">
        <f>Kinderkrippe!AE116</f>
        <v>168</v>
      </c>
      <c r="K77" s="12">
        <f>Kinderkrippe!AH116</f>
        <v>193</v>
      </c>
      <c r="L77" s="13">
        <f>Kinderkrippe!AK116</f>
        <v>251</v>
      </c>
      <c r="M77" s="379">
        <f>Kinderkrippe!AQ116</f>
        <v>124</v>
      </c>
      <c r="N77" s="383">
        <f>Kinderkrippe!AT116</f>
        <v>143</v>
      </c>
      <c r="O77" s="385">
        <f>Kinderkrippe!AW116</f>
        <v>186</v>
      </c>
    </row>
    <row r="78" spans="1:15" hidden="1" x14ac:dyDescent="0.25">
      <c r="A78" s="367">
        <f>Kinderkrippe!B117</f>
        <v>8701</v>
      </c>
      <c r="B78" s="460" t="s">
        <v>10</v>
      </c>
      <c r="C78" s="366">
        <f>Kinderkrippe!D117</f>
        <v>8800</v>
      </c>
      <c r="D78" s="327">
        <f>Kinderkrippe!G117</f>
        <v>330</v>
      </c>
      <c r="E78" s="329">
        <f>Kinderkrippe!J117</f>
        <v>350</v>
      </c>
      <c r="F78" s="333">
        <f>Kinderkrippe!M117</f>
        <v>370</v>
      </c>
      <c r="G78" s="336">
        <f>Kinderkrippe!S117</f>
        <v>330</v>
      </c>
      <c r="H78" s="338">
        <f>Kinderkrippe!V117</f>
        <v>350</v>
      </c>
      <c r="I78" s="339">
        <f>Kinderkrippe!Y117</f>
        <v>370</v>
      </c>
      <c r="J78" s="11">
        <f>Kinderkrippe!AE117</f>
        <v>170.66666666666666</v>
      </c>
      <c r="K78" s="12">
        <f>Kinderkrippe!AH117</f>
        <v>196</v>
      </c>
      <c r="L78" s="13">
        <f>Kinderkrippe!AK117</f>
        <v>255</v>
      </c>
      <c r="M78" s="379">
        <f>Kinderkrippe!AQ117</f>
        <v>126</v>
      </c>
      <c r="N78" s="383">
        <f>Kinderkrippe!AT117</f>
        <v>145</v>
      </c>
      <c r="O78" s="385">
        <f>Kinderkrippe!AW117</f>
        <v>189</v>
      </c>
    </row>
    <row r="79" spans="1:15" hidden="1" x14ac:dyDescent="0.25">
      <c r="A79" s="367">
        <f>Kinderkrippe!B118</f>
        <v>8801</v>
      </c>
      <c r="B79" s="460" t="s">
        <v>10</v>
      </c>
      <c r="C79" s="366">
        <f>Kinderkrippe!D118</f>
        <v>8900</v>
      </c>
      <c r="D79" s="327">
        <f>Kinderkrippe!G118</f>
        <v>330</v>
      </c>
      <c r="E79" s="329">
        <f>Kinderkrippe!J118</f>
        <v>350</v>
      </c>
      <c r="F79" s="333">
        <f>Kinderkrippe!M118</f>
        <v>370</v>
      </c>
      <c r="G79" s="336">
        <f>Kinderkrippe!S118</f>
        <v>330</v>
      </c>
      <c r="H79" s="338">
        <f>Kinderkrippe!V118</f>
        <v>350</v>
      </c>
      <c r="I79" s="339">
        <f>Kinderkrippe!Y118</f>
        <v>370</v>
      </c>
      <c r="J79" s="11">
        <f>Kinderkrippe!AE118</f>
        <v>173.33333333333334</v>
      </c>
      <c r="K79" s="12">
        <f>Kinderkrippe!AH118</f>
        <v>199</v>
      </c>
      <c r="L79" s="13">
        <f>Kinderkrippe!AK118</f>
        <v>259</v>
      </c>
      <c r="M79" s="379">
        <f>Kinderkrippe!AQ118</f>
        <v>128</v>
      </c>
      <c r="N79" s="383">
        <f>Kinderkrippe!AT118</f>
        <v>147</v>
      </c>
      <c r="O79" s="385">
        <f>Kinderkrippe!AW118</f>
        <v>191</v>
      </c>
    </row>
    <row r="80" spans="1:15" hidden="1" x14ac:dyDescent="0.25">
      <c r="A80" s="367">
        <f>Kinderkrippe!B119</f>
        <v>8901</v>
      </c>
      <c r="B80" s="460" t="s">
        <v>10</v>
      </c>
      <c r="C80" s="366">
        <f>Kinderkrippe!D119</f>
        <v>9000</v>
      </c>
      <c r="D80" s="327">
        <f>Kinderkrippe!G119</f>
        <v>330</v>
      </c>
      <c r="E80" s="329">
        <f>Kinderkrippe!J119</f>
        <v>350</v>
      </c>
      <c r="F80" s="333">
        <f>Kinderkrippe!M119</f>
        <v>370</v>
      </c>
      <c r="G80" s="336">
        <f>Kinderkrippe!S119</f>
        <v>330</v>
      </c>
      <c r="H80" s="338">
        <f>Kinderkrippe!V119</f>
        <v>350</v>
      </c>
      <c r="I80" s="339">
        <f>Kinderkrippe!Y119</f>
        <v>370</v>
      </c>
      <c r="J80" s="11">
        <f>Kinderkrippe!AE119</f>
        <v>176</v>
      </c>
      <c r="K80" s="12">
        <f>Kinderkrippe!AH119</f>
        <v>202</v>
      </c>
      <c r="L80" s="13">
        <f>Kinderkrippe!AK119</f>
        <v>263</v>
      </c>
      <c r="M80" s="379">
        <f>Kinderkrippe!AQ119</f>
        <v>130</v>
      </c>
      <c r="N80" s="383">
        <f>Kinderkrippe!AT119</f>
        <v>150</v>
      </c>
      <c r="O80" s="385">
        <f>Kinderkrippe!AW119</f>
        <v>195</v>
      </c>
    </row>
    <row r="81" spans="1:15" ht="30" x14ac:dyDescent="0.25">
      <c r="A81" s="367">
        <f>SUM(C69+1)</f>
        <v>7901</v>
      </c>
      <c r="B81" s="460" t="s">
        <v>11</v>
      </c>
      <c r="C81" s="369"/>
      <c r="D81" s="327">
        <f>Kinderkrippe!G120</f>
        <v>330</v>
      </c>
      <c r="E81" s="329">
        <f>Kinderkrippe!J120</f>
        <v>350</v>
      </c>
      <c r="F81" s="333">
        <f>Kinderkrippe!M120</f>
        <v>370</v>
      </c>
      <c r="G81" s="336">
        <f>Kinderkrippe!S120</f>
        <v>330</v>
      </c>
      <c r="H81" s="338">
        <f>Kinderkrippe!V120</f>
        <v>350</v>
      </c>
      <c r="I81" s="339">
        <f>Kinderkrippe!Y120</f>
        <v>370</v>
      </c>
      <c r="J81" s="11">
        <f>Kinderkrippe!AE120</f>
        <v>149.33333333333334</v>
      </c>
      <c r="K81" s="12">
        <f>Kinderkrippe!AH120</f>
        <v>172</v>
      </c>
      <c r="L81" s="13">
        <f>Kinderkrippe!AK120</f>
        <v>224</v>
      </c>
      <c r="M81" s="379">
        <f>Kinderkrippe!AQ120</f>
        <v>110</v>
      </c>
      <c r="N81" s="383">
        <f>Kinderkrippe!AT120</f>
        <v>127</v>
      </c>
      <c r="O81" s="385">
        <f>Kinderkrippe!AW120</f>
        <v>165</v>
      </c>
    </row>
    <row r="82" spans="1:15" x14ac:dyDescent="0.25">
      <c r="A82" s="564" t="s">
        <v>49</v>
      </c>
      <c r="B82" s="564"/>
      <c r="C82" s="565"/>
      <c r="D82" s="327">
        <f>Kinderkrippe!F121</f>
        <v>172.5</v>
      </c>
      <c r="E82" s="329">
        <f>Kinderkrippe!J121</f>
        <v>224</v>
      </c>
      <c r="F82" s="333">
        <f>Kinderkrippe!M121</f>
        <v>291</v>
      </c>
      <c r="G82" s="336">
        <f>Kinderkrippe!S121</f>
        <v>0</v>
      </c>
      <c r="H82" s="338">
        <f>Kinderkrippe!V121</f>
        <v>0</v>
      </c>
      <c r="I82" s="339">
        <f>Kinderkrippe!Y121</f>
        <v>0</v>
      </c>
      <c r="J82" s="11">
        <f>Kinderkrippe!AE121</f>
        <v>0</v>
      </c>
      <c r="K82" s="12">
        <f>Kinderkrippe!AH121</f>
        <v>0</v>
      </c>
      <c r="L82" s="13">
        <f>Kinderkrippe!AK121</f>
        <v>0</v>
      </c>
      <c r="M82" s="379">
        <f>Kinderkrippe!AQ121</f>
        <v>0</v>
      </c>
      <c r="N82" s="383">
        <f>Kinderkrippe!AT121</f>
        <v>0</v>
      </c>
      <c r="O82" s="385">
        <f>Kinderkrippe!AW121</f>
        <v>0</v>
      </c>
    </row>
  </sheetData>
  <sheetProtection password="CA75" sheet="1" objects="1" scenarios="1"/>
  <mergeCells count="5">
    <mergeCell ref="A4:C4"/>
    <mergeCell ref="A5:C5"/>
    <mergeCell ref="A6:C6"/>
    <mergeCell ref="A7:C7"/>
    <mergeCell ref="A82:C82"/>
  </mergeCells>
  <printOptions horizontalCentered="1"/>
  <pageMargins left="0.70866141732283472" right="0.70866141732283472" top="0.78740157480314965" bottom="0.78740157480314965" header="0.31496062992125984" footer="0.31496062992125984"/>
  <pageSetup paperSize="9" scale="53"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CR133"/>
  <sheetViews>
    <sheetView topLeftCell="B1" zoomScale="85" zoomScaleNormal="85" zoomScalePageLayoutView="25" workbookViewId="0">
      <selection activeCell="V5" sqref="V5"/>
    </sheetView>
  </sheetViews>
  <sheetFormatPr baseColWidth="10" defaultRowHeight="15" x14ac:dyDescent="0.25"/>
  <cols>
    <col min="1" max="1" width="4.42578125" hidden="1" customWidth="1"/>
    <col min="2" max="2" width="8.7109375" customWidth="1"/>
    <col min="3" max="3" width="7.28515625" customWidth="1"/>
    <col min="4" max="4" width="8.7109375" customWidth="1"/>
    <col min="5" max="5" width="10.7109375" customWidth="1"/>
    <col min="6" max="6" width="8.7109375" customWidth="1"/>
    <col min="7" max="7" width="11.28515625" customWidth="1"/>
    <col min="8" max="8" width="10.42578125" style="115" customWidth="1"/>
    <col min="9" max="9" width="11.140625" customWidth="1"/>
    <col min="10" max="10" width="8.28515625" customWidth="1"/>
    <col min="11" max="11" width="8.7109375" customWidth="1"/>
    <col min="12" max="12" width="9.28515625" customWidth="1"/>
    <col min="13" max="13" width="8.7109375" customWidth="1"/>
    <col min="14" max="14" width="8.7109375" style="115" customWidth="1"/>
    <col min="15" max="15" width="9.85546875" customWidth="1"/>
    <col min="16" max="16" width="8.7109375" style="1" customWidth="1"/>
    <col min="17" max="18" width="8.7109375" customWidth="1"/>
    <col min="19" max="19" width="8.7109375" style="1" customWidth="1"/>
    <col min="20" max="20" width="9.42578125" customWidth="1"/>
    <col min="21" max="21" width="8.7109375" customWidth="1"/>
    <col min="22" max="22" width="8.7109375" style="1" customWidth="1"/>
    <col min="23" max="23" width="9.28515625" customWidth="1"/>
    <col min="24" max="24" width="8.7109375" customWidth="1"/>
    <col min="25" max="25" width="8.7109375" style="1" customWidth="1"/>
    <col min="26" max="26" width="8.7109375" customWidth="1"/>
    <col min="27" max="27" width="8.7109375" style="1" customWidth="1"/>
    <col min="28" max="28" width="8.140625" customWidth="1"/>
    <col min="29" max="30" width="8.7109375" customWidth="1"/>
    <col min="31" max="31" width="9.5703125" customWidth="1"/>
    <col min="32" max="32" width="8.7109375" customWidth="1"/>
    <col min="33" max="33" width="6.85546875" customWidth="1"/>
    <col min="34" max="34" width="9.28515625" customWidth="1"/>
    <col min="35" max="35" width="7.7109375" customWidth="1"/>
    <col min="36" max="36" width="7.28515625" customWidth="1"/>
    <col min="37" max="37" width="9" customWidth="1"/>
    <col min="38" max="38" width="9.28515625" customWidth="1"/>
    <col min="39" max="39" width="7.5703125" customWidth="1"/>
    <col min="40" max="40" width="8.140625" customWidth="1"/>
    <col min="41" max="41" width="7.5703125" customWidth="1"/>
    <col min="42" max="42" width="8.5703125" customWidth="1"/>
    <col min="43" max="43" width="8.7109375" customWidth="1"/>
    <col min="44" max="44" width="7.85546875" customWidth="1"/>
    <col min="45" max="45" width="8.85546875" customWidth="1"/>
    <col min="46" max="46" width="8.140625" customWidth="1"/>
    <col min="48" max="52" width="8.7109375" customWidth="1"/>
    <col min="53" max="71" width="8.7109375" hidden="1" customWidth="1"/>
    <col min="72" max="72" width="10.85546875" hidden="1" customWidth="1"/>
    <col min="73" max="73" width="8.42578125" hidden="1" customWidth="1"/>
    <col min="74" max="92" width="8.7109375" hidden="1" customWidth="1"/>
    <col min="93" max="96" width="0" hidden="1" customWidth="1"/>
  </cols>
  <sheetData>
    <row r="1" spans="1:74" ht="15.75" x14ac:dyDescent="0.25">
      <c r="A1">
        <v>1</v>
      </c>
      <c r="B1" s="446" t="s">
        <v>153</v>
      </c>
      <c r="C1" s="447"/>
      <c r="D1" s="447"/>
      <c r="E1" s="447"/>
      <c r="F1" s="447"/>
      <c r="G1" s="491"/>
      <c r="H1" s="491"/>
      <c r="I1" s="491"/>
      <c r="J1" s="491"/>
      <c r="K1" s="491"/>
      <c r="L1" s="491"/>
      <c r="M1" s="491"/>
      <c r="N1" s="491"/>
      <c r="AX1" s="105"/>
      <c r="AY1" s="105"/>
      <c r="AZ1" s="105"/>
      <c r="BA1" s="105">
        <f>F1</f>
        <v>0</v>
      </c>
      <c r="BB1" s="105"/>
      <c r="BC1" s="105"/>
      <c r="BD1" s="186"/>
      <c r="BE1" s="186"/>
      <c r="BF1" s="186"/>
      <c r="BG1" s="186"/>
      <c r="BH1" s="186"/>
      <c r="BI1" s="186"/>
      <c r="BJ1" s="186"/>
      <c r="BL1" s="1"/>
      <c r="BO1" s="1"/>
      <c r="BR1" s="1"/>
      <c r="BV1" s="1"/>
    </row>
    <row r="2" spans="1:74" ht="30.75" customHeight="1" x14ac:dyDescent="0.25">
      <c r="A2" s="50">
        <f>A1+1</f>
        <v>2</v>
      </c>
      <c r="B2" s="497" t="s">
        <v>146</v>
      </c>
      <c r="C2" s="497"/>
      <c r="D2" s="497"/>
      <c r="E2" s="497"/>
      <c r="F2" s="497"/>
      <c r="G2" s="497"/>
      <c r="H2" s="497"/>
      <c r="I2" s="497"/>
      <c r="J2" s="497"/>
      <c r="K2" s="498"/>
      <c r="L2" s="498"/>
      <c r="M2" s="498"/>
      <c r="N2" s="119"/>
      <c r="O2" s="18"/>
      <c r="P2" s="19"/>
      <c r="Q2" s="19"/>
      <c r="R2" s="19"/>
      <c r="S2" s="19"/>
      <c r="T2" s="19"/>
      <c r="U2" s="19"/>
      <c r="V2" s="499" t="str">
        <f>'Kinderkrippe &amp; -garten'!V2:Y4</f>
        <v>Stand Mai 2022, Tabelle mit Berechnung der Beitragsfreiheit in der Zusammenfassung und Berücksichtigung der KitaBBV und des § 90  SGB VIII (Rechtsstand 03.06.2021), Berechnungstabelle für das Jahr 2022</v>
      </c>
      <c r="W2" s="499"/>
      <c r="X2" s="490"/>
      <c r="Y2" s="490"/>
      <c r="Z2" s="2"/>
      <c r="AE2" s="2"/>
      <c r="AF2" s="2"/>
      <c r="AG2" s="2"/>
      <c r="AH2" s="1"/>
      <c r="AX2" s="452"/>
      <c r="AY2" s="138"/>
      <c r="AZ2" s="138"/>
      <c r="BA2" s="138"/>
      <c r="BB2" s="138"/>
      <c r="BC2" s="138"/>
      <c r="BD2" s="138"/>
      <c r="BE2" s="138"/>
      <c r="BF2" s="138"/>
      <c r="BG2" s="461"/>
      <c r="BH2" s="461"/>
      <c r="BI2" s="461"/>
      <c r="BJ2" s="111"/>
      <c r="BK2" s="18"/>
      <c r="BL2" s="19"/>
      <c r="BM2" s="19"/>
      <c r="BN2" s="19"/>
      <c r="BO2" s="19"/>
      <c r="BP2" s="19"/>
      <c r="BQ2" s="19"/>
      <c r="BR2" s="123" t="s">
        <v>46</v>
      </c>
      <c r="BS2" s="123"/>
      <c r="BT2" s="124">
        <f>X2</f>
        <v>0</v>
      </c>
      <c r="BV2" s="124"/>
    </row>
    <row r="3" spans="1:74" ht="15.75" x14ac:dyDescent="0.25">
      <c r="A3" s="50">
        <f t="shared" ref="A3:A66" si="0">A2+1</f>
        <v>3</v>
      </c>
      <c r="B3" s="497" t="s">
        <v>147</v>
      </c>
      <c r="C3" s="500"/>
      <c r="D3" s="500"/>
      <c r="E3" s="500"/>
      <c r="F3" s="500"/>
      <c r="G3" s="500"/>
      <c r="H3" s="500"/>
      <c r="I3" s="500"/>
      <c r="J3" s="500"/>
      <c r="K3" s="500"/>
      <c r="L3" s="98"/>
      <c r="M3" s="98"/>
      <c r="N3" s="111"/>
      <c r="O3" s="18"/>
      <c r="P3" s="27"/>
      <c r="Q3" s="19"/>
      <c r="R3" s="19"/>
      <c r="S3" s="19"/>
      <c r="T3" s="19"/>
      <c r="U3" s="19"/>
      <c r="V3" s="490"/>
      <c r="W3" s="490"/>
      <c r="X3" s="490"/>
      <c r="Y3" s="490"/>
      <c r="Z3" s="2"/>
      <c r="AE3" s="2"/>
      <c r="AF3" s="2"/>
      <c r="AG3" s="2"/>
      <c r="AH3" s="1"/>
      <c r="AX3" s="453"/>
      <c r="AY3" s="454"/>
      <c r="AZ3" s="454"/>
      <c r="BA3" s="461"/>
      <c r="BB3" s="461"/>
      <c r="BC3" s="461"/>
      <c r="BD3" s="461"/>
      <c r="BE3" s="461"/>
      <c r="BF3" s="461"/>
      <c r="BG3" s="461"/>
      <c r="BH3" s="98"/>
      <c r="BI3" s="98"/>
      <c r="BJ3" s="111"/>
      <c r="BK3" s="18"/>
      <c r="BL3" s="27"/>
      <c r="BM3" s="19"/>
      <c r="BN3" s="19"/>
      <c r="BO3" s="19"/>
      <c r="BP3" s="19"/>
      <c r="BQ3" s="19"/>
      <c r="BR3" s="19"/>
      <c r="BS3" s="19"/>
      <c r="BT3" s="18"/>
      <c r="BV3" s="20"/>
    </row>
    <row r="4" spans="1:74" ht="30" customHeight="1" x14ac:dyDescent="0.25">
      <c r="A4" s="50">
        <f t="shared" si="0"/>
        <v>4</v>
      </c>
      <c r="B4" s="97"/>
      <c r="C4" s="97"/>
      <c r="D4" s="98"/>
      <c r="E4" s="98"/>
      <c r="F4" s="98"/>
      <c r="G4" s="98"/>
      <c r="H4" s="111"/>
      <c r="I4" s="18"/>
      <c r="J4" s="18"/>
      <c r="K4" s="18"/>
      <c r="L4" s="18"/>
      <c r="M4" s="18"/>
      <c r="N4" s="111"/>
      <c r="O4" s="18"/>
      <c r="P4" s="19"/>
      <c r="Q4" s="19"/>
      <c r="R4" s="19"/>
      <c r="S4" s="19"/>
      <c r="T4" s="19"/>
      <c r="U4" s="19"/>
      <c r="V4" s="490"/>
      <c r="W4" s="490"/>
      <c r="X4" s="490"/>
      <c r="Y4" s="490"/>
      <c r="Z4" s="2"/>
      <c r="AE4" s="2"/>
      <c r="AF4" s="2"/>
      <c r="AG4" s="2"/>
      <c r="AH4" s="1"/>
      <c r="AX4" s="97"/>
      <c r="AY4" s="97"/>
      <c r="AZ4" s="98"/>
      <c r="BA4" s="98"/>
      <c r="BB4" s="98"/>
      <c r="BC4" s="98"/>
      <c r="BD4" s="120"/>
      <c r="BE4" s="98"/>
      <c r="BF4" s="98"/>
      <c r="BG4" s="98"/>
      <c r="BH4" s="98"/>
      <c r="BI4" s="98"/>
      <c r="BJ4" s="111"/>
      <c r="BK4" s="18"/>
      <c r="BL4" s="19"/>
      <c r="BM4" s="19"/>
      <c r="BN4" s="19"/>
      <c r="BO4" s="19"/>
      <c r="BP4" s="19"/>
      <c r="BQ4" s="19"/>
      <c r="BR4" s="19"/>
      <c r="BS4" s="19"/>
      <c r="BT4" s="18"/>
      <c r="BU4" s="20"/>
    </row>
    <row r="5" spans="1:74" x14ac:dyDescent="0.25">
      <c r="A5" s="50">
        <f t="shared" si="0"/>
        <v>5</v>
      </c>
      <c r="B5" s="70"/>
      <c r="C5" s="70"/>
      <c r="D5" s="43"/>
      <c r="E5" s="43"/>
      <c r="F5" s="43"/>
      <c r="G5" s="43"/>
      <c r="H5" s="121"/>
      <c r="I5" s="30"/>
      <c r="J5" s="498" t="s">
        <v>24</v>
      </c>
      <c r="K5" s="498"/>
      <c r="L5" s="498"/>
      <c r="M5" s="43"/>
      <c r="N5" s="112"/>
      <c r="O5" s="43"/>
      <c r="P5" s="52"/>
      <c r="Q5" s="52"/>
      <c r="R5" s="52"/>
      <c r="S5" s="52"/>
      <c r="T5" s="52"/>
      <c r="U5" s="52"/>
      <c r="V5" s="52"/>
      <c r="W5" s="52"/>
      <c r="X5" s="43"/>
      <c r="Y5" s="53"/>
      <c r="Z5" s="2"/>
      <c r="AE5" s="2"/>
      <c r="AF5" s="2"/>
      <c r="AG5" s="2"/>
      <c r="AH5" s="1"/>
    </row>
    <row r="6" spans="1:74" ht="14.45" customHeight="1" x14ac:dyDescent="0.25">
      <c r="A6" s="50">
        <f t="shared" si="0"/>
        <v>6</v>
      </c>
      <c r="B6" s="492" t="s">
        <v>136</v>
      </c>
      <c r="C6" s="493"/>
      <c r="D6" s="493"/>
      <c r="E6" s="493"/>
      <c r="F6" s="493"/>
      <c r="G6" s="493"/>
      <c r="H6" s="129">
        <v>15</v>
      </c>
      <c r="I6" s="40"/>
      <c r="J6" s="494" t="str">
        <f>'Kinderkrippe &amp; -garten'!J6</f>
        <v xml:space="preserve">Grundlage für die Ermittlung des Mindestkostenbeitrages ist die häuslichen Ersparnis, die Eltern haben, wenn die Kinder eine Kindertagesbetreuung in Anspruch nehmen. Die Berechnung basiert auf dem Regelbedarf des aktuellen Jahres. Der Landkreis Potsdam-Mittelmark berechnet den Mindestbeitrag jedes Jahr neu. Bitte fragen Sie nach. </v>
      </c>
      <c r="K6" s="494"/>
      <c r="L6" s="494"/>
      <c r="M6" s="494"/>
      <c r="N6" s="494"/>
      <c r="O6" s="494"/>
      <c r="P6" s="494"/>
      <c r="Q6" s="494"/>
      <c r="R6" s="494"/>
      <c r="S6" s="494"/>
      <c r="T6" s="494"/>
      <c r="U6" s="494"/>
      <c r="V6" s="494"/>
      <c r="W6" s="494"/>
      <c r="X6" s="494"/>
      <c r="Y6" s="494"/>
      <c r="Z6" s="2"/>
      <c r="AE6" s="2"/>
      <c r="AF6" s="2"/>
      <c r="AG6" s="2"/>
      <c r="AH6" s="137"/>
    </row>
    <row r="7" spans="1:74" x14ac:dyDescent="0.25">
      <c r="A7" s="50">
        <f t="shared" si="0"/>
        <v>7</v>
      </c>
      <c r="B7" s="492" t="s">
        <v>137</v>
      </c>
      <c r="C7" s="496"/>
      <c r="D7" s="496"/>
      <c r="E7" s="496"/>
      <c r="F7" s="496"/>
      <c r="G7" s="496"/>
      <c r="H7" s="129">
        <v>22</v>
      </c>
      <c r="I7" s="40"/>
      <c r="J7" s="494"/>
      <c r="K7" s="494"/>
      <c r="L7" s="494"/>
      <c r="M7" s="494"/>
      <c r="N7" s="494"/>
      <c r="O7" s="494"/>
      <c r="P7" s="494"/>
      <c r="Q7" s="494"/>
      <c r="R7" s="494"/>
      <c r="S7" s="494"/>
      <c r="T7" s="494"/>
      <c r="U7" s="494"/>
      <c r="V7" s="494"/>
      <c r="W7" s="494"/>
      <c r="X7" s="494"/>
      <c r="Y7" s="494"/>
      <c r="Z7" s="509"/>
      <c r="AA7" s="509"/>
      <c r="AB7" s="509"/>
      <c r="AC7" s="107"/>
      <c r="AD7" s="107"/>
      <c r="AE7" s="107"/>
      <c r="AF7" s="2"/>
      <c r="AG7" s="2"/>
      <c r="AH7" s="1"/>
    </row>
    <row r="8" spans="1:74" ht="30.75" customHeight="1" x14ac:dyDescent="0.25">
      <c r="A8" s="50"/>
      <c r="B8" s="502" t="s">
        <v>138</v>
      </c>
      <c r="C8" s="503"/>
      <c r="D8" s="503"/>
      <c r="E8" s="503"/>
      <c r="F8" s="503"/>
      <c r="G8" s="503"/>
      <c r="H8" s="130">
        <v>29</v>
      </c>
      <c r="I8" s="41"/>
      <c r="J8" s="495"/>
      <c r="K8" s="495"/>
      <c r="L8" s="495"/>
      <c r="M8" s="495"/>
      <c r="N8" s="495"/>
      <c r="O8" s="495"/>
      <c r="P8" s="495"/>
      <c r="Q8" s="495"/>
      <c r="R8" s="495"/>
      <c r="S8" s="495"/>
      <c r="T8" s="495"/>
      <c r="U8" s="495"/>
      <c r="V8" s="495"/>
      <c r="W8" s="495"/>
      <c r="X8" s="495"/>
      <c r="Y8" s="495"/>
      <c r="Z8" s="455"/>
      <c r="AA8" s="455"/>
      <c r="AB8" s="455"/>
      <c r="AC8" s="107"/>
      <c r="AD8" s="107"/>
      <c r="AE8" s="107"/>
      <c r="AF8" s="2"/>
      <c r="AG8" s="2"/>
      <c r="AH8" s="1"/>
    </row>
    <row r="9" spans="1:74" x14ac:dyDescent="0.25">
      <c r="A9" s="50"/>
      <c r="B9" s="510" t="s">
        <v>48</v>
      </c>
      <c r="C9" s="511"/>
      <c r="D9" s="511"/>
      <c r="E9" s="511"/>
      <c r="F9" s="511"/>
      <c r="G9" s="511"/>
      <c r="H9" s="128">
        <v>1666.67</v>
      </c>
      <c r="I9" s="127"/>
      <c r="J9" s="501" t="str">
        <f>'Kinderkrippe &amp; -garten'!J9</f>
        <v>Diese Grenze ist in der KitaBBV festgesetzt (Rechtsstand 01.08.2019.) Bis zu dieser Grenze sind die Kinder beitragsfrei.</v>
      </c>
      <c r="K9" s="512"/>
      <c r="L9" s="512"/>
      <c r="M9" s="512"/>
      <c r="N9" s="512"/>
      <c r="O9" s="512"/>
      <c r="P9" s="512"/>
      <c r="Q9" s="512"/>
      <c r="R9" s="512"/>
      <c r="S9" s="512"/>
      <c r="T9" s="512"/>
      <c r="U9" s="512"/>
      <c r="V9" s="512"/>
      <c r="W9" s="512"/>
      <c r="X9" s="512"/>
      <c r="Y9" s="512"/>
      <c r="Z9" s="455"/>
      <c r="AA9" s="455"/>
      <c r="AB9" s="455"/>
      <c r="AC9" s="107"/>
      <c r="AD9" s="107"/>
      <c r="AE9" s="107"/>
      <c r="AF9" s="2"/>
      <c r="AG9" s="2"/>
      <c r="AH9" s="1"/>
    </row>
    <row r="10" spans="1:74" x14ac:dyDescent="0.25">
      <c r="A10" s="50"/>
      <c r="B10" s="517" t="s">
        <v>133</v>
      </c>
      <c r="C10" s="517"/>
      <c r="D10" s="517"/>
      <c r="E10" s="517"/>
      <c r="F10" s="517"/>
      <c r="G10" s="517"/>
      <c r="H10" s="518" t="s">
        <v>129</v>
      </c>
      <c r="I10" s="518"/>
      <c r="J10" s="519" t="str">
        <f>'Kinderkrippe &amp; -garten'!J10</f>
        <v>Bitte wählen Sie hier Ihre entsprechende Planregion des Landkreises Potsdam-Mittelamark aus.</v>
      </c>
      <c r="K10" s="519"/>
      <c r="L10" s="519"/>
      <c r="M10" s="519"/>
      <c r="N10" s="519"/>
      <c r="O10" s="519"/>
      <c r="P10" s="519"/>
      <c r="Q10" s="519"/>
      <c r="R10" s="519"/>
      <c r="S10" s="519"/>
      <c r="T10" s="519"/>
      <c r="U10" s="519"/>
      <c r="V10" s="519"/>
      <c r="W10" s="519"/>
      <c r="X10" s="519"/>
      <c r="Y10" s="519"/>
      <c r="Z10" s="455"/>
      <c r="AA10" s="455"/>
      <c r="AB10" s="455"/>
      <c r="AC10" s="107"/>
      <c r="AD10" s="107"/>
      <c r="AE10" s="107"/>
      <c r="AF10" s="2"/>
      <c r="AG10" s="2"/>
      <c r="AH10" s="1"/>
    </row>
    <row r="11" spans="1:74" ht="15" customHeight="1" x14ac:dyDescent="0.25">
      <c r="A11" s="50">
        <f>A7+1</f>
        <v>8</v>
      </c>
      <c r="B11" s="513" t="s">
        <v>20</v>
      </c>
      <c r="C11" s="514"/>
      <c r="D11" s="514"/>
      <c r="E11" s="514"/>
      <c r="F11" s="514"/>
      <c r="G11" s="514"/>
      <c r="H11" s="129">
        <f>IF($H$10='Einkommensgrenzen PM'!$E$71,'Einkommensgrenzen PM'!E72,IF($H$10='Einkommensgrenzen PM'!$F$71,'Einkommensgrenzen PM'!F72,IF($H$10='Einkommensgrenzen PM'!$G$71,'Einkommensgrenzen PM'!G72,'Einkommensgrenzen PM'!H72)))</f>
        <v>2150</v>
      </c>
      <c r="I11" s="40"/>
      <c r="J11" s="515" t="str">
        <f>'Kinderkrippe &amp; -garten'!J11</f>
        <v>Die Einkommensgrenzen (hier aufgerundet) richten sich nach § 90 Abs. 2 SGB VIII i.V.m. § 85 SGB XII.  Eine Einkommensgrenze analog § 85 SGB XII stellt den Bedarf an monetären Mitteln für einen Lebensstandard oberhalb der Bedürftigkeit einer Familie dar. Es soll die Aufrechterhaltung einer angemessenen Lebensführung ermöglicht werden. Der Landkreis Potsdam-Mittelmark berechnet die Einkommensgrenzen für die jeweiligen Planregionen für  jedes Jahr neu. Bitte fragen Sie nach.</v>
      </c>
      <c r="K11" s="515"/>
      <c r="L11" s="515"/>
      <c r="M11" s="515"/>
      <c r="N11" s="515"/>
      <c r="O11" s="515"/>
      <c r="P11" s="515"/>
      <c r="Q11" s="515"/>
      <c r="R11" s="515"/>
      <c r="S11" s="515"/>
      <c r="T11" s="515"/>
      <c r="U11" s="514"/>
      <c r="V11" s="514"/>
      <c r="W11" s="514"/>
      <c r="X11" s="514"/>
      <c r="Y11" s="514"/>
      <c r="Z11" s="107"/>
      <c r="AA11" s="108"/>
      <c r="AB11" s="107"/>
      <c r="AC11" s="109"/>
      <c r="AD11" s="110"/>
      <c r="AE11" s="110"/>
      <c r="AF11" s="2"/>
      <c r="AG11" s="2"/>
    </row>
    <row r="12" spans="1:74" x14ac:dyDescent="0.25">
      <c r="A12" s="50">
        <f t="shared" si="0"/>
        <v>9</v>
      </c>
      <c r="B12" s="492" t="s">
        <v>21</v>
      </c>
      <c r="C12" s="493"/>
      <c r="D12" s="493"/>
      <c r="E12" s="493"/>
      <c r="F12" s="493"/>
      <c r="G12" s="493"/>
      <c r="H12" s="129">
        <f>IF($H$10='Einkommensgrenzen PM'!$E$71,'Einkommensgrenzen PM'!E73,IF($H$10='Einkommensgrenzen PM'!$F$71,'Einkommensgrenzen PM'!F73,IF($H$10='Einkommensgrenzen PM'!$G$71,'Einkommensgrenzen PM'!G73,'Einkommensgrenzen PM'!H73)))</f>
        <v>2350</v>
      </c>
      <c r="I12" s="40"/>
      <c r="J12" s="494"/>
      <c r="K12" s="494"/>
      <c r="L12" s="494"/>
      <c r="M12" s="494"/>
      <c r="N12" s="494"/>
      <c r="O12" s="494"/>
      <c r="P12" s="494"/>
      <c r="Q12" s="494"/>
      <c r="R12" s="494"/>
      <c r="S12" s="494"/>
      <c r="T12" s="494"/>
      <c r="U12" s="493"/>
      <c r="V12" s="493"/>
      <c r="W12" s="493"/>
      <c r="X12" s="493"/>
      <c r="Y12" s="493"/>
      <c r="Z12" s="107"/>
      <c r="AA12" s="108"/>
      <c r="AB12" s="107"/>
      <c r="AC12" s="109"/>
      <c r="AD12" s="110"/>
      <c r="AE12" s="110"/>
      <c r="AF12" s="2"/>
      <c r="AG12" s="2"/>
      <c r="AH12" s="1"/>
    </row>
    <row r="13" spans="1:74" x14ac:dyDescent="0.25">
      <c r="A13" s="50">
        <f t="shared" si="0"/>
        <v>10</v>
      </c>
      <c r="B13" s="492" t="s">
        <v>22</v>
      </c>
      <c r="C13" s="493"/>
      <c r="D13" s="493"/>
      <c r="E13" s="493"/>
      <c r="F13" s="493"/>
      <c r="G13" s="493"/>
      <c r="H13" s="129">
        <f>IF($H$10='Einkommensgrenzen PM'!$E$71,'Einkommensgrenzen PM'!E74,IF($H$10='Einkommensgrenzen PM'!$F$71,'Einkommensgrenzen PM'!F74,IF($H$10='Einkommensgrenzen PM'!$G$71,'Einkommensgrenzen PM'!G74,'Einkommensgrenzen PM'!H74)))</f>
        <v>2650</v>
      </c>
      <c r="I13" s="40"/>
      <c r="J13" s="494"/>
      <c r="K13" s="494"/>
      <c r="L13" s="494"/>
      <c r="M13" s="494"/>
      <c r="N13" s="494"/>
      <c r="O13" s="494"/>
      <c r="P13" s="494"/>
      <c r="Q13" s="494"/>
      <c r="R13" s="494"/>
      <c r="S13" s="494"/>
      <c r="T13" s="494"/>
      <c r="U13" s="493"/>
      <c r="V13" s="493"/>
      <c r="W13" s="493"/>
      <c r="X13" s="493"/>
      <c r="Y13" s="493"/>
      <c r="Z13" s="107"/>
      <c r="AA13" s="108"/>
      <c r="AB13" s="107"/>
      <c r="AC13" s="109"/>
      <c r="AD13" s="110"/>
      <c r="AE13" s="110"/>
      <c r="AF13" s="2"/>
      <c r="AG13" s="2"/>
      <c r="AH13" s="1"/>
    </row>
    <row r="14" spans="1:74" x14ac:dyDescent="0.25">
      <c r="A14" s="50">
        <f t="shared" si="0"/>
        <v>11</v>
      </c>
      <c r="B14" s="492" t="s">
        <v>23</v>
      </c>
      <c r="C14" s="493"/>
      <c r="D14" s="493"/>
      <c r="E14" s="493"/>
      <c r="F14" s="493"/>
      <c r="G14" s="493"/>
      <c r="H14" s="129">
        <f>IF($H$10='Einkommensgrenzen PM'!$E$71,'Einkommensgrenzen PM'!E75,IF($H$10='Einkommensgrenzen PM'!$F$71,'Einkommensgrenzen PM'!F75,IF($H$10='Einkommensgrenzen PM'!$G$71,'Einkommensgrenzen PM'!G75,'Einkommensgrenzen PM'!H75)))</f>
        <v>2850</v>
      </c>
      <c r="I14" s="40"/>
      <c r="J14" s="494"/>
      <c r="K14" s="494"/>
      <c r="L14" s="494"/>
      <c r="M14" s="494"/>
      <c r="N14" s="494"/>
      <c r="O14" s="494"/>
      <c r="P14" s="494"/>
      <c r="Q14" s="494"/>
      <c r="R14" s="494"/>
      <c r="S14" s="494"/>
      <c r="T14" s="494"/>
      <c r="U14" s="493"/>
      <c r="V14" s="493"/>
      <c r="W14" s="493"/>
      <c r="X14" s="493"/>
      <c r="Y14" s="493"/>
      <c r="Z14" s="107"/>
      <c r="AA14" s="108"/>
      <c r="AB14" s="107"/>
      <c r="AC14" s="109"/>
      <c r="AD14" s="110"/>
      <c r="AE14" s="110"/>
      <c r="AF14" s="2"/>
      <c r="AG14" s="2"/>
      <c r="AH14" s="1"/>
    </row>
    <row r="15" spans="1:74" hidden="1" x14ac:dyDescent="0.25">
      <c r="A15" s="50">
        <f t="shared" si="0"/>
        <v>12</v>
      </c>
      <c r="B15" s="492" t="s">
        <v>37</v>
      </c>
      <c r="C15" s="493"/>
      <c r="D15" s="493"/>
      <c r="E15" s="493"/>
      <c r="F15" s="493"/>
      <c r="G15" s="493"/>
      <c r="H15" s="129">
        <f>IF($H$10='Einkommensgrenzen PM'!$E$71,'Einkommensgrenzen PM'!E76,IF($H$10='Einkommensgrenzen PM'!$F$71,'Einkommensgrenzen PM'!F76,IF($H$10='Einkommensgrenzen PM'!$G$71,'Einkommensgrenzen PM'!G76,'Einkommensgrenzen PM'!H76)))</f>
        <v>3050</v>
      </c>
      <c r="I15" s="40"/>
      <c r="J15" s="490"/>
      <c r="K15" s="490"/>
      <c r="L15" s="490"/>
      <c r="M15" s="490"/>
      <c r="N15" s="490"/>
      <c r="O15" s="490"/>
      <c r="P15" s="490"/>
      <c r="Q15" s="490"/>
      <c r="R15" s="490"/>
      <c r="S15" s="490"/>
      <c r="T15" s="490"/>
      <c r="U15" s="490"/>
      <c r="V15" s="490"/>
      <c r="W15" s="490"/>
      <c r="X15" s="490"/>
      <c r="Y15" s="490"/>
      <c r="Z15" s="107"/>
      <c r="AA15" s="108"/>
      <c r="AB15" s="107"/>
      <c r="AC15" s="109"/>
      <c r="AD15" s="110"/>
      <c r="AE15" s="110"/>
      <c r="AF15" s="2"/>
      <c r="AG15" s="2"/>
      <c r="AH15" s="1"/>
    </row>
    <row r="16" spans="1:74" hidden="1" x14ac:dyDescent="0.25">
      <c r="A16" s="50">
        <f t="shared" si="0"/>
        <v>13</v>
      </c>
      <c r="B16" s="492" t="s">
        <v>38</v>
      </c>
      <c r="C16" s="493"/>
      <c r="D16" s="493"/>
      <c r="E16" s="493"/>
      <c r="F16" s="493"/>
      <c r="G16" s="493"/>
      <c r="H16" s="129">
        <f>IF($H$10='Einkommensgrenzen PM'!$E$71,'Einkommensgrenzen PM'!E77,IF($H$10='Einkommensgrenzen PM'!$F$71,'Einkommensgrenzen PM'!F77,IF($H$10='Einkommensgrenzen PM'!$G$71,'Einkommensgrenzen PM'!G77,'Einkommensgrenzen PM'!H77)))</f>
        <v>3250</v>
      </c>
      <c r="I16" s="40"/>
      <c r="J16" s="490"/>
      <c r="K16" s="490"/>
      <c r="L16" s="490"/>
      <c r="M16" s="490"/>
      <c r="N16" s="490"/>
      <c r="O16" s="490"/>
      <c r="P16" s="490"/>
      <c r="Q16" s="490"/>
      <c r="R16" s="490"/>
      <c r="S16" s="490"/>
      <c r="T16" s="490"/>
      <c r="U16" s="490"/>
      <c r="V16" s="490"/>
      <c r="W16" s="490"/>
      <c r="X16" s="490"/>
      <c r="Y16" s="490"/>
      <c r="Z16" s="107"/>
      <c r="AA16" s="108"/>
      <c r="AB16" s="107"/>
      <c r="AC16" s="109"/>
      <c r="AD16" s="110"/>
      <c r="AE16" s="110"/>
      <c r="AF16" s="2"/>
      <c r="AG16" s="2"/>
      <c r="AH16" s="1"/>
    </row>
    <row r="17" spans="1:34" hidden="1" x14ac:dyDescent="0.25">
      <c r="A17" s="50">
        <f t="shared" si="0"/>
        <v>14</v>
      </c>
      <c r="B17" s="492" t="s">
        <v>39</v>
      </c>
      <c r="C17" s="493"/>
      <c r="D17" s="493"/>
      <c r="E17" s="493"/>
      <c r="F17" s="493"/>
      <c r="G17" s="493"/>
      <c r="H17" s="129">
        <f>IF($H$10='Einkommensgrenzen PM'!$E$71,'Einkommensgrenzen PM'!E78,IF($H$10='Einkommensgrenzen PM'!$F$71,'Einkommensgrenzen PM'!F78,IF($H$10='Einkommensgrenzen PM'!$G$71,'Einkommensgrenzen PM'!G78,'Einkommensgrenzen PM'!H78)))</f>
        <v>3350</v>
      </c>
      <c r="I17" s="40"/>
      <c r="J17" s="490"/>
      <c r="K17" s="490"/>
      <c r="L17" s="490"/>
      <c r="M17" s="490"/>
      <c r="N17" s="490"/>
      <c r="O17" s="490"/>
      <c r="P17" s="490"/>
      <c r="Q17" s="490"/>
      <c r="R17" s="490"/>
      <c r="S17" s="490"/>
      <c r="T17" s="490"/>
      <c r="U17" s="490"/>
      <c r="V17" s="490"/>
      <c r="W17" s="490"/>
      <c r="X17" s="490"/>
      <c r="Y17" s="490"/>
      <c r="Z17" s="107"/>
      <c r="AA17" s="108"/>
      <c r="AB17" s="107"/>
      <c r="AC17" s="109"/>
      <c r="AD17" s="110"/>
      <c r="AE17" s="110"/>
      <c r="AF17" s="2"/>
      <c r="AG17" s="2"/>
      <c r="AH17" s="1"/>
    </row>
    <row r="18" spans="1:34" hidden="1" x14ac:dyDescent="0.25">
      <c r="A18" s="50">
        <f t="shared" si="0"/>
        <v>15</v>
      </c>
      <c r="B18" s="492" t="s">
        <v>40</v>
      </c>
      <c r="C18" s="493"/>
      <c r="D18" s="493"/>
      <c r="E18" s="493"/>
      <c r="F18" s="493"/>
      <c r="G18" s="493"/>
      <c r="H18" s="129">
        <f>IF($H$10='Einkommensgrenzen PM'!$E$71,'Einkommensgrenzen PM'!E79,IF($H$10='Einkommensgrenzen PM'!$F$71,'Einkommensgrenzen PM'!F79,IF($H$10='Einkommensgrenzen PM'!$G$71,'Einkommensgrenzen PM'!G79,'Einkommensgrenzen PM'!H79)))</f>
        <v>3550</v>
      </c>
      <c r="I18" s="40"/>
      <c r="J18" s="516"/>
      <c r="K18" s="516"/>
      <c r="L18" s="516"/>
      <c r="M18" s="516"/>
      <c r="N18" s="516"/>
      <c r="O18" s="516"/>
      <c r="P18" s="516"/>
      <c r="Q18" s="516"/>
      <c r="R18" s="516"/>
      <c r="S18" s="516"/>
      <c r="T18" s="516"/>
      <c r="U18" s="516"/>
      <c r="V18" s="516"/>
      <c r="W18" s="516"/>
      <c r="X18" s="516"/>
      <c r="Y18" s="516"/>
      <c r="Z18" s="107"/>
      <c r="AA18" s="108"/>
      <c r="AB18" s="107"/>
      <c r="AC18" s="109"/>
      <c r="AD18" s="110"/>
      <c r="AE18" s="110"/>
      <c r="AF18" s="2"/>
      <c r="AG18" s="2"/>
      <c r="AH18" s="1"/>
    </row>
    <row r="19" spans="1:34" ht="57" customHeight="1" x14ac:dyDescent="0.25">
      <c r="A19" s="50">
        <f t="shared" si="0"/>
        <v>16</v>
      </c>
      <c r="B19" s="507" t="s">
        <v>25</v>
      </c>
      <c r="C19" s="508"/>
      <c r="D19" s="508"/>
      <c r="E19" s="508"/>
      <c r="F19" s="508"/>
      <c r="G19" s="508"/>
      <c r="H19" s="122">
        <v>100</v>
      </c>
      <c r="I19" s="41"/>
      <c r="J19" s="501" t="str">
        <f>'Kinderkrippe &amp; -garten'!J19</f>
        <v>Es ist eine Entscheidung des Trägers, wie hoch die einzelnen Abstände zwischen den Staffelungsstufen sind. In der Praxis hat sich gezeigt, dass eine geringere Staffelungsstufe als 100,00 € nicht effizient im Verwaltungshandeln ist. Bei einer höheren Staffelungsstufe besteht das Risiko, dass die wirtschaftliche Leistungsfähigkeit der Familienhaushalte nicht ausreichend berücksichtigt wird.</v>
      </c>
      <c r="K19" s="501"/>
      <c r="L19" s="501"/>
      <c r="M19" s="501"/>
      <c r="N19" s="501"/>
      <c r="O19" s="501"/>
      <c r="P19" s="501"/>
      <c r="Q19" s="501"/>
      <c r="R19" s="501"/>
      <c r="S19" s="501"/>
      <c r="T19" s="501"/>
      <c r="U19" s="501"/>
      <c r="V19" s="501"/>
      <c r="W19" s="501"/>
      <c r="X19" s="501"/>
      <c r="Y19" s="501"/>
      <c r="Z19" s="2"/>
      <c r="AA19" s="2"/>
      <c r="AB19" s="2"/>
      <c r="AC19" s="2"/>
      <c r="AD19" s="2"/>
      <c r="AE19" s="2"/>
      <c r="AF19" s="2"/>
      <c r="AG19" s="2"/>
      <c r="AH19" s="1"/>
    </row>
    <row r="20" spans="1:34" ht="68.25" customHeight="1" x14ac:dyDescent="0.25">
      <c r="A20" s="50">
        <f t="shared" si="0"/>
        <v>17</v>
      </c>
      <c r="B20" s="507" t="s">
        <v>32</v>
      </c>
      <c r="C20" s="508"/>
      <c r="D20" s="508"/>
      <c r="E20" s="508"/>
      <c r="F20" s="508"/>
      <c r="G20" s="508"/>
      <c r="H20" s="448">
        <f>SUM(B120)</f>
        <v>8151</v>
      </c>
      <c r="I20" s="41"/>
      <c r="J20" s="501" t="str">
        <f>'Kinderkrippe &amp; -garten'!J20</f>
        <v>Es ist eine Entscheidung des Trägers, bis zu welchem Netto-Haushaltseinkommen die Tabelle rechnen soll. Falls Sie sich hier eine Änderung wünschen, wenden Sie sich an uns.</v>
      </c>
      <c r="K20" s="501"/>
      <c r="L20" s="501"/>
      <c r="M20" s="501"/>
      <c r="N20" s="501"/>
      <c r="O20" s="501"/>
      <c r="P20" s="501"/>
      <c r="Q20" s="501"/>
      <c r="R20" s="501"/>
      <c r="S20" s="501"/>
      <c r="T20" s="501"/>
      <c r="U20" s="501"/>
      <c r="V20" s="501"/>
      <c r="W20" s="501"/>
      <c r="X20" s="501"/>
      <c r="Y20" s="501"/>
      <c r="Z20" s="2"/>
      <c r="AA20" s="2"/>
      <c r="AB20" s="2"/>
      <c r="AC20" s="2"/>
      <c r="AD20" s="2"/>
      <c r="AE20" s="2"/>
      <c r="AF20" s="2"/>
      <c r="AG20" s="2"/>
      <c r="AH20" s="1"/>
    </row>
    <row r="21" spans="1:34" ht="15" customHeight="1" x14ac:dyDescent="0.25">
      <c r="A21" s="50">
        <f t="shared" si="0"/>
        <v>18</v>
      </c>
      <c r="B21" s="502" t="s">
        <v>30</v>
      </c>
      <c r="C21" s="503"/>
      <c r="D21" s="503"/>
      <c r="E21" s="503"/>
      <c r="F21" s="503"/>
      <c r="G21" s="503"/>
      <c r="H21" s="310">
        <v>330</v>
      </c>
      <c r="I21" s="41"/>
      <c r="J21" s="504" t="str">
        <f>'Kinderkrippe &amp; -garten'!J21</f>
        <v xml:space="preserve">Es ist eine Entscheidung des Trägers wie hoch der Höchstbeitrag gewählt wird. Die Höhe ist aber begrenzt. Der höchste Elternbeitrag darf die anteilig auf einen Betreuungsplatz entfallenden verbleibenden rechnerischen Betriebskosten der Kindertagesstätten eines Einrichtungsträgers in der Gemeinde (höchstmöglicher Elternbeitrag) nicht übersteigen.  Sie können immer unter dem errechneten höchstmöglichen Beitrag bleiben. </v>
      </c>
      <c r="K21" s="504"/>
      <c r="L21" s="504"/>
      <c r="M21" s="504"/>
      <c r="N21" s="504"/>
      <c r="O21" s="504"/>
      <c r="P21" s="504"/>
      <c r="Q21" s="504"/>
      <c r="R21" s="504"/>
      <c r="S21" s="504"/>
      <c r="T21" s="504"/>
      <c r="U21" s="504"/>
      <c r="V21" s="504"/>
      <c r="W21" s="504"/>
      <c r="X21" s="504"/>
      <c r="Y21" s="504"/>
      <c r="Z21" s="2"/>
      <c r="AA21" s="2"/>
      <c r="AB21" s="2"/>
      <c r="AC21" s="2"/>
      <c r="AD21" s="2"/>
      <c r="AE21" s="2"/>
      <c r="AF21" s="2"/>
      <c r="AG21" s="2"/>
      <c r="AH21" s="1"/>
    </row>
    <row r="22" spans="1:34" ht="29.25" customHeight="1" x14ac:dyDescent="0.25">
      <c r="A22" s="50">
        <f>A21+1</f>
        <v>19</v>
      </c>
      <c r="B22" s="502" t="s">
        <v>63</v>
      </c>
      <c r="C22" s="503"/>
      <c r="D22" s="503"/>
      <c r="E22" s="503"/>
      <c r="F22" s="503"/>
      <c r="G22" s="503"/>
      <c r="H22" s="310">
        <v>350</v>
      </c>
      <c r="I22" s="41"/>
      <c r="J22" s="505"/>
      <c r="K22" s="505"/>
      <c r="L22" s="505"/>
      <c r="M22" s="505"/>
      <c r="N22" s="505"/>
      <c r="O22" s="505"/>
      <c r="P22" s="505"/>
      <c r="Q22" s="505"/>
      <c r="R22" s="505"/>
      <c r="S22" s="505"/>
      <c r="T22" s="505"/>
      <c r="U22" s="505"/>
      <c r="V22" s="505"/>
      <c r="W22" s="505"/>
      <c r="X22" s="505"/>
      <c r="Y22" s="505"/>
      <c r="Z22" s="2"/>
      <c r="AA22" s="2"/>
      <c r="AB22" s="2"/>
      <c r="AC22" s="2"/>
      <c r="AD22" s="2"/>
      <c r="AE22" s="2"/>
      <c r="AF22" s="2"/>
      <c r="AG22" s="2"/>
      <c r="AH22" s="1"/>
    </row>
    <row r="23" spans="1:34" ht="29.25" customHeight="1" x14ac:dyDescent="0.25">
      <c r="A23" s="50"/>
      <c r="B23" s="502" t="s">
        <v>64</v>
      </c>
      <c r="C23" s="503"/>
      <c r="D23" s="503"/>
      <c r="E23" s="503"/>
      <c r="F23" s="503"/>
      <c r="G23" s="503"/>
      <c r="H23" s="310">
        <v>370</v>
      </c>
      <c r="I23" s="41"/>
      <c r="J23" s="506"/>
      <c r="K23" s="506"/>
      <c r="L23" s="506"/>
      <c r="M23" s="506"/>
      <c r="N23" s="506"/>
      <c r="O23" s="506"/>
      <c r="P23" s="506"/>
      <c r="Q23" s="506"/>
      <c r="R23" s="506"/>
      <c r="S23" s="506"/>
      <c r="T23" s="506"/>
      <c r="U23" s="506"/>
      <c r="V23" s="506"/>
      <c r="W23" s="506"/>
      <c r="X23" s="506"/>
      <c r="Y23" s="506"/>
      <c r="Z23" s="2"/>
      <c r="AA23" s="2"/>
      <c r="AB23" s="2"/>
      <c r="AC23" s="2"/>
      <c r="AD23" s="2"/>
      <c r="AE23" s="2"/>
      <c r="AF23" s="2"/>
      <c r="AG23" s="2"/>
      <c r="AH23" s="1"/>
    </row>
    <row r="24" spans="1:34" ht="87" customHeight="1" x14ac:dyDescent="0.25">
      <c r="A24" s="50">
        <f>A22+1</f>
        <v>20</v>
      </c>
      <c r="B24" s="502" t="s">
        <v>177</v>
      </c>
      <c r="C24" s="503"/>
      <c r="D24" s="503"/>
      <c r="E24" s="503"/>
      <c r="F24" s="503"/>
      <c r="G24" s="503"/>
      <c r="H24" s="311">
        <v>400</v>
      </c>
      <c r="I24" s="312">
        <v>450</v>
      </c>
      <c r="J24" s="522" t="str">
        <f>'Kinderkrippe &amp; -garten'!J24</f>
        <v>Diese angegebenen Werte sind die exakten Berechnungswerte der höchstmöglichen Kostenbeiträge der Eltern für die Betreuung bis 6 und über 6 Stunden (Platzkosten minus institutioneller Förderung). Die Werte in dieser Zeile dienen nur zur Information. Sie fließen nicht in die Berechnung mit ein. Die Werte können gleichzeitig auch der Höchstbeitrag (Betreuung bis 6 Stunden/über 6 Stunden) sein. Der Träger kann aber für den Höchstbeitrag auch einen geringeren Wert festlegen. In diesem Kalkulationsmodell sind Beispielzahlen verwendet worden. Bitte tragen Sie nur den eigenen höchstmöglichen Elternbeitrag, der für das Kindergartenalter errechnet worden ist, ein.</v>
      </c>
      <c r="K24" s="523"/>
      <c r="L24" s="523"/>
      <c r="M24" s="523"/>
      <c r="N24" s="523"/>
      <c r="O24" s="523"/>
      <c r="P24" s="523"/>
      <c r="Q24" s="523"/>
      <c r="R24" s="523"/>
      <c r="S24" s="523"/>
      <c r="T24" s="523"/>
      <c r="U24" s="523"/>
      <c r="V24" s="523"/>
      <c r="W24" s="523"/>
      <c r="X24" s="523"/>
      <c r="Y24" s="523"/>
      <c r="Z24" s="2"/>
      <c r="AA24" s="2"/>
      <c r="AB24" s="2"/>
      <c r="AC24" s="2"/>
      <c r="AD24" s="2"/>
      <c r="AE24" s="2"/>
      <c r="AF24" s="2"/>
      <c r="AG24" s="2"/>
      <c r="AH24" s="1"/>
    </row>
    <row r="25" spans="1:34" ht="70.7" customHeight="1" x14ac:dyDescent="0.25">
      <c r="A25" s="50">
        <f t="shared" si="0"/>
        <v>21</v>
      </c>
      <c r="B25" s="502" t="s">
        <v>160</v>
      </c>
      <c r="C25" s="502"/>
      <c r="D25" s="525"/>
      <c r="E25" s="525"/>
      <c r="F25" s="525"/>
      <c r="G25" s="525"/>
      <c r="H25" s="315">
        <v>0.05</v>
      </c>
      <c r="I25" s="41"/>
      <c r="J25" s="533" t="str">
        <f>'Kinderkrippe &amp; -garten'!J25</f>
        <v xml:space="preserve">Es ist eine Entscheidung des Trägers, in welcher Höhe der Prozentsatz gewählt wird. Dieser Prozentsatz hat Einfluss darauf, ab welchem Einkommen der Höchstbeitrag zu zahlen ist. Der Einsatz des Einkommens, welches das Mindesteinkommen (Netto) übersteigt, darf in der Gesamtheit unter Berücksichtigung aller unterhaltsberechtigten Kinder 60 % nicht übersteigen (in Analogie zum § 87 Abs. 1 SGB XII). Wählt man einen sehr hohen Prozentsatz, liegt die Einkommensgrenze für den Höchstbeitrag sehr niedrig. Wählt man einen kleinen Prozentsatz z.B. 13 % wird die Einkommensgrenze für den Höchstbeitrag erst mit einem viel höheren Einkommen erreicht. Der Wert kann in beiden Feldern (mindestens, maximal) gleich sein. Wenn der Wert linear steigen soll, dann sind unterschiedliche Werte in "H25 und H26" einzutragen. Zelle "I 26" stellt ein Kontrollwert dar. Dieser Zelle können Sie entnehmen, welcher maximale prozentuale Wert erreicht wird. Mit Zelle "H 26" wird der stufenweise Anstieg von dem Mindest- zum Maximalwert festgelegt. Dieser Wert ist eine Entscheidung des Trägers.  </v>
      </c>
      <c r="K25" s="533"/>
      <c r="L25" s="533"/>
      <c r="M25" s="533"/>
      <c r="N25" s="533"/>
      <c r="O25" s="533"/>
      <c r="P25" s="533"/>
      <c r="Q25" s="533"/>
      <c r="R25" s="533"/>
      <c r="S25" s="533"/>
      <c r="T25" s="533"/>
      <c r="U25" s="533"/>
      <c r="V25" s="533"/>
      <c r="W25" s="533"/>
      <c r="X25" s="533"/>
      <c r="Y25" s="533"/>
      <c r="Z25" s="2"/>
      <c r="AA25" s="2"/>
      <c r="AB25" s="2"/>
      <c r="AC25" s="2"/>
      <c r="AD25" s="2"/>
      <c r="AE25" s="2"/>
      <c r="AF25" s="2"/>
      <c r="AG25" s="2"/>
      <c r="AH25" s="1"/>
    </row>
    <row r="26" spans="1:34" ht="70.7" customHeight="1" x14ac:dyDescent="0.25">
      <c r="A26" s="50"/>
      <c r="B26" s="502" t="s">
        <v>159</v>
      </c>
      <c r="C26" s="502"/>
      <c r="D26" s="525"/>
      <c r="E26" s="525"/>
      <c r="F26" s="525"/>
      <c r="G26" s="525"/>
      <c r="H26" s="315">
        <v>0.15</v>
      </c>
      <c r="I26" s="302">
        <f>MAX(E41:E113)</f>
        <v>0.14450000000000007</v>
      </c>
      <c r="J26" s="534"/>
      <c r="K26" s="534"/>
      <c r="L26" s="534"/>
      <c r="M26" s="534"/>
      <c r="N26" s="534"/>
      <c r="O26" s="534"/>
      <c r="P26" s="534"/>
      <c r="Q26" s="534"/>
      <c r="R26" s="534"/>
      <c r="S26" s="534"/>
      <c r="T26" s="534"/>
      <c r="U26" s="534"/>
      <c r="V26" s="534"/>
      <c r="W26" s="534"/>
      <c r="X26" s="534"/>
      <c r="Y26" s="534"/>
      <c r="Z26" s="2"/>
      <c r="AA26" s="2"/>
      <c r="AB26" s="2"/>
      <c r="AC26" s="2"/>
      <c r="AD26" s="2"/>
      <c r="AE26" s="2"/>
      <c r="AF26" s="2"/>
      <c r="AG26" s="2"/>
      <c r="AH26" s="1"/>
    </row>
    <row r="27" spans="1:34" ht="70.7" customHeight="1" x14ac:dyDescent="0.25">
      <c r="A27" s="50"/>
      <c r="B27" s="502" t="s">
        <v>161</v>
      </c>
      <c r="C27" s="502"/>
      <c r="D27" s="525"/>
      <c r="E27" s="525"/>
      <c r="F27" s="525"/>
      <c r="G27" s="525"/>
      <c r="H27" s="462">
        <v>4.4999999999999997E-3</v>
      </c>
      <c r="I27" s="41"/>
      <c r="J27" s="535"/>
      <c r="K27" s="535"/>
      <c r="L27" s="535"/>
      <c r="M27" s="535"/>
      <c r="N27" s="535"/>
      <c r="O27" s="535"/>
      <c r="P27" s="535"/>
      <c r="Q27" s="535"/>
      <c r="R27" s="535"/>
      <c r="S27" s="535"/>
      <c r="T27" s="535"/>
      <c r="U27" s="535"/>
      <c r="V27" s="535"/>
      <c r="W27" s="535"/>
      <c r="X27" s="535"/>
      <c r="Y27" s="535"/>
      <c r="Z27" s="2"/>
      <c r="AA27" s="2"/>
      <c r="AB27" s="2"/>
      <c r="AC27" s="2"/>
      <c r="AD27" s="2"/>
      <c r="AE27" s="2"/>
      <c r="AF27" s="2"/>
      <c r="AG27" s="2"/>
      <c r="AH27" s="1"/>
    </row>
    <row r="28" spans="1:34" ht="68.099999999999994" customHeight="1" x14ac:dyDescent="0.25">
      <c r="A28" s="50">
        <f>A25+1</f>
        <v>22</v>
      </c>
      <c r="B28" s="517" t="s">
        <v>31</v>
      </c>
      <c r="C28" s="517"/>
      <c r="D28" s="517"/>
      <c r="E28" s="517"/>
      <c r="F28" s="517"/>
      <c r="G28" s="517"/>
      <c r="H28" s="449">
        <v>0.1</v>
      </c>
      <c r="I28" s="302">
        <f>MAX(F47:F120)</f>
        <v>7.4140642552235458E-2</v>
      </c>
      <c r="J28" s="526" t="str">
        <f>'Kinderkrippe &amp; -garten'!J28</f>
        <v>Der erste Wert zeigt, welchen prozentualen Wert am Gesamtnettoeinkommen der Eltern der Elternbeitrag nicht überschreiten sollte. 10 % ist eine Empfehlung des Lankreises Potsdam-Mittelmark. Dieser kann unter aber auch überschritten werden. Es ist eine Entscheidung des Trägers. Dieser Wert geht in keine Berechnung ein. Der zweite Wert zeigt den tatsächlichen prozentualen Anteil am Gesamtnettoeinkommen der Eltern aufgrund der gewählten Parameter der Träger an. Wenn das Feld des zweiten Wertes"I28" rot ist, übersteigt der zweite Wert den ersten Wert in "H28".</v>
      </c>
      <c r="K28" s="526"/>
      <c r="L28" s="526"/>
      <c r="M28" s="526"/>
      <c r="N28" s="526"/>
      <c r="O28" s="526"/>
      <c r="P28" s="526"/>
      <c r="Q28" s="526"/>
      <c r="R28" s="526"/>
      <c r="S28" s="526"/>
      <c r="T28" s="526"/>
      <c r="U28" s="526"/>
      <c r="V28" s="526"/>
      <c r="W28" s="526"/>
      <c r="X28" s="526"/>
      <c r="Y28" s="526"/>
      <c r="Z28" s="2"/>
      <c r="AA28" s="2"/>
      <c r="AB28" s="2"/>
      <c r="AC28" s="2"/>
      <c r="AD28" s="2"/>
      <c r="AE28" s="2"/>
      <c r="AF28" s="2"/>
      <c r="AG28" s="2"/>
      <c r="AH28" s="1"/>
    </row>
    <row r="29" spans="1:34" ht="56.25" customHeight="1" x14ac:dyDescent="0.25">
      <c r="A29" s="50">
        <f t="shared" si="0"/>
        <v>23</v>
      </c>
      <c r="B29" s="502" t="s">
        <v>14</v>
      </c>
      <c r="C29" s="502"/>
      <c r="D29" s="503"/>
      <c r="E29" s="503"/>
      <c r="F29" s="503"/>
      <c r="G29" s="503"/>
      <c r="H29" s="450">
        <v>6</v>
      </c>
      <c r="I29" s="41"/>
      <c r="J29" s="501" t="str">
        <f>'Kinderkrippe &amp; -garten'!J29</f>
        <v xml:space="preserve">6 Stunden Betreuung entspricht dem Mindestrechtsanspruch für Kinder im Alter bis zur Einschulung nach § 1 KitaG Brandenburg. </v>
      </c>
      <c r="K29" s="501"/>
      <c r="L29" s="501"/>
      <c r="M29" s="501"/>
      <c r="N29" s="501"/>
      <c r="O29" s="501"/>
      <c r="P29" s="501"/>
      <c r="Q29" s="501"/>
      <c r="R29" s="501"/>
      <c r="S29" s="501"/>
      <c r="T29" s="501"/>
      <c r="U29" s="501"/>
      <c r="V29" s="501"/>
      <c r="W29" s="501"/>
      <c r="X29" s="501"/>
      <c r="Y29" s="501"/>
      <c r="Z29" s="2"/>
      <c r="AA29" s="2"/>
      <c r="AB29" s="2"/>
      <c r="AC29" s="2"/>
      <c r="AD29" s="2"/>
      <c r="AE29" s="2"/>
      <c r="AF29" s="2"/>
      <c r="AG29" s="2"/>
      <c r="AH29" s="1"/>
    </row>
    <row r="30" spans="1:34" ht="54.75" customHeight="1" x14ac:dyDescent="0.25">
      <c r="A30" s="50">
        <f t="shared" si="0"/>
        <v>24</v>
      </c>
      <c r="B30" s="502" t="s">
        <v>15</v>
      </c>
      <c r="C30" s="502"/>
      <c r="D30" s="503"/>
      <c r="E30" s="503"/>
      <c r="F30" s="503"/>
      <c r="G30" s="503"/>
      <c r="H30" s="316">
        <v>9</v>
      </c>
      <c r="I30" s="41"/>
      <c r="J30" s="501" t="str">
        <f>'Kinderkrippe &amp; -garten'!J30</f>
        <v>In diesem Beispiel wird 9 Stunden als zweite Stufe im Betreuungsumfang gewählt. Es ist eine Entscheidung des Trägers, ob er 9 Stunden oder 8 Stunden wählt. Eltern in Vollzeit und einem relativ kurzen Fahrweg zur Kita und auch Eltern mit flexiblen Arbeitszeiten können mit 9 Stunden an Betreuung gut auskommen.</v>
      </c>
      <c r="K30" s="501"/>
      <c r="L30" s="501"/>
      <c r="M30" s="501"/>
      <c r="N30" s="501"/>
      <c r="O30" s="501"/>
      <c r="P30" s="501"/>
      <c r="Q30" s="501"/>
      <c r="R30" s="501"/>
      <c r="S30" s="501"/>
      <c r="T30" s="501"/>
      <c r="U30" s="501"/>
      <c r="V30" s="501"/>
      <c r="W30" s="501"/>
      <c r="X30" s="501"/>
      <c r="Y30" s="501"/>
      <c r="Z30" s="2"/>
      <c r="AA30" s="2"/>
      <c r="AB30" s="2"/>
      <c r="AC30" s="2"/>
      <c r="AD30" s="2"/>
      <c r="AE30" s="2"/>
      <c r="AF30" s="2"/>
      <c r="AG30" s="2"/>
      <c r="AH30" s="1"/>
    </row>
    <row r="31" spans="1:34" ht="43.15" customHeight="1" x14ac:dyDescent="0.25">
      <c r="A31" s="50">
        <f t="shared" si="0"/>
        <v>25</v>
      </c>
      <c r="B31" s="502" t="s">
        <v>36</v>
      </c>
      <c r="C31" s="502"/>
      <c r="D31" s="503"/>
      <c r="E31" s="503"/>
      <c r="F31" s="503"/>
      <c r="G31" s="503"/>
      <c r="H31" s="317">
        <v>9</v>
      </c>
      <c r="I31" s="41"/>
      <c r="J31" s="524" t="str">
        <f>'Kinderkrippe &amp; -garten'!J31</f>
        <v>In diesem Beispiel wird über 9 Stunden als dritte Stufe im Betreuungsumfang gewählt. Es ist eine Entscheidung des Trägers, ob er diese Stufe so wählt oder, ob er eine höhere Stundenzahl  einsetzen möchte.</v>
      </c>
      <c r="K31" s="524"/>
      <c r="L31" s="524"/>
      <c r="M31" s="524"/>
      <c r="N31" s="524"/>
      <c r="O31" s="524"/>
      <c r="P31" s="524"/>
      <c r="Q31" s="524"/>
      <c r="R31" s="524"/>
      <c r="S31" s="524"/>
      <c r="T31" s="524"/>
      <c r="U31" s="524"/>
      <c r="V31" s="524"/>
      <c r="W31" s="524"/>
      <c r="X31" s="524"/>
      <c r="Y31" s="524"/>
      <c r="Z31" s="2"/>
      <c r="AA31" s="558"/>
      <c r="AB31" s="490"/>
      <c r="AC31" s="490"/>
      <c r="AD31" s="490"/>
      <c r="AE31" s="490"/>
      <c r="AF31" s="490"/>
      <c r="AG31" s="4"/>
      <c r="AH31" s="1"/>
    </row>
    <row r="32" spans="1:34" ht="27.4" customHeight="1" x14ac:dyDescent="0.25">
      <c r="A32" s="50">
        <f t="shared" si="0"/>
        <v>26</v>
      </c>
      <c r="B32" s="492" t="s">
        <v>33</v>
      </c>
      <c r="C32" s="493"/>
      <c r="D32" s="493"/>
      <c r="E32" s="493"/>
      <c r="F32" s="493"/>
      <c r="G32" s="493"/>
      <c r="H32" s="313">
        <v>0.15</v>
      </c>
      <c r="I32" s="40"/>
      <c r="J32" s="494" t="str">
        <f>'Kinderkrippe &amp; -garten'!J32</f>
        <v xml:space="preserve">Es ist eine Entscheidung des Trägers, wie hoch die prozentualen Unterschiede zwischen den einzelnen Betreuungsumfängen sind. Es wird darauf hingewiesen, dass der Mindestbeitrag in der zweiten und dritten Erhöhungsstufe sich verändern kann, wenn die prozentualen Erhöhungen einen bestimmten Prozentsatz überschreiten. </v>
      </c>
      <c r="K32" s="494"/>
      <c r="L32" s="494"/>
      <c r="M32" s="494"/>
      <c r="N32" s="494"/>
      <c r="O32" s="494"/>
      <c r="P32" s="494"/>
      <c r="Q32" s="494"/>
      <c r="R32" s="494"/>
      <c r="S32" s="494"/>
      <c r="T32" s="494"/>
      <c r="U32" s="494"/>
      <c r="V32" s="494"/>
      <c r="W32" s="494"/>
      <c r="X32" s="494"/>
      <c r="Y32" s="494"/>
      <c r="Z32" s="2"/>
      <c r="AA32" s="2"/>
      <c r="AB32" s="2"/>
      <c r="AC32" s="2"/>
      <c r="AD32" s="2"/>
      <c r="AE32" s="2"/>
      <c r="AF32" s="2"/>
      <c r="AG32" s="2"/>
      <c r="AH32" s="1"/>
    </row>
    <row r="33" spans="1:96" ht="33" customHeight="1" x14ac:dyDescent="0.25">
      <c r="A33" s="50">
        <f t="shared" si="0"/>
        <v>27</v>
      </c>
      <c r="B33" s="502" t="s">
        <v>34</v>
      </c>
      <c r="C33" s="503"/>
      <c r="D33" s="503"/>
      <c r="E33" s="503"/>
      <c r="F33" s="503"/>
      <c r="G33" s="503"/>
      <c r="H33" s="314">
        <v>0.15</v>
      </c>
      <c r="I33" s="41"/>
      <c r="J33" s="524"/>
      <c r="K33" s="524"/>
      <c r="L33" s="524"/>
      <c r="M33" s="524"/>
      <c r="N33" s="524"/>
      <c r="O33" s="524"/>
      <c r="P33" s="524"/>
      <c r="Q33" s="524"/>
      <c r="R33" s="524"/>
      <c r="S33" s="524"/>
      <c r="T33" s="524"/>
      <c r="U33" s="524"/>
      <c r="V33" s="524"/>
      <c r="W33" s="524"/>
      <c r="X33" s="524"/>
      <c r="Y33" s="524"/>
      <c r="Z33" s="2"/>
      <c r="AA33" s="2"/>
      <c r="AB33" s="2"/>
      <c r="AC33" s="2"/>
      <c r="AD33" s="2"/>
      <c r="AE33" s="2"/>
      <c r="AF33" s="2"/>
      <c r="AG33" s="2"/>
      <c r="AH33" s="1"/>
    </row>
    <row r="34" spans="1:96" ht="40.5" hidden="1" customHeight="1" x14ac:dyDescent="0.25">
      <c r="A34" s="50"/>
      <c r="B34" s="559" t="s">
        <v>56</v>
      </c>
      <c r="C34" s="559"/>
      <c r="D34" s="559"/>
      <c r="E34" s="559"/>
      <c r="F34" s="559"/>
      <c r="G34" s="559"/>
      <c r="H34" s="173">
        <v>2</v>
      </c>
      <c r="I34" s="155"/>
      <c r="J34" s="504" t="s">
        <v>158</v>
      </c>
      <c r="K34" s="504"/>
      <c r="L34" s="504"/>
      <c r="M34" s="504"/>
      <c r="N34" s="504"/>
      <c r="O34" s="504"/>
      <c r="P34" s="504"/>
      <c r="Q34" s="504"/>
      <c r="R34" s="504"/>
      <c r="S34" s="504"/>
      <c r="T34" s="504"/>
      <c r="U34" s="504"/>
      <c r="V34" s="504"/>
      <c r="W34" s="504"/>
      <c r="X34" s="504"/>
      <c r="Y34" s="504"/>
      <c r="Z34" s="2"/>
      <c r="AA34" s="2"/>
      <c r="AB34" s="2"/>
      <c r="AC34" s="2"/>
      <c r="AD34" s="2"/>
      <c r="AE34" s="2"/>
      <c r="AF34" s="2"/>
      <c r="AG34" s="2"/>
      <c r="AH34" s="1"/>
    </row>
    <row r="35" spans="1:96" ht="40.5" hidden="1" customHeight="1" x14ac:dyDescent="0.25">
      <c r="A35" s="50"/>
      <c r="B35" s="560" t="s">
        <v>54</v>
      </c>
      <c r="C35" s="560"/>
      <c r="D35" s="560"/>
      <c r="E35" s="560"/>
      <c r="F35" s="560"/>
      <c r="G35" s="560"/>
      <c r="H35" s="174">
        <v>3</v>
      </c>
      <c r="I35" s="154"/>
      <c r="J35" s="505"/>
      <c r="K35" s="505"/>
      <c r="L35" s="505"/>
      <c r="M35" s="505"/>
      <c r="N35" s="505"/>
      <c r="O35" s="505"/>
      <c r="P35" s="505"/>
      <c r="Q35" s="505"/>
      <c r="R35" s="505"/>
      <c r="S35" s="505"/>
      <c r="T35" s="505"/>
      <c r="U35" s="505"/>
      <c r="V35" s="505"/>
      <c r="W35" s="505"/>
      <c r="X35" s="505"/>
      <c r="Y35" s="505"/>
      <c r="Z35" s="2"/>
      <c r="AA35" s="2"/>
      <c r="AB35" s="2"/>
      <c r="AC35" s="2"/>
      <c r="AD35" s="2"/>
      <c r="AE35" s="2"/>
      <c r="AF35" s="2"/>
      <c r="AG35" s="2"/>
      <c r="AH35" s="1"/>
    </row>
    <row r="36" spans="1:96" ht="40.5" hidden="1" customHeight="1" x14ac:dyDescent="0.25">
      <c r="A36" s="50"/>
      <c r="B36" s="560" t="s">
        <v>55</v>
      </c>
      <c r="C36" s="560"/>
      <c r="D36" s="560"/>
      <c r="E36" s="560"/>
      <c r="F36" s="560"/>
      <c r="G36" s="560"/>
      <c r="H36" s="174">
        <v>4</v>
      </c>
      <c r="I36" s="154"/>
      <c r="J36" s="505"/>
      <c r="K36" s="505"/>
      <c r="L36" s="505"/>
      <c r="M36" s="505"/>
      <c r="N36" s="505"/>
      <c r="O36" s="505"/>
      <c r="P36" s="505"/>
      <c r="Q36" s="505"/>
      <c r="R36" s="505"/>
      <c r="S36" s="505"/>
      <c r="T36" s="505"/>
      <c r="U36" s="505"/>
      <c r="V36" s="505"/>
      <c r="W36" s="505"/>
      <c r="X36" s="505"/>
      <c r="Y36" s="505"/>
      <c r="Z36" s="2"/>
      <c r="AA36" s="2"/>
      <c r="AB36" s="2"/>
      <c r="AC36" s="2"/>
      <c r="AD36" s="2"/>
      <c r="AE36" s="2"/>
      <c r="AF36" s="2"/>
      <c r="AG36" s="2"/>
      <c r="AH36" s="1"/>
    </row>
    <row r="37" spans="1:96" hidden="1" x14ac:dyDescent="0.25">
      <c r="A37" s="50"/>
      <c r="B37" s="560" t="s">
        <v>50</v>
      </c>
      <c r="C37" s="560"/>
      <c r="D37" s="560"/>
      <c r="E37" s="560"/>
      <c r="F37" s="560"/>
      <c r="G37" s="560"/>
      <c r="H37" s="157">
        <v>5</v>
      </c>
      <c r="I37" s="154"/>
      <c r="J37" s="505"/>
      <c r="K37" s="505"/>
      <c r="L37" s="505"/>
      <c r="M37" s="505"/>
      <c r="N37" s="505"/>
      <c r="O37" s="505"/>
      <c r="P37" s="505"/>
      <c r="Q37" s="505"/>
      <c r="R37" s="505"/>
      <c r="S37" s="505"/>
      <c r="T37" s="505"/>
      <c r="U37" s="505"/>
      <c r="V37" s="505"/>
      <c r="W37" s="505"/>
      <c r="X37" s="505"/>
      <c r="Y37" s="505"/>
      <c r="Z37" s="2"/>
      <c r="AA37" s="2"/>
      <c r="AB37" s="2"/>
      <c r="AC37" s="2"/>
      <c r="AD37" s="2"/>
      <c r="AE37" s="2"/>
      <c r="AF37" s="2"/>
      <c r="AG37" s="2"/>
      <c r="AH37" s="1"/>
    </row>
    <row r="38" spans="1:96" hidden="1" x14ac:dyDescent="0.25">
      <c r="A38" s="50"/>
      <c r="B38" s="560" t="s">
        <v>51</v>
      </c>
      <c r="C38" s="560"/>
      <c r="D38" s="560"/>
      <c r="E38" s="560"/>
      <c r="F38" s="560"/>
      <c r="G38" s="560"/>
      <c r="H38" s="157">
        <v>6</v>
      </c>
      <c r="I38" s="154"/>
      <c r="J38" s="505"/>
      <c r="K38" s="505"/>
      <c r="L38" s="505"/>
      <c r="M38" s="505"/>
      <c r="N38" s="505"/>
      <c r="O38" s="505"/>
      <c r="P38" s="505"/>
      <c r="Q38" s="505"/>
      <c r="R38" s="505"/>
      <c r="S38" s="505"/>
      <c r="T38" s="505"/>
      <c r="U38" s="505"/>
      <c r="V38" s="505"/>
      <c r="W38" s="505"/>
      <c r="X38" s="505"/>
      <c r="Y38" s="505"/>
      <c r="Z38" s="2"/>
      <c r="AA38" s="2"/>
      <c r="AB38" s="2"/>
      <c r="AC38" s="2"/>
      <c r="AD38" s="2"/>
      <c r="AE38" s="2"/>
      <c r="AF38" s="2"/>
      <c r="AG38" s="2"/>
      <c r="AH38" s="1"/>
    </row>
    <row r="39" spans="1:96" hidden="1" x14ac:dyDescent="0.25">
      <c r="A39" s="50"/>
      <c r="B39" s="560" t="s">
        <v>52</v>
      </c>
      <c r="C39" s="560"/>
      <c r="D39" s="560"/>
      <c r="E39" s="560"/>
      <c r="F39" s="560"/>
      <c r="G39" s="560"/>
      <c r="H39" s="157">
        <v>7</v>
      </c>
      <c r="I39" s="154"/>
      <c r="J39" s="505"/>
      <c r="K39" s="505"/>
      <c r="L39" s="505"/>
      <c r="M39" s="505"/>
      <c r="N39" s="505"/>
      <c r="O39" s="505"/>
      <c r="P39" s="505"/>
      <c r="Q39" s="505"/>
      <c r="R39" s="505"/>
      <c r="S39" s="505"/>
      <c r="T39" s="505"/>
      <c r="U39" s="505"/>
      <c r="V39" s="505"/>
      <c r="W39" s="505"/>
      <c r="X39" s="505"/>
      <c r="Y39" s="505"/>
      <c r="Z39" s="2"/>
      <c r="AA39" s="2"/>
      <c r="AB39" s="2"/>
      <c r="AC39" s="2"/>
      <c r="AD39" s="2"/>
      <c r="AE39" s="2"/>
      <c r="AF39" s="2"/>
      <c r="AG39" s="2"/>
      <c r="AH39" s="1"/>
    </row>
    <row r="40" spans="1:96" ht="36.75" hidden="1" customHeight="1" x14ac:dyDescent="0.25">
      <c r="A40" s="50"/>
      <c r="B40" s="527" t="s">
        <v>53</v>
      </c>
      <c r="C40" s="527"/>
      <c r="D40" s="527"/>
      <c r="E40" s="527"/>
      <c r="F40" s="527"/>
      <c r="G40" s="527"/>
      <c r="H40" s="158">
        <v>8</v>
      </c>
      <c r="I40" s="156"/>
      <c r="J40" s="506"/>
      <c r="K40" s="506"/>
      <c r="L40" s="506"/>
      <c r="M40" s="506"/>
      <c r="N40" s="506"/>
      <c r="O40" s="506"/>
      <c r="P40" s="506"/>
      <c r="Q40" s="506"/>
      <c r="R40" s="506"/>
      <c r="S40" s="506"/>
      <c r="T40" s="506"/>
      <c r="U40" s="506"/>
      <c r="V40" s="506"/>
      <c r="W40" s="506"/>
      <c r="X40" s="506"/>
      <c r="Y40" s="506"/>
      <c r="Z40" s="2"/>
      <c r="AA40" s="2"/>
      <c r="AB40" s="2"/>
      <c r="AC40" s="2"/>
      <c r="AD40" s="2"/>
      <c r="AE40" s="2"/>
      <c r="AF40" s="2"/>
      <c r="AG40" s="2"/>
      <c r="AH40" s="1"/>
    </row>
    <row r="41" spans="1:96" ht="15.75" x14ac:dyDescent="0.25">
      <c r="A41" s="50">
        <f>A33+1</f>
        <v>28</v>
      </c>
      <c r="B41" s="528"/>
      <c r="C41" s="529"/>
      <c r="D41" s="529"/>
      <c r="E41" s="529"/>
      <c r="F41" s="529"/>
      <c r="G41" s="529"/>
      <c r="H41" s="529"/>
      <c r="I41" s="529"/>
      <c r="J41" s="529"/>
      <c r="K41" s="159"/>
      <c r="L41" s="159"/>
      <c r="M41" s="159"/>
      <c r="N41" s="160"/>
      <c r="O41" s="159"/>
      <c r="P41" s="161"/>
      <c r="Q41" s="161"/>
      <c r="R41" s="161"/>
      <c r="S41" s="161"/>
      <c r="T41" s="161"/>
      <c r="U41" s="161"/>
      <c r="V41" s="161"/>
      <c r="W41" s="161"/>
      <c r="X41" s="159"/>
      <c r="Y41" s="162"/>
      <c r="Z41" s="53"/>
      <c r="AA41" s="53"/>
      <c r="AB41" s="53"/>
      <c r="AC41" s="53"/>
      <c r="AD41" s="53"/>
      <c r="AE41" s="53"/>
      <c r="AF41" s="53"/>
      <c r="AG41" s="53"/>
      <c r="AH41" s="50"/>
      <c r="AI41" s="50"/>
      <c r="AJ41" s="50"/>
      <c r="AK41" s="50"/>
      <c r="AL41" s="50"/>
      <c r="AM41" s="50"/>
      <c r="AN41" s="50"/>
      <c r="AO41" s="50"/>
      <c r="AP41" s="50"/>
      <c r="AQ41" s="50"/>
      <c r="AR41" s="50"/>
      <c r="AS41" s="50"/>
      <c r="AT41" s="50"/>
      <c r="AU41" s="50"/>
      <c r="AV41" s="50"/>
    </row>
    <row r="42" spans="1:96" ht="45" x14ac:dyDescent="0.25">
      <c r="A42" s="50">
        <f t="shared" si="0"/>
        <v>29</v>
      </c>
      <c r="B42" s="507" t="s">
        <v>2</v>
      </c>
      <c r="C42" s="507"/>
      <c r="D42" s="508"/>
      <c r="E42" s="459" t="s">
        <v>3</v>
      </c>
      <c r="F42" s="43"/>
      <c r="G42" s="54"/>
      <c r="H42" s="113"/>
      <c r="I42" s="55"/>
      <c r="J42" s="55"/>
      <c r="K42" s="55"/>
      <c r="L42" s="55"/>
      <c r="M42" s="55"/>
      <c r="N42" s="55"/>
      <c r="O42" s="113"/>
      <c r="P42" s="55"/>
      <c r="Q42" s="459" t="s">
        <v>4</v>
      </c>
      <c r="R42" s="43"/>
      <c r="S42" s="56"/>
      <c r="T42" s="56"/>
      <c r="U42" s="56"/>
      <c r="V42" s="56"/>
      <c r="W42" s="56"/>
      <c r="X42" s="56"/>
      <c r="Y42" s="56"/>
      <c r="Z42" s="56"/>
      <c r="AA42" s="55"/>
      <c r="AB42" s="50"/>
      <c r="AC42" s="57" t="s">
        <v>5</v>
      </c>
      <c r="AE42" s="58"/>
      <c r="AF42" s="58"/>
      <c r="AG42" s="58"/>
      <c r="AH42" s="58"/>
      <c r="AI42" s="58"/>
      <c r="AJ42" s="58"/>
      <c r="AK42" s="58"/>
      <c r="AL42" s="50"/>
      <c r="AM42" s="50"/>
      <c r="AN42" s="50"/>
      <c r="AO42" s="57" t="s">
        <v>16</v>
      </c>
      <c r="AP42" s="50"/>
      <c r="AQ42" s="50"/>
      <c r="AR42" s="50"/>
      <c r="AS42" s="50"/>
      <c r="AT42" s="50"/>
      <c r="AU42" s="50"/>
      <c r="AV42" s="50"/>
      <c r="AW42" s="50"/>
      <c r="AX42" s="50"/>
      <c r="AY42" s="50"/>
      <c r="AZ42" s="50"/>
      <c r="BA42" s="57" t="s">
        <v>41</v>
      </c>
      <c r="BB42" s="50"/>
      <c r="BC42" s="50"/>
      <c r="BD42" s="50"/>
      <c r="BE42" s="50"/>
      <c r="BF42" s="50"/>
      <c r="BG42" s="50"/>
      <c r="BH42" s="50"/>
      <c r="BI42" s="50"/>
      <c r="BJ42" s="50"/>
      <c r="BK42" s="50"/>
      <c r="BL42" s="57" t="s">
        <v>42</v>
      </c>
      <c r="BM42" s="50"/>
      <c r="BN42" s="50"/>
      <c r="BO42" s="50"/>
      <c r="BP42" s="50"/>
      <c r="BQ42" s="50"/>
      <c r="BR42" s="50"/>
      <c r="BS42" s="50"/>
      <c r="BT42" s="50"/>
      <c r="BU42" s="50"/>
      <c r="BV42" s="50"/>
      <c r="BW42" s="57" t="s">
        <v>43</v>
      </c>
      <c r="BX42" s="50"/>
      <c r="BY42" s="50"/>
      <c r="BZ42" s="50"/>
      <c r="CA42" s="50"/>
      <c r="CB42" s="50"/>
      <c r="CC42" s="50"/>
      <c r="CD42" s="50"/>
      <c r="CE42" s="50"/>
      <c r="CF42" s="50"/>
      <c r="CG42" s="50"/>
      <c r="CH42" s="57" t="s">
        <v>44</v>
      </c>
      <c r="CI42" s="50"/>
      <c r="CJ42" s="50"/>
      <c r="CK42" s="50"/>
      <c r="CL42" s="50"/>
      <c r="CM42" s="50"/>
      <c r="CN42" s="50"/>
      <c r="CO42" s="50"/>
      <c r="CP42" s="50"/>
      <c r="CQ42" s="50"/>
      <c r="CR42" s="50"/>
    </row>
    <row r="43" spans="1:96" ht="149.65" customHeight="1" x14ac:dyDescent="0.25">
      <c r="A43" s="347">
        <f t="shared" si="0"/>
        <v>30</v>
      </c>
      <c r="B43" s="530"/>
      <c r="C43" s="531"/>
      <c r="D43" s="532"/>
      <c r="E43" s="320" t="s">
        <v>162</v>
      </c>
      <c r="F43" s="320" t="s">
        <v>154</v>
      </c>
      <c r="G43" s="321">
        <v>1</v>
      </c>
      <c r="H43" s="404" t="s">
        <v>29</v>
      </c>
      <c r="I43" s="405" t="s">
        <v>155</v>
      </c>
      <c r="J43" s="330" t="s">
        <v>156</v>
      </c>
      <c r="K43" s="404" t="s">
        <v>29</v>
      </c>
      <c r="L43" s="417" t="s">
        <v>8</v>
      </c>
      <c r="M43" s="330" t="s">
        <v>157</v>
      </c>
      <c r="N43" s="404" t="s">
        <v>29</v>
      </c>
      <c r="O43" s="405" t="s">
        <v>8</v>
      </c>
      <c r="P43" s="348" t="s">
        <v>9</v>
      </c>
      <c r="Q43" s="463" t="s">
        <v>162</v>
      </c>
      <c r="R43" s="342" t="s">
        <v>154</v>
      </c>
      <c r="S43" s="343">
        <v>1</v>
      </c>
      <c r="T43" s="404" t="s">
        <v>29</v>
      </c>
      <c r="U43" s="417" t="s">
        <v>8</v>
      </c>
      <c r="V43" s="340" t="s">
        <v>17</v>
      </c>
      <c r="W43" s="404" t="s">
        <v>29</v>
      </c>
      <c r="X43" s="417" t="s">
        <v>8</v>
      </c>
      <c r="Y43" s="340" t="s">
        <v>18</v>
      </c>
      <c r="Z43" s="404" t="s">
        <v>29</v>
      </c>
      <c r="AA43" s="417" t="s">
        <v>8</v>
      </c>
      <c r="AB43" s="348" t="s">
        <v>9</v>
      </c>
      <c r="AC43" s="464" t="s">
        <v>162</v>
      </c>
      <c r="AD43" s="445" t="s">
        <v>154</v>
      </c>
      <c r="AE43" s="63">
        <v>1</v>
      </c>
      <c r="AF43" s="404" t="s">
        <v>29</v>
      </c>
      <c r="AG43" s="433" t="s">
        <v>8</v>
      </c>
      <c r="AH43" s="65" t="s">
        <v>17</v>
      </c>
      <c r="AI43" s="404" t="s">
        <v>29</v>
      </c>
      <c r="AJ43" s="433" t="s">
        <v>8</v>
      </c>
      <c r="AK43" s="65" t="s">
        <v>18</v>
      </c>
      <c r="AL43" s="404" t="s">
        <v>29</v>
      </c>
      <c r="AM43" s="433" t="s">
        <v>8</v>
      </c>
      <c r="AN43" s="356" t="s">
        <v>9</v>
      </c>
      <c r="AO43" s="370" t="s">
        <v>162</v>
      </c>
      <c r="AP43" s="370" t="s">
        <v>154</v>
      </c>
      <c r="AQ43" s="371">
        <v>1</v>
      </c>
      <c r="AR43" s="404" t="s">
        <v>29</v>
      </c>
      <c r="AS43" s="433" t="s">
        <v>8</v>
      </c>
      <c r="AT43" s="381" t="s">
        <v>17</v>
      </c>
      <c r="AU43" s="404" t="s">
        <v>29</v>
      </c>
      <c r="AV43" s="433" t="s">
        <v>8</v>
      </c>
      <c r="AW43" s="381" t="s">
        <v>18</v>
      </c>
      <c r="AX43" s="404" t="s">
        <v>29</v>
      </c>
      <c r="AY43" s="433" t="s">
        <v>8</v>
      </c>
      <c r="AZ43" s="356" t="s">
        <v>9</v>
      </c>
      <c r="BA43" s="67" t="s">
        <v>7</v>
      </c>
      <c r="BB43" s="68">
        <v>1</v>
      </c>
      <c r="BC43" s="60" t="s">
        <v>29</v>
      </c>
      <c r="BD43" s="64" t="s">
        <v>8</v>
      </c>
      <c r="BE43" s="69" t="s">
        <v>17</v>
      </c>
      <c r="BF43" s="60" t="s">
        <v>29</v>
      </c>
      <c r="BG43" s="64" t="s">
        <v>8</v>
      </c>
      <c r="BH43" s="69" t="s">
        <v>18</v>
      </c>
      <c r="BI43" s="60" t="s">
        <v>29</v>
      </c>
      <c r="BJ43" s="64" t="s">
        <v>8</v>
      </c>
      <c r="BK43" s="66" t="s">
        <v>9</v>
      </c>
      <c r="BL43" s="67" t="s">
        <v>7</v>
      </c>
      <c r="BM43" s="68">
        <v>1</v>
      </c>
      <c r="BN43" s="60" t="s">
        <v>29</v>
      </c>
      <c r="BO43" s="64" t="s">
        <v>8</v>
      </c>
      <c r="BP43" s="69" t="s">
        <v>17</v>
      </c>
      <c r="BQ43" s="60" t="s">
        <v>29</v>
      </c>
      <c r="BR43" s="64" t="s">
        <v>8</v>
      </c>
      <c r="BS43" s="69" t="s">
        <v>18</v>
      </c>
      <c r="BT43" s="60" t="s">
        <v>29</v>
      </c>
      <c r="BU43" s="64" t="s">
        <v>8</v>
      </c>
      <c r="BV43" s="66" t="s">
        <v>9</v>
      </c>
      <c r="BW43" s="67" t="s">
        <v>7</v>
      </c>
      <c r="BX43" s="68">
        <v>1</v>
      </c>
      <c r="BY43" s="60" t="s">
        <v>29</v>
      </c>
      <c r="BZ43" s="64" t="s">
        <v>8</v>
      </c>
      <c r="CA43" s="69" t="s">
        <v>17</v>
      </c>
      <c r="CB43" s="60" t="s">
        <v>29</v>
      </c>
      <c r="CC43" s="64" t="s">
        <v>8</v>
      </c>
      <c r="CD43" s="69" t="s">
        <v>18</v>
      </c>
      <c r="CE43" s="60" t="s">
        <v>29</v>
      </c>
      <c r="CF43" s="64" t="s">
        <v>8</v>
      </c>
      <c r="CG43" s="66" t="s">
        <v>9</v>
      </c>
      <c r="CH43" s="67" t="s">
        <v>7</v>
      </c>
      <c r="CI43" s="68">
        <v>1</v>
      </c>
      <c r="CJ43" s="60" t="s">
        <v>29</v>
      </c>
      <c r="CK43" s="64" t="s">
        <v>8</v>
      </c>
      <c r="CL43" s="69" t="s">
        <v>17</v>
      </c>
      <c r="CM43" s="60" t="s">
        <v>29</v>
      </c>
      <c r="CN43" s="64" t="s">
        <v>8</v>
      </c>
      <c r="CO43" s="69" t="s">
        <v>18</v>
      </c>
      <c r="CP43" s="60" t="s">
        <v>29</v>
      </c>
      <c r="CQ43" s="64" t="s">
        <v>8</v>
      </c>
      <c r="CR43" s="356" t="s">
        <v>9</v>
      </c>
    </row>
    <row r="44" spans="1:96" ht="44.65" customHeight="1" x14ac:dyDescent="0.25">
      <c r="A44" s="347">
        <f t="shared" si="0"/>
        <v>31</v>
      </c>
      <c r="B44" s="561" t="s">
        <v>19</v>
      </c>
      <c r="C44" s="562"/>
      <c r="D44" s="563"/>
      <c r="E44" s="320"/>
      <c r="F44" s="320"/>
      <c r="G44" s="321"/>
      <c r="H44" s="404"/>
      <c r="I44" s="405"/>
      <c r="J44" s="330">
        <f>H32</f>
        <v>0.15</v>
      </c>
      <c r="K44" s="404"/>
      <c r="L44" s="417"/>
      <c r="M44" s="330">
        <f>H33</f>
        <v>0.15</v>
      </c>
      <c r="N44" s="404"/>
      <c r="O44" s="422"/>
      <c r="P44" s="348"/>
      <c r="Q44" s="335"/>
      <c r="R44" s="344"/>
      <c r="S44" s="343"/>
      <c r="T44" s="404"/>
      <c r="U44" s="417"/>
      <c r="V44" s="340">
        <f>H32</f>
        <v>0.15</v>
      </c>
      <c r="W44" s="404"/>
      <c r="X44" s="417"/>
      <c r="Y44" s="340">
        <f>H33</f>
        <v>0.15</v>
      </c>
      <c r="Z44" s="404"/>
      <c r="AA44" s="417"/>
      <c r="AB44" s="352"/>
      <c r="AC44" s="81"/>
      <c r="AD44" s="71"/>
      <c r="AE44" s="72"/>
      <c r="AF44" s="434"/>
      <c r="AG44" s="435"/>
      <c r="AH44" s="29">
        <f>H32</f>
        <v>0.15</v>
      </c>
      <c r="AI44" s="434"/>
      <c r="AJ44" s="435"/>
      <c r="AK44" s="29">
        <f>H33</f>
        <v>0.15</v>
      </c>
      <c r="AL44" s="434"/>
      <c r="AM44" s="435"/>
      <c r="AN44" s="357"/>
      <c r="AO44" s="370"/>
      <c r="AP44" s="372"/>
      <c r="AQ44" s="373"/>
      <c r="AR44" s="434"/>
      <c r="AS44" s="435"/>
      <c r="AT44" s="382">
        <f>H32</f>
        <v>0.15</v>
      </c>
      <c r="AU44" s="434"/>
      <c r="AV44" s="435"/>
      <c r="AW44" s="382">
        <f>H33</f>
        <v>0.15</v>
      </c>
      <c r="AX44" s="434"/>
      <c r="AY44" s="435"/>
      <c r="AZ44" s="357"/>
      <c r="BA44" s="76"/>
      <c r="BB44" s="77"/>
      <c r="BC44" s="73"/>
      <c r="BD44" s="74"/>
      <c r="BE44" s="28">
        <f>H32</f>
        <v>0.15</v>
      </c>
      <c r="BF44" s="73"/>
      <c r="BG44" s="74"/>
      <c r="BH44" s="28">
        <f>H33</f>
        <v>0.15</v>
      </c>
      <c r="BI44" s="73"/>
      <c r="BJ44" s="74"/>
      <c r="BK44" s="75"/>
      <c r="BL44" s="76"/>
      <c r="BM44" s="77"/>
      <c r="BN44" s="73"/>
      <c r="BO44" s="74"/>
      <c r="BP44" s="28">
        <f>H32</f>
        <v>0.15</v>
      </c>
      <c r="BQ44" s="73"/>
      <c r="BR44" s="74"/>
      <c r="BS44" s="28">
        <f>H33</f>
        <v>0.15</v>
      </c>
      <c r="BT44" s="73"/>
      <c r="BU44" s="74"/>
      <c r="BV44" s="75"/>
      <c r="BW44" s="76"/>
      <c r="BX44" s="77"/>
      <c r="BY44" s="73"/>
      <c r="BZ44" s="74"/>
      <c r="CA44" s="28">
        <f>H32</f>
        <v>0.15</v>
      </c>
      <c r="CB44" s="73"/>
      <c r="CC44" s="74"/>
      <c r="CD44" s="28">
        <f>H33</f>
        <v>0.15</v>
      </c>
      <c r="CE44" s="73"/>
      <c r="CF44" s="74"/>
      <c r="CG44" s="75"/>
      <c r="CH44" s="76"/>
      <c r="CI44" s="77"/>
      <c r="CJ44" s="73"/>
      <c r="CK44" s="74"/>
      <c r="CL44" s="28">
        <f>H32</f>
        <v>0.15</v>
      </c>
      <c r="CM44" s="73"/>
      <c r="CN44" s="74"/>
      <c r="CO44" s="28">
        <f>H33</f>
        <v>0.15</v>
      </c>
      <c r="CP44" s="73"/>
      <c r="CQ44" s="74"/>
      <c r="CR44" s="357"/>
    </row>
    <row r="45" spans="1:96" ht="49.15" customHeight="1" x14ac:dyDescent="0.25">
      <c r="A45" s="347">
        <f t="shared" si="0"/>
        <v>32</v>
      </c>
      <c r="B45" s="520" t="s">
        <v>27</v>
      </c>
      <c r="C45" s="520"/>
      <c r="D45" s="521"/>
      <c r="E45" s="320"/>
      <c r="F45" s="322"/>
      <c r="G45" s="323" t="str">
        <f>"bis "&amp; $H$29 &amp;"h"</f>
        <v>bis 6h</v>
      </c>
      <c r="H45" s="406"/>
      <c r="I45" s="407"/>
      <c r="J45" s="331" t="str">
        <f>"bis "&amp; $H$30 &amp;"h"</f>
        <v>bis 9h</v>
      </c>
      <c r="K45" s="406"/>
      <c r="L45" s="406"/>
      <c r="M45" s="334" t="str">
        <f>"über "&amp; $H$31 &amp;"h"</f>
        <v>über 9h</v>
      </c>
      <c r="N45" s="406"/>
      <c r="O45" s="423"/>
      <c r="P45" s="349"/>
      <c r="Q45" s="335"/>
      <c r="R45" s="318"/>
      <c r="S45" s="318" t="s">
        <v>0</v>
      </c>
      <c r="T45" s="406"/>
      <c r="U45" s="406"/>
      <c r="V45" s="346" t="str">
        <f>"bis "&amp; $H$30 &amp;"h"</f>
        <v>bis 9h</v>
      </c>
      <c r="W45" s="417"/>
      <c r="X45" s="406"/>
      <c r="Y45" s="341" t="str">
        <f>"über "&amp; $H$31 &amp;"h"</f>
        <v>über 9h</v>
      </c>
      <c r="Z45" s="431"/>
      <c r="AA45" s="406"/>
      <c r="AB45" s="353"/>
      <c r="AC45" s="81"/>
      <c r="AD45" s="81"/>
      <c r="AE45" s="82" t="s">
        <v>0</v>
      </c>
      <c r="AF45" s="436"/>
      <c r="AG45" s="436"/>
      <c r="AH45" s="82" t="str">
        <f>"bis "&amp; $H$30 &amp;"h"</f>
        <v>bis 9h</v>
      </c>
      <c r="AI45" s="436"/>
      <c r="AJ45" s="436"/>
      <c r="AK45" s="104" t="str">
        <f>"über "&amp; $H$31 &amp;"h"</f>
        <v>über 9h</v>
      </c>
      <c r="AL45" s="440"/>
      <c r="AM45" s="440"/>
      <c r="AN45" s="358"/>
      <c r="AO45" s="370"/>
      <c r="AP45" s="374"/>
      <c r="AQ45" s="375" t="s">
        <v>0</v>
      </c>
      <c r="AR45" s="436"/>
      <c r="AS45" s="436"/>
      <c r="AT45" s="375" t="str">
        <f>"bis "&amp; $H$30 &amp;"h"</f>
        <v>bis 9h</v>
      </c>
      <c r="AU45" s="436"/>
      <c r="AV45" s="436"/>
      <c r="AW45" s="384" t="str">
        <f>"über "&amp; $H$31 &amp;"h"</f>
        <v>über 9h</v>
      </c>
      <c r="AX45" s="440"/>
      <c r="AY45" s="440"/>
      <c r="AZ45" s="358"/>
      <c r="BA45" s="87"/>
      <c r="BB45" s="88" t="s">
        <v>0</v>
      </c>
      <c r="BC45" s="83"/>
      <c r="BD45" s="83"/>
      <c r="BE45" s="103" t="str">
        <f>"bis "&amp; $H$30 &amp;"h"</f>
        <v>bis 9h</v>
      </c>
      <c r="BF45" s="83"/>
      <c r="BG45" s="83"/>
      <c r="BH45" s="102" t="str">
        <f>"über "&amp; $H$31 &amp;"h"</f>
        <v>über 9h</v>
      </c>
      <c r="BI45" s="85"/>
      <c r="BJ45" s="85"/>
      <c r="BK45" s="86"/>
      <c r="BL45" s="87"/>
      <c r="BM45" s="88" t="s">
        <v>0</v>
      </c>
      <c r="BN45" s="83"/>
      <c r="BO45" s="83"/>
      <c r="BP45" s="103" t="str">
        <f>"bis "&amp; $H$30 &amp;"h"</f>
        <v>bis 9h</v>
      </c>
      <c r="BQ45" s="83"/>
      <c r="BR45" s="83"/>
      <c r="BS45" s="102" t="str">
        <f>"über "&amp; $H$31 &amp;"h"</f>
        <v>über 9h</v>
      </c>
      <c r="BT45" s="85"/>
      <c r="BU45" s="85"/>
      <c r="BV45" s="86"/>
      <c r="BW45" s="87"/>
      <c r="BX45" s="88" t="s">
        <v>0</v>
      </c>
      <c r="BY45" s="83"/>
      <c r="BZ45" s="83"/>
      <c r="CA45" s="103" t="str">
        <f>"bis "&amp; $H$30 &amp;"h"</f>
        <v>bis 9h</v>
      </c>
      <c r="CB45" s="83"/>
      <c r="CC45" s="83"/>
      <c r="CD45" s="102" t="str">
        <f>"über "&amp; $H$31 &amp;"h"</f>
        <v>über 9h</v>
      </c>
      <c r="CE45" s="85"/>
      <c r="CF45" s="85"/>
      <c r="CG45" s="86"/>
      <c r="CH45" s="87"/>
      <c r="CI45" s="88" t="s">
        <v>0</v>
      </c>
      <c r="CJ45" s="83"/>
      <c r="CK45" s="83"/>
      <c r="CL45" s="103" t="str">
        <f>"bis "&amp; $H$30 &amp;"h"</f>
        <v>bis 9h</v>
      </c>
      <c r="CM45" s="83"/>
      <c r="CN45" s="83"/>
      <c r="CO45" s="103" t="str">
        <f>"über "&amp; $H$31 &amp;"h"</f>
        <v>über 9h</v>
      </c>
      <c r="CP45" s="83"/>
      <c r="CQ45" s="83"/>
      <c r="CR45" s="358"/>
    </row>
    <row r="46" spans="1:96" x14ac:dyDescent="0.25">
      <c r="A46" s="347">
        <f t="shared" si="0"/>
        <v>33</v>
      </c>
      <c r="B46" s="530" t="s">
        <v>28</v>
      </c>
      <c r="C46" s="531"/>
      <c r="D46" s="532"/>
      <c r="E46" s="320"/>
      <c r="F46" s="324"/>
      <c r="G46" s="325" t="s">
        <v>1</v>
      </c>
      <c r="H46" s="408"/>
      <c r="I46" s="409"/>
      <c r="J46" s="332" t="s">
        <v>1</v>
      </c>
      <c r="K46" s="408"/>
      <c r="L46" s="408"/>
      <c r="M46" s="332" t="s">
        <v>1</v>
      </c>
      <c r="N46" s="408"/>
      <c r="O46" s="409"/>
      <c r="P46" s="350"/>
      <c r="Q46" s="335"/>
      <c r="R46" s="345"/>
      <c r="S46" s="319" t="s">
        <v>1</v>
      </c>
      <c r="T46" s="408"/>
      <c r="U46" s="408"/>
      <c r="V46" s="319" t="s">
        <v>1</v>
      </c>
      <c r="W46" s="429"/>
      <c r="X46" s="408"/>
      <c r="Y46" s="319" t="s">
        <v>1</v>
      </c>
      <c r="Z46" s="408"/>
      <c r="AA46" s="432"/>
      <c r="AB46" s="354"/>
      <c r="AC46" s="81"/>
      <c r="AD46" s="89"/>
      <c r="AE46" s="90" t="s">
        <v>1</v>
      </c>
      <c r="AF46" s="437"/>
      <c r="AG46" s="437"/>
      <c r="AH46" s="90" t="s">
        <v>1</v>
      </c>
      <c r="AI46" s="437"/>
      <c r="AJ46" s="438"/>
      <c r="AK46" s="90" t="s">
        <v>1</v>
      </c>
      <c r="AL46" s="441"/>
      <c r="AM46" s="441"/>
      <c r="AN46" s="359"/>
      <c r="AO46" s="370"/>
      <c r="AP46" s="376"/>
      <c r="AQ46" s="377" t="s">
        <v>1</v>
      </c>
      <c r="AR46" s="437"/>
      <c r="AS46" s="437"/>
      <c r="AT46" s="377" t="s">
        <v>1</v>
      </c>
      <c r="AU46" s="437"/>
      <c r="AV46" s="438"/>
      <c r="AW46" s="377" t="s">
        <v>1</v>
      </c>
      <c r="AX46" s="441"/>
      <c r="AY46" s="441"/>
      <c r="AZ46" s="359"/>
      <c r="BA46" s="95"/>
      <c r="BB46" s="96" t="s">
        <v>1</v>
      </c>
      <c r="BC46" s="91"/>
      <c r="BD46" s="91"/>
      <c r="BE46" s="96" t="s">
        <v>1</v>
      </c>
      <c r="BF46" s="91"/>
      <c r="BG46" s="92"/>
      <c r="BH46" s="96" t="s">
        <v>1</v>
      </c>
      <c r="BI46" s="93"/>
      <c r="BJ46" s="93"/>
      <c r="BK46" s="94"/>
      <c r="BL46" s="95"/>
      <c r="BM46" s="96" t="s">
        <v>1</v>
      </c>
      <c r="BN46" s="91"/>
      <c r="BO46" s="91"/>
      <c r="BP46" s="96" t="s">
        <v>1</v>
      </c>
      <c r="BQ46" s="91"/>
      <c r="BR46" s="92"/>
      <c r="BS46" s="96" t="s">
        <v>1</v>
      </c>
      <c r="BT46" s="93"/>
      <c r="BU46" s="93"/>
      <c r="BV46" s="94"/>
      <c r="BW46" s="95"/>
      <c r="BX46" s="96" t="s">
        <v>1</v>
      </c>
      <c r="BY46" s="91"/>
      <c r="BZ46" s="91"/>
      <c r="CA46" s="96" t="s">
        <v>1</v>
      </c>
      <c r="CB46" s="91"/>
      <c r="CC46" s="92"/>
      <c r="CD46" s="96" t="s">
        <v>1</v>
      </c>
      <c r="CE46" s="93"/>
      <c r="CF46" s="93"/>
      <c r="CG46" s="94"/>
      <c r="CH46" s="95"/>
      <c r="CI46" s="96" t="s">
        <v>1</v>
      </c>
      <c r="CJ46" s="91"/>
      <c r="CK46" s="91"/>
      <c r="CL46" s="96" t="s">
        <v>1</v>
      </c>
      <c r="CM46" s="91"/>
      <c r="CN46" s="92"/>
      <c r="CO46" s="96" t="s">
        <v>1</v>
      </c>
      <c r="CP46" s="91"/>
      <c r="CQ46" s="92"/>
      <c r="CR46" s="359"/>
    </row>
    <row r="47" spans="1:96" s="50" customFormat="1" x14ac:dyDescent="0.25">
      <c r="A47" s="347">
        <f t="shared" si="0"/>
        <v>34</v>
      </c>
      <c r="B47" s="358"/>
      <c r="C47" s="358" t="s">
        <v>10</v>
      </c>
      <c r="D47" s="363">
        <f>H9</f>
        <v>1666.67</v>
      </c>
      <c r="E47" s="320"/>
      <c r="F47" s="326" t="str">
        <f t="shared" ref="F47:F110" si="1">IF(OR(G47=$H$6,G47=0),"",G47/B47)</f>
        <v/>
      </c>
      <c r="G47" s="327"/>
      <c r="H47" s="410"/>
      <c r="I47" s="411"/>
      <c r="J47" s="329"/>
      <c r="K47" s="418"/>
      <c r="L47" s="419"/>
      <c r="M47" s="333"/>
      <c r="N47" s="424"/>
      <c r="O47" s="425"/>
      <c r="P47" s="351"/>
      <c r="Q47" s="335"/>
      <c r="R47" s="335" t="str">
        <f>IF(OR(S47=$H$6,S47=0),"",S47/B47)</f>
        <v/>
      </c>
      <c r="S47" s="336"/>
      <c r="T47" s="418"/>
      <c r="U47" s="411"/>
      <c r="V47" s="338"/>
      <c r="W47" s="418"/>
      <c r="X47" s="430"/>
      <c r="Y47" s="339"/>
      <c r="Z47" s="418"/>
      <c r="AA47" s="430"/>
      <c r="AB47" s="355"/>
      <c r="AC47" s="81"/>
      <c r="AD47" s="9"/>
      <c r="AE47" s="11"/>
      <c r="AF47" s="418"/>
      <c r="AG47" s="411"/>
      <c r="AH47" s="12"/>
      <c r="AI47" s="418"/>
      <c r="AJ47" s="439"/>
      <c r="AK47" s="13"/>
      <c r="AL47" s="424"/>
      <c r="AM47" s="425"/>
      <c r="AN47" s="360"/>
      <c r="AO47" s="370"/>
      <c r="AP47" s="378"/>
      <c r="AQ47" s="379"/>
      <c r="AR47" s="418"/>
      <c r="AS47" s="411"/>
      <c r="AT47" s="383"/>
      <c r="AU47" s="418"/>
      <c r="AV47" s="439"/>
      <c r="AW47" s="385"/>
      <c r="AX47" s="418"/>
      <c r="AY47" s="425"/>
      <c r="AZ47" s="360"/>
      <c r="BA47" s="17" t="str">
        <f t="shared" ref="BA47:BA110" si="2">IF(OR(BB47=$H$6,BB47=0),"",BB47/B47)</f>
        <v/>
      </c>
      <c r="BB47" s="14"/>
      <c r="BC47" s="125"/>
      <c r="BD47" s="10"/>
      <c r="BE47" s="15"/>
      <c r="BF47" s="125"/>
      <c r="BG47" s="23"/>
      <c r="BH47" s="16"/>
      <c r="BI47" s="125"/>
      <c r="BJ47" s="126"/>
      <c r="BK47" s="49"/>
      <c r="BL47" s="17"/>
      <c r="BM47" s="14"/>
      <c r="BN47" s="125"/>
      <c r="BO47" s="10"/>
      <c r="BP47" s="15"/>
      <c r="BQ47" s="125"/>
      <c r="BR47" s="23"/>
      <c r="BS47" s="16"/>
      <c r="BT47" s="125"/>
      <c r="BU47" s="126"/>
      <c r="BV47" s="49"/>
      <c r="BW47" s="17"/>
      <c r="BX47" s="14"/>
      <c r="BY47" s="125"/>
      <c r="BZ47" s="10"/>
      <c r="CA47" s="15"/>
      <c r="CB47" s="125"/>
      <c r="CC47" s="23"/>
      <c r="CD47" s="16"/>
      <c r="CE47" s="125"/>
      <c r="CF47" s="126"/>
      <c r="CG47" s="49"/>
      <c r="CH47" s="17"/>
      <c r="CI47" s="14"/>
      <c r="CJ47" s="125"/>
      <c r="CK47" s="10"/>
      <c r="CL47" s="15"/>
      <c r="CM47" s="125"/>
      <c r="CN47" s="23"/>
      <c r="CO47" s="15"/>
      <c r="CP47" s="125"/>
      <c r="CQ47" s="23"/>
      <c r="CR47" s="360"/>
    </row>
    <row r="48" spans="1:96" x14ac:dyDescent="0.25">
      <c r="A48" s="347">
        <f t="shared" si="0"/>
        <v>35</v>
      </c>
      <c r="B48" s="364">
        <f>SUM(D47+0.01)</f>
        <v>1666.68</v>
      </c>
      <c r="C48" s="365" t="s">
        <v>10</v>
      </c>
      <c r="D48" s="366">
        <f>H11</f>
        <v>2150</v>
      </c>
      <c r="E48" s="326">
        <f>H25</f>
        <v>0.05</v>
      </c>
      <c r="F48" s="326" t="str">
        <f t="shared" si="1"/>
        <v/>
      </c>
      <c r="G48" s="327">
        <f>IF(AND(IF((((B48-1-$H$11)*E48))&gt;$H$21,$H$21,IF((((B48-1-$H$11)*E48))&lt;$H$6,$H$6,((B48-1-$H$11)*E48)))&lt;=$H$6,B48-1&lt;$H$11),$H$6,IF((((B48-1-$H$11)*E48))&gt;$H$21,$H$21,IF((((B48-1-$H$11)*E48))&lt;$H$6,$H$6,((B48-1-$H$11)*E48))))</f>
        <v>15</v>
      </c>
      <c r="H48" s="412"/>
      <c r="I48" s="411">
        <f t="shared" ref="I48:I120" si="3">SUM(G48*H48)</f>
        <v>0</v>
      </c>
      <c r="J48" s="329">
        <f t="shared" ref="J48:J111" si="4">IF(G48=0,0,IF((ROUND(G48*(1+$H$32),0))&gt;$H$22,$H$22,IF((ROUND(G48*(1+$H$32),0))&lt;$H$7,$H$7,ROUND(G48*(1+$H$32),0))))</f>
        <v>22</v>
      </c>
      <c r="K48" s="420"/>
      <c r="L48" s="419">
        <f t="shared" ref="L48:L111" si="5">SUM(J48*K48)</f>
        <v>0</v>
      </c>
      <c r="M48" s="333">
        <f t="shared" ref="M48:M111" si="6">IF(J48=0,0,IF((ROUND(J48*(1+$H$33),0))&gt;$H$23,$H$23,IF((ROUND(J48*(1+$H$33),0))&lt;$H$8,$H$8,ROUND(J48*(1+$H$33),0))))</f>
        <v>29</v>
      </c>
      <c r="N48" s="426"/>
      <c r="O48" s="427">
        <f t="shared" ref="O48:O111" si="7">SUM(M48*N48)</f>
        <v>0</v>
      </c>
      <c r="P48" s="351">
        <f>SUM(I48+L48+O48)</f>
        <v>0</v>
      </c>
      <c r="Q48" s="335">
        <f>H25</f>
        <v>0.05</v>
      </c>
      <c r="R48" s="335" t="str">
        <f t="shared" ref="R48:R111" si="8">IF(OR(S48=$H$6-1,S48=0),"",S48/B48)</f>
        <v/>
      </c>
      <c r="S48" s="336">
        <f>IF(AND(IF((((B48-1-$H$12)*Q48)/$H$34)&gt;$H$21,$H$21,IF((((B48-1-$H$12)*Q48)/$H$34)&lt;$H$6-1,$H$6-1,((B48-1-$H$12)*Q48)/$H$34))&lt;=$H$6-1,B48-1&lt;$H$12),$H$6-1,IF((((B48-1-$H$12)*Q48)/$H$34)&gt;$H$21,$H$21,IF((((B48-1-$H$12)*Q48)/$H$34)&lt;$H$6-1,$H$6-1,((B48-1-$H$12)*Q48)/$H$34)))</f>
        <v>14</v>
      </c>
      <c r="T48" s="421"/>
      <c r="U48" s="411">
        <f t="shared" ref="U48:U111" si="9">S48*T48</f>
        <v>0</v>
      </c>
      <c r="V48" s="338">
        <f t="shared" ref="V48:V111" si="10">IF(S48=0,0,IF((ROUND(S48*(1+$H$32),0))&gt;$H$22,$H$22,IF((ROUND(S48*(1+$H$32),0))&lt;$H$7-1,$H$7-1,ROUND(S48*(1+$H$32),0))))</f>
        <v>21</v>
      </c>
      <c r="W48" s="421"/>
      <c r="X48" s="430">
        <f t="shared" ref="X48:X111" si="11">V48*W48</f>
        <v>0</v>
      </c>
      <c r="Y48" s="339">
        <f t="shared" ref="Y48:Y111" si="12">IF(V48=0,0,IF((ROUND(V48*(1+$H$33),0))&gt;$H$23,$H$23,IF((ROUND(V48*(1+$H$33),0))&lt;$H$8-1,$H$8-1,ROUND(V48*(1+$H$33),0))))</f>
        <v>28</v>
      </c>
      <c r="Z48" s="421"/>
      <c r="AA48" s="430">
        <f t="shared" ref="AA48:AA111" si="13">Y48*Z48</f>
        <v>0</v>
      </c>
      <c r="AB48" s="355">
        <f t="shared" ref="AB48:AB111" si="14">U48+X48+AA48</f>
        <v>0</v>
      </c>
      <c r="AC48" s="9">
        <f>H25</f>
        <v>0.05</v>
      </c>
      <c r="AD48" s="9" t="str">
        <f t="shared" ref="AD48:AD111" si="15">IF(OR(AE48=$H$6-2,AE48=0),"",AE48/B48)</f>
        <v/>
      </c>
      <c r="AE48" s="11">
        <f t="shared" ref="AE48:AE111" si="16">IF(AND(IF((((B48-1-$H$13)*$H$25)/$H$35)&gt;$H$21,$H$21,IF((((B48-1-$H$13)*$H$25)/$H$35)&lt;$H$6-2,$H$6-2,((B48-1-$H$13)*$H$25)/$H$35))&lt;=$H$6-2,B48-1&lt;$H$13),$H$6-2,IF((((B48-1-$H$13)*$H$25)/$H$35)&gt;$H$21,$H$21,IF((((B48-1-$H$13)*$H$25)/$H$35)&lt;$H$6-2,$H$6-2,((B48-1-$H$13)*$H$25)/$H$35)))</f>
        <v>13</v>
      </c>
      <c r="AF48" s="421"/>
      <c r="AG48" s="411">
        <f t="shared" ref="AG48:AG111" si="17">AE48*AF48</f>
        <v>0</v>
      </c>
      <c r="AH48" s="12">
        <f t="shared" ref="AH48:AH111" si="18">IF(AE48=0,0,IF((ROUND(AE48*(1+$H$32),0))&gt;$H$22,$H$22,IF((ROUND(AE48*(1+$H$32),0))&lt;$H$7-2,$H$7-2,ROUND(AE48*(1+$H$32),0))))</f>
        <v>20</v>
      </c>
      <c r="AI48" s="421"/>
      <c r="AJ48" s="439">
        <f t="shared" ref="AJ48:AJ111" si="19">AH48*AI48</f>
        <v>0</v>
      </c>
      <c r="AK48" s="13">
        <f t="shared" ref="AK48:AK111" si="20">IF(AH48=0,0,IF((ROUND(AH48*(1+$H$33),0))&gt;$H$23,$H$23,IF((ROUND(AH48*(1+$H$33),0))&lt;$H$8-2,$H$8-2,ROUND(AH48*(1+$H$33),0))))</f>
        <v>27</v>
      </c>
      <c r="AL48" s="426"/>
      <c r="AM48" s="427">
        <f t="shared" ref="AM48:AM111" si="21">AK48*AL48</f>
        <v>0</v>
      </c>
      <c r="AN48" s="361">
        <f t="shared" ref="AN48:AN111" si="22">AG48+AJ48+AM48</f>
        <v>0</v>
      </c>
      <c r="AO48" s="378">
        <f>H25</f>
        <v>0.05</v>
      </c>
      <c r="AP48" s="378" t="str">
        <f t="shared" ref="AP48:AP111" si="23">IF(OR(AQ48=$H$6-3,AQ48=0),"",AQ48/B48)</f>
        <v/>
      </c>
      <c r="AQ48" s="379">
        <f t="shared" ref="AQ48:AQ111" si="24">IF(AND(IF((((B48-1-$H$14)*$H$25)/$H$36)&gt;$H$21,$H$21,IF((((B48-1-$H$14)*$H$25)/$H$36)&lt;$H$6-3,$H$6-3,((B48-1-$H$14)*$H$25)/$H$36))&lt;=$H$6-3,B48-1&lt;$H$14),$H$6-3,IF((((B48-1-$H$14)*$H$25)/$H$36)&gt;$H$21,$H$21,IF((((B48-1-$H$14)*$H$25)/$H$36)&lt;$H$6-3,$H$6-3,((B48-1-$H$14)*$H$25)/$H$36)))</f>
        <v>12</v>
      </c>
      <c r="AR48" s="421"/>
      <c r="AS48" s="411">
        <f t="shared" ref="AS48:AS111" si="25">AQ48*AR48</f>
        <v>0</v>
      </c>
      <c r="AT48" s="383">
        <f t="shared" ref="AT48:AT111" si="26">IF(AQ48=0,0,IF((ROUND(AQ48*(1+$H$32),0))&gt;$H$22,$H$22,IF((ROUND(AQ48*(1+$H$32),0))&lt;$H$7-3,$H$7-3,ROUND(AQ48*(1+$H$32),0))))</f>
        <v>19</v>
      </c>
      <c r="AU48" s="421"/>
      <c r="AV48" s="439">
        <f t="shared" ref="AV48:AV111" si="27">AT48*AU48</f>
        <v>0</v>
      </c>
      <c r="AW48" s="385">
        <f t="shared" ref="AW48:AW111" si="28">IF(AT48=0,0,IF((ROUND(AT48*(1+$H$33),0))&gt;$H$23,$H$23,IF((ROUND(AT48*(1+$H$33),0))&lt;$H$8-3,$H$8-3,ROUND(AT48*(1+$H$33),0))))</f>
        <v>26</v>
      </c>
      <c r="AX48" s="421"/>
      <c r="AY48" s="427">
        <f t="shared" ref="AY48:AY111" si="29">AW48*AX48</f>
        <v>0</v>
      </c>
      <c r="AZ48" s="361">
        <f t="shared" ref="AZ48:AZ111" si="30">AS48+AV48+AY48</f>
        <v>0</v>
      </c>
      <c r="BA48" s="17">
        <f t="shared" si="2"/>
        <v>6.5999472004223967E-3</v>
      </c>
      <c r="BB48" s="14">
        <f t="shared" ref="BB48:BB111" si="31">IF(AND(IF((((B48-1-$H$15)*$H$25)/$H$37)&gt;$H$21,$H$21,IF((((B48-1-$H$15)*$H$25)/$H$37)&lt;$H$6-4,$H$6-4,((B48-1-$H$15)*$H$25)/$H$37))&lt;=$H$6-4,B48-1&lt;$H$15),$H$6-4,IF((((B48-1-$H$15)*$H$25)/$H$37)&gt;$H$21,$H$21,IF((((B48-1-$H$15)*$H$25)/$H$37)&lt;$H$6-4,$H$6-4,((B48-1-$H$15)*$H$25)/$H$37)))</f>
        <v>11</v>
      </c>
      <c r="BC48" s="24"/>
      <c r="BD48" s="10">
        <f t="shared" ref="BD48:BD111" si="32">BB48*BC48</f>
        <v>0</v>
      </c>
      <c r="BE48" s="15">
        <f t="shared" ref="BE48:BE111" si="33">IF(BB48=0,0,IF((ROUND(BB48*(1+$H$32),0))&gt;$H$22,$H$22,IF((ROUND(BB48*(1+$H$32),0))&lt;$H$7-4,$H$7-4,ROUND(BB48*(1+$H$32),0))))</f>
        <v>18</v>
      </c>
      <c r="BF48" s="24"/>
      <c r="BG48" s="23">
        <f t="shared" ref="BG48:BG111" si="34">BE48*BF48</f>
        <v>0</v>
      </c>
      <c r="BH48" s="16">
        <f t="shared" ref="BH48:BH111" si="35">IF(BE48=0,0,IF((ROUND(BE48*(1+$H$32),0))&gt;$H$22,$H$22,IF((ROUND(BE48*(1+$H$32),0))&lt;$H$8-4,$H$8-4,ROUND(BE48*(1+$H$32),0))))</f>
        <v>25</v>
      </c>
      <c r="BI48" s="24"/>
      <c r="BJ48" s="25">
        <f t="shared" ref="BJ48:BJ111" si="36">BH48*BI48</f>
        <v>0</v>
      </c>
      <c r="BK48" s="26">
        <f t="shared" ref="BK48:BK111" si="37">BD48+BG48+BJ48</f>
        <v>0</v>
      </c>
      <c r="BL48" s="17">
        <f t="shared" ref="BL48:BL111" si="38">IF(OR(BM48=$H$6,BM48=0),"",BM48/B48)</f>
        <v>5.9999520003839969E-3</v>
      </c>
      <c r="BM48" s="14">
        <f t="shared" ref="BM48:BM111" si="39">IF(AND(IF((((B48-1-$H$16)*$H$25)/$H$38)&gt;$H$21,$H$21,IF((((B48-1-$H$16)*$H$25)/$H$38)&lt;$H$6-5,$H$6-5,((B48-1-$H$16)*$H$25)/$H$38))&lt;=$H$6-5,B48-1&lt;$H$16),$H$6-5,IF((((B48-1-$H$16)*$H$25)/$H$38)&gt;$H$21,$H$21,IF((((B48-1-$H$16)*$H$25)/$H$38)&lt;$H$6-5,$H$6-5,((B48-1-$H$16)*$H$25)/$H$38)))</f>
        <v>10</v>
      </c>
      <c r="BN48" s="24"/>
      <c r="BO48" s="10">
        <f t="shared" ref="BO48:BO111" si="40">BM48*BN48</f>
        <v>0</v>
      </c>
      <c r="BP48" s="15">
        <f t="shared" ref="BP48:BP111" si="41">IF(BM48=0,0,IF((ROUND(BM48*(1+$H$32),0))&gt;$H$22,$H$22,IF((ROUND(BM48*(1+$H$32),0))&lt;$H$7-5,$H$7-5,ROUND(BM48*(1+$H$32),0))))</f>
        <v>17</v>
      </c>
      <c r="BQ48" s="24"/>
      <c r="BR48" s="23">
        <f t="shared" ref="BR48:BR111" si="42">BP48*BQ48</f>
        <v>0</v>
      </c>
      <c r="BS48" s="16">
        <f t="shared" ref="BS48:BS111" si="43">IF(BP48=0,0,IF((ROUND(BP48*(1+$H$32),0))&gt;$H$22,$H$22,IF((ROUND(BP48*(1+$H$32),0))&lt;$H$8-5,$H$8-5,ROUND(BP48*(1+$H$32),0))))</f>
        <v>24</v>
      </c>
      <c r="BT48" s="24"/>
      <c r="BU48" s="25">
        <f t="shared" ref="BU48:BU111" si="44">BS48*BT48</f>
        <v>0</v>
      </c>
      <c r="BV48" s="26">
        <f t="shared" ref="BV48:BV111" si="45">BO48+BR48+BU48</f>
        <v>0</v>
      </c>
      <c r="BW48" s="17">
        <f t="shared" ref="BW48:BW111" si="46">IF(OR(BX48=$H$6,BX48=0),"",BX48/B48)</f>
        <v>5.3999568003455971E-3</v>
      </c>
      <c r="BX48" s="14">
        <f t="shared" ref="BX48:BX111" si="47">IF(AND(IF((((B48-1-$H$17)*$H$25)/$H$39)&gt;$H$21,$H$21,IF((((B48-1-$H$17)*$H$25)/$H$39)&lt;$H$6-6,$H$6-6,((B48-1-$H$17)*$H$25)/$H$39))&lt;=$H$6-6,B48-1&lt;$H$17),$H$6-6,IF((((B48-1-$H$17)*$H$25)/$H$39)&gt;$H$21,$H$21,IF((((B48-1-$H$17)*$H$25)/$H$39)&lt;$H$6-6,$H$6-6,((B48-1-$H$17)*$H$25)/$H$39)))</f>
        <v>9</v>
      </c>
      <c r="BY48" s="24"/>
      <c r="BZ48" s="10">
        <f t="shared" ref="BZ48:BZ111" si="48">BX48*BY48</f>
        <v>0</v>
      </c>
      <c r="CA48" s="15">
        <f t="shared" ref="CA48:CA111" si="49">IF(BX48=0,0,IF((ROUND(BX48*(1+$H$32),0))&gt;$H$22,$H$22,IF((ROUND(BX48*(1+$H$32),0))&lt;$H$7-6,$H$7-6,ROUND(BX48*(1+$H$32),0))))</f>
        <v>16</v>
      </c>
      <c r="CB48" s="24"/>
      <c r="CC48" s="23">
        <f t="shared" ref="CC48:CC111" si="50">CA48*CB48</f>
        <v>0</v>
      </c>
      <c r="CD48" s="16">
        <f t="shared" ref="CD48:CD111" si="51">IF(CA48=0,0,IF((ROUND(CA48*(1+$H$32),0))&gt;$H$22,$H$22,IF((ROUND(CA48*(1+$H$32),0))&lt;$H$8-6,$H$8-6,ROUND(CA48*(1+$H$32),0))))</f>
        <v>23</v>
      </c>
      <c r="CE48" s="24"/>
      <c r="CF48" s="25">
        <f t="shared" ref="CF48:CF111" si="52">CD48*CE48</f>
        <v>0</v>
      </c>
      <c r="CG48" s="26">
        <f t="shared" ref="CG48:CG111" si="53">BZ48+CC48+CF48</f>
        <v>0</v>
      </c>
      <c r="CH48" s="17">
        <f t="shared" ref="CH48:CH111" si="54">IF(OR(CI48=$H$6,CI48=0),"",CI48/B48)</f>
        <v>4.7999616003071973E-3</v>
      </c>
      <c r="CI48" s="14">
        <f t="shared" ref="CI48:CI111" si="55">IF(AND(IF((((B48-1-$H$18)*$H$25)/$H$40)&gt;$H$21,$H$21,IF((((B48-1-$H$18)*$H$25)/$H$40)&lt;$H$6-7,$H$6-7,((B48-1-$H$18)*$H$25)/$H$40))&lt;=$H$6-7,B48-1&lt;$H$18),$H$6-7,IF((((B48-1-$H$18)*$H$25)/$H$40)&gt;$H$21,$H$21,IF((((B48-1-$H$18)*$H$25)/$H$40)&lt;$H$6-7,$H$6-7,((B48-1-$H$18)*$H$25)/$H$40)))</f>
        <v>8</v>
      </c>
      <c r="CJ48" s="24"/>
      <c r="CK48" s="10">
        <f t="shared" ref="CK48:CK111" si="56">CI48*CJ48</f>
        <v>0</v>
      </c>
      <c r="CL48" s="15">
        <f t="shared" ref="CL48:CL111" si="57">IF(CI48=0,0,IF((ROUND(CI48*(1+$H$32),0))&gt;$H$22,$H$22,IF((ROUND(CI48*(1+$H$32),0))&lt;$H$7-7,$H$7-7,ROUND(CI48*(1+$H$32),0))))</f>
        <v>15</v>
      </c>
      <c r="CM48" s="24"/>
      <c r="CN48" s="23">
        <f t="shared" ref="CN48:CN111" si="58">CL48*CM48</f>
        <v>0</v>
      </c>
      <c r="CO48" s="15">
        <f t="shared" ref="CO48:CO111" si="59">IF(CL48=0,0,IF((ROUND(CL48*(1+$H$32),0))&gt;$H$22,$H$22,IF((ROUND(CL48*(1+$H$32),0))&lt;$H$8-7,$H$8-7,ROUND(CL48*(1+$H$32),0))))</f>
        <v>22</v>
      </c>
      <c r="CP48" s="24"/>
      <c r="CQ48" s="23">
        <f t="shared" ref="CQ48:CQ111" si="60">CO48*CP48</f>
        <v>0</v>
      </c>
      <c r="CR48" s="361">
        <f t="shared" ref="CR48:CR111" si="61">CK48+CN48+CQ48</f>
        <v>0</v>
      </c>
    </row>
    <row r="49" spans="1:96" x14ac:dyDescent="0.25">
      <c r="A49" s="347">
        <f t="shared" si="0"/>
        <v>36</v>
      </c>
      <c r="B49" s="367">
        <f t="shared" ref="B49:B112" si="62">SUM(D48+1)</f>
        <v>2151</v>
      </c>
      <c r="C49" s="365" t="s">
        <v>10</v>
      </c>
      <c r="D49" s="366">
        <f>D48+$H$19</f>
        <v>2250</v>
      </c>
      <c r="E49" s="326">
        <f>IF((((B49-1-$H$11)*$H$25))&lt;$H$6,$H$25,IF(G48=$H$21,E48,IF((E48+$H$27)&gt;$H$26,$H$26,E48+$H$27)))</f>
        <v>0.05</v>
      </c>
      <c r="F49" s="326" t="str">
        <f t="shared" si="1"/>
        <v/>
      </c>
      <c r="G49" s="327">
        <f t="shared" ref="G49:G112" si="63">IF(AND(IF((((B49-1-$H$11)*E49))&gt;$H$21,$H$21,IF((((B49-1-$H$11)*E49))&lt;$H$6,$H$6,((B49-1-$H$11)*E49)))&lt;=$H$6,B49-1&lt;$H$11),$H$6,IF((((B49-1-$H$11)*E49))&gt;$H$21,$H$21,IF((((B49-1-$H$11)*E49))&lt;$H$6,$H$6,((B49-1-$H$11)*E49))))</f>
        <v>15</v>
      </c>
      <c r="H49" s="413"/>
      <c r="I49" s="414">
        <f t="shared" si="3"/>
        <v>0</v>
      </c>
      <c r="J49" s="329">
        <f t="shared" si="4"/>
        <v>22</v>
      </c>
      <c r="K49" s="421"/>
      <c r="L49" s="414">
        <f t="shared" si="5"/>
        <v>0</v>
      </c>
      <c r="M49" s="333">
        <f t="shared" si="6"/>
        <v>29</v>
      </c>
      <c r="N49" s="428"/>
      <c r="O49" s="414">
        <f t="shared" si="7"/>
        <v>0</v>
      </c>
      <c r="P49" s="351">
        <f t="shared" ref="P49:P112" si="64">SUM(I49+L49+O49)</f>
        <v>0</v>
      </c>
      <c r="Q49" s="335">
        <f t="shared" ref="Q49:Q54" si="65">IF((((B49-1-$H$12)*$H$25/$H$34))&lt;=($H$6-1),$H$25,IF(S48=$H$21,Q48,IF((Q48+$H$27)&gt;$H$26,$H$26,Q48+$H$27)))</f>
        <v>0.05</v>
      </c>
      <c r="R49" s="335" t="str">
        <f t="shared" si="8"/>
        <v/>
      </c>
      <c r="S49" s="336">
        <f t="shared" ref="S49:S112" si="66">IF(AND(IF((((B49-1-$H$12)*Q49)/$H$34)&gt;$H$21,$H$21,IF((((B49-1-$H$12)*Q49)/$H$34)&lt;$H$6-1,$H$6-1,((B49-1-$H$12)*Q49)/$H$34))&lt;=$H$6-1,B49-1&lt;$H$12),$H$6-1,IF((((B49-1-$H$12)*Q49)/$H$34)&gt;$H$21,$H$21,IF((((B49-1-$H$12)*Q49)/$H$34)&lt;$H$6-1,$H$6-1,((B49-1-$H$12)*Q49)/$H$34)))</f>
        <v>14</v>
      </c>
      <c r="T49" s="421"/>
      <c r="U49" s="411">
        <f t="shared" si="9"/>
        <v>0</v>
      </c>
      <c r="V49" s="338">
        <f t="shared" si="10"/>
        <v>21</v>
      </c>
      <c r="W49" s="421"/>
      <c r="X49" s="419">
        <f t="shared" si="11"/>
        <v>0</v>
      </c>
      <c r="Y49" s="339">
        <f t="shared" si="12"/>
        <v>28</v>
      </c>
      <c r="Z49" s="421"/>
      <c r="AA49" s="427">
        <f t="shared" si="13"/>
        <v>0</v>
      </c>
      <c r="AB49" s="355">
        <f t="shared" si="14"/>
        <v>0</v>
      </c>
      <c r="AC49" s="9">
        <f>IF((((B49-1-$H$13)*$H$25/$H$35))&lt;=($H$6-2),$H$25,IF(AE48=$H$21,AC48,IF((AC48+$H$27)&gt;$H$26,$H$26,AC48+$H$27)))</f>
        <v>0.05</v>
      </c>
      <c r="AD49" s="9" t="str">
        <f t="shared" si="15"/>
        <v/>
      </c>
      <c r="AE49" s="11">
        <f t="shared" si="16"/>
        <v>13</v>
      </c>
      <c r="AF49" s="421"/>
      <c r="AG49" s="411">
        <f t="shared" si="17"/>
        <v>0</v>
      </c>
      <c r="AH49" s="12">
        <f t="shared" si="18"/>
        <v>20</v>
      </c>
      <c r="AI49" s="421"/>
      <c r="AJ49" s="439">
        <f t="shared" si="19"/>
        <v>0</v>
      </c>
      <c r="AK49" s="13">
        <f t="shared" si="20"/>
        <v>27</v>
      </c>
      <c r="AL49" s="426"/>
      <c r="AM49" s="427">
        <f t="shared" si="21"/>
        <v>0</v>
      </c>
      <c r="AN49" s="361">
        <f t="shared" si="22"/>
        <v>0</v>
      </c>
      <c r="AO49" s="378">
        <f>IF((((B49-1-$H$14)*$H$25/$H$36))&lt;=($H$6-3),$H$25,IF(AQ48=$H$21,AO48,IF((AO48+$H$27)&gt;$H$26,$H$26,AO48+$H$27)))</f>
        <v>0.05</v>
      </c>
      <c r="AP49" s="378" t="str">
        <f t="shared" si="23"/>
        <v/>
      </c>
      <c r="AQ49" s="379">
        <f t="shared" si="24"/>
        <v>12</v>
      </c>
      <c r="AR49" s="421"/>
      <c r="AS49" s="411">
        <f t="shared" si="25"/>
        <v>0</v>
      </c>
      <c r="AT49" s="383">
        <f t="shared" si="26"/>
        <v>19</v>
      </c>
      <c r="AU49" s="421"/>
      <c r="AV49" s="439">
        <f t="shared" si="27"/>
        <v>0</v>
      </c>
      <c r="AW49" s="385">
        <f t="shared" si="28"/>
        <v>26</v>
      </c>
      <c r="AX49" s="421"/>
      <c r="AY49" s="427">
        <f t="shared" si="29"/>
        <v>0</v>
      </c>
      <c r="AZ49" s="361">
        <f t="shared" si="30"/>
        <v>0</v>
      </c>
      <c r="BA49" s="17">
        <f t="shared" si="2"/>
        <v>5.1139005113900512E-3</v>
      </c>
      <c r="BB49" s="14">
        <f t="shared" si="31"/>
        <v>11</v>
      </c>
      <c r="BC49" s="24"/>
      <c r="BD49" s="10">
        <f t="shared" si="32"/>
        <v>0</v>
      </c>
      <c r="BE49" s="15">
        <f t="shared" si="33"/>
        <v>18</v>
      </c>
      <c r="BF49" s="24"/>
      <c r="BG49" s="23">
        <f t="shared" si="34"/>
        <v>0</v>
      </c>
      <c r="BH49" s="16">
        <f t="shared" si="35"/>
        <v>25</v>
      </c>
      <c r="BI49" s="24"/>
      <c r="BJ49" s="25">
        <f t="shared" si="36"/>
        <v>0</v>
      </c>
      <c r="BK49" s="26">
        <f t="shared" si="37"/>
        <v>0</v>
      </c>
      <c r="BL49" s="17">
        <f t="shared" si="38"/>
        <v>4.6490004649000468E-3</v>
      </c>
      <c r="BM49" s="14">
        <f t="shared" si="39"/>
        <v>10</v>
      </c>
      <c r="BN49" s="24"/>
      <c r="BO49" s="10">
        <f t="shared" si="40"/>
        <v>0</v>
      </c>
      <c r="BP49" s="15">
        <f t="shared" si="41"/>
        <v>17</v>
      </c>
      <c r="BQ49" s="24"/>
      <c r="BR49" s="23">
        <f t="shared" si="42"/>
        <v>0</v>
      </c>
      <c r="BS49" s="16">
        <f t="shared" si="43"/>
        <v>24</v>
      </c>
      <c r="BT49" s="24"/>
      <c r="BU49" s="25">
        <f t="shared" si="44"/>
        <v>0</v>
      </c>
      <c r="BV49" s="26">
        <f t="shared" si="45"/>
        <v>0</v>
      </c>
      <c r="BW49" s="17">
        <f t="shared" si="46"/>
        <v>4.1841004184100415E-3</v>
      </c>
      <c r="BX49" s="14">
        <f t="shared" si="47"/>
        <v>9</v>
      </c>
      <c r="BY49" s="24"/>
      <c r="BZ49" s="10">
        <f t="shared" si="48"/>
        <v>0</v>
      </c>
      <c r="CA49" s="15">
        <f t="shared" si="49"/>
        <v>16</v>
      </c>
      <c r="CB49" s="24"/>
      <c r="CC49" s="23">
        <f t="shared" si="50"/>
        <v>0</v>
      </c>
      <c r="CD49" s="16">
        <f t="shared" si="51"/>
        <v>23</v>
      </c>
      <c r="CE49" s="24"/>
      <c r="CF49" s="25">
        <f t="shared" si="52"/>
        <v>0</v>
      </c>
      <c r="CG49" s="26">
        <f t="shared" si="53"/>
        <v>0</v>
      </c>
      <c r="CH49" s="17">
        <f t="shared" si="54"/>
        <v>3.7192003719200371E-3</v>
      </c>
      <c r="CI49" s="14">
        <f t="shared" si="55"/>
        <v>8</v>
      </c>
      <c r="CJ49" s="24"/>
      <c r="CK49" s="10">
        <f t="shared" si="56"/>
        <v>0</v>
      </c>
      <c r="CL49" s="15">
        <f t="shared" si="57"/>
        <v>15</v>
      </c>
      <c r="CM49" s="24"/>
      <c r="CN49" s="23">
        <f t="shared" si="58"/>
        <v>0</v>
      </c>
      <c r="CO49" s="15">
        <f t="shared" si="59"/>
        <v>22</v>
      </c>
      <c r="CP49" s="24"/>
      <c r="CQ49" s="23">
        <f t="shared" si="60"/>
        <v>0</v>
      </c>
      <c r="CR49" s="361">
        <f t="shared" si="61"/>
        <v>0</v>
      </c>
    </row>
    <row r="50" spans="1:96" x14ac:dyDescent="0.25">
      <c r="A50" s="347">
        <f t="shared" si="0"/>
        <v>37</v>
      </c>
      <c r="B50" s="367">
        <f t="shared" si="62"/>
        <v>2251</v>
      </c>
      <c r="C50" s="365" t="s">
        <v>10</v>
      </c>
      <c r="D50" s="366">
        <f t="shared" ref="D50:D113" si="67">D49+$H$19</f>
        <v>2350</v>
      </c>
      <c r="E50" s="326">
        <f t="shared" ref="E50:E113" si="68">IF((((B50-1-$H$11)*$H$25))&lt;$H$6,$H$25,IF(G49=$H$21,E49,IF((E49+$H$27)&gt;$H$26,$H$26,E49+$H$27)))</f>
        <v>0.05</v>
      </c>
      <c r="F50" s="326" t="str">
        <f t="shared" si="1"/>
        <v/>
      </c>
      <c r="G50" s="327">
        <f t="shared" si="63"/>
        <v>15</v>
      </c>
      <c r="H50" s="413"/>
      <c r="I50" s="414">
        <f>SUM(G50*H50)</f>
        <v>0</v>
      </c>
      <c r="J50" s="329">
        <f t="shared" si="4"/>
        <v>22</v>
      </c>
      <c r="K50" s="421"/>
      <c r="L50" s="414">
        <f>SUM(J50*K50)</f>
        <v>0</v>
      </c>
      <c r="M50" s="333">
        <f t="shared" si="6"/>
        <v>29</v>
      </c>
      <c r="N50" s="428"/>
      <c r="O50" s="414">
        <f t="shared" si="7"/>
        <v>0</v>
      </c>
      <c r="P50" s="351">
        <f t="shared" si="64"/>
        <v>0</v>
      </c>
      <c r="Q50" s="335">
        <f t="shared" si="65"/>
        <v>0.05</v>
      </c>
      <c r="R50" s="335" t="str">
        <f t="shared" si="8"/>
        <v/>
      </c>
      <c r="S50" s="336">
        <f t="shared" si="66"/>
        <v>14</v>
      </c>
      <c r="T50" s="421"/>
      <c r="U50" s="411">
        <f t="shared" si="9"/>
        <v>0</v>
      </c>
      <c r="V50" s="338">
        <f t="shared" si="10"/>
        <v>21</v>
      </c>
      <c r="W50" s="421"/>
      <c r="X50" s="419">
        <f t="shared" si="11"/>
        <v>0</v>
      </c>
      <c r="Y50" s="339">
        <f t="shared" si="12"/>
        <v>28</v>
      </c>
      <c r="Z50" s="421"/>
      <c r="AA50" s="427">
        <f t="shared" si="13"/>
        <v>0</v>
      </c>
      <c r="AB50" s="355">
        <f t="shared" si="14"/>
        <v>0</v>
      </c>
      <c r="AC50" s="9">
        <f t="shared" ref="AC50:AC113" si="69">IF((((B50-1-$H$13)*$H$25/$H$35))&lt;=($H$6-2),$H$25,IF(AE49=$H$21,AC49,IF((AC49+$H$27)&gt;$H$26,$H$26,AC49+$H$27)))</f>
        <v>0.05</v>
      </c>
      <c r="AD50" s="9" t="str">
        <f t="shared" si="15"/>
        <v/>
      </c>
      <c r="AE50" s="11">
        <f t="shared" si="16"/>
        <v>13</v>
      </c>
      <c r="AF50" s="421"/>
      <c r="AG50" s="411">
        <f t="shared" si="17"/>
        <v>0</v>
      </c>
      <c r="AH50" s="12">
        <f t="shared" si="18"/>
        <v>20</v>
      </c>
      <c r="AI50" s="421"/>
      <c r="AJ50" s="439">
        <f t="shared" si="19"/>
        <v>0</v>
      </c>
      <c r="AK50" s="13">
        <f t="shared" si="20"/>
        <v>27</v>
      </c>
      <c r="AL50" s="426"/>
      <c r="AM50" s="427">
        <f t="shared" si="21"/>
        <v>0</v>
      </c>
      <c r="AN50" s="361">
        <f t="shared" si="22"/>
        <v>0</v>
      </c>
      <c r="AO50" s="378">
        <f t="shared" ref="AO50:AO113" si="70">IF((((B50-1-$H$14)*$H$25/$H$36))&lt;=($H$6-3),$H$25,IF(AQ49=$H$21,AO49,IF((AO49+$H$27)&gt;$H$26,$H$26,AO49+$H$27)))</f>
        <v>0.05</v>
      </c>
      <c r="AP50" s="378" t="str">
        <f t="shared" si="23"/>
        <v/>
      </c>
      <c r="AQ50" s="379">
        <f t="shared" si="24"/>
        <v>12</v>
      </c>
      <c r="AR50" s="421"/>
      <c r="AS50" s="411">
        <f t="shared" si="25"/>
        <v>0</v>
      </c>
      <c r="AT50" s="383">
        <f t="shared" si="26"/>
        <v>19</v>
      </c>
      <c r="AU50" s="421"/>
      <c r="AV50" s="439">
        <f t="shared" si="27"/>
        <v>0</v>
      </c>
      <c r="AW50" s="385">
        <f t="shared" si="28"/>
        <v>26</v>
      </c>
      <c r="AX50" s="421"/>
      <c r="AY50" s="427">
        <f t="shared" si="29"/>
        <v>0</v>
      </c>
      <c r="AZ50" s="361">
        <f t="shared" si="30"/>
        <v>0</v>
      </c>
      <c r="BA50" s="17">
        <f t="shared" si="2"/>
        <v>4.8867170146601512E-3</v>
      </c>
      <c r="BB50" s="14">
        <f t="shared" si="31"/>
        <v>11</v>
      </c>
      <c r="BC50" s="24"/>
      <c r="BD50" s="10">
        <f t="shared" si="32"/>
        <v>0</v>
      </c>
      <c r="BE50" s="15">
        <f t="shared" si="33"/>
        <v>18</v>
      </c>
      <c r="BF50" s="24"/>
      <c r="BG50" s="23">
        <f t="shared" si="34"/>
        <v>0</v>
      </c>
      <c r="BH50" s="16">
        <f t="shared" si="35"/>
        <v>25</v>
      </c>
      <c r="BI50" s="24"/>
      <c r="BJ50" s="25">
        <f t="shared" si="36"/>
        <v>0</v>
      </c>
      <c r="BK50" s="26">
        <f t="shared" si="37"/>
        <v>0</v>
      </c>
      <c r="BL50" s="17">
        <f t="shared" si="38"/>
        <v>4.4424700133274099E-3</v>
      </c>
      <c r="BM50" s="14">
        <f t="shared" si="39"/>
        <v>10</v>
      </c>
      <c r="BN50" s="24"/>
      <c r="BO50" s="10">
        <f t="shared" si="40"/>
        <v>0</v>
      </c>
      <c r="BP50" s="15">
        <f t="shared" si="41"/>
        <v>17</v>
      </c>
      <c r="BQ50" s="24"/>
      <c r="BR50" s="23">
        <f t="shared" si="42"/>
        <v>0</v>
      </c>
      <c r="BS50" s="16">
        <f t="shared" si="43"/>
        <v>24</v>
      </c>
      <c r="BT50" s="24"/>
      <c r="BU50" s="25">
        <f t="shared" si="44"/>
        <v>0</v>
      </c>
      <c r="BV50" s="26">
        <f t="shared" si="45"/>
        <v>0</v>
      </c>
      <c r="BW50" s="17">
        <f t="shared" si="46"/>
        <v>3.9982230119946687E-3</v>
      </c>
      <c r="BX50" s="14">
        <f t="shared" si="47"/>
        <v>9</v>
      </c>
      <c r="BY50" s="24"/>
      <c r="BZ50" s="10">
        <f t="shared" si="48"/>
        <v>0</v>
      </c>
      <c r="CA50" s="15">
        <f t="shared" si="49"/>
        <v>16</v>
      </c>
      <c r="CB50" s="24"/>
      <c r="CC50" s="23">
        <f t="shared" si="50"/>
        <v>0</v>
      </c>
      <c r="CD50" s="16">
        <f t="shared" si="51"/>
        <v>23</v>
      </c>
      <c r="CE50" s="24"/>
      <c r="CF50" s="25">
        <f t="shared" si="52"/>
        <v>0</v>
      </c>
      <c r="CG50" s="26">
        <f t="shared" si="53"/>
        <v>0</v>
      </c>
      <c r="CH50" s="17">
        <f t="shared" si="54"/>
        <v>3.5539760106619279E-3</v>
      </c>
      <c r="CI50" s="14">
        <f t="shared" si="55"/>
        <v>8</v>
      </c>
      <c r="CJ50" s="24"/>
      <c r="CK50" s="10">
        <f t="shared" si="56"/>
        <v>0</v>
      </c>
      <c r="CL50" s="15">
        <f t="shared" si="57"/>
        <v>15</v>
      </c>
      <c r="CM50" s="24"/>
      <c r="CN50" s="23">
        <f t="shared" si="58"/>
        <v>0</v>
      </c>
      <c r="CO50" s="15">
        <f t="shared" si="59"/>
        <v>22</v>
      </c>
      <c r="CP50" s="24"/>
      <c r="CQ50" s="23">
        <f t="shared" si="60"/>
        <v>0</v>
      </c>
      <c r="CR50" s="361">
        <f t="shared" si="61"/>
        <v>0</v>
      </c>
    </row>
    <row r="51" spans="1:96" x14ac:dyDescent="0.25">
      <c r="A51" s="347">
        <f t="shared" si="0"/>
        <v>38</v>
      </c>
      <c r="B51" s="367">
        <f t="shared" si="62"/>
        <v>2351</v>
      </c>
      <c r="C51" s="365" t="s">
        <v>10</v>
      </c>
      <c r="D51" s="366">
        <f t="shared" si="67"/>
        <v>2450</v>
      </c>
      <c r="E51" s="326">
        <f t="shared" si="68"/>
        <v>0.05</v>
      </c>
      <c r="F51" s="326" t="str">
        <f t="shared" si="1"/>
        <v/>
      </c>
      <c r="G51" s="327">
        <f t="shared" si="63"/>
        <v>15</v>
      </c>
      <c r="H51" s="413"/>
      <c r="I51" s="414">
        <f t="shared" si="3"/>
        <v>0</v>
      </c>
      <c r="J51" s="329">
        <f t="shared" si="4"/>
        <v>22</v>
      </c>
      <c r="K51" s="421"/>
      <c r="L51" s="414">
        <f t="shared" si="5"/>
        <v>0</v>
      </c>
      <c r="M51" s="333">
        <f t="shared" si="6"/>
        <v>29</v>
      </c>
      <c r="N51" s="428"/>
      <c r="O51" s="414">
        <f t="shared" si="7"/>
        <v>0</v>
      </c>
      <c r="P51" s="351">
        <f t="shared" si="64"/>
        <v>0</v>
      </c>
      <c r="Q51" s="335">
        <f t="shared" si="65"/>
        <v>0.05</v>
      </c>
      <c r="R51" s="335" t="str">
        <f t="shared" si="8"/>
        <v/>
      </c>
      <c r="S51" s="336">
        <f t="shared" si="66"/>
        <v>14</v>
      </c>
      <c r="T51" s="421"/>
      <c r="U51" s="411">
        <f t="shared" si="9"/>
        <v>0</v>
      </c>
      <c r="V51" s="338">
        <f t="shared" si="10"/>
        <v>21</v>
      </c>
      <c r="W51" s="421"/>
      <c r="X51" s="419">
        <f t="shared" si="11"/>
        <v>0</v>
      </c>
      <c r="Y51" s="339">
        <f t="shared" si="12"/>
        <v>28</v>
      </c>
      <c r="Z51" s="421"/>
      <c r="AA51" s="427">
        <f t="shared" si="13"/>
        <v>0</v>
      </c>
      <c r="AB51" s="355">
        <f t="shared" si="14"/>
        <v>0</v>
      </c>
      <c r="AC51" s="9">
        <f t="shared" si="69"/>
        <v>0.05</v>
      </c>
      <c r="AD51" s="9" t="str">
        <f t="shared" si="15"/>
        <v/>
      </c>
      <c r="AE51" s="11">
        <f t="shared" si="16"/>
        <v>13</v>
      </c>
      <c r="AF51" s="421"/>
      <c r="AG51" s="411">
        <f t="shared" si="17"/>
        <v>0</v>
      </c>
      <c r="AH51" s="12">
        <f t="shared" si="18"/>
        <v>20</v>
      </c>
      <c r="AI51" s="421"/>
      <c r="AJ51" s="439">
        <f t="shared" si="19"/>
        <v>0</v>
      </c>
      <c r="AK51" s="13">
        <f t="shared" si="20"/>
        <v>27</v>
      </c>
      <c r="AL51" s="426"/>
      <c r="AM51" s="427">
        <f t="shared" si="21"/>
        <v>0</v>
      </c>
      <c r="AN51" s="361">
        <f t="shared" si="22"/>
        <v>0</v>
      </c>
      <c r="AO51" s="378">
        <f t="shared" si="70"/>
        <v>0.05</v>
      </c>
      <c r="AP51" s="378" t="str">
        <f t="shared" si="23"/>
        <v/>
      </c>
      <c r="AQ51" s="379">
        <f t="shared" si="24"/>
        <v>12</v>
      </c>
      <c r="AR51" s="421"/>
      <c r="AS51" s="411">
        <f t="shared" si="25"/>
        <v>0</v>
      </c>
      <c r="AT51" s="383">
        <f t="shared" si="26"/>
        <v>19</v>
      </c>
      <c r="AU51" s="421"/>
      <c r="AV51" s="439">
        <f t="shared" si="27"/>
        <v>0</v>
      </c>
      <c r="AW51" s="385">
        <f t="shared" si="28"/>
        <v>26</v>
      </c>
      <c r="AX51" s="421"/>
      <c r="AY51" s="427">
        <f t="shared" si="29"/>
        <v>0</v>
      </c>
      <c r="AZ51" s="361">
        <f t="shared" si="30"/>
        <v>0</v>
      </c>
      <c r="BA51" s="17">
        <f t="shared" si="2"/>
        <v>4.6788600595491277E-3</v>
      </c>
      <c r="BB51" s="14">
        <f t="shared" si="31"/>
        <v>11</v>
      </c>
      <c r="BC51" s="24"/>
      <c r="BD51" s="10">
        <f t="shared" si="32"/>
        <v>0</v>
      </c>
      <c r="BE51" s="15">
        <f t="shared" si="33"/>
        <v>18</v>
      </c>
      <c r="BF51" s="24"/>
      <c r="BG51" s="23">
        <f t="shared" si="34"/>
        <v>0</v>
      </c>
      <c r="BH51" s="16">
        <f t="shared" si="35"/>
        <v>25</v>
      </c>
      <c r="BI51" s="24"/>
      <c r="BJ51" s="25">
        <f t="shared" si="36"/>
        <v>0</v>
      </c>
      <c r="BK51" s="26">
        <f t="shared" si="37"/>
        <v>0</v>
      </c>
      <c r="BL51" s="17">
        <f t="shared" si="38"/>
        <v>4.253509145044662E-3</v>
      </c>
      <c r="BM51" s="14">
        <f t="shared" si="39"/>
        <v>10</v>
      </c>
      <c r="BN51" s="24"/>
      <c r="BO51" s="10">
        <f t="shared" si="40"/>
        <v>0</v>
      </c>
      <c r="BP51" s="15">
        <f t="shared" si="41"/>
        <v>17</v>
      </c>
      <c r="BQ51" s="24"/>
      <c r="BR51" s="23">
        <f t="shared" si="42"/>
        <v>0</v>
      </c>
      <c r="BS51" s="16">
        <f t="shared" si="43"/>
        <v>24</v>
      </c>
      <c r="BT51" s="24"/>
      <c r="BU51" s="25">
        <f t="shared" si="44"/>
        <v>0</v>
      </c>
      <c r="BV51" s="26">
        <f t="shared" si="45"/>
        <v>0</v>
      </c>
      <c r="BW51" s="17">
        <f t="shared" si="46"/>
        <v>3.8281582305401958E-3</v>
      </c>
      <c r="BX51" s="14">
        <f t="shared" si="47"/>
        <v>9</v>
      </c>
      <c r="BY51" s="24"/>
      <c r="BZ51" s="10">
        <f t="shared" si="48"/>
        <v>0</v>
      </c>
      <c r="CA51" s="15">
        <f t="shared" si="49"/>
        <v>16</v>
      </c>
      <c r="CB51" s="24"/>
      <c r="CC51" s="23">
        <f t="shared" si="50"/>
        <v>0</v>
      </c>
      <c r="CD51" s="16">
        <f t="shared" si="51"/>
        <v>23</v>
      </c>
      <c r="CE51" s="24"/>
      <c r="CF51" s="25">
        <f t="shared" si="52"/>
        <v>0</v>
      </c>
      <c r="CG51" s="26">
        <f t="shared" si="53"/>
        <v>0</v>
      </c>
      <c r="CH51" s="17">
        <f t="shared" si="54"/>
        <v>3.4028073160357296E-3</v>
      </c>
      <c r="CI51" s="14">
        <f t="shared" si="55"/>
        <v>8</v>
      </c>
      <c r="CJ51" s="24"/>
      <c r="CK51" s="10">
        <f t="shared" si="56"/>
        <v>0</v>
      </c>
      <c r="CL51" s="15">
        <f t="shared" si="57"/>
        <v>15</v>
      </c>
      <c r="CM51" s="24"/>
      <c r="CN51" s="23">
        <f t="shared" si="58"/>
        <v>0</v>
      </c>
      <c r="CO51" s="15">
        <f t="shared" si="59"/>
        <v>22</v>
      </c>
      <c r="CP51" s="24"/>
      <c r="CQ51" s="23">
        <f t="shared" si="60"/>
        <v>0</v>
      </c>
      <c r="CR51" s="361">
        <f t="shared" si="61"/>
        <v>0</v>
      </c>
    </row>
    <row r="52" spans="1:96" x14ac:dyDescent="0.25">
      <c r="A52" s="347">
        <f t="shared" si="0"/>
        <v>39</v>
      </c>
      <c r="B52" s="367">
        <f t="shared" si="62"/>
        <v>2451</v>
      </c>
      <c r="C52" s="365" t="s">
        <v>10</v>
      </c>
      <c r="D52" s="366">
        <f t="shared" si="67"/>
        <v>2550</v>
      </c>
      <c r="E52" s="326">
        <f t="shared" si="68"/>
        <v>5.45E-2</v>
      </c>
      <c r="F52" s="326">
        <f t="shared" si="1"/>
        <v>6.6707466340269281E-3</v>
      </c>
      <c r="G52" s="327">
        <f t="shared" si="63"/>
        <v>16.350000000000001</v>
      </c>
      <c r="H52" s="413"/>
      <c r="I52" s="414">
        <f t="shared" si="3"/>
        <v>0</v>
      </c>
      <c r="J52" s="329">
        <f t="shared" si="4"/>
        <v>22</v>
      </c>
      <c r="K52" s="421"/>
      <c r="L52" s="414">
        <f t="shared" si="5"/>
        <v>0</v>
      </c>
      <c r="M52" s="333">
        <f t="shared" si="6"/>
        <v>29</v>
      </c>
      <c r="N52" s="428"/>
      <c r="O52" s="414">
        <f t="shared" si="7"/>
        <v>0</v>
      </c>
      <c r="P52" s="351">
        <f t="shared" si="64"/>
        <v>0</v>
      </c>
      <c r="Q52" s="335">
        <f t="shared" si="65"/>
        <v>0.05</v>
      </c>
      <c r="R52" s="335" t="str">
        <f t="shared" si="8"/>
        <v/>
      </c>
      <c r="S52" s="336">
        <f t="shared" si="66"/>
        <v>14</v>
      </c>
      <c r="T52" s="421"/>
      <c r="U52" s="411">
        <f t="shared" si="9"/>
        <v>0</v>
      </c>
      <c r="V52" s="338">
        <f t="shared" si="10"/>
        <v>21</v>
      </c>
      <c r="W52" s="421"/>
      <c r="X52" s="430">
        <f t="shared" si="11"/>
        <v>0</v>
      </c>
      <c r="Y52" s="339">
        <f t="shared" si="12"/>
        <v>28</v>
      </c>
      <c r="Z52" s="421"/>
      <c r="AA52" s="430">
        <f t="shared" si="13"/>
        <v>0</v>
      </c>
      <c r="AB52" s="355">
        <f t="shared" si="14"/>
        <v>0</v>
      </c>
      <c r="AC52" s="9">
        <f t="shared" si="69"/>
        <v>0.05</v>
      </c>
      <c r="AD52" s="9" t="str">
        <f t="shared" si="15"/>
        <v/>
      </c>
      <c r="AE52" s="11">
        <f t="shared" si="16"/>
        <v>13</v>
      </c>
      <c r="AF52" s="421"/>
      <c r="AG52" s="411">
        <f t="shared" si="17"/>
        <v>0</v>
      </c>
      <c r="AH52" s="12">
        <f t="shared" si="18"/>
        <v>20</v>
      </c>
      <c r="AI52" s="421"/>
      <c r="AJ52" s="439">
        <f t="shared" si="19"/>
        <v>0</v>
      </c>
      <c r="AK52" s="13">
        <f t="shared" si="20"/>
        <v>27</v>
      </c>
      <c r="AL52" s="426"/>
      <c r="AM52" s="427">
        <f t="shared" si="21"/>
        <v>0</v>
      </c>
      <c r="AN52" s="361">
        <f t="shared" si="22"/>
        <v>0</v>
      </c>
      <c r="AO52" s="378">
        <f t="shared" si="70"/>
        <v>0.05</v>
      </c>
      <c r="AP52" s="378" t="str">
        <f t="shared" si="23"/>
        <v/>
      </c>
      <c r="AQ52" s="379">
        <f t="shared" si="24"/>
        <v>12</v>
      </c>
      <c r="AR52" s="421"/>
      <c r="AS52" s="411">
        <f t="shared" si="25"/>
        <v>0</v>
      </c>
      <c r="AT52" s="383">
        <f t="shared" si="26"/>
        <v>19</v>
      </c>
      <c r="AU52" s="421"/>
      <c r="AV52" s="439">
        <f t="shared" si="27"/>
        <v>0</v>
      </c>
      <c r="AW52" s="385">
        <f t="shared" si="28"/>
        <v>26</v>
      </c>
      <c r="AX52" s="421"/>
      <c r="AY52" s="427">
        <f t="shared" si="29"/>
        <v>0</v>
      </c>
      <c r="AZ52" s="361">
        <f t="shared" si="30"/>
        <v>0</v>
      </c>
      <c r="BA52" s="17">
        <f t="shared" si="2"/>
        <v>4.4879640962872296E-3</v>
      </c>
      <c r="BB52" s="14">
        <f t="shared" si="31"/>
        <v>11</v>
      </c>
      <c r="BC52" s="24"/>
      <c r="BD52" s="10">
        <f t="shared" si="32"/>
        <v>0</v>
      </c>
      <c r="BE52" s="15">
        <f t="shared" si="33"/>
        <v>18</v>
      </c>
      <c r="BF52" s="24"/>
      <c r="BG52" s="23">
        <f t="shared" si="34"/>
        <v>0</v>
      </c>
      <c r="BH52" s="16">
        <f t="shared" si="35"/>
        <v>25</v>
      </c>
      <c r="BI52" s="24"/>
      <c r="BJ52" s="25">
        <f t="shared" si="36"/>
        <v>0</v>
      </c>
      <c r="BK52" s="26">
        <f t="shared" si="37"/>
        <v>0</v>
      </c>
      <c r="BL52" s="17">
        <f t="shared" si="38"/>
        <v>4.0799673602611181E-3</v>
      </c>
      <c r="BM52" s="14">
        <f t="shared" si="39"/>
        <v>10</v>
      </c>
      <c r="BN52" s="24"/>
      <c r="BO52" s="10">
        <f t="shared" si="40"/>
        <v>0</v>
      </c>
      <c r="BP52" s="15">
        <f t="shared" si="41"/>
        <v>17</v>
      </c>
      <c r="BQ52" s="24"/>
      <c r="BR52" s="23">
        <f t="shared" si="42"/>
        <v>0</v>
      </c>
      <c r="BS52" s="16">
        <f t="shared" si="43"/>
        <v>24</v>
      </c>
      <c r="BT52" s="24"/>
      <c r="BU52" s="25">
        <f t="shared" si="44"/>
        <v>0</v>
      </c>
      <c r="BV52" s="26">
        <f t="shared" si="45"/>
        <v>0</v>
      </c>
      <c r="BW52" s="17">
        <f t="shared" si="46"/>
        <v>3.6719706242350062E-3</v>
      </c>
      <c r="BX52" s="14">
        <f t="shared" si="47"/>
        <v>9</v>
      </c>
      <c r="BY52" s="24"/>
      <c r="BZ52" s="10">
        <f t="shared" si="48"/>
        <v>0</v>
      </c>
      <c r="CA52" s="15">
        <f t="shared" si="49"/>
        <v>16</v>
      </c>
      <c r="CB52" s="24"/>
      <c r="CC52" s="23">
        <f t="shared" si="50"/>
        <v>0</v>
      </c>
      <c r="CD52" s="16">
        <f t="shared" si="51"/>
        <v>23</v>
      </c>
      <c r="CE52" s="24"/>
      <c r="CF52" s="25">
        <f t="shared" si="52"/>
        <v>0</v>
      </c>
      <c r="CG52" s="26">
        <f t="shared" si="53"/>
        <v>0</v>
      </c>
      <c r="CH52" s="17">
        <f t="shared" si="54"/>
        <v>3.2639738882088943E-3</v>
      </c>
      <c r="CI52" s="14">
        <f t="shared" si="55"/>
        <v>8</v>
      </c>
      <c r="CJ52" s="24"/>
      <c r="CK52" s="10">
        <f t="shared" si="56"/>
        <v>0</v>
      </c>
      <c r="CL52" s="15">
        <f t="shared" si="57"/>
        <v>15</v>
      </c>
      <c r="CM52" s="24"/>
      <c r="CN52" s="23">
        <f t="shared" si="58"/>
        <v>0</v>
      </c>
      <c r="CO52" s="15">
        <f t="shared" si="59"/>
        <v>22</v>
      </c>
      <c r="CP52" s="24"/>
      <c r="CQ52" s="23">
        <f t="shared" si="60"/>
        <v>0</v>
      </c>
      <c r="CR52" s="361">
        <f t="shared" si="61"/>
        <v>0</v>
      </c>
    </row>
    <row r="53" spans="1:96" x14ac:dyDescent="0.25">
      <c r="A53" s="347">
        <f t="shared" si="0"/>
        <v>40</v>
      </c>
      <c r="B53" s="367">
        <f t="shared" si="62"/>
        <v>2551</v>
      </c>
      <c r="C53" s="365" t="s">
        <v>10</v>
      </c>
      <c r="D53" s="366">
        <f t="shared" si="67"/>
        <v>2650</v>
      </c>
      <c r="E53" s="326">
        <f t="shared" si="68"/>
        <v>5.8999999999999997E-2</v>
      </c>
      <c r="F53" s="326">
        <f t="shared" si="1"/>
        <v>9.2512740101920801E-3</v>
      </c>
      <c r="G53" s="327">
        <f t="shared" si="63"/>
        <v>23.599999999999998</v>
      </c>
      <c r="H53" s="413"/>
      <c r="I53" s="414">
        <f t="shared" si="3"/>
        <v>0</v>
      </c>
      <c r="J53" s="329">
        <f t="shared" si="4"/>
        <v>27</v>
      </c>
      <c r="K53" s="421"/>
      <c r="L53" s="414">
        <f t="shared" si="5"/>
        <v>0</v>
      </c>
      <c r="M53" s="333">
        <f t="shared" si="6"/>
        <v>31</v>
      </c>
      <c r="N53" s="428"/>
      <c r="O53" s="414">
        <f t="shared" si="7"/>
        <v>0</v>
      </c>
      <c r="P53" s="351">
        <f t="shared" si="64"/>
        <v>0</v>
      </c>
      <c r="Q53" s="335">
        <f t="shared" si="65"/>
        <v>0.05</v>
      </c>
      <c r="R53" s="335" t="str">
        <f t="shared" si="8"/>
        <v/>
      </c>
      <c r="S53" s="336">
        <f t="shared" si="66"/>
        <v>14</v>
      </c>
      <c r="T53" s="421"/>
      <c r="U53" s="411">
        <f t="shared" si="9"/>
        <v>0</v>
      </c>
      <c r="V53" s="338">
        <f t="shared" si="10"/>
        <v>21</v>
      </c>
      <c r="W53" s="421"/>
      <c r="X53" s="430">
        <f t="shared" si="11"/>
        <v>0</v>
      </c>
      <c r="Y53" s="339">
        <f t="shared" si="12"/>
        <v>28</v>
      </c>
      <c r="Z53" s="421"/>
      <c r="AA53" s="430">
        <f t="shared" si="13"/>
        <v>0</v>
      </c>
      <c r="AB53" s="355">
        <f t="shared" si="14"/>
        <v>0</v>
      </c>
      <c r="AC53" s="9">
        <f t="shared" si="69"/>
        <v>0.05</v>
      </c>
      <c r="AD53" s="9" t="str">
        <f t="shared" si="15"/>
        <v/>
      </c>
      <c r="AE53" s="11">
        <f t="shared" si="16"/>
        <v>13</v>
      </c>
      <c r="AF53" s="421"/>
      <c r="AG53" s="411">
        <f t="shared" si="17"/>
        <v>0</v>
      </c>
      <c r="AH53" s="12">
        <f t="shared" si="18"/>
        <v>20</v>
      </c>
      <c r="AI53" s="421"/>
      <c r="AJ53" s="439">
        <f t="shared" si="19"/>
        <v>0</v>
      </c>
      <c r="AK53" s="13">
        <f t="shared" si="20"/>
        <v>27</v>
      </c>
      <c r="AL53" s="426"/>
      <c r="AM53" s="427">
        <f t="shared" si="21"/>
        <v>0</v>
      </c>
      <c r="AN53" s="361">
        <f t="shared" si="22"/>
        <v>0</v>
      </c>
      <c r="AO53" s="378">
        <f t="shared" si="70"/>
        <v>0.05</v>
      </c>
      <c r="AP53" s="378" t="str">
        <f t="shared" si="23"/>
        <v/>
      </c>
      <c r="AQ53" s="379">
        <f t="shared" si="24"/>
        <v>12</v>
      </c>
      <c r="AR53" s="421"/>
      <c r="AS53" s="411">
        <f t="shared" si="25"/>
        <v>0</v>
      </c>
      <c r="AT53" s="383">
        <f t="shared" si="26"/>
        <v>19</v>
      </c>
      <c r="AU53" s="421"/>
      <c r="AV53" s="439">
        <f t="shared" si="27"/>
        <v>0</v>
      </c>
      <c r="AW53" s="385">
        <f t="shared" si="28"/>
        <v>26</v>
      </c>
      <c r="AX53" s="421"/>
      <c r="AY53" s="427">
        <f t="shared" si="29"/>
        <v>0</v>
      </c>
      <c r="AZ53" s="362">
        <f t="shared" si="30"/>
        <v>0</v>
      </c>
      <c r="BA53" s="17">
        <f t="shared" si="2"/>
        <v>4.3120344962759702E-3</v>
      </c>
      <c r="BB53" s="14">
        <f t="shared" si="31"/>
        <v>11</v>
      </c>
      <c r="BC53" s="24"/>
      <c r="BD53" s="10">
        <f t="shared" si="32"/>
        <v>0</v>
      </c>
      <c r="BE53" s="15">
        <f t="shared" si="33"/>
        <v>18</v>
      </c>
      <c r="BF53" s="24"/>
      <c r="BG53" s="23">
        <f t="shared" si="34"/>
        <v>0</v>
      </c>
      <c r="BH53" s="16">
        <f t="shared" si="35"/>
        <v>25</v>
      </c>
      <c r="BI53" s="24"/>
      <c r="BJ53" s="25">
        <f t="shared" si="36"/>
        <v>0</v>
      </c>
      <c r="BK53" s="26">
        <f t="shared" si="37"/>
        <v>0</v>
      </c>
      <c r="BL53" s="17">
        <f t="shared" si="38"/>
        <v>3.9200313602508821E-3</v>
      </c>
      <c r="BM53" s="14">
        <f t="shared" si="39"/>
        <v>10</v>
      </c>
      <c r="BN53" s="24"/>
      <c r="BO53" s="10">
        <f t="shared" si="40"/>
        <v>0</v>
      </c>
      <c r="BP53" s="15">
        <f t="shared" si="41"/>
        <v>17</v>
      </c>
      <c r="BQ53" s="24"/>
      <c r="BR53" s="23">
        <f t="shared" si="42"/>
        <v>0</v>
      </c>
      <c r="BS53" s="16">
        <f t="shared" si="43"/>
        <v>24</v>
      </c>
      <c r="BT53" s="24"/>
      <c r="BU53" s="25">
        <f t="shared" si="44"/>
        <v>0</v>
      </c>
      <c r="BV53" s="26">
        <f t="shared" si="45"/>
        <v>0</v>
      </c>
      <c r="BW53" s="17">
        <f t="shared" si="46"/>
        <v>3.5280282242257936E-3</v>
      </c>
      <c r="BX53" s="14">
        <f t="shared" si="47"/>
        <v>9</v>
      </c>
      <c r="BY53" s="24"/>
      <c r="BZ53" s="10">
        <f t="shared" si="48"/>
        <v>0</v>
      </c>
      <c r="CA53" s="15">
        <f t="shared" si="49"/>
        <v>16</v>
      </c>
      <c r="CB53" s="24"/>
      <c r="CC53" s="23">
        <f t="shared" si="50"/>
        <v>0</v>
      </c>
      <c r="CD53" s="16">
        <f t="shared" si="51"/>
        <v>23</v>
      </c>
      <c r="CE53" s="24"/>
      <c r="CF53" s="25">
        <f t="shared" si="52"/>
        <v>0</v>
      </c>
      <c r="CG53" s="26">
        <f t="shared" si="53"/>
        <v>0</v>
      </c>
      <c r="CH53" s="17">
        <f t="shared" si="54"/>
        <v>3.1360250882007056E-3</v>
      </c>
      <c r="CI53" s="14">
        <f t="shared" si="55"/>
        <v>8</v>
      </c>
      <c r="CJ53" s="24"/>
      <c r="CK53" s="10">
        <f t="shared" si="56"/>
        <v>0</v>
      </c>
      <c r="CL53" s="15">
        <f t="shared" si="57"/>
        <v>15</v>
      </c>
      <c r="CM53" s="24"/>
      <c r="CN53" s="23">
        <f t="shared" si="58"/>
        <v>0</v>
      </c>
      <c r="CO53" s="15">
        <f t="shared" si="59"/>
        <v>22</v>
      </c>
      <c r="CP53" s="24"/>
      <c r="CQ53" s="23">
        <f t="shared" si="60"/>
        <v>0</v>
      </c>
      <c r="CR53" s="361">
        <f t="shared" si="61"/>
        <v>0</v>
      </c>
    </row>
    <row r="54" spans="1:96" x14ac:dyDescent="0.25">
      <c r="A54" s="347">
        <f t="shared" si="0"/>
        <v>41</v>
      </c>
      <c r="B54" s="367">
        <f t="shared" si="62"/>
        <v>2651</v>
      </c>
      <c r="C54" s="365" t="s">
        <v>10</v>
      </c>
      <c r="D54" s="366">
        <f t="shared" si="67"/>
        <v>2750</v>
      </c>
      <c r="E54" s="326">
        <f t="shared" si="68"/>
        <v>6.3500000000000001E-2</v>
      </c>
      <c r="F54" s="326">
        <f t="shared" si="1"/>
        <v>1.1976612599019238E-2</v>
      </c>
      <c r="G54" s="327">
        <f t="shared" si="63"/>
        <v>31.75</v>
      </c>
      <c r="H54" s="413"/>
      <c r="I54" s="414">
        <f t="shared" si="3"/>
        <v>0</v>
      </c>
      <c r="J54" s="329">
        <f t="shared" si="4"/>
        <v>37</v>
      </c>
      <c r="K54" s="421"/>
      <c r="L54" s="414">
        <f t="shared" si="5"/>
        <v>0</v>
      </c>
      <c r="M54" s="333">
        <f t="shared" si="6"/>
        <v>43</v>
      </c>
      <c r="N54" s="428"/>
      <c r="O54" s="414">
        <f t="shared" si="7"/>
        <v>0</v>
      </c>
      <c r="P54" s="351">
        <f t="shared" si="64"/>
        <v>0</v>
      </c>
      <c r="Q54" s="335">
        <f t="shared" si="65"/>
        <v>0.05</v>
      </c>
      <c r="R54" s="335" t="str">
        <f t="shared" si="8"/>
        <v/>
      </c>
      <c r="S54" s="336">
        <f t="shared" si="66"/>
        <v>14</v>
      </c>
      <c r="T54" s="421"/>
      <c r="U54" s="411">
        <f t="shared" si="9"/>
        <v>0</v>
      </c>
      <c r="V54" s="338">
        <f t="shared" si="10"/>
        <v>21</v>
      </c>
      <c r="W54" s="421"/>
      <c r="X54" s="430">
        <f t="shared" si="11"/>
        <v>0</v>
      </c>
      <c r="Y54" s="339">
        <f t="shared" si="12"/>
        <v>28</v>
      </c>
      <c r="Z54" s="421"/>
      <c r="AA54" s="430">
        <f t="shared" si="13"/>
        <v>0</v>
      </c>
      <c r="AB54" s="355">
        <f t="shared" si="14"/>
        <v>0</v>
      </c>
      <c r="AC54" s="9">
        <f t="shared" si="69"/>
        <v>0.05</v>
      </c>
      <c r="AD54" s="9" t="str">
        <f t="shared" si="15"/>
        <v/>
      </c>
      <c r="AE54" s="11">
        <f t="shared" si="16"/>
        <v>13</v>
      </c>
      <c r="AF54" s="421"/>
      <c r="AG54" s="411">
        <f t="shared" si="17"/>
        <v>0</v>
      </c>
      <c r="AH54" s="12">
        <f t="shared" si="18"/>
        <v>20</v>
      </c>
      <c r="AI54" s="421"/>
      <c r="AJ54" s="439">
        <f t="shared" si="19"/>
        <v>0</v>
      </c>
      <c r="AK54" s="13">
        <f t="shared" si="20"/>
        <v>27</v>
      </c>
      <c r="AL54" s="426"/>
      <c r="AM54" s="427">
        <f t="shared" si="21"/>
        <v>0</v>
      </c>
      <c r="AN54" s="361">
        <f t="shared" si="22"/>
        <v>0</v>
      </c>
      <c r="AO54" s="378">
        <f t="shared" si="70"/>
        <v>0.05</v>
      </c>
      <c r="AP54" s="378" t="str">
        <f t="shared" si="23"/>
        <v/>
      </c>
      <c r="AQ54" s="379">
        <f t="shared" si="24"/>
        <v>12</v>
      </c>
      <c r="AR54" s="421"/>
      <c r="AS54" s="411">
        <f t="shared" si="25"/>
        <v>0</v>
      </c>
      <c r="AT54" s="383">
        <f t="shared" si="26"/>
        <v>19</v>
      </c>
      <c r="AU54" s="421"/>
      <c r="AV54" s="439">
        <f t="shared" si="27"/>
        <v>0</v>
      </c>
      <c r="AW54" s="385">
        <f t="shared" si="28"/>
        <v>26</v>
      </c>
      <c r="AX54" s="421"/>
      <c r="AY54" s="427">
        <f t="shared" si="29"/>
        <v>0</v>
      </c>
      <c r="AZ54" s="361">
        <f t="shared" si="30"/>
        <v>0</v>
      </c>
      <c r="BA54" s="17">
        <f t="shared" si="2"/>
        <v>4.1493775933609959E-3</v>
      </c>
      <c r="BB54" s="14">
        <f t="shared" si="31"/>
        <v>11</v>
      </c>
      <c r="BC54" s="24"/>
      <c r="BD54" s="10">
        <f t="shared" si="32"/>
        <v>0</v>
      </c>
      <c r="BE54" s="15">
        <f t="shared" si="33"/>
        <v>18</v>
      </c>
      <c r="BF54" s="24"/>
      <c r="BG54" s="23">
        <f t="shared" si="34"/>
        <v>0</v>
      </c>
      <c r="BH54" s="16">
        <f t="shared" si="35"/>
        <v>25</v>
      </c>
      <c r="BI54" s="24"/>
      <c r="BJ54" s="25">
        <f t="shared" si="36"/>
        <v>0</v>
      </c>
      <c r="BK54" s="26">
        <f t="shared" si="37"/>
        <v>0</v>
      </c>
      <c r="BL54" s="17">
        <f t="shared" si="38"/>
        <v>3.7721614485099961E-3</v>
      </c>
      <c r="BM54" s="14">
        <f t="shared" si="39"/>
        <v>10</v>
      </c>
      <c r="BN54" s="24"/>
      <c r="BO54" s="10">
        <f t="shared" si="40"/>
        <v>0</v>
      </c>
      <c r="BP54" s="15">
        <f t="shared" si="41"/>
        <v>17</v>
      </c>
      <c r="BQ54" s="24"/>
      <c r="BR54" s="23">
        <f t="shared" si="42"/>
        <v>0</v>
      </c>
      <c r="BS54" s="16">
        <f t="shared" si="43"/>
        <v>24</v>
      </c>
      <c r="BT54" s="24"/>
      <c r="BU54" s="25">
        <f t="shared" si="44"/>
        <v>0</v>
      </c>
      <c r="BV54" s="26">
        <f t="shared" si="45"/>
        <v>0</v>
      </c>
      <c r="BW54" s="17">
        <f t="shared" si="46"/>
        <v>3.3949453036589967E-3</v>
      </c>
      <c r="BX54" s="14">
        <f t="shared" si="47"/>
        <v>9</v>
      </c>
      <c r="BY54" s="24"/>
      <c r="BZ54" s="10">
        <f t="shared" si="48"/>
        <v>0</v>
      </c>
      <c r="CA54" s="15">
        <f t="shared" si="49"/>
        <v>16</v>
      </c>
      <c r="CB54" s="24"/>
      <c r="CC54" s="23">
        <f t="shared" si="50"/>
        <v>0</v>
      </c>
      <c r="CD54" s="16">
        <f t="shared" si="51"/>
        <v>23</v>
      </c>
      <c r="CE54" s="24"/>
      <c r="CF54" s="25">
        <f t="shared" si="52"/>
        <v>0</v>
      </c>
      <c r="CG54" s="26">
        <f t="shared" si="53"/>
        <v>0</v>
      </c>
      <c r="CH54" s="17">
        <f t="shared" si="54"/>
        <v>3.0177291588079969E-3</v>
      </c>
      <c r="CI54" s="14">
        <f t="shared" si="55"/>
        <v>8</v>
      </c>
      <c r="CJ54" s="24"/>
      <c r="CK54" s="10">
        <f t="shared" si="56"/>
        <v>0</v>
      </c>
      <c r="CL54" s="15">
        <f t="shared" si="57"/>
        <v>15</v>
      </c>
      <c r="CM54" s="24"/>
      <c r="CN54" s="23">
        <f t="shared" si="58"/>
        <v>0</v>
      </c>
      <c r="CO54" s="15">
        <f t="shared" si="59"/>
        <v>22</v>
      </c>
      <c r="CP54" s="24"/>
      <c r="CQ54" s="23">
        <f t="shared" si="60"/>
        <v>0</v>
      </c>
      <c r="CR54" s="361">
        <f t="shared" si="61"/>
        <v>0</v>
      </c>
    </row>
    <row r="55" spans="1:96" x14ac:dyDescent="0.25">
      <c r="A55" s="347">
        <f t="shared" si="0"/>
        <v>42</v>
      </c>
      <c r="B55" s="367">
        <f t="shared" si="62"/>
        <v>2751</v>
      </c>
      <c r="C55" s="365" t="s">
        <v>10</v>
      </c>
      <c r="D55" s="366">
        <f t="shared" si="67"/>
        <v>2850</v>
      </c>
      <c r="E55" s="326">
        <f t="shared" si="68"/>
        <v>6.8000000000000005E-2</v>
      </c>
      <c r="F55" s="326">
        <f t="shared" si="1"/>
        <v>1.4830970556161397E-2</v>
      </c>
      <c r="G55" s="327">
        <f t="shared" si="63"/>
        <v>40.800000000000004</v>
      </c>
      <c r="H55" s="413"/>
      <c r="I55" s="414">
        <f t="shared" si="3"/>
        <v>0</v>
      </c>
      <c r="J55" s="329">
        <f t="shared" si="4"/>
        <v>47</v>
      </c>
      <c r="K55" s="421"/>
      <c r="L55" s="414">
        <f t="shared" si="5"/>
        <v>0</v>
      </c>
      <c r="M55" s="333">
        <f t="shared" si="6"/>
        <v>54</v>
      </c>
      <c r="N55" s="428"/>
      <c r="O55" s="414">
        <f t="shared" si="7"/>
        <v>0</v>
      </c>
      <c r="P55" s="351">
        <f t="shared" si="64"/>
        <v>0</v>
      </c>
      <c r="Q55" s="335">
        <f>IF((((B55-1-$H$12)*$H$25/$H$34))&lt;=($H$6-1),$H$25,IF(S54=$H$21,Q54,IF((Q54+$H$27)&gt;$H$26,$H$26,Q54+$H$27)))</f>
        <v>0.05</v>
      </c>
      <c r="R55" s="335" t="str">
        <f t="shared" si="8"/>
        <v/>
      </c>
      <c r="S55" s="336">
        <f t="shared" si="66"/>
        <v>14</v>
      </c>
      <c r="T55" s="421"/>
      <c r="U55" s="411">
        <f t="shared" si="9"/>
        <v>0</v>
      </c>
      <c r="V55" s="338">
        <f t="shared" si="10"/>
        <v>21</v>
      </c>
      <c r="W55" s="421"/>
      <c r="X55" s="430">
        <f t="shared" si="11"/>
        <v>0</v>
      </c>
      <c r="Y55" s="339">
        <f t="shared" si="12"/>
        <v>28</v>
      </c>
      <c r="Z55" s="421"/>
      <c r="AA55" s="430">
        <f t="shared" si="13"/>
        <v>0</v>
      </c>
      <c r="AB55" s="355">
        <f t="shared" si="14"/>
        <v>0</v>
      </c>
      <c r="AC55" s="9">
        <f t="shared" si="69"/>
        <v>0.05</v>
      </c>
      <c r="AD55" s="9" t="str">
        <f t="shared" si="15"/>
        <v/>
      </c>
      <c r="AE55" s="11">
        <f t="shared" si="16"/>
        <v>13</v>
      </c>
      <c r="AF55" s="421"/>
      <c r="AG55" s="411">
        <f t="shared" si="17"/>
        <v>0</v>
      </c>
      <c r="AH55" s="12">
        <f t="shared" si="18"/>
        <v>20</v>
      </c>
      <c r="AI55" s="421"/>
      <c r="AJ55" s="439">
        <f t="shared" si="19"/>
        <v>0</v>
      </c>
      <c r="AK55" s="13">
        <f t="shared" si="20"/>
        <v>27</v>
      </c>
      <c r="AL55" s="426"/>
      <c r="AM55" s="427">
        <f t="shared" si="21"/>
        <v>0</v>
      </c>
      <c r="AN55" s="361">
        <f t="shared" si="22"/>
        <v>0</v>
      </c>
      <c r="AO55" s="378">
        <f t="shared" si="70"/>
        <v>0.05</v>
      </c>
      <c r="AP55" s="378" t="str">
        <f t="shared" si="23"/>
        <v/>
      </c>
      <c r="AQ55" s="379">
        <f t="shared" si="24"/>
        <v>12</v>
      </c>
      <c r="AR55" s="421"/>
      <c r="AS55" s="411">
        <f t="shared" si="25"/>
        <v>0</v>
      </c>
      <c r="AT55" s="383">
        <f t="shared" si="26"/>
        <v>19</v>
      </c>
      <c r="AU55" s="421"/>
      <c r="AV55" s="439">
        <f t="shared" si="27"/>
        <v>0</v>
      </c>
      <c r="AW55" s="385">
        <f t="shared" si="28"/>
        <v>26</v>
      </c>
      <c r="AX55" s="421"/>
      <c r="AY55" s="427">
        <f t="shared" si="29"/>
        <v>0</v>
      </c>
      <c r="AZ55" s="361">
        <f t="shared" si="30"/>
        <v>0</v>
      </c>
      <c r="BA55" s="17">
        <f t="shared" si="2"/>
        <v>3.9985459832788074E-3</v>
      </c>
      <c r="BB55" s="14">
        <f t="shared" si="31"/>
        <v>11</v>
      </c>
      <c r="BC55" s="24"/>
      <c r="BD55" s="10">
        <f t="shared" si="32"/>
        <v>0</v>
      </c>
      <c r="BE55" s="15">
        <f t="shared" si="33"/>
        <v>18</v>
      </c>
      <c r="BF55" s="24"/>
      <c r="BG55" s="23">
        <f t="shared" si="34"/>
        <v>0</v>
      </c>
      <c r="BH55" s="16">
        <f t="shared" si="35"/>
        <v>25</v>
      </c>
      <c r="BI55" s="24"/>
      <c r="BJ55" s="25">
        <f t="shared" si="36"/>
        <v>0</v>
      </c>
      <c r="BK55" s="26">
        <f t="shared" si="37"/>
        <v>0</v>
      </c>
      <c r="BL55" s="17">
        <f t="shared" si="38"/>
        <v>3.6350418029807343E-3</v>
      </c>
      <c r="BM55" s="14">
        <f t="shared" si="39"/>
        <v>10</v>
      </c>
      <c r="BN55" s="24"/>
      <c r="BO55" s="10">
        <f t="shared" si="40"/>
        <v>0</v>
      </c>
      <c r="BP55" s="15">
        <f t="shared" si="41"/>
        <v>17</v>
      </c>
      <c r="BQ55" s="24"/>
      <c r="BR55" s="23">
        <f t="shared" si="42"/>
        <v>0</v>
      </c>
      <c r="BS55" s="16">
        <f t="shared" si="43"/>
        <v>24</v>
      </c>
      <c r="BT55" s="24"/>
      <c r="BU55" s="25">
        <f t="shared" si="44"/>
        <v>0</v>
      </c>
      <c r="BV55" s="26">
        <f t="shared" si="45"/>
        <v>0</v>
      </c>
      <c r="BW55" s="17">
        <f t="shared" si="46"/>
        <v>3.2715376226826608E-3</v>
      </c>
      <c r="BX55" s="14">
        <f t="shared" si="47"/>
        <v>9</v>
      </c>
      <c r="BY55" s="24"/>
      <c r="BZ55" s="10">
        <f t="shared" si="48"/>
        <v>0</v>
      </c>
      <c r="CA55" s="15">
        <f t="shared" si="49"/>
        <v>16</v>
      </c>
      <c r="CB55" s="24"/>
      <c r="CC55" s="23">
        <f t="shared" si="50"/>
        <v>0</v>
      </c>
      <c r="CD55" s="16">
        <f t="shared" si="51"/>
        <v>23</v>
      </c>
      <c r="CE55" s="24"/>
      <c r="CF55" s="25">
        <f t="shared" si="52"/>
        <v>0</v>
      </c>
      <c r="CG55" s="26">
        <f t="shared" si="53"/>
        <v>0</v>
      </c>
      <c r="CH55" s="17">
        <f t="shared" si="54"/>
        <v>2.9080334423845873E-3</v>
      </c>
      <c r="CI55" s="14">
        <f t="shared" si="55"/>
        <v>8</v>
      </c>
      <c r="CJ55" s="24"/>
      <c r="CK55" s="10">
        <f t="shared" si="56"/>
        <v>0</v>
      </c>
      <c r="CL55" s="15">
        <f t="shared" si="57"/>
        <v>15</v>
      </c>
      <c r="CM55" s="24"/>
      <c r="CN55" s="23">
        <f t="shared" si="58"/>
        <v>0</v>
      </c>
      <c r="CO55" s="15">
        <f t="shared" si="59"/>
        <v>22</v>
      </c>
      <c r="CP55" s="24"/>
      <c r="CQ55" s="23">
        <f t="shared" si="60"/>
        <v>0</v>
      </c>
      <c r="CR55" s="361">
        <f t="shared" si="61"/>
        <v>0</v>
      </c>
    </row>
    <row r="56" spans="1:96" x14ac:dyDescent="0.25">
      <c r="A56" s="347">
        <f t="shared" si="0"/>
        <v>43</v>
      </c>
      <c r="B56" s="367">
        <f t="shared" si="62"/>
        <v>2851</v>
      </c>
      <c r="C56" s="365" t="s">
        <v>10</v>
      </c>
      <c r="D56" s="366">
        <f t="shared" si="67"/>
        <v>2950</v>
      </c>
      <c r="E56" s="326">
        <f t="shared" si="68"/>
        <v>7.2500000000000009E-2</v>
      </c>
      <c r="F56" s="326">
        <f t="shared" si="1"/>
        <v>1.7800771659066995E-2</v>
      </c>
      <c r="G56" s="327">
        <f t="shared" si="63"/>
        <v>50.750000000000007</v>
      </c>
      <c r="H56" s="413"/>
      <c r="I56" s="414">
        <f t="shared" si="3"/>
        <v>0</v>
      </c>
      <c r="J56" s="329">
        <f t="shared" si="4"/>
        <v>58</v>
      </c>
      <c r="K56" s="421"/>
      <c r="L56" s="414">
        <f t="shared" si="5"/>
        <v>0</v>
      </c>
      <c r="M56" s="333">
        <f t="shared" si="6"/>
        <v>67</v>
      </c>
      <c r="N56" s="428"/>
      <c r="O56" s="414">
        <f t="shared" si="7"/>
        <v>0</v>
      </c>
      <c r="P56" s="351">
        <f t="shared" si="64"/>
        <v>0</v>
      </c>
      <c r="Q56" s="335">
        <f t="shared" ref="Q56:Q119" si="71">IF((((B56-1-$H$12)*$H$25/$H$34))&lt;=($H$6-1),$H$25,IF(S55=$H$21,Q55,IF((Q55+$H$27)&gt;$H$26,$H$26,Q55+$H$27)))</f>
        <v>0.05</v>
      </c>
      <c r="R56" s="335" t="str">
        <f t="shared" si="8"/>
        <v/>
      </c>
      <c r="S56" s="336">
        <f t="shared" si="66"/>
        <v>14</v>
      </c>
      <c r="T56" s="421"/>
      <c r="U56" s="411">
        <f t="shared" si="9"/>
        <v>0</v>
      </c>
      <c r="V56" s="338">
        <f t="shared" si="10"/>
        <v>21</v>
      </c>
      <c r="W56" s="421"/>
      <c r="X56" s="430">
        <f t="shared" si="11"/>
        <v>0</v>
      </c>
      <c r="Y56" s="339">
        <f t="shared" si="12"/>
        <v>28</v>
      </c>
      <c r="Z56" s="421"/>
      <c r="AA56" s="430">
        <f t="shared" si="13"/>
        <v>0</v>
      </c>
      <c r="AB56" s="355">
        <f t="shared" si="14"/>
        <v>0</v>
      </c>
      <c r="AC56" s="9">
        <f t="shared" si="69"/>
        <v>0.05</v>
      </c>
      <c r="AD56" s="9" t="str">
        <f t="shared" si="15"/>
        <v/>
      </c>
      <c r="AE56" s="11">
        <f t="shared" si="16"/>
        <v>13</v>
      </c>
      <c r="AF56" s="421"/>
      <c r="AG56" s="411">
        <f t="shared" si="17"/>
        <v>0</v>
      </c>
      <c r="AH56" s="12">
        <f t="shared" si="18"/>
        <v>20</v>
      </c>
      <c r="AI56" s="421"/>
      <c r="AJ56" s="439">
        <f t="shared" si="19"/>
        <v>0</v>
      </c>
      <c r="AK56" s="13">
        <f t="shared" si="20"/>
        <v>27</v>
      </c>
      <c r="AL56" s="426"/>
      <c r="AM56" s="427">
        <f t="shared" si="21"/>
        <v>0</v>
      </c>
      <c r="AN56" s="361">
        <f t="shared" si="22"/>
        <v>0</v>
      </c>
      <c r="AO56" s="378">
        <f t="shared" si="70"/>
        <v>0.05</v>
      </c>
      <c r="AP56" s="378" t="str">
        <f t="shared" si="23"/>
        <v/>
      </c>
      <c r="AQ56" s="379">
        <f t="shared" si="24"/>
        <v>12</v>
      </c>
      <c r="AR56" s="421"/>
      <c r="AS56" s="411">
        <f t="shared" si="25"/>
        <v>0</v>
      </c>
      <c r="AT56" s="383">
        <f t="shared" si="26"/>
        <v>19</v>
      </c>
      <c r="AU56" s="421"/>
      <c r="AV56" s="439">
        <f t="shared" si="27"/>
        <v>0</v>
      </c>
      <c r="AW56" s="385">
        <f t="shared" si="28"/>
        <v>26</v>
      </c>
      <c r="AX56" s="421"/>
      <c r="AY56" s="427">
        <f t="shared" si="29"/>
        <v>0</v>
      </c>
      <c r="AZ56" s="361">
        <f t="shared" si="30"/>
        <v>0</v>
      </c>
      <c r="BA56" s="17">
        <f t="shared" si="2"/>
        <v>3.858295334970186E-3</v>
      </c>
      <c r="BB56" s="14">
        <f t="shared" si="31"/>
        <v>11</v>
      </c>
      <c r="BC56" s="24"/>
      <c r="BD56" s="10">
        <f t="shared" si="32"/>
        <v>0</v>
      </c>
      <c r="BE56" s="15">
        <f t="shared" si="33"/>
        <v>18</v>
      </c>
      <c r="BF56" s="24"/>
      <c r="BG56" s="23">
        <f t="shared" si="34"/>
        <v>0</v>
      </c>
      <c r="BH56" s="16">
        <f t="shared" si="35"/>
        <v>25</v>
      </c>
      <c r="BI56" s="24"/>
      <c r="BJ56" s="25">
        <f t="shared" si="36"/>
        <v>0</v>
      </c>
      <c r="BK56" s="26">
        <f t="shared" si="37"/>
        <v>0</v>
      </c>
      <c r="BL56" s="17">
        <f t="shared" si="38"/>
        <v>3.5075412136092599E-3</v>
      </c>
      <c r="BM56" s="14">
        <f t="shared" si="39"/>
        <v>10</v>
      </c>
      <c r="BN56" s="24"/>
      <c r="BO56" s="10">
        <f t="shared" si="40"/>
        <v>0</v>
      </c>
      <c r="BP56" s="15">
        <f t="shared" si="41"/>
        <v>17</v>
      </c>
      <c r="BQ56" s="24"/>
      <c r="BR56" s="23">
        <f t="shared" si="42"/>
        <v>0</v>
      </c>
      <c r="BS56" s="16">
        <f t="shared" si="43"/>
        <v>24</v>
      </c>
      <c r="BT56" s="24"/>
      <c r="BU56" s="25">
        <f t="shared" si="44"/>
        <v>0</v>
      </c>
      <c r="BV56" s="26">
        <f t="shared" si="45"/>
        <v>0</v>
      </c>
      <c r="BW56" s="17">
        <f t="shared" si="46"/>
        <v>3.1567870922483338E-3</v>
      </c>
      <c r="BX56" s="14">
        <f t="shared" si="47"/>
        <v>9</v>
      </c>
      <c r="BY56" s="24"/>
      <c r="BZ56" s="10">
        <f t="shared" si="48"/>
        <v>0</v>
      </c>
      <c r="CA56" s="15">
        <f t="shared" si="49"/>
        <v>16</v>
      </c>
      <c r="CB56" s="24"/>
      <c r="CC56" s="23">
        <f t="shared" si="50"/>
        <v>0</v>
      </c>
      <c r="CD56" s="16">
        <f t="shared" si="51"/>
        <v>23</v>
      </c>
      <c r="CE56" s="24"/>
      <c r="CF56" s="25">
        <f t="shared" si="52"/>
        <v>0</v>
      </c>
      <c r="CG56" s="26">
        <f t="shared" si="53"/>
        <v>0</v>
      </c>
      <c r="CH56" s="17">
        <f t="shared" si="54"/>
        <v>2.8060329708874078E-3</v>
      </c>
      <c r="CI56" s="14">
        <f t="shared" si="55"/>
        <v>8</v>
      </c>
      <c r="CJ56" s="24"/>
      <c r="CK56" s="10">
        <f t="shared" si="56"/>
        <v>0</v>
      </c>
      <c r="CL56" s="15">
        <f t="shared" si="57"/>
        <v>15</v>
      </c>
      <c r="CM56" s="24"/>
      <c r="CN56" s="23">
        <f t="shared" si="58"/>
        <v>0</v>
      </c>
      <c r="CO56" s="15">
        <f t="shared" si="59"/>
        <v>22</v>
      </c>
      <c r="CP56" s="24"/>
      <c r="CQ56" s="23">
        <f t="shared" si="60"/>
        <v>0</v>
      </c>
      <c r="CR56" s="361">
        <f t="shared" si="61"/>
        <v>0</v>
      </c>
    </row>
    <row r="57" spans="1:96" x14ac:dyDescent="0.25">
      <c r="A57" s="347">
        <f t="shared" si="0"/>
        <v>44</v>
      </c>
      <c r="B57" s="367">
        <f t="shared" si="62"/>
        <v>2951</v>
      </c>
      <c r="C57" s="365" t="s">
        <v>10</v>
      </c>
      <c r="D57" s="366">
        <f t="shared" si="67"/>
        <v>3050</v>
      </c>
      <c r="E57" s="326">
        <f t="shared" si="68"/>
        <v>7.7000000000000013E-2</v>
      </c>
      <c r="F57" s="326">
        <f t="shared" si="1"/>
        <v>2.0874279905116911E-2</v>
      </c>
      <c r="G57" s="327">
        <f t="shared" si="63"/>
        <v>61.600000000000009</v>
      </c>
      <c r="H57" s="415"/>
      <c r="I57" s="414">
        <f t="shared" si="3"/>
        <v>0</v>
      </c>
      <c r="J57" s="329">
        <f t="shared" si="4"/>
        <v>71</v>
      </c>
      <c r="K57" s="421"/>
      <c r="L57" s="414">
        <f t="shared" si="5"/>
        <v>0</v>
      </c>
      <c r="M57" s="333">
        <f t="shared" si="6"/>
        <v>82</v>
      </c>
      <c r="N57" s="428"/>
      <c r="O57" s="414">
        <f t="shared" si="7"/>
        <v>0</v>
      </c>
      <c r="P57" s="351">
        <f t="shared" si="64"/>
        <v>0</v>
      </c>
      <c r="Q57" s="335">
        <f t="shared" si="71"/>
        <v>5.45E-2</v>
      </c>
      <c r="R57" s="335">
        <f t="shared" si="8"/>
        <v>5.5404947475432061E-3</v>
      </c>
      <c r="S57" s="336">
        <f t="shared" si="66"/>
        <v>16.350000000000001</v>
      </c>
      <c r="T57" s="421"/>
      <c r="U57" s="411">
        <f t="shared" si="9"/>
        <v>0</v>
      </c>
      <c r="V57" s="338">
        <f t="shared" si="10"/>
        <v>21</v>
      </c>
      <c r="W57" s="421"/>
      <c r="X57" s="430">
        <f t="shared" si="11"/>
        <v>0</v>
      </c>
      <c r="Y57" s="339">
        <f t="shared" si="12"/>
        <v>28</v>
      </c>
      <c r="Z57" s="421"/>
      <c r="AA57" s="430">
        <f t="shared" si="13"/>
        <v>0</v>
      </c>
      <c r="AB57" s="355">
        <f t="shared" si="14"/>
        <v>0</v>
      </c>
      <c r="AC57" s="9">
        <f t="shared" si="69"/>
        <v>0.05</v>
      </c>
      <c r="AD57" s="9" t="str">
        <f t="shared" si="15"/>
        <v/>
      </c>
      <c r="AE57" s="11">
        <f t="shared" si="16"/>
        <v>13</v>
      </c>
      <c r="AF57" s="421"/>
      <c r="AG57" s="411">
        <f t="shared" si="17"/>
        <v>0</v>
      </c>
      <c r="AH57" s="12">
        <f t="shared" si="18"/>
        <v>20</v>
      </c>
      <c r="AI57" s="421"/>
      <c r="AJ57" s="439">
        <f t="shared" si="19"/>
        <v>0</v>
      </c>
      <c r="AK57" s="13">
        <f t="shared" si="20"/>
        <v>27</v>
      </c>
      <c r="AL57" s="426"/>
      <c r="AM57" s="427">
        <f t="shared" si="21"/>
        <v>0</v>
      </c>
      <c r="AN57" s="361">
        <f t="shared" si="22"/>
        <v>0</v>
      </c>
      <c r="AO57" s="378">
        <f t="shared" si="70"/>
        <v>0.05</v>
      </c>
      <c r="AP57" s="378" t="str">
        <f t="shared" si="23"/>
        <v/>
      </c>
      <c r="AQ57" s="379">
        <f t="shared" si="24"/>
        <v>12</v>
      </c>
      <c r="AR57" s="421"/>
      <c r="AS57" s="411">
        <f t="shared" si="25"/>
        <v>0</v>
      </c>
      <c r="AT57" s="383">
        <f t="shared" si="26"/>
        <v>19</v>
      </c>
      <c r="AU57" s="421"/>
      <c r="AV57" s="439">
        <f t="shared" si="27"/>
        <v>0</v>
      </c>
      <c r="AW57" s="385">
        <f t="shared" si="28"/>
        <v>26</v>
      </c>
      <c r="AX57" s="421"/>
      <c r="AY57" s="427">
        <f t="shared" si="29"/>
        <v>0</v>
      </c>
      <c r="AZ57" s="361">
        <f t="shared" si="30"/>
        <v>0</v>
      </c>
      <c r="BA57" s="17">
        <f t="shared" si="2"/>
        <v>3.7275499830565911E-3</v>
      </c>
      <c r="BB57" s="14">
        <f t="shared" si="31"/>
        <v>11</v>
      </c>
      <c r="BC57" s="24"/>
      <c r="BD57" s="10">
        <f t="shared" si="32"/>
        <v>0</v>
      </c>
      <c r="BE57" s="15">
        <f t="shared" si="33"/>
        <v>18</v>
      </c>
      <c r="BF57" s="24"/>
      <c r="BG57" s="23">
        <f t="shared" si="34"/>
        <v>0</v>
      </c>
      <c r="BH57" s="16">
        <f t="shared" si="35"/>
        <v>25</v>
      </c>
      <c r="BI57" s="24"/>
      <c r="BJ57" s="25">
        <f t="shared" si="36"/>
        <v>0</v>
      </c>
      <c r="BK57" s="26">
        <f t="shared" si="37"/>
        <v>0</v>
      </c>
      <c r="BL57" s="17">
        <f t="shared" si="38"/>
        <v>3.3886818027787191E-3</v>
      </c>
      <c r="BM57" s="14">
        <f t="shared" si="39"/>
        <v>10</v>
      </c>
      <c r="BN57" s="24"/>
      <c r="BO57" s="10">
        <f t="shared" si="40"/>
        <v>0</v>
      </c>
      <c r="BP57" s="15">
        <f t="shared" si="41"/>
        <v>17</v>
      </c>
      <c r="BQ57" s="24"/>
      <c r="BR57" s="23">
        <f t="shared" si="42"/>
        <v>0</v>
      </c>
      <c r="BS57" s="16">
        <f t="shared" si="43"/>
        <v>24</v>
      </c>
      <c r="BT57" s="24"/>
      <c r="BU57" s="25">
        <f t="shared" si="44"/>
        <v>0</v>
      </c>
      <c r="BV57" s="26">
        <f t="shared" si="45"/>
        <v>0</v>
      </c>
      <c r="BW57" s="17">
        <f t="shared" si="46"/>
        <v>3.0498136225008471E-3</v>
      </c>
      <c r="BX57" s="14">
        <f t="shared" si="47"/>
        <v>9</v>
      </c>
      <c r="BY57" s="24"/>
      <c r="BZ57" s="10">
        <f t="shared" si="48"/>
        <v>0</v>
      </c>
      <c r="CA57" s="15">
        <f t="shared" si="49"/>
        <v>16</v>
      </c>
      <c r="CB57" s="24"/>
      <c r="CC57" s="23">
        <f t="shared" si="50"/>
        <v>0</v>
      </c>
      <c r="CD57" s="16">
        <f t="shared" si="51"/>
        <v>23</v>
      </c>
      <c r="CE57" s="24"/>
      <c r="CF57" s="25">
        <f t="shared" si="52"/>
        <v>0</v>
      </c>
      <c r="CG57" s="26">
        <f t="shared" si="53"/>
        <v>0</v>
      </c>
      <c r="CH57" s="17">
        <f t="shared" si="54"/>
        <v>2.7109454422229754E-3</v>
      </c>
      <c r="CI57" s="14">
        <f t="shared" si="55"/>
        <v>8</v>
      </c>
      <c r="CJ57" s="24"/>
      <c r="CK57" s="10">
        <f t="shared" si="56"/>
        <v>0</v>
      </c>
      <c r="CL57" s="15">
        <f t="shared" si="57"/>
        <v>15</v>
      </c>
      <c r="CM57" s="24"/>
      <c r="CN57" s="23">
        <f t="shared" si="58"/>
        <v>0</v>
      </c>
      <c r="CO57" s="15">
        <f t="shared" si="59"/>
        <v>22</v>
      </c>
      <c r="CP57" s="24"/>
      <c r="CQ57" s="23">
        <f t="shared" si="60"/>
        <v>0</v>
      </c>
      <c r="CR57" s="361">
        <f t="shared" si="61"/>
        <v>0</v>
      </c>
    </row>
    <row r="58" spans="1:96" x14ac:dyDescent="0.25">
      <c r="A58" s="347">
        <f t="shared" si="0"/>
        <v>45</v>
      </c>
      <c r="B58" s="367">
        <f t="shared" si="62"/>
        <v>3051</v>
      </c>
      <c r="C58" s="365" t="s">
        <v>10</v>
      </c>
      <c r="D58" s="366">
        <f t="shared" si="67"/>
        <v>3150</v>
      </c>
      <c r="E58" s="326">
        <f t="shared" si="68"/>
        <v>8.1500000000000017E-2</v>
      </c>
      <c r="F58" s="326">
        <f t="shared" si="1"/>
        <v>2.4041297935103248E-2</v>
      </c>
      <c r="G58" s="327">
        <f t="shared" si="63"/>
        <v>73.350000000000009</v>
      </c>
      <c r="H58" s="415"/>
      <c r="I58" s="414">
        <f t="shared" si="3"/>
        <v>0</v>
      </c>
      <c r="J58" s="329">
        <f t="shared" si="4"/>
        <v>84</v>
      </c>
      <c r="K58" s="421"/>
      <c r="L58" s="414">
        <f t="shared" si="5"/>
        <v>0</v>
      </c>
      <c r="M58" s="333">
        <f t="shared" si="6"/>
        <v>97</v>
      </c>
      <c r="N58" s="428"/>
      <c r="O58" s="414">
        <f t="shared" si="7"/>
        <v>0</v>
      </c>
      <c r="P58" s="351">
        <f t="shared" si="64"/>
        <v>0</v>
      </c>
      <c r="Q58" s="335">
        <f t="shared" si="71"/>
        <v>5.8999999999999997E-2</v>
      </c>
      <c r="R58" s="335">
        <f t="shared" si="8"/>
        <v>6.768272697476237E-3</v>
      </c>
      <c r="S58" s="336">
        <f t="shared" si="66"/>
        <v>20.65</v>
      </c>
      <c r="T58" s="421"/>
      <c r="U58" s="411">
        <f t="shared" si="9"/>
        <v>0</v>
      </c>
      <c r="V58" s="338">
        <f t="shared" si="10"/>
        <v>24</v>
      </c>
      <c r="W58" s="421"/>
      <c r="X58" s="430">
        <f t="shared" si="11"/>
        <v>0</v>
      </c>
      <c r="Y58" s="339">
        <f t="shared" si="12"/>
        <v>28</v>
      </c>
      <c r="Z58" s="421"/>
      <c r="AA58" s="430">
        <f t="shared" si="13"/>
        <v>0</v>
      </c>
      <c r="AB58" s="355">
        <f t="shared" si="14"/>
        <v>0</v>
      </c>
      <c r="AC58" s="9">
        <f t="shared" si="69"/>
        <v>0.05</v>
      </c>
      <c r="AD58" s="9" t="str">
        <f t="shared" si="15"/>
        <v/>
      </c>
      <c r="AE58" s="11">
        <f t="shared" si="16"/>
        <v>13</v>
      </c>
      <c r="AF58" s="421"/>
      <c r="AG58" s="411">
        <f t="shared" si="17"/>
        <v>0</v>
      </c>
      <c r="AH58" s="12">
        <f t="shared" si="18"/>
        <v>20</v>
      </c>
      <c r="AI58" s="421"/>
      <c r="AJ58" s="439">
        <f t="shared" si="19"/>
        <v>0</v>
      </c>
      <c r="AK58" s="13">
        <f t="shared" si="20"/>
        <v>27</v>
      </c>
      <c r="AL58" s="426"/>
      <c r="AM58" s="427">
        <f t="shared" si="21"/>
        <v>0</v>
      </c>
      <c r="AN58" s="361">
        <f t="shared" si="22"/>
        <v>0</v>
      </c>
      <c r="AO58" s="378">
        <f t="shared" si="70"/>
        <v>0.05</v>
      </c>
      <c r="AP58" s="378" t="str">
        <f t="shared" si="23"/>
        <v/>
      </c>
      <c r="AQ58" s="379">
        <f t="shared" si="24"/>
        <v>12</v>
      </c>
      <c r="AR58" s="421"/>
      <c r="AS58" s="411">
        <f t="shared" si="25"/>
        <v>0</v>
      </c>
      <c r="AT58" s="383">
        <f t="shared" si="26"/>
        <v>19</v>
      </c>
      <c r="AU58" s="421"/>
      <c r="AV58" s="439">
        <f t="shared" si="27"/>
        <v>0</v>
      </c>
      <c r="AW58" s="385">
        <f t="shared" si="28"/>
        <v>26</v>
      </c>
      <c r="AX58" s="421"/>
      <c r="AY58" s="427">
        <f t="shared" si="29"/>
        <v>0</v>
      </c>
      <c r="AZ58" s="361">
        <f t="shared" si="30"/>
        <v>0</v>
      </c>
      <c r="BA58" s="17">
        <f t="shared" si="2"/>
        <v>3.6053752867912158E-3</v>
      </c>
      <c r="BB58" s="14">
        <f t="shared" si="31"/>
        <v>11</v>
      </c>
      <c r="BC58" s="24"/>
      <c r="BD58" s="10">
        <f t="shared" si="32"/>
        <v>0</v>
      </c>
      <c r="BE58" s="15">
        <f t="shared" si="33"/>
        <v>18</v>
      </c>
      <c r="BF58" s="24"/>
      <c r="BG58" s="23">
        <f t="shared" si="34"/>
        <v>0</v>
      </c>
      <c r="BH58" s="16">
        <f t="shared" si="35"/>
        <v>25</v>
      </c>
      <c r="BI58" s="24"/>
      <c r="BJ58" s="25">
        <f t="shared" si="36"/>
        <v>0</v>
      </c>
      <c r="BK58" s="26">
        <f t="shared" si="37"/>
        <v>0</v>
      </c>
      <c r="BL58" s="17">
        <f t="shared" si="38"/>
        <v>3.2776138970829235E-3</v>
      </c>
      <c r="BM58" s="14">
        <f t="shared" si="39"/>
        <v>10</v>
      </c>
      <c r="BN58" s="24"/>
      <c r="BO58" s="10">
        <f t="shared" si="40"/>
        <v>0</v>
      </c>
      <c r="BP58" s="15">
        <f t="shared" si="41"/>
        <v>17</v>
      </c>
      <c r="BQ58" s="24"/>
      <c r="BR58" s="23">
        <f t="shared" si="42"/>
        <v>0</v>
      </c>
      <c r="BS58" s="16">
        <f t="shared" si="43"/>
        <v>24</v>
      </c>
      <c r="BT58" s="24"/>
      <c r="BU58" s="25">
        <f t="shared" si="44"/>
        <v>0</v>
      </c>
      <c r="BV58" s="26">
        <f t="shared" si="45"/>
        <v>0</v>
      </c>
      <c r="BW58" s="17">
        <f t="shared" si="46"/>
        <v>2.9498525073746312E-3</v>
      </c>
      <c r="BX58" s="14">
        <f t="shared" si="47"/>
        <v>9</v>
      </c>
      <c r="BY58" s="24"/>
      <c r="BZ58" s="10">
        <f t="shared" si="48"/>
        <v>0</v>
      </c>
      <c r="CA58" s="15">
        <f t="shared" si="49"/>
        <v>16</v>
      </c>
      <c r="CB58" s="24"/>
      <c r="CC58" s="23">
        <f t="shared" si="50"/>
        <v>0</v>
      </c>
      <c r="CD58" s="16">
        <f t="shared" si="51"/>
        <v>23</v>
      </c>
      <c r="CE58" s="24"/>
      <c r="CF58" s="25">
        <f t="shared" si="52"/>
        <v>0</v>
      </c>
      <c r="CG58" s="26">
        <f t="shared" si="53"/>
        <v>0</v>
      </c>
      <c r="CH58" s="17">
        <f t="shared" si="54"/>
        <v>2.6220911176663389E-3</v>
      </c>
      <c r="CI58" s="14">
        <f t="shared" si="55"/>
        <v>8</v>
      </c>
      <c r="CJ58" s="24"/>
      <c r="CK58" s="10">
        <f t="shared" si="56"/>
        <v>0</v>
      </c>
      <c r="CL58" s="15">
        <f t="shared" si="57"/>
        <v>15</v>
      </c>
      <c r="CM58" s="24"/>
      <c r="CN58" s="23">
        <f t="shared" si="58"/>
        <v>0</v>
      </c>
      <c r="CO58" s="15">
        <f t="shared" si="59"/>
        <v>22</v>
      </c>
      <c r="CP58" s="24"/>
      <c r="CQ58" s="23">
        <f t="shared" si="60"/>
        <v>0</v>
      </c>
      <c r="CR58" s="361">
        <f t="shared" si="61"/>
        <v>0</v>
      </c>
    </row>
    <row r="59" spans="1:96" x14ac:dyDescent="0.25">
      <c r="A59" s="347">
        <f t="shared" si="0"/>
        <v>46</v>
      </c>
      <c r="B59" s="367">
        <f t="shared" si="62"/>
        <v>3151</v>
      </c>
      <c r="C59" s="365" t="s">
        <v>10</v>
      </c>
      <c r="D59" s="366">
        <f t="shared" si="67"/>
        <v>3250</v>
      </c>
      <c r="E59" s="326">
        <f t="shared" si="68"/>
        <v>8.6000000000000021E-2</v>
      </c>
      <c r="F59" s="326">
        <f t="shared" si="1"/>
        <v>2.7292922881624885E-2</v>
      </c>
      <c r="G59" s="327">
        <f t="shared" si="63"/>
        <v>86.000000000000014</v>
      </c>
      <c r="H59" s="415"/>
      <c r="I59" s="414">
        <f t="shared" si="3"/>
        <v>0</v>
      </c>
      <c r="J59" s="329">
        <f t="shared" si="4"/>
        <v>99</v>
      </c>
      <c r="K59" s="421"/>
      <c r="L59" s="414">
        <f t="shared" si="5"/>
        <v>0</v>
      </c>
      <c r="M59" s="333">
        <f t="shared" si="6"/>
        <v>114</v>
      </c>
      <c r="N59" s="428"/>
      <c r="O59" s="414">
        <f t="shared" si="7"/>
        <v>0</v>
      </c>
      <c r="P59" s="351">
        <f t="shared" si="64"/>
        <v>0</v>
      </c>
      <c r="Q59" s="335">
        <f t="shared" si="71"/>
        <v>6.3500000000000001E-2</v>
      </c>
      <c r="R59" s="335">
        <f t="shared" si="8"/>
        <v>8.0609330371310683E-3</v>
      </c>
      <c r="S59" s="336">
        <f t="shared" si="66"/>
        <v>25.4</v>
      </c>
      <c r="T59" s="421"/>
      <c r="U59" s="411">
        <f t="shared" si="9"/>
        <v>0</v>
      </c>
      <c r="V59" s="338">
        <f t="shared" si="10"/>
        <v>29</v>
      </c>
      <c r="W59" s="421"/>
      <c r="X59" s="430">
        <f t="shared" si="11"/>
        <v>0</v>
      </c>
      <c r="Y59" s="339">
        <f t="shared" si="12"/>
        <v>33</v>
      </c>
      <c r="Z59" s="421"/>
      <c r="AA59" s="430">
        <f t="shared" si="13"/>
        <v>0</v>
      </c>
      <c r="AB59" s="355">
        <f t="shared" si="14"/>
        <v>0</v>
      </c>
      <c r="AC59" s="9">
        <f t="shared" si="69"/>
        <v>0.05</v>
      </c>
      <c r="AD59" s="9" t="str">
        <f t="shared" si="15"/>
        <v/>
      </c>
      <c r="AE59" s="11">
        <f t="shared" si="16"/>
        <v>13</v>
      </c>
      <c r="AF59" s="421"/>
      <c r="AG59" s="411">
        <f t="shared" si="17"/>
        <v>0</v>
      </c>
      <c r="AH59" s="12">
        <f t="shared" si="18"/>
        <v>20</v>
      </c>
      <c r="AI59" s="421"/>
      <c r="AJ59" s="439">
        <f t="shared" si="19"/>
        <v>0</v>
      </c>
      <c r="AK59" s="13">
        <f t="shared" si="20"/>
        <v>27</v>
      </c>
      <c r="AL59" s="426"/>
      <c r="AM59" s="427">
        <f t="shared" si="21"/>
        <v>0</v>
      </c>
      <c r="AN59" s="361">
        <f t="shared" si="22"/>
        <v>0</v>
      </c>
      <c r="AO59" s="378">
        <f t="shared" si="70"/>
        <v>0.05</v>
      </c>
      <c r="AP59" s="378" t="str">
        <f t="shared" si="23"/>
        <v/>
      </c>
      <c r="AQ59" s="379">
        <f t="shared" si="24"/>
        <v>12</v>
      </c>
      <c r="AR59" s="421"/>
      <c r="AS59" s="411">
        <f t="shared" si="25"/>
        <v>0</v>
      </c>
      <c r="AT59" s="383">
        <f t="shared" si="26"/>
        <v>19</v>
      </c>
      <c r="AU59" s="421"/>
      <c r="AV59" s="439">
        <f t="shared" si="27"/>
        <v>0</v>
      </c>
      <c r="AW59" s="385">
        <f t="shared" si="28"/>
        <v>26</v>
      </c>
      <c r="AX59" s="421"/>
      <c r="AY59" s="427">
        <f t="shared" si="29"/>
        <v>0</v>
      </c>
      <c r="AZ59" s="361">
        <f t="shared" si="30"/>
        <v>0</v>
      </c>
      <c r="BA59" s="17">
        <f t="shared" si="2"/>
        <v>3.4909552523008569E-3</v>
      </c>
      <c r="BB59" s="14">
        <f t="shared" si="31"/>
        <v>11</v>
      </c>
      <c r="BC59" s="24"/>
      <c r="BD59" s="10">
        <f t="shared" si="32"/>
        <v>0</v>
      </c>
      <c r="BE59" s="15">
        <f t="shared" si="33"/>
        <v>18</v>
      </c>
      <c r="BF59" s="24"/>
      <c r="BG59" s="23">
        <f t="shared" si="34"/>
        <v>0</v>
      </c>
      <c r="BH59" s="16">
        <f t="shared" si="35"/>
        <v>25</v>
      </c>
      <c r="BI59" s="24"/>
      <c r="BJ59" s="25">
        <f t="shared" si="36"/>
        <v>0</v>
      </c>
      <c r="BK59" s="26">
        <f t="shared" si="37"/>
        <v>0</v>
      </c>
      <c r="BL59" s="17">
        <f t="shared" si="38"/>
        <v>3.1735956839098697E-3</v>
      </c>
      <c r="BM59" s="14">
        <f t="shared" si="39"/>
        <v>10</v>
      </c>
      <c r="BN59" s="24"/>
      <c r="BO59" s="10">
        <f t="shared" si="40"/>
        <v>0</v>
      </c>
      <c r="BP59" s="15">
        <f t="shared" si="41"/>
        <v>17</v>
      </c>
      <c r="BQ59" s="24"/>
      <c r="BR59" s="23">
        <f t="shared" si="42"/>
        <v>0</v>
      </c>
      <c r="BS59" s="16">
        <f t="shared" si="43"/>
        <v>24</v>
      </c>
      <c r="BT59" s="24"/>
      <c r="BU59" s="25">
        <f t="shared" si="44"/>
        <v>0</v>
      </c>
      <c r="BV59" s="26">
        <f t="shared" si="45"/>
        <v>0</v>
      </c>
      <c r="BW59" s="17">
        <f t="shared" si="46"/>
        <v>2.8562361155188829E-3</v>
      </c>
      <c r="BX59" s="14">
        <f t="shared" si="47"/>
        <v>9</v>
      </c>
      <c r="BY59" s="24"/>
      <c r="BZ59" s="10">
        <f t="shared" si="48"/>
        <v>0</v>
      </c>
      <c r="CA59" s="15">
        <f t="shared" si="49"/>
        <v>16</v>
      </c>
      <c r="CB59" s="24"/>
      <c r="CC59" s="23">
        <f t="shared" si="50"/>
        <v>0</v>
      </c>
      <c r="CD59" s="16">
        <f t="shared" si="51"/>
        <v>23</v>
      </c>
      <c r="CE59" s="24"/>
      <c r="CF59" s="25">
        <f t="shared" si="52"/>
        <v>0</v>
      </c>
      <c r="CG59" s="26">
        <f t="shared" si="53"/>
        <v>0</v>
      </c>
      <c r="CH59" s="17">
        <f t="shared" si="54"/>
        <v>2.5388765471278957E-3</v>
      </c>
      <c r="CI59" s="14">
        <f t="shared" si="55"/>
        <v>8</v>
      </c>
      <c r="CJ59" s="24"/>
      <c r="CK59" s="10">
        <f t="shared" si="56"/>
        <v>0</v>
      </c>
      <c r="CL59" s="15">
        <f t="shared" si="57"/>
        <v>15</v>
      </c>
      <c r="CM59" s="24"/>
      <c r="CN59" s="23">
        <f t="shared" si="58"/>
        <v>0</v>
      </c>
      <c r="CO59" s="15">
        <f t="shared" si="59"/>
        <v>22</v>
      </c>
      <c r="CP59" s="24"/>
      <c r="CQ59" s="23">
        <f t="shared" si="60"/>
        <v>0</v>
      </c>
      <c r="CR59" s="361">
        <f t="shared" si="61"/>
        <v>0</v>
      </c>
    </row>
    <row r="60" spans="1:96" x14ac:dyDescent="0.25">
      <c r="A60" s="347">
        <f t="shared" si="0"/>
        <v>47</v>
      </c>
      <c r="B60" s="367">
        <f t="shared" si="62"/>
        <v>3251</v>
      </c>
      <c r="C60" s="365" t="s">
        <v>10</v>
      </c>
      <c r="D60" s="366">
        <f t="shared" si="67"/>
        <v>3350</v>
      </c>
      <c r="E60" s="326">
        <f t="shared" si="68"/>
        <v>9.0500000000000025E-2</v>
      </c>
      <c r="F60" s="326">
        <f t="shared" si="1"/>
        <v>3.0621347277760697E-2</v>
      </c>
      <c r="G60" s="327">
        <f t="shared" si="63"/>
        <v>99.550000000000026</v>
      </c>
      <c r="H60" s="415"/>
      <c r="I60" s="414">
        <f t="shared" si="3"/>
        <v>0</v>
      </c>
      <c r="J60" s="329">
        <f t="shared" si="4"/>
        <v>114</v>
      </c>
      <c r="K60" s="421"/>
      <c r="L60" s="414">
        <f t="shared" si="5"/>
        <v>0</v>
      </c>
      <c r="M60" s="333">
        <f t="shared" si="6"/>
        <v>131</v>
      </c>
      <c r="N60" s="428"/>
      <c r="O60" s="414">
        <f t="shared" si="7"/>
        <v>0</v>
      </c>
      <c r="P60" s="351">
        <f t="shared" si="64"/>
        <v>0</v>
      </c>
      <c r="Q60" s="335">
        <f t="shared" si="71"/>
        <v>6.8000000000000005E-2</v>
      </c>
      <c r="R60" s="335">
        <f t="shared" si="8"/>
        <v>9.4124884650876664E-3</v>
      </c>
      <c r="S60" s="336">
        <f t="shared" si="66"/>
        <v>30.6</v>
      </c>
      <c r="T60" s="421"/>
      <c r="U60" s="411">
        <f t="shared" si="9"/>
        <v>0</v>
      </c>
      <c r="V60" s="338">
        <f t="shared" si="10"/>
        <v>35</v>
      </c>
      <c r="W60" s="421"/>
      <c r="X60" s="430">
        <f t="shared" si="11"/>
        <v>0</v>
      </c>
      <c r="Y60" s="339">
        <f t="shared" si="12"/>
        <v>40</v>
      </c>
      <c r="Z60" s="421"/>
      <c r="AA60" s="430">
        <f t="shared" si="13"/>
        <v>0</v>
      </c>
      <c r="AB60" s="355">
        <f t="shared" si="14"/>
        <v>0</v>
      </c>
      <c r="AC60" s="9">
        <f t="shared" si="69"/>
        <v>0.05</v>
      </c>
      <c r="AD60" s="9" t="str">
        <f t="shared" si="15"/>
        <v/>
      </c>
      <c r="AE60" s="11">
        <f t="shared" si="16"/>
        <v>13</v>
      </c>
      <c r="AF60" s="421"/>
      <c r="AG60" s="411">
        <f t="shared" si="17"/>
        <v>0</v>
      </c>
      <c r="AH60" s="12">
        <f t="shared" si="18"/>
        <v>20</v>
      </c>
      <c r="AI60" s="421"/>
      <c r="AJ60" s="439">
        <f t="shared" si="19"/>
        <v>0</v>
      </c>
      <c r="AK60" s="13">
        <f t="shared" si="20"/>
        <v>27</v>
      </c>
      <c r="AL60" s="426"/>
      <c r="AM60" s="427">
        <f t="shared" si="21"/>
        <v>0</v>
      </c>
      <c r="AN60" s="361">
        <f t="shared" si="22"/>
        <v>0</v>
      </c>
      <c r="AO60" s="378">
        <f t="shared" si="70"/>
        <v>0.05</v>
      </c>
      <c r="AP60" s="378" t="str">
        <f t="shared" si="23"/>
        <v/>
      </c>
      <c r="AQ60" s="379">
        <f t="shared" si="24"/>
        <v>12</v>
      </c>
      <c r="AR60" s="421"/>
      <c r="AS60" s="411">
        <f t="shared" si="25"/>
        <v>0</v>
      </c>
      <c r="AT60" s="383">
        <f t="shared" si="26"/>
        <v>19</v>
      </c>
      <c r="AU60" s="421"/>
      <c r="AV60" s="439">
        <f t="shared" si="27"/>
        <v>0</v>
      </c>
      <c r="AW60" s="385">
        <f t="shared" si="28"/>
        <v>26</v>
      </c>
      <c r="AX60" s="421"/>
      <c r="AY60" s="427">
        <f t="shared" si="29"/>
        <v>0</v>
      </c>
      <c r="AZ60" s="361">
        <f t="shared" si="30"/>
        <v>0</v>
      </c>
      <c r="BA60" s="17">
        <f t="shared" si="2"/>
        <v>3.3835742848354351E-3</v>
      </c>
      <c r="BB60" s="14">
        <f t="shared" si="31"/>
        <v>11</v>
      </c>
      <c r="BC60" s="24"/>
      <c r="BD60" s="10">
        <f t="shared" si="32"/>
        <v>0</v>
      </c>
      <c r="BE60" s="15">
        <f t="shared" si="33"/>
        <v>18</v>
      </c>
      <c r="BF60" s="24"/>
      <c r="BG60" s="23">
        <f t="shared" si="34"/>
        <v>0</v>
      </c>
      <c r="BH60" s="16">
        <f t="shared" si="35"/>
        <v>25</v>
      </c>
      <c r="BI60" s="24"/>
      <c r="BJ60" s="25">
        <f t="shared" si="36"/>
        <v>0</v>
      </c>
      <c r="BK60" s="26">
        <f t="shared" si="37"/>
        <v>0</v>
      </c>
      <c r="BL60" s="17">
        <f t="shared" si="38"/>
        <v>3.0759766225776685E-3</v>
      </c>
      <c r="BM60" s="14">
        <f t="shared" si="39"/>
        <v>10</v>
      </c>
      <c r="BN60" s="24"/>
      <c r="BO60" s="10">
        <f t="shared" si="40"/>
        <v>0</v>
      </c>
      <c r="BP60" s="15">
        <f t="shared" si="41"/>
        <v>17</v>
      </c>
      <c r="BQ60" s="24"/>
      <c r="BR60" s="23">
        <f t="shared" si="42"/>
        <v>0</v>
      </c>
      <c r="BS60" s="16">
        <f t="shared" si="43"/>
        <v>24</v>
      </c>
      <c r="BT60" s="24"/>
      <c r="BU60" s="25">
        <f t="shared" si="44"/>
        <v>0</v>
      </c>
      <c r="BV60" s="26">
        <f t="shared" si="45"/>
        <v>0</v>
      </c>
      <c r="BW60" s="17">
        <f t="shared" si="46"/>
        <v>2.7683789603199014E-3</v>
      </c>
      <c r="BX60" s="14">
        <f t="shared" si="47"/>
        <v>9</v>
      </c>
      <c r="BY60" s="24"/>
      <c r="BZ60" s="10">
        <f t="shared" si="48"/>
        <v>0</v>
      </c>
      <c r="CA60" s="15">
        <f t="shared" si="49"/>
        <v>16</v>
      </c>
      <c r="CB60" s="24"/>
      <c r="CC60" s="23">
        <f t="shared" si="50"/>
        <v>0</v>
      </c>
      <c r="CD60" s="16">
        <f t="shared" si="51"/>
        <v>23</v>
      </c>
      <c r="CE60" s="24"/>
      <c r="CF60" s="25">
        <f t="shared" si="52"/>
        <v>0</v>
      </c>
      <c r="CG60" s="26">
        <f t="shared" si="53"/>
        <v>0</v>
      </c>
      <c r="CH60" s="17">
        <f t="shared" si="54"/>
        <v>2.4607812980621349E-3</v>
      </c>
      <c r="CI60" s="14">
        <f t="shared" si="55"/>
        <v>8</v>
      </c>
      <c r="CJ60" s="24"/>
      <c r="CK60" s="10">
        <f t="shared" si="56"/>
        <v>0</v>
      </c>
      <c r="CL60" s="15">
        <f t="shared" si="57"/>
        <v>15</v>
      </c>
      <c r="CM60" s="24"/>
      <c r="CN60" s="23">
        <f t="shared" si="58"/>
        <v>0</v>
      </c>
      <c r="CO60" s="15">
        <f t="shared" si="59"/>
        <v>22</v>
      </c>
      <c r="CP60" s="24"/>
      <c r="CQ60" s="23">
        <f t="shared" si="60"/>
        <v>0</v>
      </c>
      <c r="CR60" s="361">
        <f t="shared" si="61"/>
        <v>0</v>
      </c>
    </row>
    <row r="61" spans="1:96" x14ac:dyDescent="0.25">
      <c r="A61" s="347">
        <f t="shared" si="0"/>
        <v>48</v>
      </c>
      <c r="B61" s="367">
        <f t="shared" si="62"/>
        <v>3351</v>
      </c>
      <c r="C61" s="365" t="s">
        <v>10</v>
      </c>
      <c r="D61" s="366">
        <f t="shared" si="67"/>
        <v>3450</v>
      </c>
      <c r="E61" s="326">
        <f t="shared" si="68"/>
        <v>9.5000000000000029E-2</v>
      </c>
      <c r="F61" s="326">
        <f t="shared" si="1"/>
        <v>3.4019695613249787E-2</v>
      </c>
      <c r="G61" s="327">
        <f t="shared" si="63"/>
        <v>114.00000000000003</v>
      </c>
      <c r="H61" s="415"/>
      <c r="I61" s="414">
        <f t="shared" si="3"/>
        <v>0</v>
      </c>
      <c r="J61" s="329">
        <f t="shared" si="4"/>
        <v>131</v>
      </c>
      <c r="K61" s="421"/>
      <c r="L61" s="414">
        <f t="shared" si="5"/>
        <v>0</v>
      </c>
      <c r="M61" s="333">
        <f t="shared" si="6"/>
        <v>151</v>
      </c>
      <c r="N61" s="428"/>
      <c r="O61" s="414">
        <f t="shared" si="7"/>
        <v>0</v>
      </c>
      <c r="P61" s="351">
        <f t="shared" si="64"/>
        <v>0</v>
      </c>
      <c r="Q61" s="335">
        <f t="shared" si="71"/>
        <v>7.2500000000000009E-2</v>
      </c>
      <c r="R61" s="335">
        <f t="shared" si="8"/>
        <v>1.0817666368248286E-2</v>
      </c>
      <c r="S61" s="336">
        <f t="shared" si="66"/>
        <v>36.250000000000007</v>
      </c>
      <c r="T61" s="421"/>
      <c r="U61" s="411">
        <f t="shared" si="9"/>
        <v>0</v>
      </c>
      <c r="V61" s="338">
        <f t="shared" si="10"/>
        <v>42</v>
      </c>
      <c r="W61" s="421"/>
      <c r="X61" s="430">
        <f t="shared" si="11"/>
        <v>0</v>
      </c>
      <c r="Y61" s="339">
        <f t="shared" si="12"/>
        <v>48</v>
      </c>
      <c r="Z61" s="421"/>
      <c r="AA61" s="430">
        <f t="shared" si="13"/>
        <v>0</v>
      </c>
      <c r="AB61" s="355">
        <f t="shared" si="14"/>
        <v>0</v>
      </c>
      <c r="AC61" s="9">
        <f t="shared" si="69"/>
        <v>0.05</v>
      </c>
      <c r="AD61" s="9" t="str">
        <f t="shared" si="15"/>
        <v/>
      </c>
      <c r="AE61" s="11">
        <f t="shared" si="16"/>
        <v>13</v>
      </c>
      <c r="AF61" s="421"/>
      <c r="AG61" s="411">
        <f t="shared" si="17"/>
        <v>0</v>
      </c>
      <c r="AH61" s="12">
        <f t="shared" si="18"/>
        <v>20</v>
      </c>
      <c r="AI61" s="421"/>
      <c r="AJ61" s="439">
        <f t="shared" si="19"/>
        <v>0</v>
      </c>
      <c r="AK61" s="13">
        <f t="shared" si="20"/>
        <v>27</v>
      </c>
      <c r="AL61" s="426"/>
      <c r="AM61" s="427">
        <f t="shared" si="21"/>
        <v>0</v>
      </c>
      <c r="AN61" s="361">
        <f t="shared" si="22"/>
        <v>0</v>
      </c>
      <c r="AO61" s="378">
        <f t="shared" si="70"/>
        <v>0.05</v>
      </c>
      <c r="AP61" s="378" t="str">
        <f t="shared" si="23"/>
        <v/>
      </c>
      <c r="AQ61" s="379">
        <f t="shared" si="24"/>
        <v>12</v>
      </c>
      <c r="AR61" s="421"/>
      <c r="AS61" s="411">
        <f t="shared" si="25"/>
        <v>0</v>
      </c>
      <c r="AT61" s="383">
        <f t="shared" si="26"/>
        <v>19</v>
      </c>
      <c r="AU61" s="421"/>
      <c r="AV61" s="439">
        <f t="shared" si="27"/>
        <v>0</v>
      </c>
      <c r="AW61" s="385">
        <f t="shared" si="28"/>
        <v>26</v>
      </c>
      <c r="AX61" s="421"/>
      <c r="AY61" s="427">
        <f t="shared" si="29"/>
        <v>0</v>
      </c>
      <c r="AZ61" s="361">
        <f t="shared" si="30"/>
        <v>0</v>
      </c>
      <c r="BA61" s="17">
        <f t="shared" si="2"/>
        <v>3.2826022082960309E-3</v>
      </c>
      <c r="BB61" s="14">
        <f t="shared" si="31"/>
        <v>11</v>
      </c>
      <c r="BC61" s="24"/>
      <c r="BD61" s="10">
        <f t="shared" si="32"/>
        <v>0</v>
      </c>
      <c r="BE61" s="15">
        <f t="shared" si="33"/>
        <v>18</v>
      </c>
      <c r="BF61" s="24"/>
      <c r="BG61" s="23">
        <f t="shared" si="34"/>
        <v>0</v>
      </c>
      <c r="BH61" s="16">
        <f t="shared" si="35"/>
        <v>25</v>
      </c>
      <c r="BI61" s="24"/>
      <c r="BJ61" s="25">
        <f t="shared" si="36"/>
        <v>0</v>
      </c>
      <c r="BK61" s="26">
        <f t="shared" si="37"/>
        <v>0</v>
      </c>
      <c r="BL61" s="17">
        <f t="shared" si="38"/>
        <v>2.9841838257236644E-3</v>
      </c>
      <c r="BM61" s="14">
        <f t="shared" si="39"/>
        <v>10</v>
      </c>
      <c r="BN61" s="24"/>
      <c r="BO61" s="10">
        <f t="shared" si="40"/>
        <v>0</v>
      </c>
      <c r="BP61" s="15">
        <f t="shared" si="41"/>
        <v>17</v>
      </c>
      <c r="BQ61" s="24"/>
      <c r="BR61" s="23">
        <f t="shared" si="42"/>
        <v>0</v>
      </c>
      <c r="BS61" s="16">
        <f t="shared" si="43"/>
        <v>24</v>
      </c>
      <c r="BT61" s="24"/>
      <c r="BU61" s="25">
        <f t="shared" si="44"/>
        <v>0</v>
      </c>
      <c r="BV61" s="26">
        <f t="shared" si="45"/>
        <v>0</v>
      </c>
      <c r="BW61" s="17">
        <f t="shared" si="46"/>
        <v>2.6857654431512983E-3</v>
      </c>
      <c r="BX61" s="14">
        <f t="shared" si="47"/>
        <v>9</v>
      </c>
      <c r="BY61" s="24"/>
      <c r="BZ61" s="10">
        <f t="shared" si="48"/>
        <v>0</v>
      </c>
      <c r="CA61" s="15">
        <f t="shared" si="49"/>
        <v>16</v>
      </c>
      <c r="CB61" s="24"/>
      <c r="CC61" s="23">
        <f t="shared" si="50"/>
        <v>0</v>
      </c>
      <c r="CD61" s="16">
        <f t="shared" si="51"/>
        <v>23</v>
      </c>
      <c r="CE61" s="24"/>
      <c r="CF61" s="25">
        <f t="shared" si="52"/>
        <v>0</v>
      </c>
      <c r="CG61" s="26">
        <f t="shared" si="53"/>
        <v>0</v>
      </c>
      <c r="CH61" s="17">
        <f t="shared" si="54"/>
        <v>2.3873470605789318E-3</v>
      </c>
      <c r="CI61" s="14">
        <f t="shared" si="55"/>
        <v>8</v>
      </c>
      <c r="CJ61" s="24"/>
      <c r="CK61" s="10">
        <f t="shared" si="56"/>
        <v>0</v>
      </c>
      <c r="CL61" s="15">
        <f t="shared" si="57"/>
        <v>15</v>
      </c>
      <c r="CM61" s="24"/>
      <c r="CN61" s="23">
        <f t="shared" si="58"/>
        <v>0</v>
      </c>
      <c r="CO61" s="15">
        <f t="shared" si="59"/>
        <v>22</v>
      </c>
      <c r="CP61" s="24"/>
      <c r="CQ61" s="23">
        <f t="shared" si="60"/>
        <v>0</v>
      </c>
      <c r="CR61" s="361">
        <f t="shared" si="61"/>
        <v>0</v>
      </c>
    </row>
    <row r="62" spans="1:96" x14ac:dyDescent="0.25">
      <c r="A62" s="347">
        <f t="shared" si="0"/>
        <v>49</v>
      </c>
      <c r="B62" s="367">
        <f t="shared" si="62"/>
        <v>3451</v>
      </c>
      <c r="C62" s="365" t="s">
        <v>10</v>
      </c>
      <c r="D62" s="366">
        <f t="shared" si="67"/>
        <v>3550</v>
      </c>
      <c r="E62" s="326">
        <f t="shared" si="68"/>
        <v>9.9500000000000033E-2</v>
      </c>
      <c r="F62" s="326">
        <f t="shared" si="1"/>
        <v>3.7481889307447135E-2</v>
      </c>
      <c r="G62" s="327">
        <f t="shared" si="63"/>
        <v>129.35000000000005</v>
      </c>
      <c r="H62" s="415"/>
      <c r="I62" s="414">
        <f t="shared" si="3"/>
        <v>0</v>
      </c>
      <c r="J62" s="329">
        <f t="shared" si="4"/>
        <v>149</v>
      </c>
      <c r="K62" s="421"/>
      <c r="L62" s="414">
        <f t="shared" si="5"/>
        <v>0</v>
      </c>
      <c r="M62" s="333">
        <f t="shared" si="6"/>
        <v>171</v>
      </c>
      <c r="N62" s="428"/>
      <c r="O62" s="414">
        <f t="shared" si="7"/>
        <v>0</v>
      </c>
      <c r="P62" s="351">
        <f t="shared" si="64"/>
        <v>0</v>
      </c>
      <c r="Q62" s="335">
        <f t="shared" si="71"/>
        <v>7.7000000000000013E-2</v>
      </c>
      <c r="R62" s="335">
        <f t="shared" si="8"/>
        <v>1.2271805273833675E-2</v>
      </c>
      <c r="S62" s="336">
        <f t="shared" si="66"/>
        <v>42.350000000000009</v>
      </c>
      <c r="T62" s="421"/>
      <c r="U62" s="411">
        <f t="shared" si="9"/>
        <v>0</v>
      </c>
      <c r="V62" s="338">
        <f t="shared" si="10"/>
        <v>49</v>
      </c>
      <c r="W62" s="421"/>
      <c r="X62" s="430">
        <f t="shared" si="11"/>
        <v>0</v>
      </c>
      <c r="Y62" s="339">
        <f t="shared" si="12"/>
        <v>56</v>
      </c>
      <c r="Z62" s="421"/>
      <c r="AA62" s="430">
        <f t="shared" si="13"/>
        <v>0</v>
      </c>
      <c r="AB62" s="355">
        <f t="shared" si="14"/>
        <v>0</v>
      </c>
      <c r="AC62" s="9">
        <f t="shared" si="69"/>
        <v>5.45E-2</v>
      </c>
      <c r="AD62" s="9">
        <f t="shared" si="15"/>
        <v>3.8636144112817543E-3</v>
      </c>
      <c r="AE62" s="11">
        <f t="shared" si="16"/>
        <v>13.333333333333334</v>
      </c>
      <c r="AF62" s="421"/>
      <c r="AG62" s="411">
        <f t="shared" si="17"/>
        <v>0</v>
      </c>
      <c r="AH62" s="12">
        <f t="shared" si="18"/>
        <v>20</v>
      </c>
      <c r="AI62" s="421"/>
      <c r="AJ62" s="439">
        <f t="shared" si="19"/>
        <v>0</v>
      </c>
      <c r="AK62" s="13">
        <f t="shared" si="20"/>
        <v>27</v>
      </c>
      <c r="AL62" s="426"/>
      <c r="AM62" s="427">
        <f t="shared" si="21"/>
        <v>0</v>
      </c>
      <c r="AN62" s="361">
        <f t="shared" si="22"/>
        <v>0</v>
      </c>
      <c r="AO62" s="378">
        <f t="shared" si="70"/>
        <v>0.05</v>
      </c>
      <c r="AP62" s="378" t="str">
        <f t="shared" si="23"/>
        <v/>
      </c>
      <c r="AQ62" s="379">
        <f t="shared" si="24"/>
        <v>12</v>
      </c>
      <c r="AR62" s="421"/>
      <c r="AS62" s="411">
        <f t="shared" si="25"/>
        <v>0</v>
      </c>
      <c r="AT62" s="383">
        <f t="shared" si="26"/>
        <v>19</v>
      </c>
      <c r="AU62" s="421"/>
      <c r="AV62" s="439">
        <f t="shared" si="27"/>
        <v>0</v>
      </c>
      <c r="AW62" s="385">
        <f t="shared" si="28"/>
        <v>26</v>
      </c>
      <c r="AX62" s="421"/>
      <c r="AY62" s="427">
        <f t="shared" si="29"/>
        <v>0</v>
      </c>
      <c r="AZ62" s="361">
        <f t="shared" si="30"/>
        <v>0</v>
      </c>
      <c r="BA62" s="17">
        <f t="shared" si="2"/>
        <v>3.1874818893074469E-3</v>
      </c>
      <c r="BB62" s="14">
        <f t="shared" si="31"/>
        <v>11</v>
      </c>
      <c r="BC62" s="24"/>
      <c r="BD62" s="10">
        <f t="shared" si="32"/>
        <v>0</v>
      </c>
      <c r="BE62" s="15">
        <f t="shared" si="33"/>
        <v>18</v>
      </c>
      <c r="BF62" s="24"/>
      <c r="BG62" s="23">
        <f t="shared" si="34"/>
        <v>0</v>
      </c>
      <c r="BH62" s="16">
        <f t="shared" si="35"/>
        <v>25</v>
      </c>
      <c r="BI62" s="24"/>
      <c r="BJ62" s="25">
        <f t="shared" si="36"/>
        <v>0</v>
      </c>
      <c r="BK62" s="26">
        <f t="shared" si="37"/>
        <v>0</v>
      </c>
      <c r="BL62" s="17">
        <f t="shared" si="38"/>
        <v>2.8977108084613156E-3</v>
      </c>
      <c r="BM62" s="14">
        <f t="shared" si="39"/>
        <v>10</v>
      </c>
      <c r="BN62" s="24"/>
      <c r="BO62" s="10">
        <f t="shared" si="40"/>
        <v>0</v>
      </c>
      <c r="BP62" s="15">
        <f t="shared" si="41"/>
        <v>17</v>
      </c>
      <c r="BQ62" s="24"/>
      <c r="BR62" s="23">
        <f t="shared" si="42"/>
        <v>0</v>
      </c>
      <c r="BS62" s="16">
        <f t="shared" si="43"/>
        <v>24</v>
      </c>
      <c r="BT62" s="24"/>
      <c r="BU62" s="25">
        <f t="shared" si="44"/>
        <v>0</v>
      </c>
      <c r="BV62" s="26">
        <f t="shared" si="45"/>
        <v>0</v>
      </c>
      <c r="BW62" s="17">
        <f t="shared" si="46"/>
        <v>2.6079397276151839E-3</v>
      </c>
      <c r="BX62" s="14">
        <f t="shared" si="47"/>
        <v>9</v>
      </c>
      <c r="BY62" s="24"/>
      <c r="BZ62" s="10">
        <f t="shared" si="48"/>
        <v>0</v>
      </c>
      <c r="CA62" s="15">
        <f t="shared" si="49"/>
        <v>16</v>
      </c>
      <c r="CB62" s="24"/>
      <c r="CC62" s="23">
        <f t="shared" si="50"/>
        <v>0</v>
      </c>
      <c r="CD62" s="16">
        <f t="shared" si="51"/>
        <v>23</v>
      </c>
      <c r="CE62" s="24"/>
      <c r="CF62" s="25">
        <f t="shared" si="52"/>
        <v>0</v>
      </c>
      <c r="CG62" s="26">
        <f t="shared" si="53"/>
        <v>0</v>
      </c>
      <c r="CH62" s="17">
        <f t="shared" si="54"/>
        <v>2.3181686467690526E-3</v>
      </c>
      <c r="CI62" s="14">
        <f t="shared" si="55"/>
        <v>8</v>
      </c>
      <c r="CJ62" s="24"/>
      <c r="CK62" s="10">
        <f t="shared" si="56"/>
        <v>0</v>
      </c>
      <c r="CL62" s="15">
        <f t="shared" si="57"/>
        <v>15</v>
      </c>
      <c r="CM62" s="24"/>
      <c r="CN62" s="23">
        <f t="shared" si="58"/>
        <v>0</v>
      </c>
      <c r="CO62" s="15">
        <f t="shared" si="59"/>
        <v>22</v>
      </c>
      <c r="CP62" s="24"/>
      <c r="CQ62" s="23">
        <f t="shared" si="60"/>
        <v>0</v>
      </c>
      <c r="CR62" s="361">
        <f t="shared" si="61"/>
        <v>0</v>
      </c>
    </row>
    <row r="63" spans="1:96" x14ac:dyDescent="0.25">
      <c r="A63" s="347">
        <f t="shared" si="0"/>
        <v>50</v>
      </c>
      <c r="B63" s="367">
        <f t="shared" si="62"/>
        <v>3551</v>
      </c>
      <c r="C63" s="365" t="s">
        <v>10</v>
      </c>
      <c r="D63" s="366">
        <f t="shared" si="67"/>
        <v>3650</v>
      </c>
      <c r="E63" s="326">
        <f t="shared" si="68"/>
        <v>0.10400000000000004</v>
      </c>
      <c r="F63" s="326">
        <f t="shared" si="1"/>
        <v>4.1002534497324709E-2</v>
      </c>
      <c r="G63" s="327">
        <f t="shared" si="63"/>
        <v>145.60000000000005</v>
      </c>
      <c r="H63" s="415"/>
      <c r="I63" s="414">
        <f t="shared" si="3"/>
        <v>0</v>
      </c>
      <c r="J63" s="329">
        <f t="shared" si="4"/>
        <v>167</v>
      </c>
      <c r="K63" s="421"/>
      <c r="L63" s="414">
        <f t="shared" si="5"/>
        <v>0</v>
      </c>
      <c r="M63" s="333">
        <f t="shared" si="6"/>
        <v>192</v>
      </c>
      <c r="N63" s="428"/>
      <c r="O63" s="414">
        <f t="shared" si="7"/>
        <v>0</v>
      </c>
      <c r="P63" s="351">
        <f t="shared" si="64"/>
        <v>0</v>
      </c>
      <c r="Q63" s="335">
        <f t="shared" si="71"/>
        <v>8.1500000000000017E-2</v>
      </c>
      <c r="R63" s="335">
        <f t="shared" si="8"/>
        <v>1.3770768797521829E-2</v>
      </c>
      <c r="S63" s="336">
        <f t="shared" si="66"/>
        <v>48.900000000000013</v>
      </c>
      <c r="T63" s="421"/>
      <c r="U63" s="411">
        <f t="shared" si="9"/>
        <v>0</v>
      </c>
      <c r="V63" s="338">
        <f t="shared" si="10"/>
        <v>56</v>
      </c>
      <c r="W63" s="421"/>
      <c r="X63" s="430">
        <f t="shared" si="11"/>
        <v>0</v>
      </c>
      <c r="Y63" s="339">
        <f t="shared" si="12"/>
        <v>64</v>
      </c>
      <c r="Z63" s="421"/>
      <c r="AA63" s="430">
        <f t="shared" si="13"/>
        <v>0</v>
      </c>
      <c r="AB63" s="355">
        <f t="shared" si="14"/>
        <v>0</v>
      </c>
      <c r="AC63" s="9">
        <f t="shared" si="69"/>
        <v>5.8999999999999997E-2</v>
      </c>
      <c r="AD63" s="9">
        <f t="shared" si="15"/>
        <v>4.2241622078287803E-3</v>
      </c>
      <c r="AE63" s="11">
        <f t="shared" si="16"/>
        <v>15</v>
      </c>
      <c r="AF63" s="421"/>
      <c r="AG63" s="411">
        <f t="shared" si="17"/>
        <v>0</v>
      </c>
      <c r="AH63" s="12">
        <f t="shared" si="18"/>
        <v>20</v>
      </c>
      <c r="AI63" s="421"/>
      <c r="AJ63" s="439">
        <f t="shared" si="19"/>
        <v>0</v>
      </c>
      <c r="AK63" s="13">
        <f t="shared" si="20"/>
        <v>27</v>
      </c>
      <c r="AL63" s="426"/>
      <c r="AM63" s="427">
        <f t="shared" si="21"/>
        <v>0</v>
      </c>
      <c r="AN63" s="361">
        <f t="shared" si="22"/>
        <v>0</v>
      </c>
      <c r="AO63" s="378">
        <f t="shared" si="70"/>
        <v>0.05</v>
      </c>
      <c r="AP63" s="378" t="str">
        <f t="shared" si="23"/>
        <v/>
      </c>
      <c r="AQ63" s="379">
        <f t="shared" si="24"/>
        <v>12</v>
      </c>
      <c r="AR63" s="421"/>
      <c r="AS63" s="411">
        <f t="shared" si="25"/>
        <v>0</v>
      </c>
      <c r="AT63" s="383">
        <f t="shared" si="26"/>
        <v>19</v>
      </c>
      <c r="AU63" s="421"/>
      <c r="AV63" s="439">
        <f t="shared" si="27"/>
        <v>0</v>
      </c>
      <c r="AW63" s="385">
        <f t="shared" si="28"/>
        <v>26</v>
      </c>
      <c r="AX63" s="421"/>
      <c r="AY63" s="427">
        <f t="shared" si="29"/>
        <v>0</v>
      </c>
      <c r="AZ63" s="361">
        <f t="shared" si="30"/>
        <v>0</v>
      </c>
      <c r="BA63" s="17">
        <f t="shared" si="2"/>
        <v>3.0977189524077726E-3</v>
      </c>
      <c r="BB63" s="14">
        <f t="shared" si="31"/>
        <v>11</v>
      </c>
      <c r="BC63" s="24"/>
      <c r="BD63" s="10">
        <f t="shared" si="32"/>
        <v>0</v>
      </c>
      <c r="BE63" s="15">
        <f t="shared" si="33"/>
        <v>18</v>
      </c>
      <c r="BF63" s="24"/>
      <c r="BG63" s="23">
        <f t="shared" si="34"/>
        <v>0</v>
      </c>
      <c r="BH63" s="16">
        <f t="shared" si="35"/>
        <v>25</v>
      </c>
      <c r="BI63" s="24"/>
      <c r="BJ63" s="25">
        <f t="shared" si="36"/>
        <v>0</v>
      </c>
      <c r="BK63" s="26">
        <f t="shared" si="37"/>
        <v>0</v>
      </c>
      <c r="BL63" s="17">
        <f t="shared" si="38"/>
        <v>2.8161081385525205E-3</v>
      </c>
      <c r="BM63" s="14">
        <f t="shared" si="39"/>
        <v>10</v>
      </c>
      <c r="BN63" s="24"/>
      <c r="BO63" s="10">
        <f t="shared" si="40"/>
        <v>0</v>
      </c>
      <c r="BP63" s="15">
        <f t="shared" si="41"/>
        <v>17</v>
      </c>
      <c r="BQ63" s="24"/>
      <c r="BR63" s="23">
        <f t="shared" si="42"/>
        <v>0</v>
      </c>
      <c r="BS63" s="16">
        <f t="shared" si="43"/>
        <v>24</v>
      </c>
      <c r="BT63" s="24"/>
      <c r="BU63" s="25">
        <f t="shared" si="44"/>
        <v>0</v>
      </c>
      <c r="BV63" s="26">
        <f t="shared" si="45"/>
        <v>0</v>
      </c>
      <c r="BW63" s="17">
        <f t="shared" si="46"/>
        <v>2.5344973246972683E-3</v>
      </c>
      <c r="BX63" s="14">
        <f t="shared" si="47"/>
        <v>9</v>
      </c>
      <c r="BY63" s="24"/>
      <c r="BZ63" s="10">
        <f t="shared" si="48"/>
        <v>0</v>
      </c>
      <c r="CA63" s="15">
        <f t="shared" si="49"/>
        <v>16</v>
      </c>
      <c r="CB63" s="24"/>
      <c r="CC63" s="23">
        <f t="shared" si="50"/>
        <v>0</v>
      </c>
      <c r="CD63" s="16">
        <f t="shared" si="51"/>
        <v>23</v>
      </c>
      <c r="CE63" s="24"/>
      <c r="CF63" s="25">
        <f t="shared" si="52"/>
        <v>0</v>
      </c>
      <c r="CG63" s="26">
        <f t="shared" si="53"/>
        <v>0</v>
      </c>
      <c r="CH63" s="17">
        <f t="shared" si="54"/>
        <v>2.2528865108420162E-3</v>
      </c>
      <c r="CI63" s="14">
        <f t="shared" si="55"/>
        <v>8</v>
      </c>
      <c r="CJ63" s="24"/>
      <c r="CK63" s="10">
        <f t="shared" si="56"/>
        <v>0</v>
      </c>
      <c r="CL63" s="15">
        <f t="shared" si="57"/>
        <v>15</v>
      </c>
      <c r="CM63" s="24"/>
      <c r="CN63" s="23">
        <f t="shared" si="58"/>
        <v>0</v>
      </c>
      <c r="CO63" s="15">
        <f t="shared" si="59"/>
        <v>22</v>
      </c>
      <c r="CP63" s="24"/>
      <c r="CQ63" s="23">
        <f t="shared" si="60"/>
        <v>0</v>
      </c>
      <c r="CR63" s="361">
        <f t="shared" si="61"/>
        <v>0</v>
      </c>
    </row>
    <row r="64" spans="1:96" x14ac:dyDescent="0.25">
      <c r="A64" s="347">
        <f t="shared" si="0"/>
        <v>51</v>
      </c>
      <c r="B64" s="367">
        <f t="shared" si="62"/>
        <v>3651</v>
      </c>
      <c r="C64" s="365" t="s">
        <v>10</v>
      </c>
      <c r="D64" s="366">
        <f t="shared" si="67"/>
        <v>3750</v>
      </c>
      <c r="E64" s="326">
        <f t="shared" si="68"/>
        <v>0.10850000000000004</v>
      </c>
      <c r="F64" s="326">
        <f t="shared" si="1"/>
        <v>4.4576828266228448E-2</v>
      </c>
      <c r="G64" s="327">
        <f t="shared" si="63"/>
        <v>162.75000000000006</v>
      </c>
      <c r="H64" s="415"/>
      <c r="I64" s="414">
        <f t="shared" si="3"/>
        <v>0</v>
      </c>
      <c r="J64" s="329">
        <f t="shared" si="4"/>
        <v>187</v>
      </c>
      <c r="K64" s="421"/>
      <c r="L64" s="414">
        <f t="shared" si="5"/>
        <v>0</v>
      </c>
      <c r="M64" s="333">
        <f t="shared" si="6"/>
        <v>215</v>
      </c>
      <c r="N64" s="428"/>
      <c r="O64" s="414">
        <f t="shared" si="7"/>
        <v>0</v>
      </c>
      <c r="P64" s="351">
        <f t="shared" si="64"/>
        <v>0</v>
      </c>
      <c r="Q64" s="335">
        <f t="shared" si="71"/>
        <v>8.6000000000000021E-2</v>
      </c>
      <c r="R64" s="335">
        <f t="shared" si="8"/>
        <v>1.5310873733223778E-2</v>
      </c>
      <c r="S64" s="336">
        <f t="shared" si="66"/>
        <v>55.900000000000013</v>
      </c>
      <c r="T64" s="421"/>
      <c r="U64" s="411">
        <f t="shared" si="9"/>
        <v>0</v>
      </c>
      <c r="V64" s="338">
        <f t="shared" si="10"/>
        <v>64</v>
      </c>
      <c r="W64" s="421"/>
      <c r="X64" s="430">
        <f t="shared" si="11"/>
        <v>0</v>
      </c>
      <c r="Y64" s="339">
        <f t="shared" si="12"/>
        <v>74</v>
      </c>
      <c r="Z64" s="421"/>
      <c r="AA64" s="430">
        <f t="shared" si="13"/>
        <v>0</v>
      </c>
      <c r="AB64" s="355">
        <f t="shared" si="14"/>
        <v>0</v>
      </c>
      <c r="AC64" s="9">
        <f t="shared" si="69"/>
        <v>6.3500000000000001E-2</v>
      </c>
      <c r="AD64" s="9">
        <f t="shared" si="15"/>
        <v>4.5649593718615905E-3</v>
      </c>
      <c r="AE64" s="11">
        <f t="shared" si="16"/>
        <v>16.666666666666668</v>
      </c>
      <c r="AF64" s="421"/>
      <c r="AG64" s="411">
        <f t="shared" si="17"/>
        <v>0</v>
      </c>
      <c r="AH64" s="12">
        <f t="shared" si="18"/>
        <v>20</v>
      </c>
      <c r="AI64" s="421"/>
      <c r="AJ64" s="439">
        <f t="shared" si="19"/>
        <v>0</v>
      </c>
      <c r="AK64" s="13">
        <f t="shared" si="20"/>
        <v>27</v>
      </c>
      <c r="AL64" s="426"/>
      <c r="AM64" s="427">
        <f t="shared" si="21"/>
        <v>0</v>
      </c>
      <c r="AN64" s="361">
        <f t="shared" si="22"/>
        <v>0</v>
      </c>
      <c r="AO64" s="378">
        <f t="shared" si="70"/>
        <v>0.05</v>
      </c>
      <c r="AP64" s="378" t="str">
        <f t="shared" si="23"/>
        <v/>
      </c>
      <c r="AQ64" s="379">
        <f t="shared" si="24"/>
        <v>12</v>
      </c>
      <c r="AR64" s="421"/>
      <c r="AS64" s="411">
        <f t="shared" si="25"/>
        <v>0</v>
      </c>
      <c r="AT64" s="383">
        <f t="shared" si="26"/>
        <v>19</v>
      </c>
      <c r="AU64" s="421"/>
      <c r="AV64" s="439">
        <f t="shared" si="27"/>
        <v>0</v>
      </c>
      <c r="AW64" s="385">
        <f t="shared" si="28"/>
        <v>26</v>
      </c>
      <c r="AX64" s="421"/>
      <c r="AY64" s="427">
        <f t="shared" si="29"/>
        <v>0</v>
      </c>
      <c r="AZ64" s="361">
        <f t="shared" si="30"/>
        <v>0</v>
      </c>
      <c r="BA64" s="17">
        <f t="shared" si="2"/>
        <v>3.0128731854286495E-3</v>
      </c>
      <c r="BB64" s="14">
        <f t="shared" si="31"/>
        <v>11</v>
      </c>
      <c r="BC64" s="24"/>
      <c r="BD64" s="10">
        <f t="shared" si="32"/>
        <v>0</v>
      </c>
      <c r="BE64" s="15">
        <f t="shared" si="33"/>
        <v>18</v>
      </c>
      <c r="BF64" s="24"/>
      <c r="BG64" s="23">
        <f t="shared" si="34"/>
        <v>0</v>
      </c>
      <c r="BH64" s="16">
        <f t="shared" si="35"/>
        <v>25</v>
      </c>
      <c r="BI64" s="24"/>
      <c r="BJ64" s="25">
        <f t="shared" si="36"/>
        <v>0</v>
      </c>
      <c r="BK64" s="26">
        <f t="shared" si="37"/>
        <v>0</v>
      </c>
      <c r="BL64" s="17">
        <f t="shared" si="38"/>
        <v>2.7389756231169541E-3</v>
      </c>
      <c r="BM64" s="14">
        <f t="shared" si="39"/>
        <v>10</v>
      </c>
      <c r="BN64" s="24"/>
      <c r="BO64" s="10">
        <f t="shared" si="40"/>
        <v>0</v>
      </c>
      <c r="BP64" s="15">
        <f t="shared" si="41"/>
        <v>17</v>
      </c>
      <c r="BQ64" s="24"/>
      <c r="BR64" s="23">
        <f t="shared" si="42"/>
        <v>0</v>
      </c>
      <c r="BS64" s="16">
        <f t="shared" si="43"/>
        <v>24</v>
      </c>
      <c r="BT64" s="24"/>
      <c r="BU64" s="25">
        <f t="shared" si="44"/>
        <v>0</v>
      </c>
      <c r="BV64" s="26">
        <f t="shared" si="45"/>
        <v>0</v>
      </c>
      <c r="BW64" s="17">
        <f t="shared" si="46"/>
        <v>2.4650780608052587E-3</v>
      </c>
      <c r="BX64" s="14">
        <f t="shared" si="47"/>
        <v>9</v>
      </c>
      <c r="BY64" s="24"/>
      <c r="BZ64" s="10">
        <f t="shared" si="48"/>
        <v>0</v>
      </c>
      <c r="CA64" s="15">
        <f t="shared" si="49"/>
        <v>16</v>
      </c>
      <c r="CB64" s="24"/>
      <c r="CC64" s="23">
        <f t="shared" si="50"/>
        <v>0</v>
      </c>
      <c r="CD64" s="16">
        <f t="shared" si="51"/>
        <v>23</v>
      </c>
      <c r="CE64" s="24"/>
      <c r="CF64" s="25">
        <f t="shared" si="52"/>
        <v>0</v>
      </c>
      <c r="CG64" s="26">
        <f t="shared" si="53"/>
        <v>0</v>
      </c>
      <c r="CH64" s="17">
        <f t="shared" si="54"/>
        <v>2.1911804984935633E-3</v>
      </c>
      <c r="CI64" s="14">
        <f t="shared" si="55"/>
        <v>8</v>
      </c>
      <c r="CJ64" s="24"/>
      <c r="CK64" s="10">
        <f t="shared" si="56"/>
        <v>0</v>
      </c>
      <c r="CL64" s="15">
        <f t="shared" si="57"/>
        <v>15</v>
      </c>
      <c r="CM64" s="24"/>
      <c r="CN64" s="23">
        <f t="shared" si="58"/>
        <v>0</v>
      </c>
      <c r="CO64" s="15">
        <f t="shared" si="59"/>
        <v>22</v>
      </c>
      <c r="CP64" s="24"/>
      <c r="CQ64" s="23">
        <f t="shared" si="60"/>
        <v>0</v>
      </c>
      <c r="CR64" s="361">
        <f t="shared" si="61"/>
        <v>0</v>
      </c>
    </row>
    <row r="65" spans="1:96" x14ac:dyDescent="0.25">
      <c r="A65" s="347">
        <f t="shared" si="0"/>
        <v>52</v>
      </c>
      <c r="B65" s="367">
        <f t="shared" si="62"/>
        <v>3751</v>
      </c>
      <c r="C65" s="365" t="s">
        <v>10</v>
      </c>
      <c r="D65" s="366">
        <f t="shared" si="67"/>
        <v>3850</v>
      </c>
      <c r="E65" s="326">
        <f t="shared" si="68"/>
        <v>0.11300000000000004</v>
      </c>
      <c r="F65" s="326">
        <f t="shared" si="1"/>
        <v>4.8200479872034144E-2</v>
      </c>
      <c r="G65" s="327">
        <f t="shared" si="63"/>
        <v>180.80000000000007</v>
      </c>
      <c r="H65" s="415"/>
      <c r="I65" s="414">
        <f t="shared" si="3"/>
        <v>0</v>
      </c>
      <c r="J65" s="329">
        <f t="shared" si="4"/>
        <v>208</v>
      </c>
      <c r="K65" s="421"/>
      <c r="L65" s="414">
        <f t="shared" si="5"/>
        <v>0</v>
      </c>
      <c r="M65" s="333">
        <f t="shared" si="6"/>
        <v>239</v>
      </c>
      <c r="N65" s="428"/>
      <c r="O65" s="414">
        <f t="shared" si="7"/>
        <v>0</v>
      </c>
      <c r="P65" s="351">
        <f t="shared" si="64"/>
        <v>0</v>
      </c>
      <c r="Q65" s="335">
        <f t="shared" si="71"/>
        <v>9.0500000000000025E-2</v>
      </c>
      <c r="R65" s="335">
        <f t="shared" si="8"/>
        <v>1.6888829645427889E-2</v>
      </c>
      <c r="S65" s="336">
        <f t="shared" si="66"/>
        <v>63.350000000000016</v>
      </c>
      <c r="T65" s="421"/>
      <c r="U65" s="411">
        <f t="shared" si="9"/>
        <v>0</v>
      </c>
      <c r="V65" s="338">
        <f t="shared" si="10"/>
        <v>73</v>
      </c>
      <c r="W65" s="421"/>
      <c r="X65" s="430">
        <f t="shared" si="11"/>
        <v>0</v>
      </c>
      <c r="Y65" s="339">
        <f t="shared" si="12"/>
        <v>84</v>
      </c>
      <c r="Z65" s="421"/>
      <c r="AA65" s="430">
        <f t="shared" si="13"/>
        <v>0</v>
      </c>
      <c r="AB65" s="355">
        <f t="shared" si="14"/>
        <v>0</v>
      </c>
      <c r="AC65" s="9">
        <f t="shared" si="69"/>
        <v>6.8000000000000005E-2</v>
      </c>
      <c r="AD65" s="9">
        <f t="shared" si="15"/>
        <v>4.8875855327468231E-3</v>
      </c>
      <c r="AE65" s="11">
        <f t="shared" si="16"/>
        <v>18.333333333333332</v>
      </c>
      <c r="AF65" s="421"/>
      <c r="AG65" s="411">
        <f t="shared" si="17"/>
        <v>0</v>
      </c>
      <c r="AH65" s="12">
        <f t="shared" si="18"/>
        <v>21</v>
      </c>
      <c r="AI65" s="421"/>
      <c r="AJ65" s="439">
        <f t="shared" si="19"/>
        <v>0</v>
      </c>
      <c r="AK65" s="13">
        <f t="shared" si="20"/>
        <v>27</v>
      </c>
      <c r="AL65" s="426"/>
      <c r="AM65" s="427">
        <f t="shared" si="21"/>
        <v>0</v>
      </c>
      <c r="AN65" s="361">
        <f t="shared" si="22"/>
        <v>0</v>
      </c>
      <c r="AO65" s="378">
        <f t="shared" si="70"/>
        <v>0.05</v>
      </c>
      <c r="AP65" s="378" t="str">
        <f t="shared" si="23"/>
        <v/>
      </c>
      <c r="AQ65" s="379">
        <f t="shared" si="24"/>
        <v>12</v>
      </c>
      <c r="AR65" s="421"/>
      <c r="AS65" s="411">
        <f t="shared" si="25"/>
        <v>0</v>
      </c>
      <c r="AT65" s="383">
        <f t="shared" si="26"/>
        <v>19</v>
      </c>
      <c r="AU65" s="421"/>
      <c r="AV65" s="439">
        <f t="shared" si="27"/>
        <v>0</v>
      </c>
      <c r="AW65" s="385">
        <f t="shared" si="28"/>
        <v>26</v>
      </c>
      <c r="AX65" s="421"/>
      <c r="AY65" s="427">
        <f t="shared" si="29"/>
        <v>0</v>
      </c>
      <c r="AZ65" s="361">
        <f t="shared" si="30"/>
        <v>0</v>
      </c>
      <c r="BA65" s="17">
        <f t="shared" si="2"/>
        <v>2.9325513196480938E-3</v>
      </c>
      <c r="BB65" s="14">
        <f t="shared" si="31"/>
        <v>11</v>
      </c>
      <c r="BC65" s="24"/>
      <c r="BD65" s="10">
        <f t="shared" si="32"/>
        <v>0</v>
      </c>
      <c r="BE65" s="15">
        <f t="shared" si="33"/>
        <v>18</v>
      </c>
      <c r="BF65" s="24"/>
      <c r="BG65" s="23">
        <f t="shared" si="34"/>
        <v>0</v>
      </c>
      <c r="BH65" s="16">
        <f t="shared" si="35"/>
        <v>25</v>
      </c>
      <c r="BI65" s="24"/>
      <c r="BJ65" s="25">
        <f t="shared" si="36"/>
        <v>0</v>
      </c>
      <c r="BK65" s="26">
        <f t="shared" si="37"/>
        <v>0</v>
      </c>
      <c r="BL65" s="17">
        <f t="shared" si="38"/>
        <v>2.6659557451346309E-3</v>
      </c>
      <c r="BM65" s="14">
        <f t="shared" si="39"/>
        <v>10</v>
      </c>
      <c r="BN65" s="24"/>
      <c r="BO65" s="10">
        <f t="shared" si="40"/>
        <v>0</v>
      </c>
      <c r="BP65" s="15">
        <f t="shared" si="41"/>
        <v>17</v>
      </c>
      <c r="BQ65" s="24"/>
      <c r="BR65" s="23">
        <f t="shared" si="42"/>
        <v>0</v>
      </c>
      <c r="BS65" s="16">
        <f t="shared" si="43"/>
        <v>24</v>
      </c>
      <c r="BT65" s="24"/>
      <c r="BU65" s="25">
        <f t="shared" si="44"/>
        <v>0</v>
      </c>
      <c r="BV65" s="26">
        <f t="shared" si="45"/>
        <v>0</v>
      </c>
      <c r="BW65" s="17">
        <f t="shared" si="46"/>
        <v>2.3993601706211675E-3</v>
      </c>
      <c r="BX65" s="14">
        <f t="shared" si="47"/>
        <v>9</v>
      </c>
      <c r="BY65" s="24"/>
      <c r="BZ65" s="10">
        <f t="shared" si="48"/>
        <v>0</v>
      </c>
      <c r="CA65" s="15">
        <f t="shared" si="49"/>
        <v>16</v>
      </c>
      <c r="CB65" s="24"/>
      <c r="CC65" s="23">
        <f t="shared" si="50"/>
        <v>0</v>
      </c>
      <c r="CD65" s="16">
        <f t="shared" si="51"/>
        <v>23</v>
      </c>
      <c r="CE65" s="24"/>
      <c r="CF65" s="25">
        <f t="shared" si="52"/>
        <v>0</v>
      </c>
      <c r="CG65" s="26">
        <f t="shared" si="53"/>
        <v>0</v>
      </c>
      <c r="CH65" s="17">
        <f t="shared" si="54"/>
        <v>2.1327645961077045E-3</v>
      </c>
      <c r="CI65" s="14">
        <f t="shared" si="55"/>
        <v>8</v>
      </c>
      <c r="CJ65" s="24"/>
      <c r="CK65" s="10">
        <f t="shared" si="56"/>
        <v>0</v>
      </c>
      <c r="CL65" s="15">
        <f t="shared" si="57"/>
        <v>15</v>
      </c>
      <c r="CM65" s="24"/>
      <c r="CN65" s="23">
        <f t="shared" si="58"/>
        <v>0</v>
      </c>
      <c r="CO65" s="15">
        <f t="shared" si="59"/>
        <v>22</v>
      </c>
      <c r="CP65" s="24"/>
      <c r="CQ65" s="23">
        <f t="shared" si="60"/>
        <v>0</v>
      </c>
      <c r="CR65" s="361">
        <f t="shared" si="61"/>
        <v>0</v>
      </c>
    </row>
    <row r="66" spans="1:96" x14ac:dyDescent="0.25">
      <c r="A66" s="347">
        <f t="shared" si="0"/>
        <v>53</v>
      </c>
      <c r="B66" s="367">
        <f t="shared" si="62"/>
        <v>3851</v>
      </c>
      <c r="C66" s="365" t="s">
        <v>10</v>
      </c>
      <c r="D66" s="366">
        <f t="shared" si="67"/>
        <v>3950</v>
      </c>
      <c r="E66" s="326">
        <f t="shared" si="68"/>
        <v>0.11750000000000005</v>
      </c>
      <c r="F66" s="326">
        <f t="shared" si="1"/>
        <v>5.1869644248247228E-2</v>
      </c>
      <c r="G66" s="327">
        <f t="shared" si="63"/>
        <v>199.75000000000009</v>
      </c>
      <c r="H66" s="415"/>
      <c r="I66" s="414">
        <f t="shared" si="3"/>
        <v>0</v>
      </c>
      <c r="J66" s="329">
        <f t="shared" si="4"/>
        <v>230</v>
      </c>
      <c r="K66" s="421"/>
      <c r="L66" s="414">
        <f t="shared" si="5"/>
        <v>0</v>
      </c>
      <c r="M66" s="333">
        <f t="shared" si="6"/>
        <v>265</v>
      </c>
      <c r="N66" s="428"/>
      <c r="O66" s="414">
        <f t="shared" si="7"/>
        <v>0</v>
      </c>
      <c r="P66" s="351">
        <f t="shared" si="64"/>
        <v>0</v>
      </c>
      <c r="Q66" s="335">
        <f t="shared" si="71"/>
        <v>9.5000000000000029E-2</v>
      </c>
      <c r="R66" s="335">
        <f t="shared" si="8"/>
        <v>1.8501687873279674E-2</v>
      </c>
      <c r="S66" s="336">
        <f t="shared" si="66"/>
        <v>71.250000000000028</v>
      </c>
      <c r="T66" s="421"/>
      <c r="U66" s="411">
        <f t="shared" si="9"/>
        <v>0</v>
      </c>
      <c r="V66" s="338">
        <f t="shared" si="10"/>
        <v>82</v>
      </c>
      <c r="W66" s="421"/>
      <c r="X66" s="430">
        <f t="shared" si="11"/>
        <v>0</v>
      </c>
      <c r="Y66" s="339">
        <f t="shared" si="12"/>
        <v>94</v>
      </c>
      <c r="Z66" s="421"/>
      <c r="AA66" s="430">
        <f t="shared" si="13"/>
        <v>0</v>
      </c>
      <c r="AB66" s="355">
        <f t="shared" si="14"/>
        <v>0</v>
      </c>
      <c r="AC66" s="9">
        <f t="shared" si="69"/>
        <v>7.2500000000000009E-2</v>
      </c>
      <c r="AD66" s="9">
        <f t="shared" si="15"/>
        <v>5.1934562451311349E-3</v>
      </c>
      <c r="AE66" s="11">
        <f t="shared" si="16"/>
        <v>20</v>
      </c>
      <c r="AF66" s="421"/>
      <c r="AG66" s="411">
        <f t="shared" si="17"/>
        <v>0</v>
      </c>
      <c r="AH66" s="12">
        <f t="shared" si="18"/>
        <v>23</v>
      </c>
      <c r="AI66" s="421"/>
      <c r="AJ66" s="439">
        <f t="shared" si="19"/>
        <v>0</v>
      </c>
      <c r="AK66" s="13">
        <f t="shared" si="20"/>
        <v>27</v>
      </c>
      <c r="AL66" s="426"/>
      <c r="AM66" s="427">
        <f t="shared" si="21"/>
        <v>0</v>
      </c>
      <c r="AN66" s="361">
        <f t="shared" si="22"/>
        <v>0</v>
      </c>
      <c r="AO66" s="378">
        <f t="shared" si="70"/>
        <v>5.45E-2</v>
      </c>
      <c r="AP66" s="378">
        <f t="shared" si="23"/>
        <v>3.2459101532069591E-3</v>
      </c>
      <c r="AQ66" s="379">
        <f t="shared" si="24"/>
        <v>12.5</v>
      </c>
      <c r="AR66" s="421"/>
      <c r="AS66" s="411">
        <f t="shared" si="25"/>
        <v>0</v>
      </c>
      <c r="AT66" s="383">
        <f t="shared" si="26"/>
        <v>19</v>
      </c>
      <c r="AU66" s="421"/>
      <c r="AV66" s="439">
        <f t="shared" si="27"/>
        <v>0</v>
      </c>
      <c r="AW66" s="385">
        <f t="shared" si="28"/>
        <v>26</v>
      </c>
      <c r="AX66" s="421"/>
      <c r="AY66" s="427">
        <f t="shared" si="29"/>
        <v>0</v>
      </c>
      <c r="AZ66" s="361">
        <f t="shared" si="30"/>
        <v>0</v>
      </c>
      <c r="BA66" s="17">
        <f t="shared" si="2"/>
        <v>2.856400934822124E-3</v>
      </c>
      <c r="BB66" s="14">
        <f t="shared" si="31"/>
        <v>11</v>
      </c>
      <c r="BC66" s="24"/>
      <c r="BD66" s="10">
        <f t="shared" si="32"/>
        <v>0</v>
      </c>
      <c r="BE66" s="15">
        <f t="shared" si="33"/>
        <v>18</v>
      </c>
      <c r="BF66" s="24"/>
      <c r="BG66" s="23">
        <f t="shared" si="34"/>
        <v>0</v>
      </c>
      <c r="BH66" s="16">
        <f t="shared" si="35"/>
        <v>25</v>
      </c>
      <c r="BI66" s="24"/>
      <c r="BJ66" s="25">
        <f t="shared" si="36"/>
        <v>0</v>
      </c>
      <c r="BK66" s="26">
        <f t="shared" si="37"/>
        <v>0</v>
      </c>
      <c r="BL66" s="17">
        <f t="shared" si="38"/>
        <v>2.5967281225655675E-3</v>
      </c>
      <c r="BM66" s="14">
        <f t="shared" si="39"/>
        <v>10</v>
      </c>
      <c r="BN66" s="24"/>
      <c r="BO66" s="10">
        <f t="shared" si="40"/>
        <v>0</v>
      </c>
      <c r="BP66" s="15">
        <f t="shared" si="41"/>
        <v>17</v>
      </c>
      <c r="BQ66" s="24"/>
      <c r="BR66" s="23">
        <f t="shared" si="42"/>
        <v>0</v>
      </c>
      <c r="BS66" s="16">
        <f t="shared" si="43"/>
        <v>24</v>
      </c>
      <c r="BT66" s="24"/>
      <c r="BU66" s="25">
        <f t="shared" si="44"/>
        <v>0</v>
      </c>
      <c r="BV66" s="26">
        <f t="shared" si="45"/>
        <v>0</v>
      </c>
      <c r="BW66" s="17">
        <f t="shared" si="46"/>
        <v>2.3370553103090105E-3</v>
      </c>
      <c r="BX66" s="14">
        <f t="shared" si="47"/>
        <v>9</v>
      </c>
      <c r="BY66" s="24"/>
      <c r="BZ66" s="10">
        <f t="shared" si="48"/>
        <v>0</v>
      </c>
      <c r="CA66" s="15">
        <f t="shared" si="49"/>
        <v>16</v>
      </c>
      <c r="CB66" s="24"/>
      <c r="CC66" s="23">
        <f t="shared" si="50"/>
        <v>0</v>
      </c>
      <c r="CD66" s="16">
        <f t="shared" si="51"/>
        <v>23</v>
      </c>
      <c r="CE66" s="24"/>
      <c r="CF66" s="25">
        <f t="shared" si="52"/>
        <v>0</v>
      </c>
      <c r="CG66" s="26">
        <f t="shared" si="53"/>
        <v>0</v>
      </c>
      <c r="CH66" s="17">
        <f t="shared" si="54"/>
        <v>2.0773824980524539E-3</v>
      </c>
      <c r="CI66" s="14">
        <f t="shared" si="55"/>
        <v>8</v>
      </c>
      <c r="CJ66" s="24"/>
      <c r="CK66" s="10">
        <f t="shared" si="56"/>
        <v>0</v>
      </c>
      <c r="CL66" s="15">
        <f t="shared" si="57"/>
        <v>15</v>
      </c>
      <c r="CM66" s="24"/>
      <c r="CN66" s="23">
        <f t="shared" si="58"/>
        <v>0</v>
      </c>
      <c r="CO66" s="15">
        <f t="shared" si="59"/>
        <v>22</v>
      </c>
      <c r="CP66" s="24"/>
      <c r="CQ66" s="23">
        <f t="shared" si="60"/>
        <v>0</v>
      </c>
      <c r="CR66" s="361">
        <f t="shared" si="61"/>
        <v>0</v>
      </c>
    </row>
    <row r="67" spans="1:96" x14ac:dyDescent="0.25">
      <c r="A67" s="347">
        <f t="shared" ref="A67:A127" si="72">A66+1</f>
        <v>54</v>
      </c>
      <c r="B67" s="367">
        <f t="shared" si="62"/>
        <v>3951</v>
      </c>
      <c r="C67" s="365" t="s">
        <v>10</v>
      </c>
      <c r="D67" s="366">
        <f t="shared" si="67"/>
        <v>4050</v>
      </c>
      <c r="E67" s="326">
        <f t="shared" si="68"/>
        <v>0.12200000000000005</v>
      </c>
      <c r="F67" s="326">
        <f t="shared" si="1"/>
        <v>5.5580865603644676E-2</v>
      </c>
      <c r="G67" s="327">
        <f t="shared" si="63"/>
        <v>219.60000000000011</v>
      </c>
      <c r="H67" s="415"/>
      <c r="I67" s="414">
        <f t="shared" si="3"/>
        <v>0</v>
      </c>
      <c r="J67" s="329">
        <f t="shared" si="4"/>
        <v>253</v>
      </c>
      <c r="K67" s="421"/>
      <c r="L67" s="414">
        <f t="shared" si="5"/>
        <v>0</v>
      </c>
      <c r="M67" s="333">
        <f t="shared" si="6"/>
        <v>291</v>
      </c>
      <c r="N67" s="428"/>
      <c r="O67" s="414">
        <f t="shared" si="7"/>
        <v>0</v>
      </c>
      <c r="P67" s="351">
        <f t="shared" si="64"/>
        <v>0</v>
      </c>
      <c r="Q67" s="335">
        <f t="shared" si="71"/>
        <v>9.9500000000000033E-2</v>
      </c>
      <c r="R67" s="335">
        <f t="shared" si="8"/>
        <v>2.0146798278916737E-2</v>
      </c>
      <c r="S67" s="336">
        <f t="shared" si="66"/>
        <v>79.600000000000023</v>
      </c>
      <c r="T67" s="421"/>
      <c r="U67" s="411">
        <f t="shared" si="9"/>
        <v>0</v>
      </c>
      <c r="V67" s="338">
        <f t="shared" si="10"/>
        <v>92</v>
      </c>
      <c r="W67" s="421"/>
      <c r="X67" s="430">
        <f t="shared" si="11"/>
        <v>0</v>
      </c>
      <c r="Y67" s="339">
        <f t="shared" si="12"/>
        <v>106</v>
      </c>
      <c r="Z67" s="421"/>
      <c r="AA67" s="430">
        <f t="shared" si="13"/>
        <v>0</v>
      </c>
      <c r="AB67" s="355">
        <f t="shared" si="14"/>
        <v>0</v>
      </c>
      <c r="AC67" s="9">
        <f t="shared" si="69"/>
        <v>7.7000000000000013E-2</v>
      </c>
      <c r="AD67" s="9">
        <f t="shared" si="15"/>
        <v>5.483843752636464E-3</v>
      </c>
      <c r="AE67" s="11">
        <f t="shared" si="16"/>
        <v>21.666666666666668</v>
      </c>
      <c r="AF67" s="421"/>
      <c r="AG67" s="411">
        <f t="shared" si="17"/>
        <v>0</v>
      </c>
      <c r="AH67" s="12">
        <f t="shared" si="18"/>
        <v>25</v>
      </c>
      <c r="AI67" s="421"/>
      <c r="AJ67" s="439">
        <f t="shared" si="19"/>
        <v>0</v>
      </c>
      <c r="AK67" s="13">
        <f t="shared" si="20"/>
        <v>29</v>
      </c>
      <c r="AL67" s="426"/>
      <c r="AM67" s="427">
        <f t="shared" si="21"/>
        <v>0</v>
      </c>
      <c r="AN67" s="361">
        <f t="shared" si="22"/>
        <v>0</v>
      </c>
      <c r="AO67" s="378">
        <f t="shared" si="70"/>
        <v>5.8999999999999997E-2</v>
      </c>
      <c r="AP67" s="378">
        <f t="shared" si="23"/>
        <v>3.4801316122500632E-3</v>
      </c>
      <c r="AQ67" s="379">
        <f t="shared" si="24"/>
        <v>13.75</v>
      </c>
      <c r="AR67" s="421"/>
      <c r="AS67" s="411">
        <f t="shared" si="25"/>
        <v>0</v>
      </c>
      <c r="AT67" s="383">
        <f t="shared" si="26"/>
        <v>19</v>
      </c>
      <c r="AU67" s="421"/>
      <c r="AV67" s="439">
        <f t="shared" si="27"/>
        <v>0</v>
      </c>
      <c r="AW67" s="385">
        <f t="shared" si="28"/>
        <v>26</v>
      </c>
      <c r="AX67" s="421"/>
      <c r="AY67" s="427">
        <f t="shared" si="29"/>
        <v>0</v>
      </c>
      <c r="AZ67" s="361">
        <f t="shared" si="30"/>
        <v>0</v>
      </c>
      <c r="BA67" s="17">
        <f t="shared" si="2"/>
        <v>2.7841052898000505E-3</v>
      </c>
      <c r="BB67" s="14">
        <f t="shared" si="31"/>
        <v>11</v>
      </c>
      <c r="BC67" s="24"/>
      <c r="BD67" s="10">
        <f t="shared" si="32"/>
        <v>0</v>
      </c>
      <c r="BE67" s="15">
        <f t="shared" si="33"/>
        <v>18</v>
      </c>
      <c r="BF67" s="24"/>
      <c r="BG67" s="23">
        <f t="shared" si="34"/>
        <v>0</v>
      </c>
      <c r="BH67" s="16">
        <f t="shared" si="35"/>
        <v>25</v>
      </c>
      <c r="BI67" s="24"/>
      <c r="BJ67" s="25">
        <f t="shared" si="36"/>
        <v>0</v>
      </c>
      <c r="BK67" s="26">
        <f t="shared" si="37"/>
        <v>0</v>
      </c>
      <c r="BL67" s="17">
        <f t="shared" si="38"/>
        <v>2.531004808909137E-3</v>
      </c>
      <c r="BM67" s="14">
        <f t="shared" si="39"/>
        <v>10</v>
      </c>
      <c r="BN67" s="24"/>
      <c r="BO67" s="10">
        <f t="shared" si="40"/>
        <v>0</v>
      </c>
      <c r="BP67" s="15">
        <f t="shared" si="41"/>
        <v>17</v>
      </c>
      <c r="BQ67" s="24"/>
      <c r="BR67" s="23">
        <f t="shared" si="42"/>
        <v>0</v>
      </c>
      <c r="BS67" s="16">
        <f t="shared" si="43"/>
        <v>24</v>
      </c>
      <c r="BT67" s="24"/>
      <c r="BU67" s="25">
        <f t="shared" si="44"/>
        <v>0</v>
      </c>
      <c r="BV67" s="26">
        <f t="shared" si="45"/>
        <v>0</v>
      </c>
      <c r="BW67" s="17">
        <f t="shared" si="46"/>
        <v>2.2779043280182231E-3</v>
      </c>
      <c r="BX67" s="14">
        <f t="shared" si="47"/>
        <v>9</v>
      </c>
      <c r="BY67" s="24"/>
      <c r="BZ67" s="10">
        <f t="shared" si="48"/>
        <v>0</v>
      </c>
      <c r="CA67" s="15">
        <f t="shared" si="49"/>
        <v>16</v>
      </c>
      <c r="CB67" s="24"/>
      <c r="CC67" s="23">
        <f t="shared" si="50"/>
        <v>0</v>
      </c>
      <c r="CD67" s="16">
        <f t="shared" si="51"/>
        <v>23</v>
      </c>
      <c r="CE67" s="24"/>
      <c r="CF67" s="25">
        <f t="shared" si="52"/>
        <v>0</v>
      </c>
      <c r="CG67" s="26">
        <f t="shared" si="53"/>
        <v>0</v>
      </c>
      <c r="CH67" s="17">
        <f t="shared" si="54"/>
        <v>2.0248038471273096E-3</v>
      </c>
      <c r="CI67" s="14">
        <f t="shared" si="55"/>
        <v>8</v>
      </c>
      <c r="CJ67" s="24"/>
      <c r="CK67" s="10">
        <f t="shared" si="56"/>
        <v>0</v>
      </c>
      <c r="CL67" s="15">
        <f t="shared" si="57"/>
        <v>15</v>
      </c>
      <c r="CM67" s="24"/>
      <c r="CN67" s="23">
        <f t="shared" si="58"/>
        <v>0</v>
      </c>
      <c r="CO67" s="15">
        <f t="shared" si="59"/>
        <v>22</v>
      </c>
      <c r="CP67" s="24"/>
      <c r="CQ67" s="23">
        <f t="shared" si="60"/>
        <v>0</v>
      </c>
      <c r="CR67" s="361">
        <f t="shared" si="61"/>
        <v>0</v>
      </c>
    </row>
    <row r="68" spans="1:96" x14ac:dyDescent="0.25">
      <c r="A68" s="347">
        <f t="shared" si="72"/>
        <v>55</v>
      </c>
      <c r="B68" s="367">
        <f t="shared" si="62"/>
        <v>4051</v>
      </c>
      <c r="C68" s="365" t="s">
        <v>10</v>
      </c>
      <c r="D68" s="366">
        <f t="shared" si="67"/>
        <v>4150</v>
      </c>
      <c r="E68" s="326">
        <f t="shared" si="68"/>
        <v>0.12650000000000006</v>
      </c>
      <c r="F68" s="326">
        <f t="shared" si="1"/>
        <v>5.9331029375462876E-2</v>
      </c>
      <c r="G68" s="327">
        <f t="shared" si="63"/>
        <v>240.35000000000011</v>
      </c>
      <c r="H68" s="415"/>
      <c r="I68" s="414">
        <f t="shared" si="3"/>
        <v>0</v>
      </c>
      <c r="J68" s="329">
        <f t="shared" si="4"/>
        <v>276</v>
      </c>
      <c r="K68" s="421"/>
      <c r="L68" s="414">
        <f t="shared" si="5"/>
        <v>0</v>
      </c>
      <c r="M68" s="333">
        <f t="shared" si="6"/>
        <v>317</v>
      </c>
      <c r="N68" s="428"/>
      <c r="O68" s="414">
        <f t="shared" si="7"/>
        <v>0</v>
      </c>
      <c r="P68" s="351">
        <f t="shared" si="64"/>
        <v>0</v>
      </c>
      <c r="Q68" s="335">
        <f t="shared" si="71"/>
        <v>0.10400000000000004</v>
      </c>
      <c r="R68" s="335">
        <f t="shared" si="8"/>
        <v>2.1821772401876088E-2</v>
      </c>
      <c r="S68" s="336">
        <f t="shared" si="66"/>
        <v>88.400000000000034</v>
      </c>
      <c r="T68" s="421"/>
      <c r="U68" s="411">
        <f t="shared" si="9"/>
        <v>0</v>
      </c>
      <c r="V68" s="338">
        <f t="shared" si="10"/>
        <v>102</v>
      </c>
      <c r="W68" s="421"/>
      <c r="X68" s="430">
        <f t="shared" si="11"/>
        <v>0</v>
      </c>
      <c r="Y68" s="339">
        <f t="shared" si="12"/>
        <v>117</v>
      </c>
      <c r="Z68" s="421"/>
      <c r="AA68" s="430">
        <f t="shared" si="13"/>
        <v>0</v>
      </c>
      <c r="AB68" s="355">
        <f t="shared" si="14"/>
        <v>0</v>
      </c>
      <c r="AC68" s="9">
        <f t="shared" si="69"/>
        <v>8.1500000000000017E-2</v>
      </c>
      <c r="AD68" s="9">
        <f t="shared" si="15"/>
        <v>5.7598946762116351E-3</v>
      </c>
      <c r="AE68" s="11">
        <f t="shared" si="16"/>
        <v>23.333333333333332</v>
      </c>
      <c r="AF68" s="421"/>
      <c r="AG68" s="411">
        <f t="shared" si="17"/>
        <v>0</v>
      </c>
      <c r="AH68" s="12">
        <f t="shared" si="18"/>
        <v>27</v>
      </c>
      <c r="AI68" s="421"/>
      <c r="AJ68" s="439">
        <f t="shared" si="19"/>
        <v>0</v>
      </c>
      <c r="AK68" s="13">
        <f t="shared" si="20"/>
        <v>31</v>
      </c>
      <c r="AL68" s="426"/>
      <c r="AM68" s="427">
        <f t="shared" si="21"/>
        <v>0</v>
      </c>
      <c r="AN68" s="361">
        <f t="shared" si="22"/>
        <v>0</v>
      </c>
      <c r="AO68" s="378">
        <f t="shared" si="70"/>
        <v>6.3500000000000001E-2</v>
      </c>
      <c r="AP68" s="378">
        <f t="shared" si="23"/>
        <v>3.7027894347074798E-3</v>
      </c>
      <c r="AQ68" s="379">
        <f t="shared" si="24"/>
        <v>15</v>
      </c>
      <c r="AR68" s="421"/>
      <c r="AS68" s="411">
        <f t="shared" si="25"/>
        <v>0</v>
      </c>
      <c r="AT68" s="383">
        <f t="shared" si="26"/>
        <v>19</v>
      </c>
      <c r="AU68" s="421"/>
      <c r="AV68" s="439">
        <f t="shared" si="27"/>
        <v>0</v>
      </c>
      <c r="AW68" s="385">
        <f t="shared" si="28"/>
        <v>26</v>
      </c>
      <c r="AX68" s="421"/>
      <c r="AY68" s="427">
        <f t="shared" si="29"/>
        <v>0</v>
      </c>
      <c r="AZ68" s="361">
        <f t="shared" si="30"/>
        <v>0</v>
      </c>
      <c r="BA68" s="17">
        <f t="shared" si="2"/>
        <v>2.7153789187854853E-3</v>
      </c>
      <c r="BB68" s="14">
        <f t="shared" si="31"/>
        <v>11</v>
      </c>
      <c r="BC68" s="24"/>
      <c r="BD68" s="10">
        <f t="shared" si="32"/>
        <v>0</v>
      </c>
      <c r="BE68" s="15">
        <f t="shared" si="33"/>
        <v>18</v>
      </c>
      <c r="BF68" s="24"/>
      <c r="BG68" s="23">
        <f t="shared" si="34"/>
        <v>0</v>
      </c>
      <c r="BH68" s="16">
        <f t="shared" si="35"/>
        <v>25</v>
      </c>
      <c r="BI68" s="24"/>
      <c r="BJ68" s="25">
        <f t="shared" si="36"/>
        <v>0</v>
      </c>
      <c r="BK68" s="26">
        <f t="shared" si="37"/>
        <v>0</v>
      </c>
      <c r="BL68" s="17">
        <f t="shared" si="38"/>
        <v>2.4685262898049864E-3</v>
      </c>
      <c r="BM68" s="14">
        <f t="shared" si="39"/>
        <v>10</v>
      </c>
      <c r="BN68" s="24"/>
      <c r="BO68" s="10">
        <f t="shared" si="40"/>
        <v>0</v>
      </c>
      <c r="BP68" s="15">
        <f t="shared" si="41"/>
        <v>17</v>
      </c>
      <c r="BQ68" s="24"/>
      <c r="BR68" s="23">
        <f t="shared" si="42"/>
        <v>0</v>
      </c>
      <c r="BS68" s="16">
        <f t="shared" si="43"/>
        <v>24</v>
      </c>
      <c r="BT68" s="24"/>
      <c r="BU68" s="25">
        <f t="shared" si="44"/>
        <v>0</v>
      </c>
      <c r="BV68" s="26">
        <f t="shared" si="45"/>
        <v>0</v>
      </c>
      <c r="BW68" s="17">
        <f t="shared" si="46"/>
        <v>2.221673660824488E-3</v>
      </c>
      <c r="BX68" s="14">
        <f t="shared" si="47"/>
        <v>9</v>
      </c>
      <c r="BY68" s="24"/>
      <c r="BZ68" s="10">
        <f t="shared" si="48"/>
        <v>0</v>
      </c>
      <c r="CA68" s="15">
        <f t="shared" si="49"/>
        <v>16</v>
      </c>
      <c r="CB68" s="24"/>
      <c r="CC68" s="23">
        <f t="shared" si="50"/>
        <v>0</v>
      </c>
      <c r="CD68" s="16">
        <f t="shared" si="51"/>
        <v>23</v>
      </c>
      <c r="CE68" s="24"/>
      <c r="CF68" s="25">
        <f t="shared" si="52"/>
        <v>0</v>
      </c>
      <c r="CG68" s="26">
        <f t="shared" si="53"/>
        <v>0</v>
      </c>
      <c r="CH68" s="17">
        <f t="shared" si="54"/>
        <v>1.9748210318439891E-3</v>
      </c>
      <c r="CI68" s="14">
        <f t="shared" si="55"/>
        <v>8</v>
      </c>
      <c r="CJ68" s="24"/>
      <c r="CK68" s="10">
        <f t="shared" si="56"/>
        <v>0</v>
      </c>
      <c r="CL68" s="15">
        <f t="shared" si="57"/>
        <v>15</v>
      </c>
      <c r="CM68" s="24"/>
      <c r="CN68" s="23">
        <f t="shared" si="58"/>
        <v>0</v>
      </c>
      <c r="CO68" s="15">
        <f t="shared" si="59"/>
        <v>22</v>
      </c>
      <c r="CP68" s="24"/>
      <c r="CQ68" s="23">
        <f t="shared" si="60"/>
        <v>0</v>
      </c>
      <c r="CR68" s="361">
        <f t="shared" si="61"/>
        <v>0</v>
      </c>
    </row>
    <row r="69" spans="1:96" x14ac:dyDescent="0.25">
      <c r="A69" s="347">
        <f t="shared" si="72"/>
        <v>56</v>
      </c>
      <c r="B69" s="367">
        <f t="shared" si="62"/>
        <v>4151</v>
      </c>
      <c r="C69" s="365" t="s">
        <v>10</v>
      </c>
      <c r="D69" s="366">
        <f t="shared" si="67"/>
        <v>4250</v>
      </c>
      <c r="E69" s="326">
        <f t="shared" si="68"/>
        <v>0.13100000000000006</v>
      </c>
      <c r="F69" s="326">
        <f t="shared" si="1"/>
        <v>6.3117321127439202E-2</v>
      </c>
      <c r="G69" s="327">
        <f t="shared" si="63"/>
        <v>262.00000000000011</v>
      </c>
      <c r="H69" s="415"/>
      <c r="I69" s="414">
        <f t="shared" si="3"/>
        <v>0</v>
      </c>
      <c r="J69" s="329">
        <f t="shared" si="4"/>
        <v>301</v>
      </c>
      <c r="K69" s="421"/>
      <c r="L69" s="414">
        <f t="shared" si="5"/>
        <v>0</v>
      </c>
      <c r="M69" s="333">
        <f t="shared" si="6"/>
        <v>346</v>
      </c>
      <c r="N69" s="428"/>
      <c r="O69" s="414">
        <f t="shared" si="7"/>
        <v>0</v>
      </c>
      <c r="P69" s="351">
        <f t="shared" si="64"/>
        <v>0</v>
      </c>
      <c r="Q69" s="335">
        <f t="shared" si="71"/>
        <v>0.10850000000000004</v>
      </c>
      <c r="R69" s="335">
        <f t="shared" si="8"/>
        <v>2.3524451939291747E-2</v>
      </c>
      <c r="S69" s="336">
        <f t="shared" si="66"/>
        <v>97.650000000000034</v>
      </c>
      <c r="T69" s="421"/>
      <c r="U69" s="411">
        <f t="shared" si="9"/>
        <v>0</v>
      </c>
      <c r="V69" s="338">
        <f t="shared" si="10"/>
        <v>112</v>
      </c>
      <c r="W69" s="421"/>
      <c r="X69" s="430">
        <f t="shared" si="11"/>
        <v>0</v>
      </c>
      <c r="Y69" s="339">
        <f t="shared" si="12"/>
        <v>129</v>
      </c>
      <c r="Z69" s="421"/>
      <c r="AA69" s="430">
        <f t="shared" si="13"/>
        <v>0</v>
      </c>
      <c r="AB69" s="355">
        <f t="shared" si="14"/>
        <v>0</v>
      </c>
      <c r="AC69" s="9">
        <f t="shared" si="69"/>
        <v>8.6000000000000021E-2</v>
      </c>
      <c r="AD69" s="9">
        <f t="shared" si="15"/>
        <v>6.0226451457480127E-3</v>
      </c>
      <c r="AE69" s="11">
        <f t="shared" si="16"/>
        <v>25</v>
      </c>
      <c r="AF69" s="421"/>
      <c r="AG69" s="411">
        <f t="shared" si="17"/>
        <v>0</v>
      </c>
      <c r="AH69" s="12">
        <f t="shared" si="18"/>
        <v>29</v>
      </c>
      <c r="AI69" s="421"/>
      <c r="AJ69" s="439">
        <f t="shared" si="19"/>
        <v>0</v>
      </c>
      <c r="AK69" s="13">
        <f t="shared" si="20"/>
        <v>33</v>
      </c>
      <c r="AL69" s="426"/>
      <c r="AM69" s="427">
        <f t="shared" si="21"/>
        <v>0</v>
      </c>
      <c r="AN69" s="361">
        <f t="shared" si="22"/>
        <v>0</v>
      </c>
      <c r="AO69" s="378">
        <f t="shared" si="70"/>
        <v>6.8000000000000005E-2</v>
      </c>
      <c r="AP69" s="378">
        <f t="shared" si="23"/>
        <v>3.914719344736208E-3</v>
      </c>
      <c r="AQ69" s="379">
        <f t="shared" si="24"/>
        <v>16.25</v>
      </c>
      <c r="AR69" s="421"/>
      <c r="AS69" s="411">
        <f t="shared" si="25"/>
        <v>0</v>
      </c>
      <c r="AT69" s="383">
        <f t="shared" si="26"/>
        <v>19</v>
      </c>
      <c r="AU69" s="421"/>
      <c r="AV69" s="439">
        <f t="shared" si="27"/>
        <v>0</v>
      </c>
      <c r="AW69" s="385">
        <f t="shared" si="28"/>
        <v>26</v>
      </c>
      <c r="AX69" s="421"/>
      <c r="AY69" s="427">
        <f t="shared" si="29"/>
        <v>0</v>
      </c>
      <c r="AZ69" s="361">
        <f t="shared" si="30"/>
        <v>0</v>
      </c>
      <c r="BA69" s="17">
        <f t="shared" si="2"/>
        <v>2.6499638641291254E-3</v>
      </c>
      <c r="BB69" s="14">
        <f t="shared" si="31"/>
        <v>11</v>
      </c>
      <c r="BC69" s="24"/>
      <c r="BD69" s="10">
        <f t="shared" si="32"/>
        <v>0</v>
      </c>
      <c r="BE69" s="15">
        <f t="shared" si="33"/>
        <v>18</v>
      </c>
      <c r="BF69" s="24"/>
      <c r="BG69" s="23">
        <f t="shared" si="34"/>
        <v>0</v>
      </c>
      <c r="BH69" s="16">
        <f t="shared" si="35"/>
        <v>25</v>
      </c>
      <c r="BI69" s="24"/>
      <c r="BJ69" s="25">
        <f t="shared" si="36"/>
        <v>0</v>
      </c>
      <c r="BK69" s="26">
        <f t="shared" si="37"/>
        <v>0</v>
      </c>
      <c r="BL69" s="17">
        <f t="shared" si="38"/>
        <v>2.4090580582992048E-3</v>
      </c>
      <c r="BM69" s="14">
        <f t="shared" si="39"/>
        <v>10</v>
      </c>
      <c r="BN69" s="24"/>
      <c r="BO69" s="10">
        <f t="shared" si="40"/>
        <v>0</v>
      </c>
      <c r="BP69" s="15">
        <f t="shared" si="41"/>
        <v>17</v>
      </c>
      <c r="BQ69" s="24"/>
      <c r="BR69" s="23">
        <f t="shared" si="42"/>
        <v>0</v>
      </c>
      <c r="BS69" s="16">
        <f t="shared" si="43"/>
        <v>24</v>
      </c>
      <c r="BT69" s="24"/>
      <c r="BU69" s="25">
        <f t="shared" si="44"/>
        <v>0</v>
      </c>
      <c r="BV69" s="26">
        <f t="shared" si="45"/>
        <v>0</v>
      </c>
      <c r="BW69" s="17">
        <f t="shared" si="46"/>
        <v>2.1681522524692846E-3</v>
      </c>
      <c r="BX69" s="14">
        <f t="shared" si="47"/>
        <v>9</v>
      </c>
      <c r="BY69" s="24"/>
      <c r="BZ69" s="10">
        <f t="shared" si="48"/>
        <v>0</v>
      </c>
      <c r="CA69" s="15">
        <f t="shared" si="49"/>
        <v>16</v>
      </c>
      <c r="CB69" s="24"/>
      <c r="CC69" s="23">
        <f t="shared" si="50"/>
        <v>0</v>
      </c>
      <c r="CD69" s="16">
        <f t="shared" si="51"/>
        <v>23</v>
      </c>
      <c r="CE69" s="24"/>
      <c r="CF69" s="25">
        <f t="shared" si="52"/>
        <v>0</v>
      </c>
      <c r="CG69" s="26">
        <f t="shared" si="53"/>
        <v>0</v>
      </c>
      <c r="CH69" s="17">
        <f t="shared" si="54"/>
        <v>1.927246446639364E-3</v>
      </c>
      <c r="CI69" s="14">
        <f t="shared" si="55"/>
        <v>8</v>
      </c>
      <c r="CJ69" s="24"/>
      <c r="CK69" s="10">
        <f t="shared" si="56"/>
        <v>0</v>
      </c>
      <c r="CL69" s="15">
        <f t="shared" si="57"/>
        <v>15</v>
      </c>
      <c r="CM69" s="24"/>
      <c r="CN69" s="23">
        <f t="shared" si="58"/>
        <v>0</v>
      </c>
      <c r="CO69" s="15">
        <f t="shared" si="59"/>
        <v>22</v>
      </c>
      <c r="CP69" s="24"/>
      <c r="CQ69" s="23">
        <f t="shared" si="60"/>
        <v>0</v>
      </c>
      <c r="CR69" s="361">
        <f t="shared" si="61"/>
        <v>0</v>
      </c>
    </row>
    <row r="70" spans="1:96" x14ac:dyDescent="0.25">
      <c r="A70" s="347">
        <f t="shared" si="72"/>
        <v>57</v>
      </c>
      <c r="B70" s="367">
        <f t="shared" si="62"/>
        <v>4251</v>
      </c>
      <c r="C70" s="365" t="s">
        <v>10</v>
      </c>
      <c r="D70" s="366">
        <f t="shared" si="67"/>
        <v>4350</v>
      </c>
      <c r="E70" s="326">
        <f t="shared" si="68"/>
        <v>0.13550000000000006</v>
      </c>
      <c r="F70" s="326">
        <f t="shared" si="1"/>
        <v>6.6937191249117886E-2</v>
      </c>
      <c r="G70" s="327">
        <f t="shared" si="63"/>
        <v>284.55000000000013</v>
      </c>
      <c r="H70" s="415"/>
      <c r="I70" s="414">
        <f t="shared" si="3"/>
        <v>0</v>
      </c>
      <c r="J70" s="329">
        <f t="shared" si="4"/>
        <v>327</v>
      </c>
      <c r="K70" s="421"/>
      <c r="L70" s="414">
        <f t="shared" si="5"/>
        <v>0</v>
      </c>
      <c r="M70" s="333">
        <f t="shared" si="6"/>
        <v>370</v>
      </c>
      <c r="N70" s="428"/>
      <c r="O70" s="414">
        <f t="shared" si="7"/>
        <v>0</v>
      </c>
      <c r="P70" s="351">
        <f t="shared" si="64"/>
        <v>0</v>
      </c>
      <c r="Q70" s="335">
        <f t="shared" si="71"/>
        <v>0.11300000000000004</v>
      </c>
      <c r="R70" s="335">
        <f t="shared" si="8"/>
        <v>2.5252881674900033E-2</v>
      </c>
      <c r="S70" s="336">
        <f t="shared" si="66"/>
        <v>107.35000000000004</v>
      </c>
      <c r="T70" s="421"/>
      <c r="U70" s="411">
        <f t="shared" si="9"/>
        <v>0</v>
      </c>
      <c r="V70" s="338">
        <f t="shared" si="10"/>
        <v>123</v>
      </c>
      <c r="W70" s="421"/>
      <c r="X70" s="430">
        <f t="shared" si="11"/>
        <v>0</v>
      </c>
      <c r="Y70" s="339">
        <f t="shared" si="12"/>
        <v>141</v>
      </c>
      <c r="Z70" s="421"/>
      <c r="AA70" s="430">
        <f t="shared" si="13"/>
        <v>0</v>
      </c>
      <c r="AB70" s="355">
        <f t="shared" si="14"/>
        <v>0</v>
      </c>
      <c r="AC70" s="9">
        <f t="shared" si="69"/>
        <v>9.0500000000000025E-2</v>
      </c>
      <c r="AD70" s="9">
        <f t="shared" si="15"/>
        <v>6.2730337959695757E-3</v>
      </c>
      <c r="AE70" s="11">
        <f t="shared" si="16"/>
        <v>26.666666666666668</v>
      </c>
      <c r="AF70" s="421"/>
      <c r="AG70" s="411">
        <f t="shared" si="17"/>
        <v>0</v>
      </c>
      <c r="AH70" s="12">
        <f t="shared" si="18"/>
        <v>31</v>
      </c>
      <c r="AI70" s="421"/>
      <c r="AJ70" s="439">
        <f t="shared" si="19"/>
        <v>0</v>
      </c>
      <c r="AK70" s="13">
        <f t="shared" si="20"/>
        <v>36</v>
      </c>
      <c r="AL70" s="426"/>
      <c r="AM70" s="427">
        <f t="shared" si="21"/>
        <v>0</v>
      </c>
      <c r="AN70" s="361">
        <f t="shared" si="22"/>
        <v>0</v>
      </c>
      <c r="AO70" s="378">
        <f t="shared" si="70"/>
        <v>7.2500000000000009E-2</v>
      </c>
      <c r="AP70" s="378">
        <f t="shared" si="23"/>
        <v>4.1166784286050338E-3</v>
      </c>
      <c r="AQ70" s="379">
        <f t="shared" si="24"/>
        <v>17.5</v>
      </c>
      <c r="AR70" s="421"/>
      <c r="AS70" s="411">
        <f t="shared" si="25"/>
        <v>0</v>
      </c>
      <c r="AT70" s="383">
        <f t="shared" si="26"/>
        <v>20</v>
      </c>
      <c r="AU70" s="421"/>
      <c r="AV70" s="439">
        <f t="shared" si="27"/>
        <v>0</v>
      </c>
      <c r="AW70" s="385">
        <f t="shared" si="28"/>
        <v>26</v>
      </c>
      <c r="AX70" s="421"/>
      <c r="AY70" s="427">
        <f t="shared" si="29"/>
        <v>0</v>
      </c>
      <c r="AZ70" s="361">
        <f t="shared" si="30"/>
        <v>0</v>
      </c>
      <c r="BA70" s="17">
        <f t="shared" si="2"/>
        <v>2.8228652081863093E-3</v>
      </c>
      <c r="BB70" s="14">
        <f t="shared" si="31"/>
        <v>12</v>
      </c>
      <c r="BC70" s="24"/>
      <c r="BD70" s="10">
        <f t="shared" si="32"/>
        <v>0</v>
      </c>
      <c r="BE70" s="15">
        <f t="shared" si="33"/>
        <v>18</v>
      </c>
      <c r="BF70" s="24"/>
      <c r="BG70" s="23">
        <f t="shared" si="34"/>
        <v>0</v>
      </c>
      <c r="BH70" s="16">
        <f t="shared" si="35"/>
        <v>25</v>
      </c>
      <c r="BI70" s="24"/>
      <c r="BJ70" s="25">
        <f t="shared" si="36"/>
        <v>0</v>
      </c>
      <c r="BK70" s="26">
        <f t="shared" si="37"/>
        <v>0</v>
      </c>
      <c r="BL70" s="17">
        <f t="shared" si="38"/>
        <v>2.3523876734885909E-3</v>
      </c>
      <c r="BM70" s="14">
        <f t="shared" si="39"/>
        <v>10</v>
      </c>
      <c r="BN70" s="24"/>
      <c r="BO70" s="10">
        <f t="shared" si="40"/>
        <v>0</v>
      </c>
      <c r="BP70" s="15">
        <f t="shared" si="41"/>
        <v>17</v>
      </c>
      <c r="BQ70" s="24"/>
      <c r="BR70" s="23">
        <f t="shared" si="42"/>
        <v>0</v>
      </c>
      <c r="BS70" s="16">
        <f t="shared" si="43"/>
        <v>24</v>
      </c>
      <c r="BT70" s="24"/>
      <c r="BU70" s="25">
        <f t="shared" si="44"/>
        <v>0</v>
      </c>
      <c r="BV70" s="26">
        <f t="shared" si="45"/>
        <v>0</v>
      </c>
      <c r="BW70" s="17">
        <f t="shared" si="46"/>
        <v>2.1171489061397319E-3</v>
      </c>
      <c r="BX70" s="14">
        <f t="shared" si="47"/>
        <v>9</v>
      </c>
      <c r="BY70" s="24"/>
      <c r="BZ70" s="10">
        <f t="shared" si="48"/>
        <v>0</v>
      </c>
      <c r="CA70" s="15">
        <f t="shared" si="49"/>
        <v>16</v>
      </c>
      <c r="CB70" s="24"/>
      <c r="CC70" s="23">
        <f t="shared" si="50"/>
        <v>0</v>
      </c>
      <c r="CD70" s="16">
        <f t="shared" si="51"/>
        <v>23</v>
      </c>
      <c r="CE70" s="24"/>
      <c r="CF70" s="25">
        <f t="shared" si="52"/>
        <v>0</v>
      </c>
      <c r="CG70" s="26">
        <f t="shared" si="53"/>
        <v>0</v>
      </c>
      <c r="CH70" s="17">
        <f t="shared" si="54"/>
        <v>1.8819101387908728E-3</v>
      </c>
      <c r="CI70" s="14">
        <f t="shared" si="55"/>
        <v>8</v>
      </c>
      <c r="CJ70" s="24"/>
      <c r="CK70" s="10">
        <f t="shared" si="56"/>
        <v>0</v>
      </c>
      <c r="CL70" s="15">
        <f t="shared" si="57"/>
        <v>15</v>
      </c>
      <c r="CM70" s="24"/>
      <c r="CN70" s="23">
        <f t="shared" si="58"/>
        <v>0</v>
      </c>
      <c r="CO70" s="15">
        <f t="shared" si="59"/>
        <v>22</v>
      </c>
      <c r="CP70" s="24"/>
      <c r="CQ70" s="23">
        <f t="shared" si="60"/>
        <v>0</v>
      </c>
      <c r="CR70" s="361">
        <f t="shared" si="61"/>
        <v>0</v>
      </c>
    </row>
    <row r="71" spans="1:96" x14ac:dyDescent="0.25">
      <c r="A71" s="347">
        <f t="shared" si="72"/>
        <v>58</v>
      </c>
      <c r="B71" s="367">
        <f t="shared" si="62"/>
        <v>4351</v>
      </c>
      <c r="C71" s="365" t="s">
        <v>10</v>
      </c>
      <c r="D71" s="366">
        <f t="shared" si="67"/>
        <v>4450</v>
      </c>
      <c r="E71" s="326">
        <f t="shared" si="68"/>
        <v>0.14000000000000007</v>
      </c>
      <c r="F71" s="326">
        <f t="shared" si="1"/>
        <v>7.0788324523098176E-2</v>
      </c>
      <c r="G71" s="327">
        <f t="shared" si="63"/>
        <v>308.00000000000017</v>
      </c>
      <c r="H71" s="415"/>
      <c r="I71" s="414">
        <f t="shared" si="3"/>
        <v>0</v>
      </c>
      <c r="J71" s="329">
        <f t="shared" si="4"/>
        <v>350</v>
      </c>
      <c r="K71" s="421"/>
      <c r="L71" s="414">
        <f t="shared" si="5"/>
        <v>0</v>
      </c>
      <c r="M71" s="333">
        <f t="shared" si="6"/>
        <v>370</v>
      </c>
      <c r="N71" s="428"/>
      <c r="O71" s="414">
        <f t="shared" si="7"/>
        <v>0</v>
      </c>
      <c r="P71" s="351">
        <f t="shared" si="64"/>
        <v>0</v>
      </c>
      <c r="Q71" s="335">
        <f t="shared" si="71"/>
        <v>0.11750000000000005</v>
      </c>
      <c r="R71" s="335">
        <f t="shared" si="8"/>
        <v>2.7005286141116993E-2</v>
      </c>
      <c r="S71" s="336">
        <f t="shared" si="66"/>
        <v>117.50000000000004</v>
      </c>
      <c r="T71" s="421"/>
      <c r="U71" s="411">
        <f t="shared" si="9"/>
        <v>0</v>
      </c>
      <c r="V71" s="338">
        <f t="shared" si="10"/>
        <v>135</v>
      </c>
      <c r="W71" s="421"/>
      <c r="X71" s="430">
        <f t="shared" si="11"/>
        <v>0</v>
      </c>
      <c r="Y71" s="339">
        <f t="shared" si="12"/>
        <v>155</v>
      </c>
      <c r="Z71" s="421"/>
      <c r="AA71" s="430">
        <f t="shared" si="13"/>
        <v>0</v>
      </c>
      <c r="AB71" s="355">
        <f t="shared" si="14"/>
        <v>0</v>
      </c>
      <c r="AC71" s="9">
        <f t="shared" si="69"/>
        <v>9.5000000000000029E-2</v>
      </c>
      <c r="AD71" s="9">
        <f t="shared" si="15"/>
        <v>6.5119129701984215E-3</v>
      </c>
      <c r="AE71" s="11">
        <f t="shared" si="16"/>
        <v>28.333333333333332</v>
      </c>
      <c r="AF71" s="421"/>
      <c r="AG71" s="411">
        <f t="shared" si="17"/>
        <v>0</v>
      </c>
      <c r="AH71" s="12">
        <f t="shared" si="18"/>
        <v>33</v>
      </c>
      <c r="AI71" s="421"/>
      <c r="AJ71" s="439">
        <f t="shared" si="19"/>
        <v>0</v>
      </c>
      <c r="AK71" s="13">
        <f t="shared" si="20"/>
        <v>38</v>
      </c>
      <c r="AL71" s="426"/>
      <c r="AM71" s="427">
        <f t="shared" si="21"/>
        <v>0</v>
      </c>
      <c r="AN71" s="361">
        <f t="shared" si="22"/>
        <v>0</v>
      </c>
      <c r="AO71" s="378">
        <f t="shared" si="70"/>
        <v>7.7000000000000013E-2</v>
      </c>
      <c r="AP71" s="378">
        <f t="shared" si="23"/>
        <v>4.3093541714548378E-3</v>
      </c>
      <c r="AQ71" s="379">
        <f t="shared" si="24"/>
        <v>18.75</v>
      </c>
      <c r="AR71" s="421"/>
      <c r="AS71" s="411">
        <f t="shared" si="25"/>
        <v>0</v>
      </c>
      <c r="AT71" s="383">
        <f t="shared" si="26"/>
        <v>22</v>
      </c>
      <c r="AU71" s="421"/>
      <c r="AV71" s="439">
        <f t="shared" si="27"/>
        <v>0</v>
      </c>
      <c r="AW71" s="385">
        <f t="shared" si="28"/>
        <v>26</v>
      </c>
      <c r="AX71" s="421"/>
      <c r="AY71" s="427">
        <f t="shared" si="29"/>
        <v>0</v>
      </c>
      <c r="AZ71" s="361">
        <f t="shared" si="30"/>
        <v>0</v>
      </c>
      <c r="BA71" s="17">
        <f t="shared" si="2"/>
        <v>2.9878188922086877E-3</v>
      </c>
      <c r="BB71" s="14">
        <f t="shared" si="31"/>
        <v>13</v>
      </c>
      <c r="BC71" s="24"/>
      <c r="BD71" s="10">
        <f t="shared" si="32"/>
        <v>0</v>
      </c>
      <c r="BE71" s="15">
        <f t="shared" si="33"/>
        <v>18</v>
      </c>
      <c r="BF71" s="24"/>
      <c r="BG71" s="23">
        <f t="shared" si="34"/>
        <v>0</v>
      </c>
      <c r="BH71" s="16">
        <f t="shared" si="35"/>
        <v>25</v>
      </c>
      <c r="BI71" s="24"/>
      <c r="BJ71" s="25">
        <f t="shared" si="36"/>
        <v>0</v>
      </c>
      <c r="BK71" s="26">
        <f t="shared" si="37"/>
        <v>0</v>
      </c>
      <c r="BL71" s="17">
        <f t="shared" si="38"/>
        <v>2.2983222247759134E-3</v>
      </c>
      <c r="BM71" s="14">
        <f t="shared" si="39"/>
        <v>10</v>
      </c>
      <c r="BN71" s="24"/>
      <c r="BO71" s="10">
        <f t="shared" si="40"/>
        <v>0</v>
      </c>
      <c r="BP71" s="15">
        <f t="shared" si="41"/>
        <v>17</v>
      </c>
      <c r="BQ71" s="24"/>
      <c r="BR71" s="23">
        <f t="shared" si="42"/>
        <v>0</v>
      </c>
      <c r="BS71" s="16">
        <f t="shared" si="43"/>
        <v>24</v>
      </c>
      <c r="BT71" s="24"/>
      <c r="BU71" s="25">
        <f t="shared" si="44"/>
        <v>0</v>
      </c>
      <c r="BV71" s="26">
        <f t="shared" si="45"/>
        <v>0</v>
      </c>
      <c r="BW71" s="17">
        <f t="shared" si="46"/>
        <v>2.0684900022983222E-3</v>
      </c>
      <c r="BX71" s="14">
        <f t="shared" si="47"/>
        <v>9</v>
      </c>
      <c r="BY71" s="24"/>
      <c r="BZ71" s="10">
        <f t="shared" si="48"/>
        <v>0</v>
      </c>
      <c r="CA71" s="15">
        <f t="shared" si="49"/>
        <v>16</v>
      </c>
      <c r="CB71" s="24"/>
      <c r="CC71" s="23">
        <f t="shared" si="50"/>
        <v>0</v>
      </c>
      <c r="CD71" s="16">
        <f t="shared" si="51"/>
        <v>23</v>
      </c>
      <c r="CE71" s="24"/>
      <c r="CF71" s="25">
        <f t="shared" si="52"/>
        <v>0</v>
      </c>
      <c r="CG71" s="26">
        <f t="shared" si="53"/>
        <v>0</v>
      </c>
      <c r="CH71" s="17">
        <f t="shared" si="54"/>
        <v>1.8386577798207308E-3</v>
      </c>
      <c r="CI71" s="14">
        <f t="shared" si="55"/>
        <v>8</v>
      </c>
      <c r="CJ71" s="24"/>
      <c r="CK71" s="10">
        <f t="shared" si="56"/>
        <v>0</v>
      </c>
      <c r="CL71" s="15">
        <f t="shared" si="57"/>
        <v>15</v>
      </c>
      <c r="CM71" s="24"/>
      <c r="CN71" s="23">
        <f t="shared" si="58"/>
        <v>0</v>
      </c>
      <c r="CO71" s="15">
        <f t="shared" si="59"/>
        <v>22</v>
      </c>
      <c r="CP71" s="24"/>
      <c r="CQ71" s="23">
        <f t="shared" si="60"/>
        <v>0</v>
      </c>
      <c r="CR71" s="361">
        <f t="shared" si="61"/>
        <v>0</v>
      </c>
    </row>
    <row r="72" spans="1:96" x14ac:dyDescent="0.25">
      <c r="A72" s="347">
        <f t="shared" si="72"/>
        <v>59</v>
      </c>
      <c r="B72" s="367">
        <f t="shared" si="62"/>
        <v>4451</v>
      </c>
      <c r="C72" s="365" t="s">
        <v>10</v>
      </c>
      <c r="D72" s="366">
        <f t="shared" si="67"/>
        <v>4550</v>
      </c>
      <c r="E72" s="326">
        <f t="shared" si="68"/>
        <v>0.14450000000000007</v>
      </c>
      <c r="F72" s="326">
        <f t="shared" si="1"/>
        <v>7.4140642552235458E-2</v>
      </c>
      <c r="G72" s="327">
        <f t="shared" si="63"/>
        <v>330</v>
      </c>
      <c r="H72" s="415"/>
      <c r="I72" s="414">
        <f t="shared" si="3"/>
        <v>0</v>
      </c>
      <c r="J72" s="329">
        <f t="shared" si="4"/>
        <v>350</v>
      </c>
      <c r="K72" s="421"/>
      <c r="L72" s="414">
        <f t="shared" si="5"/>
        <v>0</v>
      </c>
      <c r="M72" s="333">
        <f t="shared" si="6"/>
        <v>370</v>
      </c>
      <c r="N72" s="428"/>
      <c r="O72" s="414">
        <f t="shared" si="7"/>
        <v>0</v>
      </c>
      <c r="P72" s="351">
        <f t="shared" si="64"/>
        <v>0</v>
      </c>
      <c r="Q72" s="335">
        <f t="shared" si="71"/>
        <v>0.12200000000000005</v>
      </c>
      <c r="R72" s="335">
        <f t="shared" si="8"/>
        <v>2.8780049427095045E-2</v>
      </c>
      <c r="S72" s="336">
        <f t="shared" si="66"/>
        <v>128.10000000000005</v>
      </c>
      <c r="T72" s="421"/>
      <c r="U72" s="411">
        <f t="shared" si="9"/>
        <v>0</v>
      </c>
      <c r="V72" s="338">
        <f t="shared" si="10"/>
        <v>147</v>
      </c>
      <c r="W72" s="421"/>
      <c r="X72" s="430">
        <f t="shared" si="11"/>
        <v>0</v>
      </c>
      <c r="Y72" s="339">
        <f t="shared" si="12"/>
        <v>169</v>
      </c>
      <c r="Z72" s="421"/>
      <c r="AA72" s="430">
        <f t="shared" si="13"/>
        <v>0</v>
      </c>
      <c r="AB72" s="355">
        <f t="shared" si="14"/>
        <v>0</v>
      </c>
      <c r="AC72" s="9">
        <f t="shared" si="69"/>
        <v>9.9500000000000033E-2</v>
      </c>
      <c r="AD72" s="9">
        <f t="shared" si="15"/>
        <v>6.7400584138395869E-3</v>
      </c>
      <c r="AE72" s="11">
        <f t="shared" si="16"/>
        <v>30</v>
      </c>
      <c r="AF72" s="421"/>
      <c r="AG72" s="411">
        <f t="shared" si="17"/>
        <v>0</v>
      </c>
      <c r="AH72" s="12">
        <f t="shared" si="18"/>
        <v>35</v>
      </c>
      <c r="AI72" s="421"/>
      <c r="AJ72" s="439">
        <f t="shared" si="19"/>
        <v>0</v>
      </c>
      <c r="AK72" s="13">
        <f t="shared" si="20"/>
        <v>40</v>
      </c>
      <c r="AL72" s="426"/>
      <c r="AM72" s="427">
        <f t="shared" si="21"/>
        <v>0</v>
      </c>
      <c r="AN72" s="361">
        <f t="shared" si="22"/>
        <v>0</v>
      </c>
      <c r="AO72" s="378">
        <f t="shared" si="70"/>
        <v>8.1500000000000017E-2</v>
      </c>
      <c r="AP72" s="378">
        <f t="shared" si="23"/>
        <v>4.4933722758930573E-3</v>
      </c>
      <c r="AQ72" s="379">
        <f t="shared" si="24"/>
        <v>20</v>
      </c>
      <c r="AR72" s="421"/>
      <c r="AS72" s="411">
        <f t="shared" si="25"/>
        <v>0</v>
      </c>
      <c r="AT72" s="383">
        <f t="shared" si="26"/>
        <v>23</v>
      </c>
      <c r="AU72" s="421"/>
      <c r="AV72" s="439">
        <f t="shared" si="27"/>
        <v>0</v>
      </c>
      <c r="AW72" s="385">
        <f t="shared" si="28"/>
        <v>26</v>
      </c>
      <c r="AX72" s="421"/>
      <c r="AY72" s="427">
        <f t="shared" si="29"/>
        <v>0</v>
      </c>
      <c r="AZ72" s="361">
        <f t="shared" si="30"/>
        <v>0</v>
      </c>
      <c r="BA72" s="17">
        <f t="shared" si="2"/>
        <v>3.1453605931251404E-3</v>
      </c>
      <c r="BB72" s="14">
        <f t="shared" si="31"/>
        <v>14</v>
      </c>
      <c r="BC72" s="24"/>
      <c r="BD72" s="10">
        <f t="shared" si="32"/>
        <v>0</v>
      </c>
      <c r="BE72" s="15">
        <f t="shared" si="33"/>
        <v>18</v>
      </c>
      <c r="BF72" s="24"/>
      <c r="BG72" s="23">
        <f t="shared" si="34"/>
        <v>0</v>
      </c>
      <c r="BH72" s="16">
        <f t="shared" si="35"/>
        <v>25</v>
      </c>
      <c r="BI72" s="24"/>
      <c r="BJ72" s="25">
        <f t="shared" si="36"/>
        <v>0</v>
      </c>
      <c r="BK72" s="26">
        <f t="shared" si="37"/>
        <v>0</v>
      </c>
      <c r="BL72" s="17">
        <f t="shared" si="38"/>
        <v>2.2466861379465287E-3</v>
      </c>
      <c r="BM72" s="14">
        <f t="shared" si="39"/>
        <v>10</v>
      </c>
      <c r="BN72" s="24"/>
      <c r="BO72" s="10">
        <f t="shared" si="40"/>
        <v>0</v>
      </c>
      <c r="BP72" s="15">
        <f t="shared" si="41"/>
        <v>17</v>
      </c>
      <c r="BQ72" s="24"/>
      <c r="BR72" s="23">
        <f t="shared" si="42"/>
        <v>0</v>
      </c>
      <c r="BS72" s="16">
        <f t="shared" si="43"/>
        <v>24</v>
      </c>
      <c r="BT72" s="24"/>
      <c r="BU72" s="25">
        <f t="shared" si="44"/>
        <v>0</v>
      </c>
      <c r="BV72" s="26">
        <f t="shared" si="45"/>
        <v>0</v>
      </c>
      <c r="BW72" s="17">
        <f t="shared" si="46"/>
        <v>2.0220175241518761E-3</v>
      </c>
      <c r="BX72" s="14">
        <f t="shared" si="47"/>
        <v>9</v>
      </c>
      <c r="BY72" s="24"/>
      <c r="BZ72" s="10">
        <f t="shared" si="48"/>
        <v>0</v>
      </c>
      <c r="CA72" s="15">
        <f t="shared" si="49"/>
        <v>16</v>
      </c>
      <c r="CB72" s="24"/>
      <c r="CC72" s="23">
        <f t="shared" si="50"/>
        <v>0</v>
      </c>
      <c r="CD72" s="16">
        <f t="shared" si="51"/>
        <v>23</v>
      </c>
      <c r="CE72" s="24"/>
      <c r="CF72" s="25">
        <f t="shared" si="52"/>
        <v>0</v>
      </c>
      <c r="CG72" s="26">
        <f t="shared" si="53"/>
        <v>0</v>
      </c>
      <c r="CH72" s="17">
        <f t="shared" si="54"/>
        <v>1.797348910357223E-3</v>
      </c>
      <c r="CI72" s="14">
        <f t="shared" si="55"/>
        <v>8</v>
      </c>
      <c r="CJ72" s="24"/>
      <c r="CK72" s="10">
        <f t="shared" si="56"/>
        <v>0</v>
      </c>
      <c r="CL72" s="15">
        <f t="shared" si="57"/>
        <v>15</v>
      </c>
      <c r="CM72" s="24"/>
      <c r="CN72" s="23">
        <f t="shared" si="58"/>
        <v>0</v>
      </c>
      <c r="CO72" s="15">
        <f t="shared" si="59"/>
        <v>22</v>
      </c>
      <c r="CP72" s="24"/>
      <c r="CQ72" s="23">
        <f t="shared" si="60"/>
        <v>0</v>
      </c>
      <c r="CR72" s="361">
        <f t="shared" si="61"/>
        <v>0</v>
      </c>
    </row>
    <row r="73" spans="1:96" x14ac:dyDescent="0.25">
      <c r="A73" s="347">
        <f t="shared" si="72"/>
        <v>60</v>
      </c>
      <c r="B73" s="367">
        <f t="shared" si="62"/>
        <v>4551</v>
      </c>
      <c r="C73" s="365" t="s">
        <v>10</v>
      </c>
      <c r="D73" s="366">
        <f t="shared" si="67"/>
        <v>4650</v>
      </c>
      <c r="E73" s="326">
        <f t="shared" si="68"/>
        <v>0.14450000000000007</v>
      </c>
      <c r="F73" s="326">
        <f t="shared" si="1"/>
        <v>7.2511535926170073E-2</v>
      </c>
      <c r="G73" s="327">
        <f t="shared" si="63"/>
        <v>330</v>
      </c>
      <c r="H73" s="415"/>
      <c r="I73" s="414">
        <f t="shared" si="3"/>
        <v>0</v>
      </c>
      <c r="J73" s="329">
        <f t="shared" si="4"/>
        <v>350</v>
      </c>
      <c r="K73" s="421"/>
      <c r="L73" s="414">
        <f t="shared" si="5"/>
        <v>0</v>
      </c>
      <c r="M73" s="333">
        <f t="shared" si="6"/>
        <v>370</v>
      </c>
      <c r="N73" s="428"/>
      <c r="O73" s="414">
        <f t="shared" si="7"/>
        <v>0</v>
      </c>
      <c r="P73" s="351">
        <f t="shared" si="64"/>
        <v>0</v>
      </c>
      <c r="Q73" s="335">
        <f t="shared" si="71"/>
        <v>0.12650000000000006</v>
      </c>
      <c r="R73" s="335">
        <f t="shared" si="8"/>
        <v>3.0575697648868395E-2</v>
      </c>
      <c r="S73" s="336">
        <f t="shared" si="66"/>
        <v>139.15000000000006</v>
      </c>
      <c r="T73" s="421"/>
      <c r="U73" s="411">
        <f t="shared" si="9"/>
        <v>0</v>
      </c>
      <c r="V73" s="338">
        <f t="shared" si="10"/>
        <v>160</v>
      </c>
      <c r="W73" s="421"/>
      <c r="X73" s="430">
        <f t="shared" si="11"/>
        <v>0</v>
      </c>
      <c r="Y73" s="339">
        <f t="shared" si="12"/>
        <v>184</v>
      </c>
      <c r="Z73" s="421"/>
      <c r="AA73" s="430">
        <f t="shared" si="13"/>
        <v>0</v>
      </c>
      <c r="AB73" s="355">
        <f t="shared" si="14"/>
        <v>0</v>
      </c>
      <c r="AC73" s="9">
        <f t="shared" si="69"/>
        <v>0.10400000000000004</v>
      </c>
      <c r="AD73" s="9">
        <f t="shared" si="15"/>
        <v>6.958177689885007E-3</v>
      </c>
      <c r="AE73" s="11">
        <f t="shared" si="16"/>
        <v>31.666666666666668</v>
      </c>
      <c r="AF73" s="421"/>
      <c r="AG73" s="411">
        <f t="shared" si="17"/>
        <v>0</v>
      </c>
      <c r="AH73" s="12">
        <f t="shared" si="18"/>
        <v>36</v>
      </c>
      <c r="AI73" s="421"/>
      <c r="AJ73" s="439">
        <f t="shared" si="19"/>
        <v>0</v>
      </c>
      <c r="AK73" s="13">
        <f t="shared" si="20"/>
        <v>41</v>
      </c>
      <c r="AL73" s="426"/>
      <c r="AM73" s="427">
        <f t="shared" si="21"/>
        <v>0</v>
      </c>
      <c r="AN73" s="361">
        <f t="shared" si="22"/>
        <v>0</v>
      </c>
      <c r="AO73" s="378">
        <f t="shared" si="70"/>
        <v>8.6000000000000021E-2</v>
      </c>
      <c r="AP73" s="378">
        <f t="shared" si="23"/>
        <v>4.6693034497912542E-3</v>
      </c>
      <c r="AQ73" s="379">
        <f t="shared" si="24"/>
        <v>21.25</v>
      </c>
      <c r="AR73" s="421"/>
      <c r="AS73" s="411">
        <f t="shared" si="25"/>
        <v>0</v>
      </c>
      <c r="AT73" s="383">
        <f t="shared" si="26"/>
        <v>24</v>
      </c>
      <c r="AU73" s="421"/>
      <c r="AV73" s="439">
        <f t="shared" si="27"/>
        <v>0</v>
      </c>
      <c r="AW73" s="385">
        <f t="shared" si="28"/>
        <v>28</v>
      </c>
      <c r="AX73" s="421"/>
      <c r="AY73" s="427">
        <f t="shared" si="29"/>
        <v>0</v>
      </c>
      <c r="AZ73" s="361">
        <f t="shared" si="30"/>
        <v>0</v>
      </c>
      <c r="BA73" s="17" t="str">
        <f t="shared" si="2"/>
        <v/>
      </c>
      <c r="BB73" s="14">
        <f t="shared" si="31"/>
        <v>15</v>
      </c>
      <c r="BC73" s="24"/>
      <c r="BD73" s="10">
        <f t="shared" si="32"/>
        <v>0</v>
      </c>
      <c r="BE73" s="15">
        <f t="shared" si="33"/>
        <v>18</v>
      </c>
      <c r="BF73" s="24"/>
      <c r="BG73" s="23">
        <f t="shared" si="34"/>
        <v>0</v>
      </c>
      <c r="BH73" s="16">
        <f t="shared" si="35"/>
        <v>25</v>
      </c>
      <c r="BI73" s="24"/>
      <c r="BJ73" s="25">
        <f t="shared" si="36"/>
        <v>0</v>
      </c>
      <c r="BK73" s="26">
        <f t="shared" si="37"/>
        <v>0</v>
      </c>
      <c r="BL73" s="17">
        <f t="shared" si="38"/>
        <v>2.3804292096975023E-3</v>
      </c>
      <c r="BM73" s="14">
        <f t="shared" si="39"/>
        <v>10.833333333333334</v>
      </c>
      <c r="BN73" s="24"/>
      <c r="BO73" s="10">
        <f t="shared" si="40"/>
        <v>0</v>
      </c>
      <c r="BP73" s="15">
        <f t="shared" si="41"/>
        <v>17</v>
      </c>
      <c r="BQ73" s="24"/>
      <c r="BR73" s="23">
        <f t="shared" si="42"/>
        <v>0</v>
      </c>
      <c r="BS73" s="16">
        <f t="shared" si="43"/>
        <v>24</v>
      </c>
      <c r="BT73" s="24"/>
      <c r="BU73" s="25">
        <f t="shared" si="44"/>
        <v>0</v>
      </c>
      <c r="BV73" s="26">
        <f t="shared" si="45"/>
        <v>0</v>
      </c>
      <c r="BW73" s="17">
        <f t="shared" si="46"/>
        <v>1.977587343441002E-3</v>
      </c>
      <c r="BX73" s="14">
        <f t="shared" si="47"/>
        <v>9</v>
      </c>
      <c r="BY73" s="24"/>
      <c r="BZ73" s="10">
        <f t="shared" si="48"/>
        <v>0</v>
      </c>
      <c r="CA73" s="15">
        <f t="shared" si="49"/>
        <v>16</v>
      </c>
      <c r="CB73" s="24"/>
      <c r="CC73" s="23">
        <f t="shared" si="50"/>
        <v>0</v>
      </c>
      <c r="CD73" s="16">
        <f t="shared" si="51"/>
        <v>23</v>
      </c>
      <c r="CE73" s="24"/>
      <c r="CF73" s="25">
        <f t="shared" si="52"/>
        <v>0</v>
      </c>
      <c r="CG73" s="26">
        <f t="shared" si="53"/>
        <v>0</v>
      </c>
      <c r="CH73" s="17">
        <f t="shared" si="54"/>
        <v>1.7578554163920018E-3</v>
      </c>
      <c r="CI73" s="14">
        <f t="shared" si="55"/>
        <v>8</v>
      </c>
      <c r="CJ73" s="24"/>
      <c r="CK73" s="10">
        <f t="shared" si="56"/>
        <v>0</v>
      </c>
      <c r="CL73" s="15">
        <f t="shared" si="57"/>
        <v>15</v>
      </c>
      <c r="CM73" s="24"/>
      <c r="CN73" s="23">
        <f t="shared" si="58"/>
        <v>0</v>
      </c>
      <c r="CO73" s="15">
        <f t="shared" si="59"/>
        <v>22</v>
      </c>
      <c r="CP73" s="24"/>
      <c r="CQ73" s="23">
        <f t="shared" si="60"/>
        <v>0</v>
      </c>
      <c r="CR73" s="361">
        <f t="shared" si="61"/>
        <v>0</v>
      </c>
    </row>
    <row r="74" spans="1:96" x14ac:dyDescent="0.25">
      <c r="A74" s="347">
        <f t="shared" si="72"/>
        <v>61</v>
      </c>
      <c r="B74" s="367">
        <f t="shared" si="62"/>
        <v>4651</v>
      </c>
      <c r="C74" s="365" t="s">
        <v>10</v>
      </c>
      <c r="D74" s="366">
        <f t="shared" si="67"/>
        <v>4750</v>
      </c>
      <c r="E74" s="326">
        <f t="shared" si="68"/>
        <v>0.14450000000000007</v>
      </c>
      <c r="F74" s="326">
        <f t="shared" si="1"/>
        <v>7.0952483336916797E-2</v>
      </c>
      <c r="G74" s="327">
        <f t="shared" si="63"/>
        <v>330</v>
      </c>
      <c r="H74" s="415"/>
      <c r="I74" s="414">
        <f t="shared" si="3"/>
        <v>0</v>
      </c>
      <c r="J74" s="329">
        <f t="shared" si="4"/>
        <v>350</v>
      </c>
      <c r="K74" s="421"/>
      <c r="L74" s="414">
        <f t="shared" si="5"/>
        <v>0</v>
      </c>
      <c r="M74" s="333">
        <f t="shared" si="6"/>
        <v>370</v>
      </c>
      <c r="N74" s="428"/>
      <c r="O74" s="414">
        <f t="shared" si="7"/>
        <v>0</v>
      </c>
      <c r="P74" s="351">
        <f t="shared" si="64"/>
        <v>0</v>
      </c>
      <c r="Q74" s="335">
        <f t="shared" si="71"/>
        <v>0.13100000000000006</v>
      </c>
      <c r="R74" s="335">
        <f t="shared" si="8"/>
        <v>3.2390883680928843E-2</v>
      </c>
      <c r="S74" s="336">
        <f t="shared" si="66"/>
        <v>150.65000000000006</v>
      </c>
      <c r="T74" s="421"/>
      <c r="U74" s="411">
        <f t="shared" si="9"/>
        <v>0</v>
      </c>
      <c r="V74" s="338">
        <f t="shared" si="10"/>
        <v>173</v>
      </c>
      <c r="W74" s="421"/>
      <c r="X74" s="430">
        <f t="shared" si="11"/>
        <v>0</v>
      </c>
      <c r="Y74" s="339">
        <f t="shared" si="12"/>
        <v>199</v>
      </c>
      <c r="Z74" s="421"/>
      <c r="AA74" s="430">
        <f t="shared" si="13"/>
        <v>0</v>
      </c>
      <c r="AB74" s="355">
        <f t="shared" si="14"/>
        <v>0</v>
      </c>
      <c r="AC74" s="9">
        <f t="shared" si="69"/>
        <v>0.10850000000000004</v>
      </c>
      <c r="AD74" s="9">
        <f t="shared" si="15"/>
        <v>7.1669175087794744E-3</v>
      </c>
      <c r="AE74" s="11">
        <f t="shared" si="16"/>
        <v>33.333333333333336</v>
      </c>
      <c r="AF74" s="421"/>
      <c r="AG74" s="411">
        <f t="shared" si="17"/>
        <v>0</v>
      </c>
      <c r="AH74" s="12">
        <f t="shared" si="18"/>
        <v>38</v>
      </c>
      <c r="AI74" s="421"/>
      <c r="AJ74" s="439">
        <f t="shared" si="19"/>
        <v>0</v>
      </c>
      <c r="AK74" s="13">
        <f t="shared" si="20"/>
        <v>44</v>
      </c>
      <c r="AL74" s="426"/>
      <c r="AM74" s="427">
        <f t="shared" si="21"/>
        <v>0</v>
      </c>
      <c r="AN74" s="361">
        <f t="shared" si="22"/>
        <v>0</v>
      </c>
      <c r="AO74" s="378">
        <f t="shared" si="70"/>
        <v>9.0500000000000025E-2</v>
      </c>
      <c r="AP74" s="378">
        <f t="shared" si="23"/>
        <v>4.837669318426145E-3</v>
      </c>
      <c r="AQ74" s="379">
        <f t="shared" si="24"/>
        <v>22.5</v>
      </c>
      <c r="AR74" s="421"/>
      <c r="AS74" s="411">
        <f t="shared" si="25"/>
        <v>0</v>
      </c>
      <c r="AT74" s="383">
        <f t="shared" si="26"/>
        <v>26</v>
      </c>
      <c r="AU74" s="421"/>
      <c r="AV74" s="439">
        <f t="shared" si="27"/>
        <v>0</v>
      </c>
      <c r="AW74" s="385">
        <f t="shared" si="28"/>
        <v>30</v>
      </c>
      <c r="AX74" s="421"/>
      <c r="AY74" s="427">
        <f t="shared" si="29"/>
        <v>0</v>
      </c>
      <c r="AZ74" s="361">
        <f t="shared" si="30"/>
        <v>0</v>
      </c>
      <c r="BA74" s="17">
        <f t="shared" si="2"/>
        <v>3.4401204042141475E-3</v>
      </c>
      <c r="BB74" s="14">
        <f t="shared" si="31"/>
        <v>16</v>
      </c>
      <c r="BC74" s="24"/>
      <c r="BD74" s="10">
        <f t="shared" si="32"/>
        <v>0</v>
      </c>
      <c r="BE74" s="15">
        <f t="shared" si="33"/>
        <v>18</v>
      </c>
      <c r="BF74" s="24"/>
      <c r="BG74" s="23">
        <f t="shared" si="34"/>
        <v>0</v>
      </c>
      <c r="BH74" s="16">
        <f t="shared" si="35"/>
        <v>25</v>
      </c>
      <c r="BI74" s="24"/>
      <c r="BJ74" s="25">
        <f t="shared" si="36"/>
        <v>0</v>
      </c>
      <c r="BK74" s="26">
        <f t="shared" si="37"/>
        <v>0</v>
      </c>
      <c r="BL74" s="17">
        <f t="shared" si="38"/>
        <v>2.5084211280728156E-3</v>
      </c>
      <c r="BM74" s="14">
        <f t="shared" si="39"/>
        <v>11.666666666666666</v>
      </c>
      <c r="BN74" s="24"/>
      <c r="BO74" s="10">
        <f t="shared" si="40"/>
        <v>0</v>
      </c>
      <c r="BP74" s="15">
        <f t="shared" si="41"/>
        <v>17</v>
      </c>
      <c r="BQ74" s="24"/>
      <c r="BR74" s="23">
        <f t="shared" si="42"/>
        <v>0</v>
      </c>
      <c r="BS74" s="16">
        <f t="shared" si="43"/>
        <v>24</v>
      </c>
      <c r="BT74" s="24"/>
      <c r="BU74" s="25">
        <f t="shared" si="44"/>
        <v>0</v>
      </c>
      <c r="BV74" s="26">
        <f t="shared" si="45"/>
        <v>0</v>
      </c>
      <c r="BW74" s="17">
        <f t="shared" si="46"/>
        <v>1.9964984488742821E-3</v>
      </c>
      <c r="BX74" s="14">
        <f t="shared" si="47"/>
        <v>9.2857142857142865</v>
      </c>
      <c r="BY74" s="24"/>
      <c r="BZ74" s="10">
        <f t="shared" si="48"/>
        <v>0</v>
      </c>
      <c r="CA74" s="15">
        <f t="shared" si="49"/>
        <v>16</v>
      </c>
      <c r="CB74" s="24"/>
      <c r="CC74" s="23">
        <f t="shared" si="50"/>
        <v>0</v>
      </c>
      <c r="CD74" s="16">
        <f t="shared" si="51"/>
        <v>23</v>
      </c>
      <c r="CE74" s="24"/>
      <c r="CF74" s="25">
        <f t="shared" si="52"/>
        <v>0</v>
      </c>
      <c r="CG74" s="26">
        <f t="shared" si="53"/>
        <v>0</v>
      </c>
      <c r="CH74" s="17">
        <f t="shared" si="54"/>
        <v>1.7200602021070737E-3</v>
      </c>
      <c r="CI74" s="14">
        <f t="shared" si="55"/>
        <v>8</v>
      </c>
      <c r="CJ74" s="24"/>
      <c r="CK74" s="10">
        <f t="shared" si="56"/>
        <v>0</v>
      </c>
      <c r="CL74" s="15">
        <f t="shared" si="57"/>
        <v>15</v>
      </c>
      <c r="CM74" s="24"/>
      <c r="CN74" s="23">
        <f t="shared" si="58"/>
        <v>0</v>
      </c>
      <c r="CO74" s="15">
        <f t="shared" si="59"/>
        <v>22</v>
      </c>
      <c r="CP74" s="24"/>
      <c r="CQ74" s="23">
        <f t="shared" si="60"/>
        <v>0</v>
      </c>
      <c r="CR74" s="361">
        <f t="shared" si="61"/>
        <v>0</v>
      </c>
    </row>
    <row r="75" spans="1:96" x14ac:dyDescent="0.25">
      <c r="A75" s="347">
        <f t="shared" si="72"/>
        <v>62</v>
      </c>
      <c r="B75" s="367">
        <f t="shared" si="62"/>
        <v>4751</v>
      </c>
      <c r="C75" s="365" t="s">
        <v>10</v>
      </c>
      <c r="D75" s="366">
        <f t="shared" si="67"/>
        <v>4850</v>
      </c>
      <c r="E75" s="326">
        <f t="shared" si="68"/>
        <v>0.14450000000000007</v>
      </c>
      <c r="F75" s="326">
        <f t="shared" si="1"/>
        <v>6.9459061250263104E-2</v>
      </c>
      <c r="G75" s="327">
        <f t="shared" si="63"/>
        <v>330</v>
      </c>
      <c r="H75" s="415"/>
      <c r="I75" s="414">
        <f t="shared" si="3"/>
        <v>0</v>
      </c>
      <c r="J75" s="329">
        <f t="shared" si="4"/>
        <v>350</v>
      </c>
      <c r="K75" s="421"/>
      <c r="L75" s="414">
        <f t="shared" si="5"/>
        <v>0</v>
      </c>
      <c r="M75" s="333">
        <f t="shared" si="6"/>
        <v>370</v>
      </c>
      <c r="N75" s="428"/>
      <c r="O75" s="414">
        <f t="shared" si="7"/>
        <v>0</v>
      </c>
      <c r="P75" s="351">
        <f t="shared" si="64"/>
        <v>0</v>
      </c>
      <c r="Q75" s="335">
        <f t="shared" si="71"/>
        <v>0.13550000000000006</v>
      </c>
      <c r="R75" s="335">
        <f t="shared" si="8"/>
        <v>3.4224373816038746E-2</v>
      </c>
      <c r="S75" s="336">
        <f t="shared" si="66"/>
        <v>162.60000000000008</v>
      </c>
      <c r="T75" s="421"/>
      <c r="U75" s="411">
        <f t="shared" si="9"/>
        <v>0</v>
      </c>
      <c r="V75" s="338">
        <f t="shared" si="10"/>
        <v>187</v>
      </c>
      <c r="W75" s="421"/>
      <c r="X75" s="430">
        <f t="shared" si="11"/>
        <v>0</v>
      </c>
      <c r="Y75" s="339">
        <f t="shared" si="12"/>
        <v>215</v>
      </c>
      <c r="Z75" s="421"/>
      <c r="AA75" s="430">
        <f t="shared" si="13"/>
        <v>0</v>
      </c>
      <c r="AB75" s="355">
        <f t="shared" si="14"/>
        <v>0</v>
      </c>
      <c r="AC75" s="9">
        <f t="shared" si="69"/>
        <v>0.11300000000000004</v>
      </c>
      <c r="AD75" s="9">
        <f t="shared" si="15"/>
        <v>7.3668701326036626E-3</v>
      </c>
      <c r="AE75" s="11">
        <f t="shared" si="16"/>
        <v>35</v>
      </c>
      <c r="AF75" s="421"/>
      <c r="AG75" s="411">
        <f t="shared" si="17"/>
        <v>0</v>
      </c>
      <c r="AH75" s="12">
        <f t="shared" si="18"/>
        <v>40</v>
      </c>
      <c r="AI75" s="421"/>
      <c r="AJ75" s="439">
        <f t="shared" si="19"/>
        <v>0</v>
      </c>
      <c r="AK75" s="13">
        <f t="shared" si="20"/>
        <v>46</v>
      </c>
      <c r="AL75" s="426"/>
      <c r="AM75" s="427">
        <f t="shared" si="21"/>
        <v>0</v>
      </c>
      <c r="AN75" s="361">
        <f t="shared" si="22"/>
        <v>0</v>
      </c>
      <c r="AO75" s="378">
        <f t="shared" si="70"/>
        <v>9.5000000000000029E-2</v>
      </c>
      <c r="AP75" s="378">
        <f t="shared" si="23"/>
        <v>4.9989475899810563E-3</v>
      </c>
      <c r="AQ75" s="379">
        <f t="shared" si="24"/>
        <v>23.75</v>
      </c>
      <c r="AR75" s="421"/>
      <c r="AS75" s="411">
        <f t="shared" si="25"/>
        <v>0</v>
      </c>
      <c r="AT75" s="383">
        <f t="shared" si="26"/>
        <v>27</v>
      </c>
      <c r="AU75" s="421"/>
      <c r="AV75" s="439">
        <f t="shared" si="27"/>
        <v>0</v>
      </c>
      <c r="AW75" s="385">
        <f t="shared" si="28"/>
        <v>31</v>
      </c>
      <c r="AX75" s="421"/>
      <c r="AY75" s="427">
        <f t="shared" si="29"/>
        <v>0</v>
      </c>
      <c r="AZ75" s="361">
        <f t="shared" si="30"/>
        <v>0</v>
      </c>
      <c r="BA75" s="17">
        <f t="shared" si="2"/>
        <v>3.578194064407493E-3</v>
      </c>
      <c r="BB75" s="14">
        <f t="shared" si="31"/>
        <v>17</v>
      </c>
      <c r="BC75" s="24"/>
      <c r="BD75" s="10">
        <f t="shared" si="32"/>
        <v>0</v>
      </c>
      <c r="BE75" s="15">
        <f t="shared" si="33"/>
        <v>20</v>
      </c>
      <c r="BF75" s="24"/>
      <c r="BG75" s="23">
        <f t="shared" si="34"/>
        <v>0</v>
      </c>
      <c r="BH75" s="16">
        <f t="shared" si="35"/>
        <v>25</v>
      </c>
      <c r="BI75" s="24"/>
      <c r="BJ75" s="25">
        <f t="shared" si="36"/>
        <v>0</v>
      </c>
      <c r="BK75" s="26">
        <f t="shared" si="37"/>
        <v>0</v>
      </c>
      <c r="BL75" s="17">
        <f t="shared" si="38"/>
        <v>2.6310250473584509E-3</v>
      </c>
      <c r="BM75" s="14">
        <f t="shared" si="39"/>
        <v>12.5</v>
      </c>
      <c r="BN75" s="24"/>
      <c r="BO75" s="10">
        <f t="shared" si="40"/>
        <v>0</v>
      </c>
      <c r="BP75" s="15">
        <f t="shared" si="41"/>
        <v>17</v>
      </c>
      <c r="BQ75" s="24"/>
      <c r="BR75" s="23">
        <f t="shared" si="42"/>
        <v>0</v>
      </c>
      <c r="BS75" s="16">
        <f t="shared" si="43"/>
        <v>24</v>
      </c>
      <c r="BT75" s="24"/>
      <c r="BU75" s="25">
        <f t="shared" si="44"/>
        <v>0</v>
      </c>
      <c r="BV75" s="26">
        <f t="shared" si="45"/>
        <v>0</v>
      </c>
      <c r="BW75" s="17">
        <f t="shared" si="46"/>
        <v>2.1048200378867609E-3</v>
      </c>
      <c r="BX75" s="14">
        <f t="shared" si="47"/>
        <v>10</v>
      </c>
      <c r="BY75" s="24"/>
      <c r="BZ75" s="10">
        <f t="shared" si="48"/>
        <v>0</v>
      </c>
      <c r="CA75" s="15">
        <f t="shared" si="49"/>
        <v>16</v>
      </c>
      <c r="CB75" s="24"/>
      <c r="CC75" s="23">
        <f t="shared" si="50"/>
        <v>0</v>
      </c>
      <c r="CD75" s="16">
        <f t="shared" si="51"/>
        <v>23</v>
      </c>
      <c r="CE75" s="24"/>
      <c r="CF75" s="25">
        <f t="shared" si="52"/>
        <v>0</v>
      </c>
      <c r="CG75" s="26">
        <f t="shared" si="53"/>
        <v>0</v>
      </c>
      <c r="CH75" s="17">
        <f t="shared" si="54"/>
        <v>1.6838560303094085E-3</v>
      </c>
      <c r="CI75" s="14">
        <f t="shared" si="55"/>
        <v>8</v>
      </c>
      <c r="CJ75" s="24"/>
      <c r="CK75" s="10">
        <f t="shared" si="56"/>
        <v>0</v>
      </c>
      <c r="CL75" s="15">
        <f t="shared" si="57"/>
        <v>15</v>
      </c>
      <c r="CM75" s="24"/>
      <c r="CN75" s="23">
        <f t="shared" si="58"/>
        <v>0</v>
      </c>
      <c r="CO75" s="15">
        <f t="shared" si="59"/>
        <v>22</v>
      </c>
      <c r="CP75" s="24"/>
      <c r="CQ75" s="23">
        <f t="shared" si="60"/>
        <v>0</v>
      </c>
      <c r="CR75" s="361">
        <f t="shared" si="61"/>
        <v>0</v>
      </c>
    </row>
    <row r="76" spans="1:96" x14ac:dyDescent="0.25">
      <c r="A76" s="347">
        <f t="shared" si="72"/>
        <v>63</v>
      </c>
      <c r="B76" s="367">
        <f t="shared" si="62"/>
        <v>4851</v>
      </c>
      <c r="C76" s="365" t="s">
        <v>10</v>
      </c>
      <c r="D76" s="366">
        <f t="shared" si="67"/>
        <v>4950</v>
      </c>
      <c r="E76" s="326">
        <f t="shared" si="68"/>
        <v>0.14450000000000007</v>
      </c>
      <c r="F76" s="326">
        <f t="shared" si="1"/>
        <v>6.8027210884353748E-2</v>
      </c>
      <c r="G76" s="327">
        <f t="shared" si="63"/>
        <v>330</v>
      </c>
      <c r="H76" s="415"/>
      <c r="I76" s="414">
        <f t="shared" si="3"/>
        <v>0</v>
      </c>
      <c r="J76" s="329">
        <f t="shared" si="4"/>
        <v>350</v>
      </c>
      <c r="K76" s="421"/>
      <c r="L76" s="414">
        <f t="shared" si="5"/>
        <v>0</v>
      </c>
      <c r="M76" s="333">
        <f t="shared" si="6"/>
        <v>370</v>
      </c>
      <c r="N76" s="428"/>
      <c r="O76" s="414">
        <f t="shared" si="7"/>
        <v>0</v>
      </c>
      <c r="P76" s="351">
        <f t="shared" si="64"/>
        <v>0</v>
      </c>
      <c r="Q76" s="335">
        <f t="shared" si="71"/>
        <v>0.14000000000000007</v>
      </c>
      <c r="R76" s="335">
        <f t="shared" si="8"/>
        <v>3.6075036075036093E-2</v>
      </c>
      <c r="S76" s="336">
        <f t="shared" si="66"/>
        <v>175.00000000000009</v>
      </c>
      <c r="T76" s="421"/>
      <c r="U76" s="411">
        <f t="shared" si="9"/>
        <v>0</v>
      </c>
      <c r="V76" s="338">
        <f t="shared" si="10"/>
        <v>201</v>
      </c>
      <c r="W76" s="421"/>
      <c r="X76" s="430">
        <f t="shared" si="11"/>
        <v>0</v>
      </c>
      <c r="Y76" s="339">
        <f t="shared" si="12"/>
        <v>231</v>
      </c>
      <c r="Z76" s="421"/>
      <c r="AA76" s="430">
        <f t="shared" si="13"/>
        <v>0</v>
      </c>
      <c r="AB76" s="355">
        <f t="shared" si="14"/>
        <v>0</v>
      </c>
      <c r="AC76" s="9">
        <f t="shared" si="69"/>
        <v>0.11750000000000005</v>
      </c>
      <c r="AD76" s="9">
        <f t="shared" si="15"/>
        <v>7.5585789871504151E-3</v>
      </c>
      <c r="AE76" s="11">
        <f t="shared" si="16"/>
        <v>36.666666666666664</v>
      </c>
      <c r="AF76" s="421"/>
      <c r="AG76" s="411">
        <f t="shared" si="17"/>
        <v>0</v>
      </c>
      <c r="AH76" s="12">
        <f t="shared" si="18"/>
        <v>42</v>
      </c>
      <c r="AI76" s="421"/>
      <c r="AJ76" s="439">
        <f t="shared" si="19"/>
        <v>0</v>
      </c>
      <c r="AK76" s="13">
        <f t="shared" si="20"/>
        <v>48</v>
      </c>
      <c r="AL76" s="426"/>
      <c r="AM76" s="427">
        <f t="shared" si="21"/>
        <v>0</v>
      </c>
      <c r="AN76" s="361">
        <f t="shared" si="22"/>
        <v>0</v>
      </c>
      <c r="AO76" s="378">
        <f t="shared" si="70"/>
        <v>9.9500000000000033E-2</v>
      </c>
      <c r="AP76" s="378">
        <f t="shared" si="23"/>
        <v>5.1535765821480103E-3</v>
      </c>
      <c r="AQ76" s="379">
        <f t="shared" si="24"/>
        <v>25</v>
      </c>
      <c r="AR76" s="421"/>
      <c r="AS76" s="411">
        <f t="shared" si="25"/>
        <v>0</v>
      </c>
      <c r="AT76" s="383">
        <f t="shared" si="26"/>
        <v>29</v>
      </c>
      <c r="AU76" s="421"/>
      <c r="AV76" s="439">
        <f t="shared" si="27"/>
        <v>0</v>
      </c>
      <c r="AW76" s="385">
        <f t="shared" si="28"/>
        <v>33</v>
      </c>
      <c r="AX76" s="421"/>
      <c r="AY76" s="427">
        <f t="shared" si="29"/>
        <v>0</v>
      </c>
      <c r="AZ76" s="361">
        <f t="shared" si="30"/>
        <v>0</v>
      </c>
      <c r="BA76" s="17">
        <f t="shared" si="2"/>
        <v>3.7105751391465678E-3</v>
      </c>
      <c r="BB76" s="14">
        <f t="shared" si="31"/>
        <v>18</v>
      </c>
      <c r="BC76" s="24"/>
      <c r="BD76" s="10">
        <f t="shared" si="32"/>
        <v>0</v>
      </c>
      <c r="BE76" s="15">
        <f t="shared" si="33"/>
        <v>21</v>
      </c>
      <c r="BF76" s="24"/>
      <c r="BG76" s="23">
        <f t="shared" si="34"/>
        <v>0</v>
      </c>
      <c r="BH76" s="16">
        <f t="shared" si="35"/>
        <v>25</v>
      </c>
      <c r="BI76" s="24"/>
      <c r="BJ76" s="25">
        <f t="shared" si="36"/>
        <v>0</v>
      </c>
      <c r="BK76" s="26">
        <f t="shared" si="37"/>
        <v>0</v>
      </c>
      <c r="BL76" s="17">
        <f t="shared" si="38"/>
        <v>2.7485741771456056E-3</v>
      </c>
      <c r="BM76" s="14">
        <f t="shared" si="39"/>
        <v>13.333333333333334</v>
      </c>
      <c r="BN76" s="24"/>
      <c r="BO76" s="10">
        <f t="shared" si="40"/>
        <v>0</v>
      </c>
      <c r="BP76" s="15">
        <f t="shared" si="41"/>
        <v>17</v>
      </c>
      <c r="BQ76" s="24"/>
      <c r="BR76" s="23">
        <f t="shared" si="42"/>
        <v>0</v>
      </c>
      <c r="BS76" s="16">
        <f t="shared" si="43"/>
        <v>24</v>
      </c>
      <c r="BT76" s="24"/>
      <c r="BU76" s="25">
        <f t="shared" si="44"/>
        <v>0</v>
      </c>
      <c r="BV76" s="26">
        <f t="shared" si="45"/>
        <v>0</v>
      </c>
      <c r="BW76" s="17">
        <f t="shared" si="46"/>
        <v>2.2086756780634329E-3</v>
      </c>
      <c r="BX76" s="14">
        <f t="shared" si="47"/>
        <v>10.714285714285714</v>
      </c>
      <c r="BY76" s="24"/>
      <c r="BZ76" s="10">
        <f t="shared" si="48"/>
        <v>0</v>
      </c>
      <c r="CA76" s="15">
        <f t="shared" si="49"/>
        <v>16</v>
      </c>
      <c r="CB76" s="24"/>
      <c r="CC76" s="23">
        <f t="shared" si="50"/>
        <v>0</v>
      </c>
      <c r="CD76" s="16">
        <f t="shared" si="51"/>
        <v>23</v>
      </c>
      <c r="CE76" s="24"/>
      <c r="CF76" s="25">
        <f t="shared" si="52"/>
        <v>0</v>
      </c>
      <c r="CG76" s="26">
        <f t="shared" si="53"/>
        <v>0</v>
      </c>
      <c r="CH76" s="17">
        <f t="shared" si="54"/>
        <v>1.6749123891981034E-3</v>
      </c>
      <c r="CI76" s="14">
        <f t="shared" si="55"/>
        <v>8.125</v>
      </c>
      <c r="CJ76" s="24"/>
      <c r="CK76" s="10">
        <f t="shared" si="56"/>
        <v>0</v>
      </c>
      <c r="CL76" s="15">
        <f t="shared" si="57"/>
        <v>15</v>
      </c>
      <c r="CM76" s="24"/>
      <c r="CN76" s="23">
        <f t="shared" si="58"/>
        <v>0</v>
      </c>
      <c r="CO76" s="15">
        <f t="shared" si="59"/>
        <v>22</v>
      </c>
      <c r="CP76" s="24"/>
      <c r="CQ76" s="23">
        <f t="shared" si="60"/>
        <v>0</v>
      </c>
      <c r="CR76" s="361">
        <f t="shared" si="61"/>
        <v>0</v>
      </c>
    </row>
    <row r="77" spans="1:96" x14ac:dyDescent="0.25">
      <c r="A77" s="347">
        <f t="shared" si="72"/>
        <v>64</v>
      </c>
      <c r="B77" s="367">
        <f t="shared" si="62"/>
        <v>4951</v>
      </c>
      <c r="C77" s="365" t="s">
        <v>10</v>
      </c>
      <c r="D77" s="366">
        <f t="shared" si="67"/>
        <v>5050</v>
      </c>
      <c r="E77" s="326">
        <f t="shared" si="68"/>
        <v>0.14450000000000007</v>
      </c>
      <c r="F77" s="326">
        <f t="shared" si="1"/>
        <v>6.6653201373459911E-2</v>
      </c>
      <c r="G77" s="327">
        <f t="shared" si="63"/>
        <v>330</v>
      </c>
      <c r="H77" s="415"/>
      <c r="I77" s="414">
        <f t="shared" si="3"/>
        <v>0</v>
      </c>
      <c r="J77" s="329">
        <f t="shared" si="4"/>
        <v>350</v>
      </c>
      <c r="K77" s="421"/>
      <c r="L77" s="414">
        <f t="shared" si="5"/>
        <v>0</v>
      </c>
      <c r="M77" s="333">
        <f t="shared" si="6"/>
        <v>370</v>
      </c>
      <c r="N77" s="428"/>
      <c r="O77" s="414">
        <f t="shared" si="7"/>
        <v>0</v>
      </c>
      <c r="P77" s="351">
        <f t="shared" si="64"/>
        <v>0</v>
      </c>
      <c r="Q77" s="335">
        <f t="shared" si="71"/>
        <v>0.14450000000000007</v>
      </c>
      <c r="R77" s="335">
        <f t="shared" si="8"/>
        <v>3.794182993334682E-2</v>
      </c>
      <c r="S77" s="336">
        <f t="shared" si="66"/>
        <v>187.85000000000011</v>
      </c>
      <c r="T77" s="421"/>
      <c r="U77" s="411">
        <f t="shared" si="9"/>
        <v>0</v>
      </c>
      <c r="V77" s="338">
        <f t="shared" si="10"/>
        <v>216</v>
      </c>
      <c r="W77" s="421"/>
      <c r="X77" s="430">
        <f t="shared" si="11"/>
        <v>0</v>
      </c>
      <c r="Y77" s="339">
        <f t="shared" si="12"/>
        <v>248</v>
      </c>
      <c r="Z77" s="421"/>
      <c r="AA77" s="430">
        <f t="shared" si="13"/>
        <v>0</v>
      </c>
      <c r="AB77" s="355">
        <f t="shared" si="14"/>
        <v>0</v>
      </c>
      <c r="AC77" s="9">
        <f t="shared" si="69"/>
        <v>0.12200000000000005</v>
      </c>
      <c r="AD77" s="9">
        <f t="shared" si="15"/>
        <v>7.7425435938867576E-3</v>
      </c>
      <c r="AE77" s="11">
        <f t="shared" si="16"/>
        <v>38.333333333333336</v>
      </c>
      <c r="AF77" s="421"/>
      <c r="AG77" s="411">
        <f t="shared" si="17"/>
        <v>0</v>
      </c>
      <c r="AH77" s="12">
        <f t="shared" si="18"/>
        <v>44</v>
      </c>
      <c r="AI77" s="421"/>
      <c r="AJ77" s="439">
        <f t="shared" si="19"/>
        <v>0</v>
      </c>
      <c r="AK77" s="13">
        <f t="shared" si="20"/>
        <v>51</v>
      </c>
      <c r="AL77" s="426"/>
      <c r="AM77" s="427">
        <f t="shared" si="21"/>
        <v>0</v>
      </c>
      <c r="AN77" s="361">
        <f t="shared" si="22"/>
        <v>0</v>
      </c>
      <c r="AO77" s="378">
        <f t="shared" si="70"/>
        <v>0.10400000000000004</v>
      </c>
      <c r="AP77" s="378">
        <f t="shared" si="23"/>
        <v>5.3019592001615837E-3</v>
      </c>
      <c r="AQ77" s="379">
        <f t="shared" si="24"/>
        <v>26.25</v>
      </c>
      <c r="AR77" s="421"/>
      <c r="AS77" s="411">
        <f t="shared" si="25"/>
        <v>0</v>
      </c>
      <c r="AT77" s="383">
        <f t="shared" si="26"/>
        <v>30</v>
      </c>
      <c r="AU77" s="421"/>
      <c r="AV77" s="439">
        <f t="shared" si="27"/>
        <v>0</v>
      </c>
      <c r="AW77" s="385">
        <f t="shared" si="28"/>
        <v>35</v>
      </c>
      <c r="AX77" s="421"/>
      <c r="AY77" s="427">
        <f t="shared" si="29"/>
        <v>0</v>
      </c>
      <c r="AZ77" s="361">
        <f t="shared" si="30"/>
        <v>0</v>
      </c>
      <c r="BA77" s="17">
        <f t="shared" si="2"/>
        <v>3.8376085639264795E-3</v>
      </c>
      <c r="BB77" s="14">
        <f t="shared" si="31"/>
        <v>19</v>
      </c>
      <c r="BC77" s="24"/>
      <c r="BD77" s="10">
        <f t="shared" si="32"/>
        <v>0</v>
      </c>
      <c r="BE77" s="15">
        <f t="shared" si="33"/>
        <v>22</v>
      </c>
      <c r="BF77" s="24"/>
      <c r="BG77" s="23">
        <f t="shared" si="34"/>
        <v>0</v>
      </c>
      <c r="BH77" s="16">
        <f t="shared" si="35"/>
        <v>25</v>
      </c>
      <c r="BI77" s="24"/>
      <c r="BJ77" s="25">
        <f t="shared" si="36"/>
        <v>0</v>
      </c>
      <c r="BK77" s="26">
        <f t="shared" si="37"/>
        <v>0</v>
      </c>
      <c r="BL77" s="17">
        <f t="shared" si="38"/>
        <v>2.8613748064364101E-3</v>
      </c>
      <c r="BM77" s="14">
        <f t="shared" si="39"/>
        <v>14.166666666666666</v>
      </c>
      <c r="BN77" s="24"/>
      <c r="BO77" s="10">
        <f t="shared" si="40"/>
        <v>0</v>
      </c>
      <c r="BP77" s="15">
        <f t="shared" si="41"/>
        <v>17</v>
      </c>
      <c r="BQ77" s="24"/>
      <c r="BR77" s="23">
        <f t="shared" si="42"/>
        <v>0</v>
      </c>
      <c r="BS77" s="16">
        <f t="shared" si="43"/>
        <v>24</v>
      </c>
      <c r="BT77" s="24"/>
      <c r="BU77" s="25">
        <f t="shared" si="44"/>
        <v>0</v>
      </c>
      <c r="BV77" s="26">
        <f t="shared" si="45"/>
        <v>0</v>
      </c>
      <c r="BW77" s="17">
        <f t="shared" si="46"/>
        <v>2.3083359783016419E-3</v>
      </c>
      <c r="BX77" s="14">
        <f t="shared" si="47"/>
        <v>11.428571428571429</v>
      </c>
      <c r="BY77" s="24"/>
      <c r="BZ77" s="10">
        <f t="shared" si="48"/>
        <v>0</v>
      </c>
      <c r="CA77" s="15">
        <f t="shared" si="49"/>
        <v>16</v>
      </c>
      <c r="CB77" s="24"/>
      <c r="CC77" s="23">
        <f t="shared" si="50"/>
        <v>0</v>
      </c>
      <c r="CD77" s="16">
        <f t="shared" si="51"/>
        <v>23</v>
      </c>
      <c r="CE77" s="24"/>
      <c r="CF77" s="25">
        <f t="shared" si="52"/>
        <v>0</v>
      </c>
      <c r="CG77" s="26">
        <f t="shared" si="53"/>
        <v>0</v>
      </c>
      <c r="CH77" s="17">
        <f t="shared" si="54"/>
        <v>1.7673197333871946E-3</v>
      </c>
      <c r="CI77" s="14">
        <f t="shared" si="55"/>
        <v>8.75</v>
      </c>
      <c r="CJ77" s="24"/>
      <c r="CK77" s="10">
        <f t="shared" si="56"/>
        <v>0</v>
      </c>
      <c r="CL77" s="15">
        <f t="shared" si="57"/>
        <v>15</v>
      </c>
      <c r="CM77" s="24"/>
      <c r="CN77" s="23">
        <f t="shared" si="58"/>
        <v>0</v>
      </c>
      <c r="CO77" s="15">
        <f t="shared" si="59"/>
        <v>22</v>
      </c>
      <c r="CP77" s="24"/>
      <c r="CQ77" s="23">
        <f t="shared" si="60"/>
        <v>0</v>
      </c>
      <c r="CR77" s="361">
        <f t="shared" si="61"/>
        <v>0</v>
      </c>
    </row>
    <row r="78" spans="1:96" x14ac:dyDescent="0.25">
      <c r="A78" s="347">
        <f t="shared" si="72"/>
        <v>65</v>
      </c>
      <c r="B78" s="367">
        <f t="shared" si="62"/>
        <v>5051</v>
      </c>
      <c r="C78" s="365" t="s">
        <v>10</v>
      </c>
      <c r="D78" s="366">
        <f t="shared" si="67"/>
        <v>5150</v>
      </c>
      <c r="E78" s="326">
        <f t="shared" si="68"/>
        <v>0.14450000000000007</v>
      </c>
      <c r="F78" s="326">
        <f t="shared" si="1"/>
        <v>6.5333597307463867E-2</v>
      </c>
      <c r="G78" s="327">
        <f t="shared" si="63"/>
        <v>330</v>
      </c>
      <c r="H78" s="415"/>
      <c r="I78" s="414">
        <f t="shared" si="3"/>
        <v>0</v>
      </c>
      <c r="J78" s="329">
        <f t="shared" si="4"/>
        <v>350</v>
      </c>
      <c r="K78" s="421"/>
      <c r="L78" s="414">
        <f t="shared" si="5"/>
        <v>0</v>
      </c>
      <c r="M78" s="333">
        <f t="shared" si="6"/>
        <v>370</v>
      </c>
      <c r="N78" s="428"/>
      <c r="O78" s="414">
        <f t="shared" si="7"/>
        <v>0</v>
      </c>
      <c r="P78" s="351">
        <f t="shared" si="64"/>
        <v>0</v>
      </c>
      <c r="Q78" s="335">
        <f t="shared" si="71"/>
        <v>0.14900000000000008</v>
      </c>
      <c r="R78" s="335">
        <f t="shared" si="8"/>
        <v>3.9823797267867764E-2</v>
      </c>
      <c r="S78" s="336">
        <f t="shared" si="66"/>
        <v>201.15000000000009</v>
      </c>
      <c r="T78" s="421"/>
      <c r="U78" s="411">
        <f t="shared" si="9"/>
        <v>0</v>
      </c>
      <c r="V78" s="338">
        <f t="shared" si="10"/>
        <v>231</v>
      </c>
      <c r="W78" s="421"/>
      <c r="X78" s="430">
        <f t="shared" si="11"/>
        <v>0</v>
      </c>
      <c r="Y78" s="339">
        <f t="shared" si="12"/>
        <v>266</v>
      </c>
      <c r="Z78" s="421"/>
      <c r="AA78" s="430">
        <f t="shared" si="13"/>
        <v>0</v>
      </c>
      <c r="AB78" s="355">
        <f t="shared" si="14"/>
        <v>0</v>
      </c>
      <c r="AC78" s="9">
        <f t="shared" si="69"/>
        <v>0.12650000000000006</v>
      </c>
      <c r="AD78" s="9">
        <f t="shared" si="15"/>
        <v>7.9192239160562269E-3</v>
      </c>
      <c r="AE78" s="11">
        <f t="shared" si="16"/>
        <v>40</v>
      </c>
      <c r="AF78" s="421"/>
      <c r="AG78" s="411">
        <f t="shared" si="17"/>
        <v>0</v>
      </c>
      <c r="AH78" s="12">
        <f t="shared" si="18"/>
        <v>46</v>
      </c>
      <c r="AI78" s="421"/>
      <c r="AJ78" s="439">
        <f t="shared" si="19"/>
        <v>0</v>
      </c>
      <c r="AK78" s="13">
        <f t="shared" si="20"/>
        <v>53</v>
      </c>
      <c r="AL78" s="426"/>
      <c r="AM78" s="427">
        <f t="shared" si="21"/>
        <v>0</v>
      </c>
      <c r="AN78" s="361">
        <f t="shared" si="22"/>
        <v>0</v>
      </c>
      <c r="AO78" s="378">
        <f t="shared" si="70"/>
        <v>0.10850000000000004</v>
      </c>
      <c r="AP78" s="378">
        <f t="shared" si="23"/>
        <v>5.4444664422886556E-3</v>
      </c>
      <c r="AQ78" s="379">
        <f t="shared" si="24"/>
        <v>27.5</v>
      </c>
      <c r="AR78" s="421"/>
      <c r="AS78" s="411">
        <f t="shared" si="25"/>
        <v>0</v>
      </c>
      <c r="AT78" s="383">
        <f t="shared" si="26"/>
        <v>32</v>
      </c>
      <c r="AU78" s="421"/>
      <c r="AV78" s="439">
        <f t="shared" si="27"/>
        <v>0</v>
      </c>
      <c r="AW78" s="385">
        <f t="shared" si="28"/>
        <v>37</v>
      </c>
      <c r="AX78" s="421"/>
      <c r="AY78" s="427">
        <f t="shared" si="29"/>
        <v>0</v>
      </c>
      <c r="AZ78" s="361">
        <f t="shared" si="30"/>
        <v>0</v>
      </c>
      <c r="BA78" s="17">
        <f t="shared" si="2"/>
        <v>3.9596119580281135E-3</v>
      </c>
      <c r="BB78" s="14">
        <f t="shared" si="31"/>
        <v>20</v>
      </c>
      <c r="BC78" s="24"/>
      <c r="BD78" s="10">
        <f t="shared" si="32"/>
        <v>0</v>
      </c>
      <c r="BE78" s="15">
        <f t="shared" si="33"/>
        <v>23</v>
      </c>
      <c r="BF78" s="24"/>
      <c r="BG78" s="23">
        <f t="shared" si="34"/>
        <v>0</v>
      </c>
      <c r="BH78" s="16">
        <f t="shared" si="35"/>
        <v>26</v>
      </c>
      <c r="BI78" s="24"/>
      <c r="BJ78" s="25">
        <f t="shared" si="36"/>
        <v>0</v>
      </c>
      <c r="BK78" s="26">
        <f t="shared" si="37"/>
        <v>0</v>
      </c>
      <c r="BL78" s="17" t="str">
        <f t="shared" si="38"/>
        <v/>
      </c>
      <c r="BM78" s="14">
        <f t="shared" si="39"/>
        <v>15</v>
      </c>
      <c r="BN78" s="24"/>
      <c r="BO78" s="10">
        <f t="shared" si="40"/>
        <v>0</v>
      </c>
      <c r="BP78" s="15">
        <f t="shared" si="41"/>
        <v>17</v>
      </c>
      <c r="BQ78" s="24"/>
      <c r="BR78" s="23">
        <f t="shared" si="42"/>
        <v>0</v>
      </c>
      <c r="BS78" s="16">
        <f t="shared" si="43"/>
        <v>24</v>
      </c>
      <c r="BT78" s="24"/>
      <c r="BU78" s="25">
        <f t="shared" si="44"/>
        <v>0</v>
      </c>
      <c r="BV78" s="26">
        <f t="shared" si="45"/>
        <v>0</v>
      </c>
      <c r="BW78" s="17">
        <f t="shared" si="46"/>
        <v>2.4040501173742115E-3</v>
      </c>
      <c r="BX78" s="14">
        <f t="shared" si="47"/>
        <v>12.142857142857142</v>
      </c>
      <c r="BY78" s="24"/>
      <c r="BZ78" s="10">
        <f t="shared" si="48"/>
        <v>0</v>
      </c>
      <c r="CA78" s="15">
        <f t="shared" si="49"/>
        <v>16</v>
      </c>
      <c r="CB78" s="24"/>
      <c r="CC78" s="23">
        <f t="shared" si="50"/>
        <v>0</v>
      </c>
      <c r="CD78" s="16">
        <f t="shared" si="51"/>
        <v>23</v>
      </c>
      <c r="CE78" s="24"/>
      <c r="CF78" s="25">
        <f t="shared" si="52"/>
        <v>0</v>
      </c>
      <c r="CG78" s="26">
        <f t="shared" si="53"/>
        <v>0</v>
      </c>
      <c r="CH78" s="17">
        <f t="shared" si="54"/>
        <v>1.8560681053256781E-3</v>
      </c>
      <c r="CI78" s="14">
        <f t="shared" si="55"/>
        <v>9.375</v>
      </c>
      <c r="CJ78" s="24"/>
      <c r="CK78" s="10">
        <f t="shared" si="56"/>
        <v>0</v>
      </c>
      <c r="CL78" s="15">
        <f t="shared" si="57"/>
        <v>15</v>
      </c>
      <c r="CM78" s="24"/>
      <c r="CN78" s="23">
        <f t="shared" si="58"/>
        <v>0</v>
      </c>
      <c r="CO78" s="15">
        <f t="shared" si="59"/>
        <v>22</v>
      </c>
      <c r="CP78" s="24"/>
      <c r="CQ78" s="23">
        <f t="shared" si="60"/>
        <v>0</v>
      </c>
      <c r="CR78" s="361">
        <f t="shared" si="61"/>
        <v>0</v>
      </c>
    </row>
    <row r="79" spans="1:96" x14ac:dyDescent="0.25">
      <c r="A79" s="347">
        <f t="shared" si="72"/>
        <v>66</v>
      </c>
      <c r="B79" s="367">
        <f t="shared" si="62"/>
        <v>5151</v>
      </c>
      <c r="C79" s="365" t="s">
        <v>10</v>
      </c>
      <c r="D79" s="366">
        <f t="shared" si="67"/>
        <v>5250</v>
      </c>
      <c r="E79" s="326">
        <f t="shared" si="68"/>
        <v>0.14450000000000007</v>
      </c>
      <c r="F79" s="326">
        <f t="shared" si="1"/>
        <v>6.4065230052417002E-2</v>
      </c>
      <c r="G79" s="327">
        <f t="shared" si="63"/>
        <v>330</v>
      </c>
      <c r="H79" s="415"/>
      <c r="I79" s="414">
        <f t="shared" si="3"/>
        <v>0</v>
      </c>
      <c r="J79" s="329">
        <f t="shared" si="4"/>
        <v>350</v>
      </c>
      <c r="K79" s="421"/>
      <c r="L79" s="414">
        <f t="shared" si="5"/>
        <v>0</v>
      </c>
      <c r="M79" s="333">
        <f t="shared" si="6"/>
        <v>370</v>
      </c>
      <c r="N79" s="428"/>
      <c r="O79" s="414">
        <f t="shared" si="7"/>
        <v>0</v>
      </c>
      <c r="P79" s="351">
        <f t="shared" si="64"/>
        <v>0</v>
      </c>
      <c r="Q79" s="335">
        <f t="shared" si="71"/>
        <v>0.15</v>
      </c>
      <c r="R79" s="335">
        <f t="shared" si="8"/>
        <v>4.0768782760629001E-2</v>
      </c>
      <c r="S79" s="336">
        <f t="shared" si="66"/>
        <v>210</v>
      </c>
      <c r="T79" s="421"/>
      <c r="U79" s="411">
        <f t="shared" si="9"/>
        <v>0</v>
      </c>
      <c r="V79" s="338">
        <f t="shared" si="10"/>
        <v>242</v>
      </c>
      <c r="W79" s="421"/>
      <c r="X79" s="430">
        <f t="shared" si="11"/>
        <v>0</v>
      </c>
      <c r="Y79" s="339">
        <f t="shared" si="12"/>
        <v>278</v>
      </c>
      <c r="Z79" s="421"/>
      <c r="AA79" s="430">
        <f t="shared" si="13"/>
        <v>0</v>
      </c>
      <c r="AB79" s="355">
        <f t="shared" si="14"/>
        <v>0</v>
      </c>
      <c r="AC79" s="9">
        <f t="shared" si="69"/>
        <v>0.13100000000000006</v>
      </c>
      <c r="AD79" s="9">
        <f t="shared" si="15"/>
        <v>8.0890441985375008E-3</v>
      </c>
      <c r="AE79" s="11">
        <f t="shared" si="16"/>
        <v>41.666666666666664</v>
      </c>
      <c r="AF79" s="421"/>
      <c r="AG79" s="411">
        <f t="shared" si="17"/>
        <v>0</v>
      </c>
      <c r="AH79" s="12">
        <f t="shared" si="18"/>
        <v>48</v>
      </c>
      <c r="AI79" s="421"/>
      <c r="AJ79" s="439">
        <f t="shared" si="19"/>
        <v>0</v>
      </c>
      <c r="AK79" s="13">
        <f t="shared" si="20"/>
        <v>55</v>
      </c>
      <c r="AL79" s="426"/>
      <c r="AM79" s="427">
        <f t="shared" si="21"/>
        <v>0</v>
      </c>
      <c r="AN79" s="361">
        <f t="shared" si="22"/>
        <v>0</v>
      </c>
      <c r="AO79" s="378">
        <f t="shared" si="70"/>
        <v>0.11300000000000004</v>
      </c>
      <c r="AP79" s="378">
        <f t="shared" si="23"/>
        <v>5.5814404969908755E-3</v>
      </c>
      <c r="AQ79" s="379">
        <f t="shared" si="24"/>
        <v>28.75</v>
      </c>
      <c r="AR79" s="421"/>
      <c r="AS79" s="411">
        <f t="shared" si="25"/>
        <v>0</v>
      </c>
      <c r="AT79" s="383">
        <f t="shared" si="26"/>
        <v>33</v>
      </c>
      <c r="AU79" s="421"/>
      <c r="AV79" s="439">
        <f t="shared" si="27"/>
        <v>0</v>
      </c>
      <c r="AW79" s="385">
        <f t="shared" si="28"/>
        <v>38</v>
      </c>
      <c r="AX79" s="421"/>
      <c r="AY79" s="427">
        <f t="shared" si="29"/>
        <v>0</v>
      </c>
      <c r="AZ79" s="361">
        <f t="shared" si="30"/>
        <v>0</v>
      </c>
      <c r="BA79" s="17">
        <f t="shared" si="2"/>
        <v>4.0768782760629008E-3</v>
      </c>
      <c r="BB79" s="14">
        <f t="shared" si="31"/>
        <v>21</v>
      </c>
      <c r="BC79" s="24"/>
      <c r="BD79" s="10">
        <f t="shared" si="32"/>
        <v>0</v>
      </c>
      <c r="BE79" s="15">
        <f t="shared" si="33"/>
        <v>24</v>
      </c>
      <c r="BF79" s="24"/>
      <c r="BG79" s="23">
        <f t="shared" si="34"/>
        <v>0</v>
      </c>
      <c r="BH79" s="16">
        <f t="shared" si="35"/>
        <v>28</v>
      </c>
      <c r="BI79" s="24"/>
      <c r="BJ79" s="25">
        <f t="shared" si="36"/>
        <v>0</v>
      </c>
      <c r="BK79" s="26">
        <f t="shared" si="37"/>
        <v>0</v>
      </c>
      <c r="BL79" s="17">
        <f t="shared" si="38"/>
        <v>3.0738367954442503E-3</v>
      </c>
      <c r="BM79" s="14">
        <f t="shared" si="39"/>
        <v>15.833333333333334</v>
      </c>
      <c r="BN79" s="24"/>
      <c r="BO79" s="10">
        <f t="shared" si="40"/>
        <v>0</v>
      </c>
      <c r="BP79" s="15">
        <f t="shared" si="41"/>
        <v>18</v>
      </c>
      <c r="BQ79" s="24"/>
      <c r="BR79" s="23">
        <f t="shared" si="42"/>
        <v>0</v>
      </c>
      <c r="BS79" s="16">
        <f t="shared" si="43"/>
        <v>24</v>
      </c>
      <c r="BT79" s="24"/>
      <c r="BU79" s="25">
        <f t="shared" si="44"/>
        <v>0</v>
      </c>
      <c r="BV79" s="26">
        <f t="shared" si="45"/>
        <v>0</v>
      </c>
      <c r="BW79" s="17">
        <f t="shared" si="46"/>
        <v>2.4960479241201432E-3</v>
      </c>
      <c r="BX79" s="14">
        <f t="shared" si="47"/>
        <v>12.857142857142858</v>
      </c>
      <c r="BY79" s="24"/>
      <c r="BZ79" s="10">
        <f t="shared" si="48"/>
        <v>0</v>
      </c>
      <c r="CA79" s="15">
        <f t="shared" si="49"/>
        <v>16</v>
      </c>
      <c r="CB79" s="24"/>
      <c r="CC79" s="23">
        <f t="shared" si="50"/>
        <v>0</v>
      </c>
      <c r="CD79" s="16">
        <f t="shared" si="51"/>
        <v>23</v>
      </c>
      <c r="CE79" s="24"/>
      <c r="CF79" s="25">
        <f t="shared" si="52"/>
        <v>0</v>
      </c>
      <c r="CG79" s="26">
        <f t="shared" si="53"/>
        <v>0</v>
      </c>
      <c r="CH79" s="17">
        <f t="shared" si="54"/>
        <v>1.9413706076490001E-3</v>
      </c>
      <c r="CI79" s="14">
        <f t="shared" si="55"/>
        <v>10</v>
      </c>
      <c r="CJ79" s="24"/>
      <c r="CK79" s="10">
        <f t="shared" si="56"/>
        <v>0</v>
      </c>
      <c r="CL79" s="15">
        <f t="shared" si="57"/>
        <v>15</v>
      </c>
      <c r="CM79" s="24"/>
      <c r="CN79" s="23">
        <f t="shared" si="58"/>
        <v>0</v>
      </c>
      <c r="CO79" s="15">
        <f t="shared" si="59"/>
        <v>22</v>
      </c>
      <c r="CP79" s="24"/>
      <c r="CQ79" s="23">
        <f t="shared" si="60"/>
        <v>0</v>
      </c>
      <c r="CR79" s="361">
        <f t="shared" si="61"/>
        <v>0</v>
      </c>
    </row>
    <row r="80" spans="1:96" x14ac:dyDescent="0.25">
      <c r="A80" s="347">
        <f t="shared" si="72"/>
        <v>67</v>
      </c>
      <c r="B80" s="367">
        <f>SUM(D79+1)</f>
        <v>5251</v>
      </c>
      <c r="C80" s="365" t="s">
        <v>10</v>
      </c>
      <c r="D80" s="366">
        <f t="shared" si="67"/>
        <v>5350</v>
      </c>
      <c r="E80" s="326">
        <f t="shared" si="68"/>
        <v>0.14450000000000007</v>
      </c>
      <c r="F80" s="326">
        <f t="shared" si="1"/>
        <v>6.2845172348124173E-2</v>
      </c>
      <c r="G80" s="327">
        <f t="shared" si="63"/>
        <v>330</v>
      </c>
      <c r="H80" s="415"/>
      <c r="I80" s="414">
        <f t="shared" si="3"/>
        <v>0</v>
      </c>
      <c r="J80" s="329">
        <f t="shared" si="4"/>
        <v>350</v>
      </c>
      <c r="K80" s="421"/>
      <c r="L80" s="414">
        <f t="shared" si="5"/>
        <v>0</v>
      </c>
      <c r="M80" s="333">
        <f t="shared" si="6"/>
        <v>370</v>
      </c>
      <c r="N80" s="428"/>
      <c r="O80" s="414">
        <f t="shared" si="7"/>
        <v>0</v>
      </c>
      <c r="P80" s="351">
        <f t="shared" si="64"/>
        <v>0</v>
      </c>
      <c r="Q80" s="335">
        <f t="shared" si="71"/>
        <v>0.15</v>
      </c>
      <c r="R80" s="335">
        <f t="shared" si="8"/>
        <v>4.142068177490002E-2</v>
      </c>
      <c r="S80" s="336">
        <f t="shared" si="66"/>
        <v>217.5</v>
      </c>
      <c r="T80" s="421"/>
      <c r="U80" s="411">
        <f t="shared" si="9"/>
        <v>0</v>
      </c>
      <c r="V80" s="338">
        <f t="shared" si="10"/>
        <v>250</v>
      </c>
      <c r="W80" s="421"/>
      <c r="X80" s="430">
        <f t="shared" si="11"/>
        <v>0</v>
      </c>
      <c r="Y80" s="339">
        <f t="shared" si="12"/>
        <v>288</v>
      </c>
      <c r="Z80" s="421"/>
      <c r="AA80" s="430">
        <f t="shared" si="13"/>
        <v>0</v>
      </c>
      <c r="AB80" s="355">
        <f t="shared" si="14"/>
        <v>0</v>
      </c>
      <c r="AC80" s="9">
        <f t="shared" si="69"/>
        <v>0.13550000000000006</v>
      </c>
      <c r="AD80" s="9">
        <f t="shared" si="15"/>
        <v>8.2523963689455984E-3</v>
      </c>
      <c r="AE80" s="11">
        <f t="shared" si="16"/>
        <v>43.333333333333336</v>
      </c>
      <c r="AF80" s="421"/>
      <c r="AG80" s="411">
        <f t="shared" si="17"/>
        <v>0</v>
      </c>
      <c r="AH80" s="12">
        <f t="shared" si="18"/>
        <v>50</v>
      </c>
      <c r="AI80" s="421"/>
      <c r="AJ80" s="439">
        <f t="shared" si="19"/>
        <v>0</v>
      </c>
      <c r="AK80" s="13">
        <f t="shared" si="20"/>
        <v>58</v>
      </c>
      <c r="AL80" s="426"/>
      <c r="AM80" s="427">
        <f t="shared" si="21"/>
        <v>0</v>
      </c>
      <c r="AN80" s="361">
        <f t="shared" si="22"/>
        <v>0</v>
      </c>
      <c r="AO80" s="378">
        <f t="shared" si="70"/>
        <v>0.11750000000000005</v>
      </c>
      <c r="AP80" s="378">
        <f t="shared" si="23"/>
        <v>5.7131974861931063E-3</v>
      </c>
      <c r="AQ80" s="379">
        <f t="shared" si="24"/>
        <v>30</v>
      </c>
      <c r="AR80" s="421"/>
      <c r="AS80" s="411">
        <f t="shared" si="25"/>
        <v>0</v>
      </c>
      <c r="AT80" s="383">
        <f t="shared" si="26"/>
        <v>35</v>
      </c>
      <c r="AU80" s="421"/>
      <c r="AV80" s="439">
        <f t="shared" si="27"/>
        <v>0</v>
      </c>
      <c r="AW80" s="385">
        <f t="shared" si="28"/>
        <v>40</v>
      </c>
      <c r="AX80" s="421"/>
      <c r="AY80" s="427">
        <f t="shared" si="29"/>
        <v>0</v>
      </c>
      <c r="AZ80" s="361">
        <f t="shared" si="30"/>
        <v>0</v>
      </c>
      <c r="BA80" s="17">
        <f t="shared" si="2"/>
        <v>4.1896781565416109E-3</v>
      </c>
      <c r="BB80" s="14">
        <f t="shared" si="31"/>
        <v>22</v>
      </c>
      <c r="BC80" s="24"/>
      <c r="BD80" s="10">
        <f t="shared" si="32"/>
        <v>0</v>
      </c>
      <c r="BE80" s="15">
        <f t="shared" si="33"/>
        <v>25</v>
      </c>
      <c r="BF80" s="24"/>
      <c r="BG80" s="23">
        <f t="shared" si="34"/>
        <v>0</v>
      </c>
      <c r="BH80" s="16">
        <f t="shared" si="35"/>
        <v>29</v>
      </c>
      <c r="BI80" s="24"/>
      <c r="BJ80" s="25">
        <f t="shared" si="36"/>
        <v>0</v>
      </c>
      <c r="BK80" s="26">
        <f t="shared" si="37"/>
        <v>0</v>
      </c>
      <c r="BL80" s="17">
        <f t="shared" si="38"/>
        <v>3.1739986034406147E-3</v>
      </c>
      <c r="BM80" s="14">
        <f t="shared" si="39"/>
        <v>16.666666666666668</v>
      </c>
      <c r="BN80" s="24"/>
      <c r="BO80" s="10">
        <f t="shared" si="40"/>
        <v>0</v>
      </c>
      <c r="BP80" s="15">
        <f t="shared" si="41"/>
        <v>19</v>
      </c>
      <c r="BQ80" s="24"/>
      <c r="BR80" s="23">
        <f t="shared" si="42"/>
        <v>0</v>
      </c>
      <c r="BS80" s="16">
        <f t="shared" si="43"/>
        <v>24</v>
      </c>
      <c r="BT80" s="24"/>
      <c r="BU80" s="25">
        <f t="shared" si="44"/>
        <v>0</v>
      </c>
      <c r="BV80" s="26">
        <f t="shared" si="45"/>
        <v>0</v>
      </c>
      <c r="BW80" s="17">
        <f t="shared" si="46"/>
        <v>2.5845417199445004E-3</v>
      </c>
      <c r="BX80" s="14">
        <f t="shared" si="47"/>
        <v>13.571428571428571</v>
      </c>
      <c r="BY80" s="24"/>
      <c r="BZ80" s="10">
        <f t="shared" si="48"/>
        <v>0</v>
      </c>
      <c r="CA80" s="15">
        <f t="shared" si="49"/>
        <v>16</v>
      </c>
      <c r="CB80" s="24"/>
      <c r="CC80" s="23">
        <f t="shared" si="50"/>
        <v>0</v>
      </c>
      <c r="CD80" s="16">
        <f t="shared" si="51"/>
        <v>23</v>
      </c>
      <c r="CE80" s="24"/>
      <c r="CF80" s="25">
        <f t="shared" si="52"/>
        <v>0</v>
      </c>
      <c r="CG80" s="26">
        <f t="shared" si="53"/>
        <v>0</v>
      </c>
      <c r="CH80" s="17">
        <f t="shared" si="54"/>
        <v>2.0234241096933918E-3</v>
      </c>
      <c r="CI80" s="14">
        <f t="shared" si="55"/>
        <v>10.625</v>
      </c>
      <c r="CJ80" s="24"/>
      <c r="CK80" s="10">
        <f t="shared" si="56"/>
        <v>0</v>
      </c>
      <c r="CL80" s="15">
        <f t="shared" si="57"/>
        <v>15</v>
      </c>
      <c r="CM80" s="24"/>
      <c r="CN80" s="23">
        <f t="shared" si="58"/>
        <v>0</v>
      </c>
      <c r="CO80" s="15">
        <f t="shared" si="59"/>
        <v>22</v>
      </c>
      <c r="CP80" s="24"/>
      <c r="CQ80" s="23">
        <f t="shared" si="60"/>
        <v>0</v>
      </c>
      <c r="CR80" s="361">
        <f t="shared" si="61"/>
        <v>0</v>
      </c>
    </row>
    <row r="81" spans="1:96" x14ac:dyDescent="0.25">
      <c r="A81" s="347">
        <f t="shared" si="72"/>
        <v>68</v>
      </c>
      <c r="B81" s="367">
        <f t="shared" si="62"/>
        <v>5351</v>
      </c>
      <c r="C81" s="365" t="s">
        <v>10</v>
      </c>
      <c r="D81" s="366">
        <f t="shared" si="67"/>
        <v>5450</v>
      </c>
      <c r="E81" s="326">
        <f t="shared" si="68"/>
        <v>0.14450000000000007</v>
      </c>
      <c r="F81" s="326">
        <f t="shared" si="1"/>
        <v>6.1670715754064659E-2</v>
      </c>
      <c r="G81" s="327">
        <f t="shared" si="63"/>
        <v>330</v>
      </c>
      <c r="H81" s="415"/>
      <c r="I81" s="414">
        <f t="shared" si="3"/>
        <v>0</v>
      </c>
      <c r="J81" s="329">
        <f t="shared" si="4"/>
        <v>350</v>
      </c>
      <c r="K81" s="421"/>
      <c r="L81" s="414">
        <f t="shared" si="5"/>
        <v>0</v>
      </c>
      <c r="M81" s="333">
        <f t="shared" si="6"/>
        <v>370</v>
      </c>
      <c r="N81" s="428"/>
      <c r="O81" s="414">
        <f t="shared" si="7"/>
        <v>0</v>
      </c>
      <c r="P81" s="351">
        <f t="shared" si="64"/>
        <v>0</v>
      </c>
      <c r="Q81" s="335">
        <f t="shared" si="71"/>
        <v>0.15</v>
      </c>
      <c r="R81" s="335">
        <f t="shared" si="8"/>
        <v>4.204821528686227E-2</v>
      </c>
      <c r="S81" s="336">
        <f t="shared" si="66"/>
        <v>225</v>
      </c>
      <c r="T81" s="421"/>
      <c r="U81" s="411">
        <f t="shared" si="9"/>
        <v>0</v>
      </c>
      <c r="V81" s="338">
        <f t="shared" si="10"/>
        <v>259</v>
      </c>
      <c r="W81" s="421"/>
      <c r="X81" s="430">
        <f t="shared" si="11"/>
        <v>0</v>
      </c>
      <c r="Y81" s="339">
        <f t="shared" si="12"/>
        <v>298</v>
      </c>
      <c r="Z81" s="421"/>
      <c r="AA81" s="430">
        <f t="shared" si="13"/>
        <v>0</v>
      </c>
      <c r="AB81" s="355">
        <f t="shared" si="14"/>
        <v>0</v>
      </c>
      <c r="AC81" s="9">
        <f t="shared" si="69"/>
        <v>0.14000000000000007</v>
      </c>
      <c r="AD81" s="9">
        <f t="shared" si="15"/>
        <v>8.4096430573724536E-3</v>
      </c>
      <c r="AE81" s="11">
        <f t="shared" si="16"/>
        <v>45</v>
      </c>
      <c r="AF81" s="421"/>
      <c r="AG81" s="411">
        <f t="shared" si="17"/>
        <v>0</v>
      </c>
      <c r="AH81" s="12">
        <f t="shared" si="18"/>
        <v>52</v>
      </c>
      <c r="AI81" s="421"/>
      <c r="AJ81" s="439">
        <f t="shared" si="19"/>
        <v>0</v>
      </c>
      <c r="AK81" s="13">
        <f t="shared" si="20"/>
        <v>60</v>
      </c>
      <c r="AL81" s="426"/>
      <c r="AM81" s="427">
        <f t="shared" si="21"/>
        <v>0</v>
      </c>
      <c r="AN81" s="361">
        <f t="shared" si="22"/>
        <v>0</v>
      </c>
      <c r="AO81" s="378">
        <f t="shared" si="70"/>
        <v>0.12200000000000005</v>
      </c>
      <c r="AP81" s="378">
        <f t="shared" si="23"/>
        <v>5.8400299009530926E-3</v>
      </c>
      <c r="AQ81" s="379">
        <f t="shared" si="24"/>
        <v>31.25</v>
      </c>
      <c r="AR81" s="421"/>
      <c r="AS81" s="411">
        <f t="shared" si="25"/>
        <v>0</v>
      </c>
      <c r="AT81" s="383">
        <f t="shared" si="26"/>
        <v>36</v>
      </c>
      <c r="AU81" s="421"/>
      <c r="AV81" s="439">
        <f t="shared" si="27"/>
        <v>0</v>
      </c>
      <c r="AW81" s="385">
        <f t="shared" si="28"/>
        <v>41</v>
      </c>
      <c r="AX81" s="421"/>
      <c r="AY81" s="427">
        <f t="shared" si="29"/>
        <v>0</v>
      </c>
      <c r="AZ81" s="361">
        <f t="shared" si="30"/>
        <v>0</v>
      </c>
      <c r="BA81" s="17">
        <f t="shared" si="2"/>
        <v>4.2982620071014763E-3</v>
      </c>
      <c r="BB81" s="14">
        <f t="shared" si="31"/>
        <v>23</v>
      </c>
      <c r="BC81" s="24"/>
      <c r="BD81" s="10">
        <f t="shared" si="32"/>
        <v>0</v>
      </c>
      <c r="BE81" s="15">
        <f t="shared" si="33"/>
        <v>26</v>
      </c>
      <c r="BF81" s="24"/>
      <c r="BG81" s="23">
        <f t="shared" si="34"/>
        <v>0</v>
      </c>
      <c r="BH81" s="16">
        <f t="shared" si="35"/>
        <v>30</v>
      </c>
      <c r="BI81" s="24"/>
      <c r="BJ81" s="25">
        <f t="shared" si="36"/>
        <v>0</v>
      </c>
      <c r="BK81" s="26">
        <f t="shared" si="37"/>
        <v>0</v>
      </c>
      <c r="BL81" s="17">
        <f t="shared" si="38"/>
        <v>3.2704167445337319E-3</v>
      </c>
      <c r="BM81" s="14">
        <f t="shared" si="39"/>
        <v>17.5</v>
      </c>
      <c r="BN81" s="24"/>
      <c r="BO81" s="10">
        <f t="shared" si="40"/>
        <v>0</v>
      </c>
      <c r="BP81" s="15">
        <f t="shared" si="41"/>
        <v>20</v>
      </c>
      <c r="BQ81" s="24"/>
      <c r="BR81" s="23">
        <f t="shared" si="42"/>
        <v>0</v>
      </c>
      <c r="BS81" s="16">
        <f t="shared" si="43"/>
        <v>24</v>
      </c>
      <c r="BT81" s="24"/>
      <c r="BU81" s="25">
        <f t="shared" si="44"/>
        <v>0</v>
      </c>
      <c r="BV81" s="26">
        <f t="shared" si="45"/>
        <v>0</v>
      </c>
      <c r="BW81" s="17">
        <f t="shared" si="46"/>
        <v>2.6697279547214141E-3</v>
      </c>
      <c r="BX81" s="14">
        <f t="shared" si="47"/>
        <v>14.285714285714286</v>
      </c>
      <c r="BY81" s="24"/>
      <c r="BZ81" s="10">
        <f t="shared" si="48"/>
        <v>0</v>
      </c>
      <c r="CA81" s="15">
        <f t="shared" si="49"/>
        <v>16</v>
      </c>
      <c r="CB81" s="24"/>
      <c r="CC81" s="23">
        <f t="shared" si="50"/>
        <v>0</v>
      </c>
      <c r="CD81" s="16">
        <f t="shared" si="51"/>
        <v>23</v>
      </c>
      <c r="CE81" s="24"/>
      <c r="CF81" s="25">
        <f t="shared" si="52"/>
        <v>0</v>
      </c>
      <c r="CG81" s="26">
        <f t="shared" si="53"/>
        <v>0</v>
      </c>
      <c r="CH81" s="17">
        <f t="shared" si="54"/>
        <v>2.1024107643431134E-3</v>
      </c>
      <c r="CI81" s="14">
        <f t="shared" si="55"/>
        <v>11.25</v>
      </c>
      <c r="CJ81" s="24"/>
      <c r="CK81" s="10">
        <f t="shared" si="56"/>
        <v>0</v>
      </c>
      <c r="CL81" s="15">
        <f t="shared" si="57"/>
        <v>15</v>
      </c>
      <c r="CM81" s="24"/>
      <c r="CN81" s="23">
        <f t="shared" si="58"/>
        <v>0</v>
      </c>
      <c r="CO81" s="15">
        <f t="shared" si="59"/>
        <v>22</v>
      </c>
      <c r="CP81" s="24"/>
      <c r="CQ81" s="23">
        <f t="shared" si="60"/>
        <v>0</v>
      </c>
      <c r="CR81" s="361">
        <f t="shared" si="61"/>
        <v>0</v>
      </c>
    </row>
    <row r="82" spans="1:96" x14ac:dyDescent="0.25">
      <c r="A82" s="347">
        <f t="shared" si="72"/>
        <v>69</v>
      </c>
      <c r="B82" s="367">
        <f t="shared" si="62"/>
        <v>5451</v>
      </c>
      <c r="C82" s="365" t="s">
        <v>10</v>
      </c>
      <c r="D82" s="366">
        <f t="shared" si="67"/>
        <v>5550</v>
      </c>
      <c r="E82" s="326">
        <f t="shared" si="68"/>
        <v>0.14450000000000007</v>
      </c>
      <c r="F82" s="326">
        <f t="shared" si="1"/>
        <v>6.0539350577875621E-2</v>
      </c>
      <c r="G82" s="327">
        <f t="shared" si="63"/>
        <v>330</v>
      </c>
      <c r="H82" s="415"/>
      <c r="I82" s="414">
        <f t="shared" si="3"/>
        <v>0</v>
      </c>
      <c r="J82" s="329">
        <f t="shared" si="4"/>
        <v>350</v>
      </c>
      <c r="K82" s="421"/>
      <c r="L82" s="414">
        <f t="shared" si="5"/>
        <v>0</v>
      </c>
      <c r="M82" s="333">
        <f t="shared" si="6"/>
        <v>370</v>
      </c>
      <c r="N82" s="428"/>
      <c r="O82" s="414">
        <f t="shared" si="7"/>
        <v>0</v>
      </c>
      <c r="P82" s="351">
        <f t="shared" si="64"/>
        <v>0</v>
      </c>
      <c r="Q82" s="335">
        <f t="shared" si="71"/>
        <v>0.15</v>
      </c>
      <c r="R82" s="335">
        <f t="shared" si="8"/>
        <v>4.2652724270776002E-2</v>
      </c>
      <c r="S82" s="336">
        <f t="shared" si="66"/>
        <v>232.5</v>
      </c>
      <c r="T82" s="421"/>
      <c r="U82" s="411">
        <f t="shared" si="9"/>
        <v>0</v>
      </c>
      <c r="V82" s="338">
        <f t="shared" si="10"/>
        <v>267</v>
      </c>
      <c r="W82" s="421"/>
      <c r="X82" s="430">
        <f t="shared" si="11"/>
        <v>0</v>
      </c>
      <c r="Y82" s="339">
        <f t="shared" si="12"/>
        <v>307</v>
      </c>
      <c r="Z82" s="421"/>
      <c r="AA82" s="430">
        <f t="shared" si="13"/>
        <v>0</v>
      </c>
      <c r="AB82" s="355">
        <f t="shared" si="14"/>
        <v>0</v>
      </c>
      <c r="AC82" s="9">
        <f t="shared" si="69"/>
        <v>0.14450000000000007</v>
      </c>
      <c r="AD82" s="9">
        <f t="shared" si="15"/>
        <v>8.5611202837399866E-3</v>
      </c>
      <c r="AE82" s="11">
        <f t="shared" si="16"/>
        <v>46.666666666666664</v>
      </c>
      <c r="AF82" s="421"/>
      <c r="AG82" s="411">
        <f t="shared" si="17"/>
        <v>0</v>
      </c>
      <c r="AH82" s="12">
        <f t="shared" si="18"/>
        <v>54</v>
      </c>
      <c r="AI82" s="421"/>
      <c r="AJ82" s="439">
        <f t="shared" si="19"/>
        <v>0</v>
      </c>
      <c r="AK82" s="13">
        <f t="shared" si="20"/>
        <v>62</v>
      </c>
      <c r="AL82" s="426"/>
      <c r="AM82" s="427">
        <f t="shared" si="21"/>
        <v>0</v>
      </c>
      <c r="AN82" s="361">
        <f t="shared" si="22"/>
        <v>0</v>
      </c>
      <c r="AO82" s="378">
        <f t="shared" si="70"/>
        <v>0.12650000000000006</v>
      </c>
      <c r="AP82" s="378">
        <f t="shared" si="23"/>
        <v>5.9622087690332053E-3</v>
      </c>
      <c r="AQ82" s="379">
        <f t="shared" si="24"/>
        <v>32.5</v>
      </c>
      <c r="AR82" s="421"/>
      <c r="AS82" s="411">
        <f t="shared" si="25"/>
        <v>0</v>
      </c>
      <c r="AT82" s="383">
        <f t="shared" si="26"/>
        <v>37</v>
      </c>
      <c r="AU82" s="421"/>
      <c r="AV82" s="439">
        <f t="shared" si="27"/>
        <v>0</v>
      </c>
      <c r="AW82" s="385">
        <f t="shared" si="28"/>
        <v>43</v>
      </c>
      <c r="AX82" s="421"/>
      <c r="AY82" s="427">
        <f t="shared" si="29"/>
        <v>0</v>
      </c>
      <c r="AZ82" s="361">
        <f t="shared" si="30"/>
        <v>0</v>
      </c>
      <c r="BA82" s="17">
        <f t="shared" si="2"/>
        <v>4.4028618602091358E-3</v>
      </c>
      <c r="BB82" s="14">
        <f t="shared" si="31"/>
        <v>24</v>
      </c>
      <c r="BC82" s="24"/>
      <c r="BD82" s="10">
        <f t="shared" si="32"/>
        <v>0</v>
      </c>
      <c r="BE82" s="15">
        <f t="shared" si="33"/>
        <v>28</v>
      </c>
      <c r="BF82" s="24"/>
      <c r="BG82" s="23">
        <f t="shared" si="34"/>
        <v>0</v>
      </c>
      <c r="BH82" s="16">
        <f t="shared" si="35"/>
        <v>32</v>
      </c>
      <c r="BI82" s="24"/>
      <c r="BJ82" s="25">
        <f t="shared" si="36"/>
        <v>0</v>
      </c>
      <c r="BK82" s="26">
        <f t="shared" si="37"/>
        <v>0</v>
      </c>
      <c r="BL82" s="17">
        <f t="shared" si="38"/>
        <v>3.3632972543264231E-3</v>
      </c>
      <c r="BM82" s="14">
        <f t="shared" si="39"/>
        <v>18.333333333333332</v>
      </c>
      <c r="BN82" s="24"/>
      <c r="BO82" s="10">
        <f t="shared" si="40"/>
        <v>0</v>
      </c>
      <c r="BP82" s="15">
        <f t="shared" si="41"/>
        <v>21</v>
      </c>
      <c r="BQ82" s="24"/>
      <c r="BR82" s="23">
        <f t="shared" si="42"/>
        <v>0</v>
      </c>
      <c r="BS82" s="16">
        <f t="shared" si="43"/>
        <v>24</v>
      </c>
      <c r="BT82" s="24"/>
      <c r="BU82" s="25">
        <f t="shared" si="44"/>
        <v>0</v>
      </c>
      <c r="BV82" s="26">
        <f t="shared" si="45"/>
        <v>0</v>
      </c>
      <c r="BW82" s="17" t="str">
        <f t="shared" si="46"/>
        <v/>
      </c>
      <c r="BX82" s="14">
        <f t="shared" si="47"/>
        <v>15</v>
      </c>
      <c r="BY82" s="24"/>
      <c r="BZ82" s="10">
        <f t="shared" si="48"/>
        <v>0</v>
      </c>
      <c r="CA82" s="15">
        <f t="shared" si="49"/>
        <v>17</v>
      </c>
      <c r="CB82" s="24"/>
      <c r="CC82" s="23">
        <f t="shared" si="50"/>
        <v>0</v>
      </c>
      <c r="CD82" s="16">
        <f t="shared" si="51"/>
        <v>23</v>
      </c>
      <c r="CE82" s="24"/>
      <c r="CF82" s="25">
        <f t="shared" si="52"/>
        <v>0</v>
      </c>
      <c r="CG82" s="26">
        <f t="shared" si="53"/>
        <v>0</v>
      </c>
      <c r="CH82" s="17">
        <f t="shared" si="54"/>
        <v>2.1784993579159785E-3</v>
      </c>
      <c r="CI82" s="14">
        <f t="shared" si="55"/>
        <v>11.875</v>
      </c>
      <c r="CJ82" s="24"/>
      <c r="CK82" s="10">
        <f t="shared" si="56"/>
        <v>0</v>
      </c>
      <c r="CL82" s="15">
        <f t="shared" si="57"/>
        <v>15</v>
      </c>
      <c r="CM82" s="24"/>
      <c r="CN82" s="23">
        <f t="shared" si="58"/>
        <v>0</v>
      </c>
      <c r="CO82" s="15">
        <f t="shared" si="59"/>
        <v>22</v>
      </c>
      <c r="CP82" s="24"/>
      <c r="CQ82" s="23">
        <f t="shared" si="60"/>
        <v>0</v>
      </c>
      <c r="CR82" s="361">
        <f t="shared" si="61"/>
        <v>0</v>
      </c>
    </row>
    <row r="83" spans="1:96" x14ac:dyDescent="0.25">
      <c r="A83" s="347">
        <f t="shared" si="72"/>
        <v>70</v>
      </c>
      <c r="B83" s="367">
        <f t="shared" si="62"/>
        <v>5551</v>
      </c>
      <c r="C83" s="365" t="s">
        <v>10</v>
      </c>
      <c r="D83" s="366">
        <f t="shared" si="67"/>
        <v>5650</v>
      </c>
      <c r="E83" s="326">
        <f t="shared" si="68"/>
        <v>0.14450000000000007</v>
      </c>
      <c r="F83" s="326">
        <f t="shared" si="1"/>
        <v>5.9448747973338135E-2</v>
      </c>
      <c r="G83" s="327">
        <f t="shared" si="63"/>
        <v>330</v>
      </c>
      <c r="H83" s="415"/>
      <c r="I83" s="414">
        <f t="shared" si="3"/>
        <v>0</v>
      </c>
      <c r="J83" s="329">
        <f t="shared" si="4"/>
        <v>350</v>
      </c>
      <c r="K83" s="421"/>
      <c r="L83" s="414">
        <f t="shared" si="5"/>
        <v>0</v>
      </c>
      <c r="M83" s="333">
        <f t="shared" si="6"/>
        <v>370</v>
      </c>
      <c r="N83" s="428"/>
      <c r="O83" s="414">
        <f t="shared" si="7"/>
        <v>0</v>
      </c>
      <c r="P83" s="351">
        <f t="shared" si="64"/>
        <v>0</v>
      </c>
      <c r="Q83" s="335">
        <f t="shared" si="71"/>
        <v>0.15</v>
      </c>
      <c r="R83" s="335">
        <f t="shared" si="8"/>
        <v>4.3235453071518645E-2</v>
      </c>
      <c r="S83" s="336">
        <f t="shared" si="66"/>
        <v>240</v>
      </c>
      <c r="T83" s="421"/>
      <c r="U83" s="411">
        <f t="shared" si="9"/>
        <v>0</v>
      </c>
      <c r="V83" s="338">
        <f t="shared" si="10"/>
        <v>276</v>
      </c>
      <c r="W83" s="421"/>
      <c r="X83" s="430">
        <f t="shared" si="11"/>
        <v>0</v>
      </c>
      <c r="Y83" s="339">
        <f t="shared" si="12"/>
        <v>317</v>
      </c>
      <c r="Z83" s="421"/>
      <c r="AA83" s="430">
        <f t="shared" si="13"/>
        <v>0</v>
      </c>
      <c r="AB83" s="355">
        <f t="shared" si="14"/>
        <v>0</v>
      </c>
      <c r="AC83" s="9">
        <f t="shared" si="69"/>
        <v>0.14900000000000008</v>
      </c>
      <c r="AD83" s="9">
        <f t="shared" si="15"/>
        <v>8.7071398546808391E-3</v>
      </c>
      <c r="AE83" s="11">
        <f t="shared" si="16"/>
        <v>48.333333333333336</v>
      </c>
      <c r="AF83" s="421"/>
      <c r="AG83" s="411">
        <f t="shared" si="17"/>
        <v>0</v>
      </c>
      <c r="AH83" s="12">
        <f t="shared" si="18"/>
        <v>56</v>
      </c>
      <c r="AI83" s="421"/>
      <c r="AJ83" s="439">
        <f t="shared" si="19"/>
        <v>0</v>
      </c>
      <c r="AK83" s="13">
        <f t="shared" si="20"/>
        <v>64</v>
      </c>
      <c r="AL83" s="426"/>
      <c r="AM83" s="427">
        <f t="shared" si="21"/>
        <v>0</v>
      </c>
      <c r="AN83" s="361">
        <f t="shared" si="22"/>
        <v>0</v>
      </c>
      <c r="AO83" s="378">
        <f t="shared" si="70"/>
        <v>0.13100000000000006</v>
      </c>
      <c r="AP83" s="378">
        <f t="shared" si="23"/>
        <v>6.0799855881823097E-3</v>
      </c>
      <c r="AQ83" s="379">
        <f t="shared" si="24"/>
        <v>33.75</v>
      </c>
      <c r="AR83" s="421"/>
      <c r="AS83" s="411">
        <f t="shared" si="25"/>
        <v>0</v>
      </c>
      <c r="AT83" s="383">
        <f t="shared" si="26"/>
        <v>39</v>
      </c>
      <c r="AU83" s="421"/>
      <c r="AV83" s="439">
        <f t="shared" si="27"/>
        <v>0</v>
      </c>
      <c r="AW83" s="385">
        <f t="shared" si="28"/>
        <v>45</v>
      </c>
      <c r="AX83" s="421"/>
      <c r="AY83" s="427">
        <f t="shared" si="29"/>
        <v>0</v>
      </c>
      <c r="AZ83" s="361">
        <f t="shared" si="30"/>
        <v>0</v>
      </c>
      <c r="BA83" s="17">
        <f t="shared" si="2"/>
        <v>4.5036930282831922E-3</v>
      </c>
      <c r="BB83" s="14">
        <f t="shared" si="31"/>
        <v>25</v>
      </c>
      <c r="BC83" s="24"/>
      <c r="BD83" s="10">
        <f t="shared" si="32"/>
        <v>0</v>
      </c>
      <c r="BE83" s="15">
        <f t="shared" si="33"/>
        <v>29</v>
      </c>
      <c r="BF83" s="24"/>
      <c r="BG83" s="23">
        <f t="shared" si="34"/>
        <v>0</v>
      </c>
      <c r="BH83" s="16">
        <f t="shared" si="35"/>
        <v>33</v>
      </c>
      <c r="BI83" s="24"/>
      <c r="BJ83" s="25">
        <f t="shared" si="36"/>
        <v>0</v>
      </c>
      <c r="BK83" s="26">
        <f t="shared" si="37"/>
        <v>0</v>
      </c>
      <c r="BL83" s="17">
        <f t="shared" si="38"/>
        <v>3.4528313216837807E-3</v>
      </c>
      <c r="BM83" s="14">
        <f t="shared" si="39"/>
        <v>19.166666666666668</v>
      </c>
      <c r="BN83" s="24"/>
      <c r="BO83" s="10">
        <f t="shared" si="40"/>
        <v>0</v>
      </c>
      <c r="BP83" s="15">
        <f t="shared" si="41"/>
        <v>22</v>
      </c>
      <c r="BQ83" s="24"/>
      <c r="BR83" s="23">
        <f t="shared" si="42"/>
        <v>0</v>
      </c>
      <c r="BS83" s="16">
        <f t="shared" si="43"/>
        <v>25</v>
      </c>
      <c r="BT83" s="24"/>
      <c r="BU83" s="25">
        <f t="shared" si="44"/>
        <v>0</v>
      </c>
      <c r="BV83" s="26">
        <f t="shared" si="45"/>
        <v>0</v>
      </c>
      <c r="BW83" s="17">
        <f t="shared" si="46"/>
        <v>2.8308927606351493E-3</v>
      </c>
      <c r="BX83" s="14">
        <f t="shared" si="47"/>
        <v>15.714285714285714</v>
      </c>
      <c r="BY83" s="24"/>
      <c r="BZ83" s="10">
        <f t="shared" si="48"/>
        <v>0</v>
      </c>
      <c r="CA83" s="15">
        <f t="shared" si="49"/>
        <v>18</v>
      </c>
      <c r="CB83" s="24"/>
      <c r="CC83" s="23">
        <f t="shared" si="50"/>
        <v>0</v>
      </c>
      <c r="CD83" s="16">
        <f t="shared" si="51"/>
        <v>23</v>
      </c>
      <c r="CE83" s="24"/>
      <c r="CF83" s="25">
        <f t="shared" si="52"/>
        <v>0</v>
      </c>
      <c r="CG83" s="26">
        <f t="shared" si="53"/>
        <v>0</v>
      </c>
      <c r="CH83" s="17">
        <f t="shared" si="54"/>
        <v>2.2518465141415961E-3</v>
      </c>
      <c r="CI83" s="14">
        <f t="shared" si="55"/>
        <v>12.5</v>
      </c>
      <c r="CJ83" s="24"/>
      <c r="CK83" s="10">
        <f t="shared" si="56"/>
        <v>0</v>
      </c>
      <c r="CL83" s="15">
        <f t="shared" si="57"/>
        <v>15</v>
      </c>
      <c r="CM83" s="24"/>
      <c r="CN83" s="23">
        <f t="shared" si="58"/>
        <v>0</v>
      </c>
      <c r="CO83" s="15">
        <f t="shared" si="59"/>
        <v>22</v>
      </c>
      <c r="CP83" s="24"/>
      <c r="CQ83" s="23">
        <f t="shared" si="60"/>
        <v>0</v>
      </c>
      <c r="CR83" s="361">
        <f t="shared" si="61"/>
        <v>0</v>
      </c>
    </row>
    <row r="84" spans="1:96" x14ac:dyDescent="0.25">
      <c r="A84" s="347">
        <f t="shared" si="72"/>
        <v>71</v>
      </c>
      <c r="B84" s="367">
        <f t="shared" si="62"/>
        <v>5651</v>
      </c>
      <c r="C84" s="365" t="s">
        <v>10</v>
      </c>
      <c r="D84" s="366">
        <f t="shared" si="67"/>
        <v>5750</v>
      </c>
      <c r="E84" s="326">
        <f t="shared" si="68"/>
        <v>0.14450000000000007</v>
      </c>
      <c r="F84" s="326">
        <f t="shared" si="1"/>
        <v>5.839674393912582E-2</v>
      </c>
      <c r="G84" s="327">
        <f t="shared" si="63"/>
        <v>330</v>
      </c>
      <c r="H84" s="415"/>
      <c r="I84" s="414">
        <f t="shared" si="3"/>
        <v>0</v>
      </c>
      <c r="J84" s="329">
        <f t="shared" si="4"/>
        <v>350</v>
      </c>
      <c r="K84" s="421"/>
      <c r="L84" s="414">
        <f t="shared" si="5"/>
        <v>0</v>
      </c>
      <c r="M84" s="333">
        <f t="shared" si="6"/>
        <v>370</v>
      </c>
      <c r="N84" s="428"/>
      <c r="O84" s="414">
        <f t="shared" si="7"/>
        <v>0</v>
      </c>
      <c r="P84" s="351">
        <f t="shared" si="64"/>
        <v>0</v>
      </c>
      <c r="Q84" s="335">
        <f t="shared" si="71"/>
        <v>0.15</v>
      </c>
      <c r="R84" s="335">
        <f t="shared" si="8"/>
        <v>4.3797557954344361E-2</v>
      </c>
      <c r="S84" s="336">
        <f t="shared" si="66"/>
        <v>247.5</v>
      </c>
      <c r="T84" s="421"/>
      <c r="U84" s="411">
        <f t="shared" si="9"/>
        <v>0</v>
      </c>
      <c r="V84" s="338">
        <f t="shared" si="10"/>
        <v>285</v>
      </c>
      <c r="W84" s="421"/>
      <c r="X84" s="430">
        <f t="shared" si="11"/>
        <v>0</v>
      </c>
      <c r="Y84" s="339">
        <f t="shared" si="12"/>
        <v>328</v>
      </c>
      <c r="Z84" s="421"/>
      <c r="AA84" s="430">
        <f t="shared" si="13"/>
        <v>0</v>
      </c>
      <c r="AB84" s="355">
        <f t="shared" si="14"/>
        <v>0</v>
      </c>
      <c r="AC84" s="9">
        <f t="shared" si="69"/>
        <v>0.15</v>
      </c>
      <c r="AD84" s="9">
        <f t="shared" si="15"/>
        <v>8.8479915059281548E-3</v>
      </c>
      <c r="AE84" s="11">
        <f t="shared" si="16"/>
        <v>50</v>
      </c>
      <c r="AF84" s="421"/>
      <c r="AG84" s="411">
        <f t="shared" si="17"/>
        <v>0</v>
      </c>
      <c r="AH84" s="12">
        <f t="shared" si="18"/>
        <v>58</v>
      </c>
      <c r="AI84" s="421"/>
      <c r="AJ84" s="439">
        <f t="shared" si="19"/>
        <v>0</v>
      </c>
      <c r="AK84" s="13">
        <f t="shared" si="20"/>
        <v>67</v>
      </c>
      <c r="AL84" s="426"/>
      <c r="AM84" s="427">
        <f t="shared" si="21"/>
        <v>0</v>
      </c>
      <c r="AN84" s="361">
        <f t="shared" si="22"/>
        <v>0</v>
      </c>
      <c r="AO84" s="378">
        <f t="shared" si="70"/>
        <v>0.13550000000000006</v>
      </c>
      <c r="AP84" s="378">
        <f t="shared" si="23"/>
        <v>6.1935940541497083E-3</v>
      </c>
      <c r="AQ84" s="379">
        <f t="shared" si="24"/>
        <v>35</v>
      </c>
      <c r="AR84" s="421"/>
      <c r="AS84" s="411">
        <f t="shared" si="25"/>
        <v>0</v>
      </c>
      <c r="AT84" s="383">
        <f t="shared" si="26"/>
        <v>40</v>
      </c>
      <c r="AU84" s="421"/>
      <c r="AV84" s="439">
        <f t="shared" si="27"/>
        <v>0</v>
      </c>
      <c r="AW84" s="385">
        <f t="shared" si="28"/>
        <v>46</v>
      </c>
      <c r="AX84" s="421"/>
      <c r="AY84" s="427">
        <f t="shared" si="29"/>
        <v>0</v>
      </c>
      <c r="AZ84" s="361">
        <f t="shared" si="30"/>
        <v>0</v>
      </c>
      <c r="BA84" s="17">
        <f t="shared" si="2"/>
        <v>4.6009555830826407E-3</v>
      </c>
      <c r="BB84" s="14">
        <f t="shared" si="31"/>
        <v>26</v>
      </c>
      <c r="BC84" s="24"/>
      <c r="BD84" s="10">
        <f t="shared" si="32"/>
        <v>0</v>
      </c>
      <c r="BE84" s="15">
        <f t="shared" si="33"/>
        <v>30</v>
      </c>
      <c r="BF84" s="24"/>
      <c r="BG84" s="23">
        <f t="shared" si="34"/>
        <v>0</v>
      </c>
      <c r="BH84" s="16">
        <f t="shared" si="35"/>
        <v>35</v>
      </c>
      <c r="BI84" s="24"/>
      <c r="BJ84" s="25">
        <f t="shared" si="36"/>
        <v>0</v>
      </c>
      <c r="BK84" s="26">
        <f t="shared" si="37"/>
        <v>0</v>
      </c>
      <c r="BL84" s="17">
        <f t="shared" si="38"/>
        <v>3.5391966023712619E-3</v>
      </c>
      <c r="BM84" s="14">
        <f t="shared" si="39"/>
        <v>20</v>
      </c>
      <c r="BN84" s="24"/>
      <c r="BO84" s="10">
        <f t="shared" si="40"/>
        <v>0</v>
      </c>
      <c r="BP84" s="15">
        <f t="shared" si="41"/>
        <v>23</v>
      </c>
      <c r="BQ84" s="24"/>
      <c r="BR84" s="23">
        <f t="shared" si="42"/>
        <v>0</v>
      </c>
      <c r="BS84" s="16">
        <f t="shared" si="43"/>
        <v>26</v>
      </c>
      <c r="BT84" s="24"/>
      <c r="BU84" s="25">
        <f t="shared" si="44"/>
        <v>0</v>
      </c>
      <c r="BV84" s="26">
        <f t="shared" si="45"/>
        <v>0</v>
      </c>
      <c r="BW84" s="17">
        <f t="shared" si="46"/>
        <v>2.9071972090906791E-3</v>
      </c>
      <c r="BX84" s="14">
        <f t="shared" si="47"/>
        <v>16.428571428571427</v>
      </c>
      <c r="BY84" s="24"/>
      <c r="BZ84" s="10">
        <f t="shared" si="48"/>
        <v>0</v>
      </c>
      <c r="CA84" s="15">
        <f t="shared" si="49"/>
        <v>19</v>
      </c>
      <c r="CB84" s="24"/>
      <c r="CC84" s="23">
        <f t="shared" si="50"/>
        <v>0</v>
      </c>
      <c r="CD84" s="16">
        <f t="shared" si="51"/>
        <v>23</v>
      </c>
      <c r="CE84" s="24"/>
      <c r="CF84" s="25">
        <f t="shared" si="52"/>
        <v>0</v>
      </c>
      <c r="CG84" s="26">
        <f t="shared" si="53"/>
        <v>0</v>
      </c>
      <c r="CH84" s="17">
        <f t="shared" si="54"/>
        <v>2.3225977703061405E-3</v>
      </c>
      <c r="CI84" s="14">
        <f t="shared" si="55"/>
        <v>13.125</v>
      </c>
      <c r="CJ84" s="24"/>
      <c r="CK84" s="10">
        <f t="shared" si="56"/>
        <v>0</v>
      </c>
      <c r="CL84" s="15">
        <f t="shared" si="57"/>
        <v>15</v>
      </c>
      <c r="CM84" s="24"/>
      <c r="CN84" s="23">
        <f t="shared" si="58"/>
        <v>0</v>
      </c>
      <c r="CO84" s="15">
        <f t="shared" si="59"/>
        <v>22</v>
      </c>
      <c r="CP84" s="24"/>
      <c r="CQ84" s="23">
        <f t="shared" si="60"/>
        <v>0</v>
      </c>
      <c r="CR84" s="361">
        <f t="shared" si="61"/>
        <v>0</v>
      </c>
    </row>
    <row r="85" spans="1:96" x14ac:dyDescent="0.25">
      <c r="A85" s="347">
        <f t="shared" si="72"/>
        <v>72</v>
      </c>
      <c r="B85" s="367">
        <f t="shared" si="62"/>
        <v>5751</v>
      </c>
      <c r="C85" s="365" t="s">
        <v>10</v>
      </c>
      <c r="D85" s="366">
        <f t="shared" si="67"/>
        <v>5850</v>
      </c>
      <c r="E85" s="326">
        <f t="shared" si="68"/>
        <v>0.14450000000000007</v>
      </c>
      <c r="F85" s="326">
        <f t="shared" si="1"/>
        <v>5.738132498695879E-2</v>
      </c>
      <c r="G85" s="327">
        <f t="shared" si="63"/>
        <v>330</v>
      </c>
      <c r="H85" s="415"/>
      <c r="I85" s="414">
        <f t="shared" si="3"/>
        <v>0</v>
      </c>
      <c r="J85" s="329">
        <f t="shared" si="4"/>
        <v>350</v>
      </c>
      <c r="K85" s="421"/>
      <c r="L85" s="414">
        <f t="shared" si="5"/>
        <v>0</v>
      </c>
      <c r="M85" s="333">
        <f t="shared" si="6"/>
        <v>370</v>
      </c>
      <c r="N85" s="428"/>
      <c r="O85" s="414">
        <f t="shared" si="7"/>
        <v>0</v>
      </c>
      <c r="P85" s="351">
        <f t="shared" si="64"/>
        <v>0</v>
      </c>
      <c r="Q85" s="335">
        <f t="shared" si="71"/>
        <v>0.15</v>
      </c>
      <c r="R85" s="335">
        <f t="shared" si="8"/>
        <v>4.4340114762649971E-2</v>
      </c>
      <c r="S85" s="336">
        <f t="shared" si="66"/>
        <v>255</v>
      </c>
      <c r="T85" s="421"/>
      <c r="U85" s="411">
        <f t="shared" si="9"/>
        <v>0</v>
      </c>
      <c r="V85" s="338">
        <f t="shared" si="10"/>
        <v>293</v>
      </c>
      <c r="W85" s="421"/>
      <c r="X85" s="430">
        <f t="shared" si="11"/>
        <v>0</v>
      </c>
      <c r="Y85" s="339">
        <f t="shared" si="12"/>
        <v>337</v>
      </c>
      <c r="Z85" s="421"/>
      <c r="AA85" s="430">
        <f t="shared" si="13"/>
        <v>0</v>
      </c>
      <c r="AB85" s="355">
        <f t="shared" si="14"/>
        <v>0</v>
      </c>
      <c r="AC85" s="9">
        <f t="shared" si="69"/>
        <v>0.15</v>
      </c>
      <c r="AD85" s="9">
        <f t="shared" si="15"/>
        <v>8.9839448211905173E-3</v>
      </c>
      <c r="AE85" s="11">
        <f t="shared" si="16"/>
        <v>51.666666666666664</v>
      </c>
      <c r="AF85" s="421"/>
      <c r="AG85" s="411">
        <f t="shared" si="17"/>
        <v>0</v>
      </c>
      <c r="AH85" s="12">
        <f t="shared" si="18"/>
        <v>59</v>
      </c>
      <c r="AI85" s="421"/>
      <c r="AJ85" s="439">
        <f t="shared" si="19"/>
        <v>0</v>
      </c>
      <c r="AK85" s="13">
        <f t="shared" si="20"/>
        <v>68</v>
      </c>
      <c r="AL85" s="426"/>
      <c r="AM85" s="427">
        <f t="shared" si="21"/>
        <v>0</v>
      </c>
      <c r="AN85" s="361">
        <f t="shared" si="22"/>
        <v>0</v>
      </c>
      <c r="AO85" s="378">
        <f t="shared" si="70"/>
        <v>0.14000000000000007</v>
      </c>
      <c r="AP85" s="378">
        <f t="shared" si="23"/>
        <v>6.303251608415928E-3</v>
      </c>
      <c r="AQ85" s="379">
        <f t="shared" si="24"/>
        <v>36.25</v>
      </c>
      <c r="AR85" s="421"/>
      <c r="AS85" s="411">
        <f t="shared" si="25"/>
        <v>0</v>
      </c>
      <c r="AT85" s="383">
        <f t="shared" si="26"/>
        <v>42</v>
      </c>
      <c r="AU85" s="421"/>
      <c r="AV85" s="439">
        <f t="shared" si="27"/>
        <v>0</v>
      </c>
      <c r="AW85" s="385">
        <f t="shared" si="28"/>
        <v>48</v>
      </c>
      <c r="AX85" s="421"/>
      <c r="AY85" s="427">
        <f t="shared" si="29"/>
        <v>0</v>
      </c>
      <c r="AZ85" s="361">
        <f t="shared" si="30"/>
        <v>0</v>
      </c>
      <c r="BA85" s="17">
        <f t="shared" si="2"/>
        <v>4.6948356807511738E-3</v>
      </c>
      <c r="BB85" s="14">
        <f t="shared" si="31"/>
        <v>27</v>
      </c>
      <c r="BC85" s="24"/>
      <c r="BD85" s="10">
        <f t="shared" si="32"/>
        <v>0</v>
      </c>
      <c r="BE85" s="15">
        <f t="shared" si="33"/>
        <v>31</v>
      </c>
      <c r="BF85" s="24"/>
      <c r="BG85" s="23">
        <f t="shared" si="34"/>
        <v>0</v>
      </c>
      <c r="BH85" s="16">
        <f t="shared" si="35"/>
        <v>36</v>
      </c>
      <c r="BI85" s="24"/>
      <c r="BJ85" s="25">
        <f t="shared" si="36"/>
        <v>0</v>
      </c>
      <c r="BK85" s="26">
        <f t="shared" si="37"/>
        <v>0</v>
      </c>
      <c r="BL85" s="17">
        <f t="shared" si="38"/>
        <v>3.6225583956413375E-3</v>
      </c>
      <c r="BM85" s="14">
        <f t="shared" si="39"/>
        <v>20.833333333333332</v>
      </c>
      <c r="BN85" s="24"/>
      <c r="BO85" s="10">
        <f t="shared" si="40"/>
        <v>0</v>
      </c>
      <c r="BP85" s="15">
        <f t="shared" si="41"/>
        <v>24</v>
      </c>
      <c r="BQ85" s="24"/>
      <c r="BR85" s="23">
        <f t="shared" si="42"/>
        <v>0</v>
      </c>
      <c r="BS85" s="16">
        <f t="shared" si="43"/>
        <v>28</v>
      </c>
      <c r="BT85" s="24"/>
      <c r="BU85" s="25">
        <f t="shared" si="44"/>
        <v>0</v>
      </c>
      <c r="BV85" s="26">
        <f t="shared" si="45"/>
        <v>0</v>
      </c>
      <c r="BW85" s="17">
        <f t="shared" si="46"/>
        <v>2.9808480512705862E-3</v>
      </c>
      <c r="BX85" s="14">
        <f t="shared" si="47"/>
        <v>17.142857142857142</v>
      </c>
      <c r="BY85" s="24"/>
      <c r="BZ85" s="10">
        <f t="shared" si="48"/>
        <v>0</v>
      </c>
      <c r="CA85" s="15">
        <f t="shared" si="49"/>
        <v>20</v>
      </c>
      <c r="CB85" s="24"/>
      <c r="CC85" s="23">
        <f t="shared" si="50"/>
        <v>0</v>
      </c>
      <c r="CD85" s="16">
        <f t="shared" si="51"/>
        <v>23</v>
      </c>
      <c r="CE85" s="24"/>
      <c r="CF85" s="25">
        <f t="shared" si="52"/>
        <v>0</v>
      </c>
      <c r="CG85" s="26">
        <f t="shared" si="53"/>
        <v>0</v>
      </c>
      <c r="CH85" s="17">
        <f t="shared" si="54"/>
        <v>2.3908885411232828E-3</v>
      </c>
      <c r="CI85" s="14">
        <f t="shared" si="55"/>
        <v>13.75</v>
      </c>
      <c r="CJ85" s="24"/>
      <c r="CK85" s="10">
        <f t="shared" si="56"/>
        <v>0</v>
      </c>
      <c r="CL85" s="15">
        <f t="shared" si="57"/>
        <v>16</v>
      </c>
      <c r="CM85" s="24"/>
      <c r="CN85" s="23">
        <f t="shared" si="58"/>
        <v>0</v>
      </c>
      <c r="CO85" s="15">
        <f t="shared" si="59"/>
        <v>22</v>
      </c>
      <c r="CP85" s="24"/>
      <c r="CQ85" s="23">
        <f t="shared" si="60"/>
        <v>0</v>
      </c>
      <c r="CR85" s="361">
        <f t="shared" si="61"/>
        <v>0</v>
      </c>
    </row>
    <row r="86" spans="1:96" x14ac:dyDescent="0.25">
      <c r="A86" s="347">
        <f t="shared" si="72"/>
        <v>73</v>
      </c>
      <c r="B86" s="367">
        <f t="shared" si="62"/>
        <v>5851</v>
      </c>
      <c r="C86" s="365" t="s">
        <v>10</v>
      </c>
      <c r="D86" s="366">
        <f t="shared" si="67"/>
        <v>5950</v>
      </c>
      <c r="E86" s="326">
        <f t="shared" si="68"/>
        <v>0.14450000000000007</v>
      </c>
      <c r="F86" s="326">
        <f t="shared" si="1"/>
        <v>5.640061527943941E-2</v>
      </c>
      <c r="G86" s="327">
        <f t="shared" si="63"/>
        <v>330</v>
      </c>
      <c r="H86" s="415"/>
      <c r="I86" s="414">
        <f t="shared" si="3"/>
        <v>0</v>
      </c>
      <c r="J86" s="329">
        <f t="shared" si="4"/>
        <v>350</v>
      </c>
      <c r="K86" s="421"/>
      <c r="L86" s="414">
        <f t="shared" si="5"/>
        <v>0</v>
      </c>
      <c r="M86" s="333">
        <f t="shared" si="6"/>
        <v>370</v>
      </c>
      <c r="N86" s="428"/>
      <c r="O86" s="414">
        <f t="shared" si="7"/>
        <v>0</v>
      </c>
      <c r="P86" s="351">
        <f t="shared" si="64"/>
        <v>0</v>
      </c>
      <c r="Q86" s="335">
        <f t="shared" si="71"/>
        <v>0.15</v>
      </c>
      <c r="R86" s="335">
        <f t="shared" si="8"/>
        <v>4.4864125790463172E-2</v>
      </c>
      <c r="S86" s="336">
        <f t="shared" si="66"/>
        <v>262.5</v>
      </c>
      <c r="T86" s="421"/>
      <c r="U86" s="411">
        <f t="shared" si="9"/>
        <v>0</v>
      </c>
      <c r="V86" s="338">
        <f t="shared" si="10"/>
        <v>302</v>
      </c>
      <c r="W86" s="421"/>
      <c r="X86" s="430">
        <f t="shared" si="11"/>
        <v>0</v>
      </c>
      <c r="Y86" s="339">
        <f t="shared" si="12"/>
        <v>347</v>
      </c>
      <c r="Z86" s="421"/>
      <c r="AA86" s="430">
        <f t="shared" si="13"/>
        <v>0</v>
      </c>
      <c r="AB86" s="355">
        <f t="shared" si="14"/>
        <v>0</v>
      </c>
      <c r="AC86" s="9">
        <f t="shared" si="69"/>
        <v>0.15</v>
      </c>
      <c r="AD86" s="9">
        <f t="shared" si="15"/>
        <v>9.1152509542528348E-3</v>
      </c>
      <c r="AE86" s="11">
        <f t="shared" si="16"/>
        <v>53.333333333333336</v>
      </c>
      <c r="AF86" s="421"/>
      <c r="AG86" s="411">
        <f t="shared" si="17"/>
        <v>0</v>
      </c>
      <c r="AH86" s="12">
        <f t="shared" si="18"/>
        <v>61</v>
      </c>
      <c r="AI86" s="421"/>
      <c r="AJ86" s="439">
        <f t="shared" si="19"/>
        <v>0</v>
      </c>
      <c r="AK86" s="13">
        <f t="shared" si="20"/>
        <v>70</v>
      </c>
      <c r="AL86" s="426"/>
      <c r="AM86" s="427">
        <f t="shared" si="21"/>
        <v>0</v>
      </c>
      <c r="AN86" s="361">
        <f t="shared" si="22"/>
        <v>0</v>
      </c>
      <c r="AO86" s="378">
        <f t="shared" si="70"/>
        <v>0.14450000000000007</v>
      </c>
      <c r="AP86" s="378">
        <f t="shared" si="23"/>
        <v>6.4091608272090241E-3</v>
      </c>
      <c r="AQ86" s="379">
        <f t="shared" si="24"/>
        <v>37.5</v>
      </c>
      <c r="AR86" s="421"/>
      <c r="AS86" s="411">
        <f t="shared" si="25"/>
        <v>0</v>
      </c>
      <c r="AT86" s="383">
        <f t="shared" si="26"/>
        <v>43</v>
      </c>
      <c r="AU86" s="421"/>
      <c r="AV86" s="439">
        <f t="shared" si="27"/>
        <v>0</v>
      </c>
      <c r="AW86" s="385">
        <f t="shared" si="28"/>
        <v>49</v>
      </c>
      <c r="AX86" s="421"/>
      <c r="AY86" s="427">
        <f t="shared" si="29"/>
        <v>0</v>
      </c>
      <c r="AZ86" s="361">
        <f t="shared" si="30"/>
        <v>0</v>
      </c>
      <c r="BA86" s="17">
        <f t="shared" si="2"/>
        <v>4.7855067509827379E-3</v>
      </c>
      <c r="BB86" s="14">
        <f t="shared" si="31"/>
        <v>28</v>
      </c>
      <c r="BC86" s="24"/>
      <c r="BD86" s="10">
        <f t="shared" si="32"/>
        <v>0</v>
      </c>
      <c r="BE86" s="15">
        <f t="shared" si="33"/>
        <v>32</v>
      </c>
      <c r="BF86" s="24"/>
      <c r="BG86" s="23">
        <f t="shared" si="34"/>
        <v>0</v>
      </c>
      <c r="BH86" s="16">
        <f t="shared" si="35"/>
        <v>37</v>
      </c>
      <c r="BI86" s="24"/>
      <c r="BJ86" s="25">
        <f t="shared" si="36"/>
        <v>0</v>
      </c>
      <c r="BK86" s="26">
        <f t="shared" si="37"/>
        <v>0</v>
      </c>
      <c r="BL86" s="17">
        <f t="shared" si="38"/>
        <v>3.7030707001652141E-3</v>
      </c>
      <c r="BM86" s="14">
        <f t="shared" si="39"/>
        <v>21.666666666666668</v>
      </c>
      <c r="BN86" s="24"/>
      <c r="BO86" s="10">
        <f t="shared" si="40"/>
        <v>0</v>
      </c>
      <c r="BP86" s="15">
        <f t="shared" si="41"/>
        <v>25</v>
      </c>
      <c r="BQ86" s="24"/>
      <c r="BR86" s="23">
        <f t="shared" si="42"/>
        <v>0</v>
      </c>
      <c r="BS86" s="16">
        <f t="shared" si="43"/>
        <v>29</v>
      </c>
      <c r="BT86" s="24"/>
      <c r="BU86" s="25">
        <f t="shared" si="44"/>
        <v>0</v>
      </c>
      <c r="BV86" s="26">
        <f t="shared" si="45"/>
        <v>0</v>
      </c>
      <c r="BW86" s="17">
        <f t="shared" si="46"/>
        <v>3.0519813462900115E-3</v>
      </c>
      <c r="BX86" s="14">
        <f t="shared" si="47"/>
        <v>17.857142857142858</v>
      </c>
      <c r="BY86" s="24"/>
      <c r="BZ86" s="10">
        <f t="shared" si="48"/>
        <v>0</v>
      </c>
      <c r="CA86" s="15">
        <f t="shared" si="49"/>
        <v>21</v>
      </c>
      <c r="CB86" s="24"/>
      <c r="CC86" s="23">
        <f t="shared" si="50"/>
        <v>0</v>
      </c>
      <c r="CD86" s="16">
        <f t="shared" si="51"/>
        <v>24</v>
      </c>
      <c r="CE86" s="24"/>
      <c r="CF86" s="25">
        <f t="shared" si="52"/>
        <v>0</v>
      </c>
      <c r="CG86" s="26">
        <f t="shared" si="53"/>
        <v>0</v>
      </c>
      <c r="CH86" s="17">
        <f t="shared" si="54"/>
        <v>2.4568449837634593E-3</v>
      </c>
      <c r="CI86" s="14">
        <f t="shared" si="55"/>
        <v>14.375</v>
      </c>
      <c r="CJ86" s="24"/>
      <c r="CK86" s="10">
        <f t="shared" si="56"/>
        <v>0</v>
      </c>
      <c r="CL86" s="15">
        <f t="shared" si="57"/>
        <v>17</v>
      </c>
      <c r="CM86" s="24"/>
      <c r="CN86" s="23">
        <f t="shared" si="58"/>
        <v>0</v>
      </c>
      <c r="CO86" s="15">
        <f t="shared" si="59"/>
        <v>22</v>
      </c>
      <c r="CP86" s="24"/>
      <c r="CQ86" s="23">
        <f t="shared" si="60"/>
        <v>0</v>
      </c>
      <c r="CR86" s="361">
        <f t="shared" si="61"/>
        <v>0</v>
      </c>
    </row>
    <row r="87" spans="1:96" x14ac:dyDescent="0.25">
      <c r="A87" s="347">
        <f t="shared" si="72"/>
        <v>74</v>
      </c>
      <c r="B87" s="367">
        <f t="shared" si="62"/>
        <v>5951</v>
      </c>
      <c r="C87" s="365" t="s">
        <v>10</v>
      </c>
      <c r="D87" s="366">
        <f t="shared" si="67"/>
        <v>6050</v>
      </c>
      <c r="E87" s="326">
        <f t="shared" si="68"/>
        <v>0.14450000000000007</v>
      </c>
      <c r="F87" s="326">
        <f t="shared" si="1"/>
        <v>5.545286506469501E-2</v>
      </c>
      <c r="G87" s="327">
        <f t="shared" si="63"/>
        <v>330</v>
      </c>
      <c r="H87" s="415"/>
      <c r="I87" s="414">
        <f t="shared" si="3"/>
        <v>0</v>
      </c>
      <c r="J87" s="329">
        <f t="shared" si="4"/>
        <v>350</v>
      </c>
      <c r="K87" s="421"/>
      <c r="L87" s="414">
        <f t="shared" si="5"/>
        <v>0</v>
      </c>
      <c r="M87" s="333">
        <f t="shared" si="6"/>
        <v>370</v>
      </c>
      <c r="N87" s="428"/>
      <c r="O87" s="414">
        <f t="shared" si="7"/>
        <v>0</v>
      </c>
      <c r="P87" s="351">
        <f t="shared" si="64"/>
        <v>0</v>
      </c>
      <c r="Q87" s="335">
        <f t="shared" si="71"/>
        <v>0.15</v>
      </c>
      <c r="R87" s="335">
        <f t="shared" si="8"/>
        <v>4.5370525962023192E-2</v>
      </c>
      <c r="S87" s="336">
        <f t="shared" si="66"/>
        <v>270</v>
      </c>
      <c r="T87" s="421"/>
      <c r="U87" s="411">
        <f t="shared" si="9"/>
        <v>0</v>
      </c>
      <c r="V87" s="338">
        <f t="shared" si="10"/>
        <v>311</v>
      </c>
      <c r="W87" s="421"/>
      <c r="X87" s="430">
        <f t="shared" si="11"/>
        <v>0</v>
      </c>
      <c r="Y87" s="339">
        <f t="shared" si="12"/>
        <v>358</v>
      </c>
      <c r="Z87" s="421"/>
      <c r="AA87" s="430">
        <f t="shared" si="13"/>
        <v>0</v>
      </c>
      <c r="AB87" s="355">
        <f t="shared" si="14"/>
        <v>0</v>
      </c>
      <c r="AC87" s="9">
        <f t="shared" si="69"/>
        <v>0.15</v>
      </c>
      <c r="AD87" s="9">
        <f t="shared" si="15"/>
        <v>9.242144177449169E-3</v>
      </c>
      <c r="AE87" s="11">
        <f t="shared" si="16"/>
        <v>55</v>
      </c>
      <c r="AF87" s="421"/>
      <c r="AG87" s="411">
        <f t="shared" si="17"/>
        <v>0</v>
      </c>
      <c r="AH87" s="12">
        <f t="shared" si="18"/>
        <v>63</v>
      </c>
      <c r="AI87" s="421"/>
      <c r="AJ87" s="439">
        <f t="shared" si="19"/>
        <v>0</v>
      </c>
      <c r="AK87" s="13">
        <f t="shared" si="20"/>
        <v>72</v>
      </c>
      <c r="AL87" s="426"/>
      <c r="AM87" s="427">
        <f t="shared" si="21"/>
        <v>0</v>
      </c>
      <c r="AN87" s="361">
        <f t="shared" si="22"/>
        <v>0</v>
      </c>
      <c r="AO87" s="378">
        <f t="shared" si="70"/>
        <v>0.14900000000000008</v>
      </c>
      <c r="AP87" s="378">
        <f t="shared" si="23"/>
        <v>6.5115106704755499E-3</v>
      </c>
      <c r="AQ87" s="379">
        <f t="shared" si="24"/>
        <v>38.75</v>
      </c>
      <c r="AR87" s="421"/>
      <c r="AS87" s="411">
        <f t="shared" si="25"/>
        <v>0</v>
      </c>
      <c r="AT87" s="383">
        <f t="shared" si="26"/>
        <v>45</v>
      </c>
      <c r="AU87" s="421"/>
      <c r="AV87" s="439">
        <f t="shared" si="27"/>
        <v>0</v>
      </c>
      <c r="AW87" s="385">
        <f t="shared" si="28"/>
        <v>52</v>
      </c>
      <c r="AX87" s="421"/>
      <c r="AY87" s="427">
        <f t="shared" si="29"/>
        <v>0</v>
      </c>
      <c r="AZ87" s="361">
        <f t="shared" si="30"/>
        <v>0</v>
      </c>
      <c r="BA87" s="17">
        <f t="shared" si="2"/>
        <v>4.8731305662913799E-3</v>
      </c>
      <c r="BB87" s="14">
        <f t="shared" si="31"/>
        <v>29</v>
      </c>
      <c r="BC87" s="24"/>
      <c r="BD87" s="10">
        <f t="shared" si="32"/>
        <v>0</v>
      </c>
      <c r="BE87" s="15">
        <f t="shared" si="33"/>
        <v>33</v>
      </c>
      <c r="BF87" s="24"/>
      <c r="BG87" s="23">
        <f t="shared" si="34"/>
        <v>0</v>
      </c>
      <c r="BH87" s="16">
        <f t="shared" si="35"/>
        <v>38</v>
      </c>
      <c r="BI87" s="24"/>
      <c r="BJ87" s="25">
        <f t="shared" si="36"/>
        <v>0</v>
      </c>
      <c r="BK87" s="26">
        <f t="shared" si="37"/>
        <v>0</v>
      </c>
      <c r="BL87" s="17">
        <f t="shared" si="38"/>
        <v>3.7808771635019322E-3</v>
      </c>
      <c r="BM87" s="14">
        <f t="shared" si="39"/>
        <v>22.5</v>
      </c>
      <c r="BN87" s="24"/>
      <c r="BO87" s="10">
        <f t="shared" si="40"/>
        <v>0</v>
      </c>
      <c r="BP87" s="15">
        <f t="shared" si="41"/>
        <v>26</v>
      </c>
      <c r="BQ87" s="24"/>
      <c r="BR87" s="23">
        <f t="shared" si="42"/>
        <v>0</v>
      </c>
      <c r="BS87" s="16">
        <f t="shared" si="43"/>
        <v>30</v>
      </c>
      <c r="BT87" s="24"/>
      <c r="BU87" s="25">
        <f t="shared" si="44"/>
        <v>0</v>
      </c>
      <c r="BV87" s="26">
        <f t="shared" si="45"/>
        <v>0</v>
      </c>
      <c r="BW87" s="17">
        <f t="shared" si="46"/>
        <v>3.1207240079698492E-3</v>
      </c>
      <c r="BX87" s="14">
        <f t="shared" si="47"/>
        <v>18.571428571428573</v>
      </c>
      <c r="BY87" s="24"/>
      <c r="BZ87" s="10">
        <f t="shared" si="48"/>
        <v>0</v>
      </c>
      <c r="CA87" s="15">
        <f t="shared" si="49"/>
        <v>21</v>
      </c>
      <c r="CB87" s="24"/>
      <c r="CC87" s="23">
        <f t="shared" si="50"/>
        <v>0</v>
      </c>
      <c r="CD87" s="16">
        <f t="shared" si="51"/>
        <v>24</v>
      </c>
      <c r="CE87" s="24"/>
      <c r="CF87" s="25">
        <f t="shared" si="52"/>
        <v>0</v>
      </c>
      <c r="CG87" s="26">
        <f t="shared" si="53"/>
        <v>0</v>
      </c>
      <c r="CH87" s="17" t="str">
        <f t="shared" si="54"/>
        <v/>
      </c>
      <c r="CI87" s="14">
        <f t="shared" si="55"/>
        <v>15</v>
      </c>
      <c r="CJ87" s="24"/>
      <c r="CK87" s="10">
        <f t="shared" si="56"/>
        <v>0</v>
      </c>
      <c r="CL87" s="15">
        <f t="shared" si="57"/>
        <v>17</v>
      </c>
      <c r="CM87" s="24"/>
      <c r="CN87" s="23">
        <f t="shared" si="58"/>
        <v>0</v>
      </c>
      <c r="CO87" s="15">
        <f t="shared" si="59"/>
        <v>22</v>
      </c>
      <c r="CP87" s="24"/>
      <c r="CQ87" s="23">
        <f t="shared" si="60"/>
        <v>0</v>
      </c>
      <c r="CR87" s="361">
        <f t="shared" si="61"/>
        <v>0</v>
      </c>
    </row>
    <row r="88" spans="1:96" x14ac:dyDescent="0.25">
      <c r="A88" s="347">
        <f t="shared" si="72"/>
        <v>75</v>
      </c>
      <c r="B88" s="367">
        <f t="shared" si="62"/>
        <v>6051</v>
      </c>
      <c r="C88" s="365" t="s">
        <v>10</v>
      </c>
      <c r="D88" s="366">
        <f t="shared" si="67"/>
        <v>6150</v>
      </c>
      <c r="E88" s="326">
        <f t="shared" si="68"/>
        <v>0.14450000000000007</v>
      </c>
      <c r="F88" s="326">
        <f t="shared" si="1"/>
        <v>5.4536440257808627E-2</v>
      </c>
      <c r="G88" s="327">
        <f t="shared" si="63"/>
        <v>330</v>
      </c>
      <c r="H88" s="415"/>
      <c r="I88" s="414">
        <f t="shared" si="3"/>
        <v>0</v>
      </c>
      <c r="J88" s="329">
        <f t="shared" si="4"/>
        <v>350</v>
      </c>
      <c r="K88" s="421"/>
      <c r="L88" s="414">
        <f t="shared" si="5"/>
        <v>0</v>
      </c>
      <c r="M88" s="333">
        <f t="shared" si="6"/>
        <v>370</v>
      </c>
      <c r="N88" s="428"/>
      <c r="O88" s="414">
        <f t="shared" si="7"/>
        <v>0</v>
      </c>
      <c r="P88" s="351">
        <f t="shared" si="64"/>
        <v>0</v>
      </c>
      <c r="Q88" s="335">
        <f t="shared" si="71"/>
        <v>0.15</v>
      </c>
      <c r="R88" s="335">
        <f t="shared" si="8"/>
        <v>4.5860188398611799E-2</v>
      </c>
      <c r="S88" s="336">
        <f t="shared" si="66"/>
        <v>277.5</v>
      </c>
      <c r="T88" s="421"/>
      <c r="U88" s="411">
        <f t="shared" si="9"/>
        <v>0</v>
      </c>
      <c r="V88" s="338">
        <f t="shared" si="10"/>
        <v>319</v>
      </c>
      <c r="W88" s="421"/>
      <c r="X88" s="430">
        <f t="shared" si="11"/>
        <v>0</v>
      </c>
      <c r="Y88" s="339">
        <f t="shared" si="12"/>
        <v>367</v>
      </c>
      <c r="Z88" s="421"/>
      <c r="AA88" s="430">
        <f t="shared" si="13"/>
        <v>0</v>
      </c>
      <c r="AB88" s="355">
        <f t="shared" si="14"/>
        <v>0</v>
      </c>
      <c r="AC88" s="9">
        <f t="shared" si="69"/>
        <v>0.15</v>
      </c>
      <c r="AD88" s="9">
        <f t="shared" si="15"/>
        <v>9.3648432765934004E-3</v>
      </c>
      <c r="AE88" s="11">
        <f t="shared" si="16"/>
        <v>56.666666666666664</v>
      </c>
      <c r="AF88" s="421"/>
      <c r="AG88" s="411">
        <f t="shared" si="17"/>
        <v>0</v>
      </c>
      <c r="AH88" s="12">
        <f t="shared" si="18"/>
        <v>65</v>
      </c>
      <c r="AI88" s="421"/>
      <c r="AJ88" s="439">
        <f t="shared" si="19"/>
        <v>0</v>
      </c>
      <c r="AK88" s="13">
        <f t="shared" si="20"/>
        <v>75</v>
      </c>
      <c r="AL88" s="426"/>
      <c r="AM88" s="427">
        <f t="shared" si="21"/>
        <v>0</v>
      </c>
      <c r="AN88" s="361">
        <f t="shared" si="22"/>
        <v>0</v>
      </c>
      <c r="AO88" s="378">
        <f t="shared" si="70"/>
        <v>0.15</v>
      </c>
      <c r="AP88" s="378">
        <f t="shared" si="23"/>
        <v>6.6104776070071061E-3</v>
      </c>
      <c r="AQ88" s="379">
        <f t="shared" si="24"/>
        <v>40</v>
      </c>
      <c r="AR88" s="421"/>
      <c r="AS88" s="411">
        <f t="shared" si="25"/>
        <v>0</v>
      </c>
      <c r="AT88" s="383">
        <f t="shared" si="26"/>
        <v>46</v>
      </c>
      <c r="AU88" s="421"/>
      <c r="AV88" s="439">
        <f t="shared" si="27"/>
        <v>0</v>
      </c>
      <c r="AW88" s="385">
        <f t="shared" si="28"/>
        <v>53</v>
      </c>
      <c r="AX88" s="421"/>
      <c r="AY88" s="427">
        <f t="shared" si="29"/>
        <v>0</v>
      </c>
      <c r="AZ88" s="361">
        <f t="shared" si="30"/>
        <v>0</v>
      </c>
      <c r="BA88" s="17">
        <f t="shared" si="2"/>
        <v>4.95785820525533E-3</v>
      </c>
      <c r="BB88" s="14">
        <f t="shared" si="31"/>
        <v>30</v>
      </c>
      <c r="BC88" s="24"/>
      <c r="BD88" s="10">
        <f t="shared" si="32"/>
        <v>0</v>
      </c>
      <c r="BE88" s="15">
        <f t="shared" si="33"/>
        <v>35</v>
      </c>
      <c r="BF88" s="24"/>
      <c r="BG88" s="23">
        <f t="shared" si="34"/>
        <v>0</v>
      </c>
      <c r="BH88" s="16">
        <f t="shared" si="35"/>
        <v>40</v>
      </c>
      <c r="BI88" s="24"/>
      <c r="BJ88" s="25">
        <f t="shared" si="36"/>
        <v>0</v>
      </c>
      <c r="BK88" s="26">
        <f t="shared" si="37"/>
        <v>0</v>
      </c>
      <c r="BL88" s="17">
        <f t="shared" si="38"/>
        <v>3.8561119374208117E-3</v>
      </c>
      <c r="BM88" s="14">
        <f t="shared" si="39"/>
        <v>23.333333333333332</v>
      </c>
      <c r="BN88" s="24"/>
      <c r="BO88" s="10">
        <f t="shared" si="40"/>
        <v>0</v>
      </c>
      <c r="BP88" s="15">
        <f t="shared" si="41"/>
        <v>27</v>
      </c>
      <c r="BQ88" s="24"/>
      <c r="BR88" s="23">
        <f t="shared" si="42"/>
        <v>0</v>
      </c>
      <c r="BS88" s="16">
        <f t="shared" si="43"/>
        <v>31</v>
      </c>
      <c r="BT88" s="24"/>
      <c r="BU88" s="25">
        <f t="shared" si="44"/>
        <v>0</v>
      </c>
      <c r="BV88" s="26">
        <f t="shared" si="45"/>
        <v>0</v>
      </c>
      <c r="BW88" s="17">
        <f t="shared" si="46"/>
        <v>3.187194560521283E-3</v>
      </c>
      <c r="BX88" s="14">
        <f t="shared" si="47"/>
        <v>19.285714285714285</v>
      </c>
      <c r="BY88" s="24"/>
      <c r="BZ88" s="10">
        <f t="shared" si="48"/>
        <v>0</v>
      </c>
      <c r="CA88" s="15">
        <f t="shared" si="49"/>
        <v>22</v>
      </c>
      <c r="CB88" s="24"/>
      <c r="CC88" s="23">
        <f t="shared" si="50"/>
        <v>0</v>
      </c>
      <c r="CD88" s="16">
        <f t="shared" si="51"/>
        <v>25</v>
      </c>
      <c r="CE88" s="24"/>
      <c r="CF88" s="25">
        <f t="shared" si="52"/>
        <v>0</v>
      </c>
      <c r="CG88" s="26">
        <f t="shared" si="53"/>
        <v>0</v>
      </c>
      <c r="CH88" s="17">
        <f t="shared" si="54"/>
        <v>2.5822178152371507E-3</v>
      </c>
      <c r="CI88" s="14">
        <f t="shared" si="55"/>
        <v>15.625</v>
      </c>
      <c r="CJ88" s="24"/>
      <c r="CK88" s="10">
        <f t="shared" si="56"/>
        <v>0</v>
      </c>
      <c r="CL88" s="15">
        <f t="shared" si="57"/>
        <v>18</v>
      </c>
      <c r="CM88" s="24"/>
      <c r="CN88" s="23">
        <f t="shared" si="58"/>
        <v>0</v>
      </c>
      <c r="CO88" s="15">
        <f t="shared" si="59"/>
        <v>22</v>
      </c>
      <c r="CP88" s="24"/>
      <c r="CQ88" s="23">
        <f t="shared" si="60"/>
        <v>0</v>
      </c>
      <c r="CR88" s="361">
        <f t="shared" si="61"/>
        <v>0</v>
      </c>
    </row>
    <row r="89" spans="1:96" x14ac:dyDescent="0.25">
      <c r="A89" s="347">
        <f t="shared" si="72"/>
        <v>76</v>
      </c>
      <c r="B89" s="367">
        <f t="shared" si="62"/>
        <v>6151</v>
      </c>
      <c r="C89" s="365" t="s">
        <v>10</v>
      </c>
      <c r="D89" s="366">
        <f t="shared" si="67"/>
        <v>6250</v>
      </c>
      <c r="E89" s="326">
        <f t="shared" si="68"/>
        <v>0.14450000000000007</v>
      </c>
      <c r="F89" s="326">
        <f t="shared" si="1"/>
        <v>5.3649813038530322E-2</v>
      </c>
      <c r="G89" s="327">
        <f t="shared" si="63"/>
        <v>330</v>
      </c>
      <c r="H89" s="415"/>
      <c r="I89" s="414">
        <f t="shared" si="3"/>
        <v>0</v>
      </c>
      <c r="J89" s="329">
        <f t="shared" si="4"/>
        <v>350</v>
      </c>
      <c r="K89" s="421"/>
      <c r="L89" s="414">
        <f t="shared" si="5"/>
        <v>0</v>
      </c>
      <c r="M89" s="333">
        <f t="shared" si="6"/>
        <v>370</v>
      </c>
      <c r="N89" s="428"/>
      <c r="O89" s="414">
        <f t="shared" si="7"/>
        <v>0</v>
      </c>
      <c r="P89" s="351">
        <f t="shared" si="64"/>
        <v>0</v>
      </c>
      <c r="Q89" s="335">
        <f t="shared" si="71"/>
        <v>0.15</v>
      </c>
      <c r="R89" s="335">
        <f t="shared" si="8"/>
        <v>4.6333929442367097E-2</v>
      </c>
      <c r="S89" s="336">
        <f t="shared" si="66"/>
        <v>285</v>
      </c>
      <c r="T89" s="421"/>
      <c r="U89" s="411">
        <f t="shared" si="9"/>
        <v>0</v>
      </c>
      <c r="V89" s="338">
        <f t="shared" si="10"/>
        <v>328</v>
      </c>
      <c r="W89" s="421"/>
      <c r="X89" s="430">
        <f t="shared" si="11"/>
        <v>0</v>
      </c>
      <c r="Y89" s="339">
        <f t="shared" si="12"/>
        <v>370</v>
      </c>
      <c r="Z89" s="421"/>
      <c r="AA89" s="430">
        <f t="shared" si="13"/>
        <v>0</v>
      </c>
      <c r="AB89" s="355">
        <f t="shared" si="14"/>
        <v>0</v>
      </c>
      <c r="AC89" s="9">
        <f t="shared" si="69"/>
        <v>0.15</v>
      </c>
      <c r="AD89" s="9">
        <f t="shared" si="15"/>
        <v>9.4835528098412194E-3</v>
      </c>
      <c r="AE89" s="11">
        <f t="shared" si="16"/>
        <v>58.333333333333336</v>
      </c>
      <c r="AF89" s="421"/>
      <c r="AG89" s="411">
        <f t="shared" si="17"/>
        <v>0</v>
      </c>
      <c r="AH89" s="12">
        <f t="shared" si="18"/>
        <v>67</v>
      </c>
      <c r="AI89" s="421"/>
      <c r="AJ89" s="439">
        <f t="shared" si="19"/>
        <v>0</v>
      </c>
      <c r="AK89" s="13">
        <f t="shared" si="20"/>
        <v>77</v>
      </c>
      <c r="AL89" s="426"/>
      <c r="AM89" s="427">
        <f t="shared" si="21"/>
        <v>0</v>
      </c>
      <c r="AN89" s="361">
        <f t="shared" si="22"/>
        <v>0</v>
      </c>
      <c r="AO89" s="378">
        <f t="shared" si="70"/>
        <v>0.15</v>
      </c>
      <c r="AP89" s="378">
        <f t="shared" si="23"/>
        <v>6.7062266298162903E-3</v>
      </c>
      <c r="AQ89" s="379">
        <f t="shared" si="24"/>
        <v>41.25</v>
      </c>
      <c r="AR89" s="421"/>
      <c r="AS89" s="411">
        <f t="shared" si="25"/>
        <v>0</v>
      </c>
      <c r="AT89" s="383">
        <f t="shared" si="26"/>
        <v>47</v>
      </c>
      <c r="AU89" s="421"/>
      <c r="AV89" s="439">
        <f t="shared" si="27"/>
        <v>0</v>
      </c>
      <c r="AW89" s="385">
        <f t="shared" si="28"/>
        <v>54</v>
      </c>
      <c r="AX89" s="421"/>
      <c r="AY89" s="427">
        <f t="shared" si="29"/>
        <v>0</v>
      </c>
      <c r="AZ89" s="361">
        <f t="shared" si="30"/>
        <v>0</v>
      </c>
      <c r="BA89" s="17">
        <f t="shared" si="2"/>
        <v>5.0398309218013335E-3</v>
      </c>
      <c r="BB89" s="14">
        <f t="shared" si="31"/>
        <v>31</v>
      </c>
      <c r="BC89" s="24"/>
      <c r="BD89" s="10">
        <f t="shared" si="32"/>
        <v>0</v>
      </c>
      <c r="BE89" s="15">
        <f t="shared" si="33"/>
        <v>36</v>
      </c>
      <c r="BF89" s="24"/>
      <c r="BG89" s="23">
        <f t="shared" si="34"/>
        <v>0</v>
      </c>
      <c r="BH89" s="16">
        <f t="shared" si="35"/>
        <v>41</v>
      </c>
      <c r="BI89" s="24"/>
      <c r="BJ89" s="25">
        <f t="shared" si="36"/>
        <v>0</v>
      </c>
      <c r="BK89" s="26">
        <f t="shared" si="37"/>
        <v>0</v>
      </c>
      <c r="BL89" s="17">
        <f t="shared" si="38"/>
        <v>3.9289004497913621E-3</v>
      </c>
      <c r="BM89" s="14">
        <f t="shared" si="39"/>
        <v>24.166666666666668</v>
      </c>
      <c r="BN89" s="24"/>
      <c r="BO89" s="10">
        <f t="shared" si="40"/>
        <v>0</v>
      </c>
      <c r="BP89" s="15">
        <f t="shared" si="41"/>
        <v>28</v>
      </c>
      <c r="BQ89" s="24"/>
      <c r="BR89" s="23">
        <f t="shared" si="42"/>
        <v>0</v>
      </c>
      <c r="BS89" s="16">
        <f t="shared" si="43"/>
        <v>32</v>
      </c>
      <c r="BT89" s="24"/>
      <c r="BU89" s="25">
        <f t="shared" si="44"/>
        <v>0</v>
      </c>
      <c r="BV89" s="26">
        <f t="shared" si="45"/>
        <v>0</v>
      </c>
      <c r="BW89" s="17">
        <f t="shared" si="46"/>
        <v>3.2515038205169892E-3</v>
      </c>
      <c r="BX89" s="14">
        <f t="shared" si="47"/>
        <v>20</v>
      </c>
      <c r="BY89" s="24"/>
      <c r="BZ89" s="10">
        <f t="shared" si="48"/>
        <v>0</v>
      </c>
      <c r="CA89" s="15">
        <f t="shared" si="49"/>
        <v>23</v>
      </c>
      <c r="CB89" s="24"/>
      <c r="CC89" s="23">
        <f t="shared" si="50"/>
        <v>0</v>
      </c>
      <c r="CD89" s="16">
        <f t="shared" si="51"/>
        <v>26</v>
      </c>
      <c r="CE89" s="24"/>
      <c r="CF89" s="25">
        <f t="shared" si="52"/>
        <v>0</v>
      </c>
      <c r="CG89" s="26">
        <f t="shared" si="53"/>
        <v>0</v>
      </c>
      <c r="CH89" s="17">
        <f t="shared" si="54"/>
        <v>2.6418468541700535E-3</v>
      </c>
      <c r="CI89" s="14">
        <f t="shared" si="55"/>
        <v>16.25</v>
      </c>
      <c r="CJ89" s="24"/>
      <c r="CK89" s="10">
        <f t="shared" si="56"/>
        <v>0</v>
      </c>
      <c r="CL89" s="15">
        <f t="shared" si="57"/>
        <v>19</v>
      </c>
      <c r="CM89" s="24"/>
      <c r="CN89" s="23">
        <f t="shared" si="58"/>
        <v>0</v>
      </c>
      <c r="CO89" s="15">
        <f t="shared" si="59"/>
        <v>22</v>
      </c>
      <c r="CP89" s="24"/>
      <c r="CQ89" s="23">
        <f t="shared" si="60"/>
        <v>0</v>
      </c>
      <c r="CR89" s="361">
        <f t="shared" si="61"/>
        <v>0</v>
      </c>
    </row>
    <row r="90" spans="1:96" x14ac:dyDescent="0.25">
      <c r="A90" s="347">
        <f t="shared" si="72"/>
        <v>77</v>
      </c>
      <c r="B90" s="367">
        <f t="shared" si="62"/>
        <v>6251</v>
      </c>
      <c r="C90" s="460" t="s">
        <v>10</v>
      </c>
      <c r="D90" s="366">
        <f t="shared" si="67"/>
        <v>6350</v>
      </c>
      <c r="E90" s="326">
        <f t="shared" si="68"/>
        <v>0.14450000000000007</v>
      </c>
      <c r="F90" s="326">
        <f t="shared" si="1"/>
        <v>5.2791553351463766E-2</v>
      </c>
      <c r="G90" s="327">
        <f t="shared" si="63"/>
        <v>330</v>
      </c>
      <c r="H90" s="415"/>
      <c r="I90" s="414">
        <f t="shared" si="3"/>
        <v>0</v>
      </c>
      <c r="J90" s="329">
        <f t="shared" si="4"/>
        <v>350</v>
      </c>
      <c r="K90" s="421"/>
      <c r="L90" s="414">
        <f t="shared" si="5"/>
        <v>0</v>
      </c>
      <c r="M90" s="333">
        <f t="shared" si="6"/>
        <v>370</v>
      </c>
      <c r="N90" s="428"/>
      <c r="O90" s="414">
        <f t="shared" si="7"/>
        <v>0</v>
      </c>
      <c r="P90" s="351">
        <f t="shared" si="64"/>
        <v>0</v>
      </c>
      <c r="Q90" s="335">
        <f t="shared" si="71"/>
        <v>0.15</v>
      </c>
      <c r="R90" s="335">
        <f t="shared" si="8"/>
        <v>4.6792513197888339E-2</v>
      </c>
      <c r="S90" s="336">
        <f t="shared" si="66"/>
        <v>292.5</v>
      </c>
      <c r="T90" s="421"/>
      <c r="U90" s="411">
        <f t="shared" si="9"/>
        <v>0</v>
      </c>
      <c r="V90" s="338">
        <f t="shared" si="10"/>
        <v>336</v>
      </c>
      <c r="W90" s="421"/>
      <c r="X90" s="430">
        <f t="shared" si="11"/>
        <v>0</v>
      </c>
      <c r="Y90" s="339">
        <f t="shared" si="12"/>
        <v>370</v>
      </c>
      <c r="Z90" s="421"/>
      <c r="AA90" s="430">
        <f t="shared" si="13"/>
        <v>0</v>
      </c>
      <c r="AB90" s="355">
        <f t="shared" si="14"/>
        <v>0</v>
      </c>
      <c r="AC90" s="9">
        <f t="shared" si="69"/>
        <v>0.15</v>
      </c>
      <c r="AD90" s="9">
        <f t="shared" si="15"/>
        <v>9.5984642457206844E-3</v>
      </c>
      <c r="AE90" s="11">
        <f t="shared" si="16"/>
        <v>60</v>
      </c>
      <c r="AF90" s="421"/>
      <c r="AG90" s="411">
        <f t="shared" si="17"/>
        <v>0</v>
      </c>
      <c r="AH90" s="12">
        <f t="shared" si="18"/>
        <v>69</v>
      </c>
      <c r="AI90" s="421"/>
      <c r="AJ90" s="439">
        <f t="shared" si="19"/>
        <v>0</v>
      </c>
      <c r="AK90" s="13">
        <f t="shared" si="20"/>
        <v>79</v>
      </c>
      <c r="AL90" s="426"/>
      <c r="AM90" s="427">
        <f t="shared" si="21"/>
        <v>0</v>
      </c>
      <c r="AN90" s="361">
        <f t="shared" si="22"/>
        <v>0</v>
      </c>
      <c r="AO90" s="378">
        <f t="shared" si="70"/>
        <v>0.15</v>
      </c>
      <c r="AP90" s="378">
        <f t="shared" si="23"/>
        <v>6.7989121740521519E-3</v>
      </c>
      <c r="AQ90" s="379">
        <f t="shared" si="24"/>
        <v>42.5</v>
      </c>
      <c r="AR90" s="421"/>
      <c r="AS90" s="411">
        <f t="shared" si="25"/>
        <v>0</v>
      </c>
      <c r="AT90" s="383">
        <f t="shared" si="26"/>
        <v>49</v>
      </c>
      <c r="AU90" s="421"/>
      <c r="AV90" s="439">
        <f t="shared" si="27"/>
        <v>0</v>
      </c>
      <c r="AW90" s="385">
        <f t="shared" si="28"/>
        <v>56</v>
      </c>
      <c r="AX90" s="421"/>
      <c r="AY90" s="427">
        <f t="shared" si="29"/>
        <v>0</v>
      </c>
      <c r="AZ90" s="361">
        <f t="shared" si="30"/>
        <v>0</v>
      </c>
      <c r="BA90" s="17">
        <f t="shared" si="2"/>
        <v>5.1191809310510315E-3</v>
      </c>
      <c r="BB90" s="14">
        <f t="shared" si="31"/>
        <v>32</v>
      </c>
      <c r="BC90" s="24"/>
      <c r="BD90" s="10">
        <f t="shared" si="32"/>
        <v>0</v>
      </c>
      <c r="BE90" s="15">
        <f t="shared" si="33"/>
        <v>37</v>
      </c>
      <c r="BF90" s="24"/>
      <c r="BG90" s="23">
        <f t="shared" si="34"/>
        <v>0</v>
      </c>
      <c r="BH90" s="16">
        <f t="shared" si="35"/>
        <v>43</v>
      </c>
      <c r="BI90" s="24"/>
      <c r="BJ90" s="25">
        <f t="shared" si="36"/>
        <v>0</v>
      </c>
      <c r="BK90" s="26">
        <f t="shared" si="37"/>
        <v>0</v>
      </c>
      <c r="BL90" s="17">
        <f t="shared" si="38"/>
        <v>3.9993601023836185E-3</v>
      </c>
      <c r="BM90" s="14">
        <f t="shared" si="39"/>
        <v>25</v>
      </c>
      <c r="BN90" s="24"/>
      <c r="BO90" s="10">
        <f t="shared" si="40"/>
        <v>0</v>
      </c>
      <c r="BP90" s="15">
        <f t="shared" si="41"/>
        <v>29</v>
      </c>
      <c r="BQ90" s="24"/>
      <c r="BR90" s="23">
        <f t="shared" si="42"/>
        <v>0</v>
      </c>
      <c r="BS90" s="16">
        <f t="shared" si="43"/>
        <v>33</v>
      </c>
      <c r="BT90" s="24"/>
      <c r="BU90" s="25">
        <f t="shared" si="44"/>
        <v>0</v>
      </c>
      <c r="BV90" s="26">
        <f t="shared" si="45"/>
        <v>0</v>
      </c>
      <c r="BW90" s="17">
        <f t="shared" si="46"/>
        <v>3.3137555134035699E-3</v>
      </c>
      <c r="BX90" s="14">
        <f t="shared" si="47"/>
        <v>20.714285714285715</v>
      </c>
      <c r="BY90" s="24"/>
      <c r="BZ90" s="10">
        <f t="shared" si="48"/>
        <v>0</v>
      </c>
      <c r="CA90" s="15">
        <f t="shared" si="49"/>
        <v>24</v>
      </c>
      <c r="CB90" s="24"/>
      <c r="CC90" s="23">
        <f t="shared" si="50"/>
        <v>0</v>
      </c>
      <c r="CD90" s="16">
        <f t="shared" si="51"/>
        <v>28</v>
      </c>
      <c r="CE90" s="24"/>
      <c r="CF90" s="25">
        <f t="shared" si="52"/>
        <v>0</v>
      </c>
      <c r="CG90" s="26">
        <f t="shared" si="53"/>
        <v>0</v>
      </c>
      <c r="CH90" s="17">
        <f t="shared" si="54"/>
        <v>2.6995680691089424E-3</v>
      </c>
      <c r="CI90" s="14">
        <f t="shared" si="55"/>
        <v>16.875</v>
      </c>
      <c r="CJ90" s="24"/>
      <c r="CK90" s="10">
        <f t="shared" si="56"/>
        <v>0</v>
      </c>
      <c r="CL90" s="15">
        <f t="shared" si="57"/>
        <v>19</v>
      </c>
      <c r="CM90" s="24"/>
      <c r="CN90" s="23">
        <f t="shared" si="58"/>
        <v>0</v>
      </c>
      <c r="CO90" s="15">
        <f t="shared" si="59"/>
        <v>22</v>
      </c>
      <c r="CP90" s="24"/>
      <c r="CQ90" s="23">
        <f t="shared" si="60"/>
        <v>0</v>
      </c>
      <c r="CR90" s="361">
        <f t="shared" si="61"/>
        <v>0</v>
      </c>
    </row>
    <row r="91" spans="1:96" x14ac:dyDescent="0.25">
      <c r="A91" s="347">
        <f t="shared" si="72"/>
        <v>78</v>
      </c>
      <c r="B91" s="367">
        <f t="shared" si="62"/>
        <v>6351</v>
      </c>
      <c r="C91" s="460" t="s">
        <v>10</v>
      </c>
      <c r="D91" s="366">
        <f t="shared" si="67"/>
        <v>6450</v>
      </c>
      <c r="E91" s="326">
        <f t="shared" si="68"/>
        <v>0.14450000000000007</v>
      </c>
      <c r="F91" s="326">
        <f t="shared" si="1"/>
        <v>5.1960321209258385E-2</v>
      </c>
      <c r="G91" s="327">
        <f t="shared" si="63"/>
        <v>330</v>
      </c>
      <c r="H91" s="415"/>
      <c r="I91" s="414">
        <f t="shared" si="3"/>
        <v>0</v>
      </c>
      <c r="J91" s="329">
        <f t="shared" si="4"/>
        <v>350</v>
      </c>
      <c r="K91" s="421"/>
      <c r="L91" s="414">
        <f t="shared" si="5"/>
        <v>0</v>
      </c>
      <c r="M91" s="333">
        <f t="shared" si="6"/>
        <v>370</v>
      </c>
      <c r="N91" s="428"/>
      <c r="O91" s="414">
        <f t="shared" si="7"/>
        <v>0</v>
      </c>
      <c r="P91" s="351">
        <f t="shared" si="64"/>
        <v>0</v>
      </c>
      <c r="Q91" s="335">
        <f t="shared" si="71"/>
        <v>0.15</v>
      </c>
      <c r="R91" s="335">
        <f t="shared" si="8"/>
        <v>4.723665564478035E-2</v>
      </c>
      <c r="S91" s="336">
        <f t="shared" si="66"/>
        <v>300</v>
      </c>
      <c r="T91" s="421"/>
      <c r="U91" s="411">
        <f t="shared" si="9"/>
        <v>0</v>
      </c>
      <c r="V91" s="338">
        <f t="shared" si="10"/>
        <v>345</v>
      </c>
      <c r="W91" s="421"/>
      <c r="X91" s="430">
        <f t="shared" si="11"/>
        <v>0</v>
      </c>
      <c r="Y91" s="339">
        <f t="shared" si="12"/>
        <v>370</v>
      </c>
      <c r="Z91" s="421"/>
      <c r="AA91" s="430">
        <f t="shared" si="13"/>
        <v>0</v>
      </c>
      <c r="AB91" s="355">
        <f t="shared" si="14"/>
        <v>0</v>
      </c>
      <c r="AC91" s="9">
        <f t="shared" si="69"/>
        <v>0.15</v>
      </c>
      <c r="AD91" s="9">
        <f t="shared" si="15"/>
        <v>9.709756993649293E-3</v>
      </c>
      <c r="AE91" s="11">
        <f t="shared" si="16"/>
        <v>61.666666666666664</v>
      </c>
      <c r="AF91" s="421"/>
      <c r="AG91" s="411">
        <f t="shared" si="17"/>
        <v>0</v>
      </c>
      <c r="AH91" s="12">
        <f t="shared" si="18"/>
        <v>71</v>
      </c>
      <c r="AI91" s="421"/>
      <c r="AJ91" s="439">
        <f t="shared" si="19"/>
        <v>0</v>
      </c>
      <c r="AK91" s="13">
        <f t="shared" si="20"/>
        <v>82</v>
      </c>
      <c r="AL91" s="426"/>
      <c r="AM91" s="427">
        <f t="shared" si="21"/>
        <v>0</v>
      </c>
      <c r="AN91" s="361">
        <f t="shared" si="22"/>
        <v>0</v>
      </c>
      <c r="AO91" s="378">
        <f t="shared" si="70"/>
        <v>0.15</v>
      </c>
      <c r="AP91" s="378">
        <f t="shared" si="23"/>
        <v>6.8886789481971342E-3</v>
      </c>
      <c r="AQ91" s="379">
        <f t="shared" si="24"/>
        <v>43.75</v>
      </c>
      <c r="AR91" s="421"/>
      <c r="AS91" s="411">
        <f t="shared" si="25"/>
        <v>0</v>
      </c>
      <c r="AT91" s="383">
        <f t="shared" si="26"/>
        <v>50</v>
      </c>
      <c r="AU91" s="421"/>
      <c r="AV91" s="439">
        <f t="shared" si="27"/>
        <v>0</v>
      </c>
      <c r="AW91" s="385">
        <f t="shared" si="28"/>
        <v>58</v>
      </c>
      <c r="AX91" s="421"/>
      <c r="AY91" s="427">
        <f t="shared" si="29"/>
        <v>0</v>
      </c>
      <c r="AZ91" s="361">
        <f t="shared" si="30"/>
        <v>0</v>
      </c>
      <c r="BA91" s="17">
        <f t="shared" si="2"/>
        <v>5.1960321209258385E-3</v>
      </c>
      <c r="BB91" s="14">
        <f t="shared" si="31"/>
        <v>33</v>
      </c>
      <c r="BC91" s="24"/>
      <c r="BD91" s="10">
        <f t="shared" si="32"/>
        <v>0</v>
      </c>
      <c r="BE91" s="15">
        <f t="shared" si="33"/>
        <v>38</v>
      </c>
      <c r="BF91" s="24"/>
      <c r="BG91" s="23">
        <f t="shared" si="34"/>
        <v>0</v>
      </c>
      <c r="BH91" s="16">
        <f t="shared" si="35"/>
        <v>44</v>
      </c>
      <c r="BI91" s="24"/>
      <c r="BJ91" s="25">
        <f t="shared" si="36"/>
        <v>0</v>
      </c>
      <c r="BK91" s="26">
        <f t="shared" si="37"/>
        <v>0</v>
      </c>
      <c r="BL91" s="17">
        <f t="shared" si="38"/>
        <v>4.0676009027449745E-3</v>
      </c>
      <c r="BM91" s="14">
        <f t="shared" si="39"/>
        <v>25.833333333333332</v>
      </c>
      <c r="BN91" s="24"/>
      <c r="BO91" s="10">
        <f t="shared" si="40"/>
        <v>0</v>
      </c>
      <c r="BP91" s="15">
        <f t="shared" si="41"/>
        <v>30</v>
      </c>
      <c r="BQ91" s="24"/>
      <c r="BR91" s="23">
        <f t="shared" si="42"/>
        <v>0</v>
      </c>
      <c r="BS91" s="16">
        <f t="shared" si="43"/>
        <v>35</v>
      </c>
      <c r="BT91" s="24"/>
      <c r="BU91" s="25">
        <f t="shared" si="44"/>
        <v>0</v>
      </c>
      <c r="BV91" s="26">
        <f t="shared" si="45"/>
        <v>0</v>
      </c>
      <c r="BW91" s="17">
        <f t="shared" si="46"/>
        <v>3.3740468317700247E-3</v>
      </c>
      <c r="BX91" s="14">
        <f t="shared" si="47"/>
        <v>21.428571428571427</v>
      </c>
      <c r="BY91" s="24"/>
      <c r="BZ91" s="10">
        <f t="shared" si="48"/>
        <v>0</v>
      </c>
      <c r="CA91" s="15">
        <f t="shared" si="49"/>
        <v>25</v>
      </c>
      <c r="CB91" s="24"/>
      <c r="CC91" s="23">
        <f t="shared" si="50"/>
        <v>0</v>
      </c>
      <c r="CD91" s="16">
        <f t="shared" si="51"/>
        <v>29</v>
      </c>
      <c r="CE91" s="24"/>
      <c r="CF91" s="25">
        <f t="shared" si="52"/>
        <v>0</v>
      </c>
      <c r="CG91" s="26">
        <f t="shared" si="53"/>
        <v>0</v>
      </c>
      <c r="CH91" s="17">
        <f t="shared" si="54"/>
        <v>2.7554715792788538E-3</v>
      </c>
      <c r="CI91" s="14">
        <f t="shared" si="55"/>
        <v>17.5</v>
      </c>
      <c r="CJ91" s="24"/>
      <c r="CK91" s="10">
        <f t="shared" si="56"/>
        <v>0</v>
      </c>
      <c r="CL91" s="15">
        <f t="shared" si="57"/>
        <v>20</v>
      </c>
      <c r="CM91" s="24"/>
      <c r="CN91" s="23">
        <f t="shared" si="58"/>
        <v>0</v>
      </c>
      <c r="CO91" s="15">
        <f t="shared" si="59"/>
        <v>23</v>
      </c>
      <c r="CP91" s="24"/>
      <c r="CQ91" s="23">
        <f t="shared" si="60"/>
        <v>0</v>
      </c>
      <c r="CR91" s="361">
        <f t="shared" si="61"/>
        <v>0</v>
      </c>
    </row>
    <row r="92" spans="1:96" x14ac:dyDescent="0.25">
      <c r="A92" s="347">
        <f t="shared" si="72"/>
        <v>79</v>
      </c>
      <c r="B92" s="367">
        <f t="shared" si="62"/>
        <v>6451</v>
      </c>
      <c r="C92" s="460" t="s">
        <v>10</v>
      </c>
      <c r="D92" s="366">
        <f t="shared" si="67"/>
        <v>6550</v>
      </c>
      <c r="E92" s="326">
        <f t="shared" si="68"/>
        <v>0.14450000000000007</v>
      </c>
      <c r="F92" s="326">
        <f t="shared" si="1"/>
        <v>5.1154859711672607E-2</v>
      </c>
      <c r="G92" s="327">
        <f t="shared" si="63"/>
        <v>330</v>
      </c>
      <c r="H92" s="415"/>
      <c r="I92" s="414">
        <f t="shared" si="3"/>
        <v>0</v>
      </c>
      <c r="J92" s="329">
        <f t="shared" si="4"/>
        <v>350</v>
      </c>
      <c r="K92" s="421"/>
      <c r="L92" s="414">
        <f t="shared" si="5"/>
        <v>0</v>
      </c>
      <c r="M92" s="333">
        <f t="shared" si="6"/>
        <v>370</v>
      </c>
      <c r="N92" s="428"/>
      <c r="O92" s="414">
        <f t="shared" si="7"/>
        <v>0</v>
      </c>
      <c r="P92" s="351">
        <f t="shared" si="64"/>
        <v>0</v>
      </c>
      <c r="Q92" s="335">
        <f t="shared" si="71"/>
        <v>0.15</v>
      </c>
      <c r="R92" s="335">
        <f t="shared" si="8"/>
        <v>4.766702836769493E-2</v>
      </c>
      <c r="S92" s="336">
        <f t="shared" si="66"/>
        <v>307.5</v>
      </c>
      <c r="T92" s="421"/>
      <c r="U92" s="411">
        <f t="shared" si="9"/>
        <v>0</v>
      </c>
      <c r="V92" s="338">
        <f t="shared" si="10"/>
        <v>350</v>
      </c>
      <c r="W92" s="421"/>
      <c r="X92" s="430">
        <f t="shared" si="11"/>
        <v>0</v>
      </c>
      <c r="Y92" s="339">
        <f t="shared" si="12"/>
        <v>370</v>
      </c>
      <c r="Z92" s="421"/>
      <c r="AA92" s="430">
        <f t="shared" si="13"/>
        <v>0</v>
      </c>
      <c r="AB92" s="355">
        <f t="shared" si="14"/>
        <v>0</v>
      </c>
      <c r="AC92" s="9">
        <f t="shared" si="69"/>
        <v>0.15</v>
      </c>
      <c r="AD92" s="9">
        <f t="shared" si="15"/>
        <v>9.817599338603834E-3</v>
      </c>
      <c r="AE92" s="11">
        <f t="shared" si="16"/>
        <v>63.333333333333336</v>
      </c>
      <c r="AF92" s="421"/>
      <c r="AG92" s="411">
        <f t="shared" si="17"/>
        <v>0</v>
      </c>
      <c r="AH92" s="12">
        <f t="shared" si="18"/>
        <v>73</v>
      </c>
      <c r="AI92" s="421"/>
      <c r="AJ92" s="439">
        <f t="shared" si="19"/>
        <v>0</v>
      </c>
      <c r="AK92" s="13">
        <f t="shared" si="20"/>
        <v>84</v>
      </c>
      <c r="AL92" s="426"/>
      <c r="AM92" s="427">
        <f t="shared" si="21"/>
        <v>0</v>
      </c>
      <c r="AN92" s="361">
        <f t="shared" si="22"/>
        <v>0</v>
      </c>
      <c r="AO92" s="378">
        <f t="shared" si="70"/>
        <v>0.15</v>
      </c>
      <c r="AP92" s="378">
        <f t="shared" si="23"/>
        <v>6.9756626879553555E-3</v>
      </c>
      <c r="AQ92" s="379">
        <f t="shared" si="24"/>
        <v>45</v>
      </c>
      <c r="AR92" s="421"/>
      <c r="AS92" s="411">
        <f t="shared" si="25"/>
        <v>0</v>
      </c>
      <c r="AT92" s="383">
        <f t="shared" si="26"/>
        <v>52</v>
      </c>
      <c r="AU92" s="421"/>
      <c r="AV92" s="439">
        <f t="shared" si="27"/>
        <v>0</v>
      </c>
      <c r="AW92" s="385">
        <f t="shared" si="28"/>
        <v>60</v>
      </c>
      <c r="AX92" s="421"/>
      <c r="AY92" s="427">
        <f t="shared" si="29"/>
        <v>0</v>
      </c>
      <c r="AZ92" s="361">
        <f t="shared" si="30"/>
        <v>0</v>
      </c>
      <c r="BA92" s="17">
        <f t="shared" si="2"/>
        <v>5.2705006975662686E-3</v>
      </c>
      <c r="BB92" s="14">
        <f t="shared" si="31"/>
        <v>34</v>
      </c>
      <c r="BC92" s="24"/>
      <c r="BD92" s="10">
        <f t="shared" si="32"/>
        <v>0</v>
      </c>
      <c r="BE92" s="15">
        <f t="shared" si="33"/>
        <v>39</v>
      </c>
      <c r="BF92" s="24"/>
      <c r="BG92" s="23">
        <f t="shared" si="34"/>
        <v>0</v>
      </c>
      <c r="BH92" s="16">
        <f t="shared" si="35"/>
        <v>45</v>
      </c>
      <c r="BI92" s="24"/>
      <c r="BJ92" s="25">
        <f t="shared" si="36"/>
        <v>0</v>
      </c>
      <c r="BK92" s="26">
        <f t="shared" si="37"/>
        <v>0</v>
      </c>
      <c r="BL92" s="17">
        <f t="shared" si="38"/>
        <v>4.133726037306878E-3</v>
      </c>
      <c r="BM92" s="14">
        <f t="shared" si="39"/>
        <v>26.666666666666668</v>
      </c>
      <c r="BN92" s="24"/>
      <c r="BO92" s="10">
        <f t="shared" si="40"/>
        <v>0</v>
      </c>
      <c r="BP92" s="15">
        <f t="shared" si="41"/>
        <v>31</v>
      </c>
      <c r="BQ92" s="24"/>
      <c r="BR92" s="23">
        <f t="shared" si="42"/>
        <v>0</v>
      </c>
      <c r="BS92" s="16">
        <f t="shared" si="43"/>
        <v>36</v>
      </c>
      <c r="BT92" s="24"/>
      <c r="BU92" s="25">
        <f t="shared" si="44"/>
        <v>0</v>
      </c>
      <c r="BV92" s="26">
        <f t="shared" si="45"/>
        <v>0</v>
      </c>
      <c r="BW92" s="17">
        <f t="shared" si="46"/>
        <v>3.432468941692318E-3</v>
      </c>
      <c r="BX92" s="14">
        <f t="shared" si="47"/>
        <v>22.142857142857142</v>
      </c>
      <c r="BY92" s="24"/>
      <c r="BZ92" s="10">
        <f t="shared" si="48"/>
        <v>0</v>
      </c>
      <c r="CA92" s="15">
        <f t="shared" si="49"/>
        <v>25</v>
      </c>
      <c r="CB92" s="24"/>
      <c r="CC92" s="23">
        <f t="shared" si="50"/>
        <v>0</v>
      </c>
      <c r="CD92" s="16">
        <f t="shared" si="51"/>
        <v>29</v>
      </c>
      <c r="CE92" s="24"/>
      <c r="CF92" s="25">
        <f t="shared" si="52"/>
        <v>0</v>
      </c>
      <c r="CG92" s="26">
        <f t="shared" si="53"/>
        <v>0</v>
      </c>
      <c r="CH92" s="17">
        <f t="shared" si="54"/>
        <v>2.8096419159820184E-3</v>
      </c>
      <c r="CI92" s="14">
        <f t="shared" si="55"/>
        <v>18.125</v>
      </c>
      <c r="CJ92" s="24"/>
      <c r="CK92" s="10">
        <f t="shared" si="56"/>
        <v>0</v>
      </c>
      <c r="CL92" s="15">
        <f t="shared" si="57"/>
        <v>21</v>
      </c>
      <c r="CM92" s="24"/>
      <c r="CN92" s="23">
        <f t="shared" si="58"/>
        <v>0</v>
      </c>
      <c r="CO92" s="15">
        <f t="shared" si="59"/>
        <v>24</v>
      </c>
      <c r="CP92" s="24"/>
      <c r="CQ92" s="23">
        <f t="shared" si="60"/>
        <v>0</v>
      </c>
      <c r="CR92" s="361">
        <f t="shared" si="61"/>
        <v>0</v>
      </c>
    </row>
    <row r="93" spans="1:96" x14ac:dyDescent="0.25">
      <c r="A93" s="347">
        <f t="shared" si="72"/>
        <v>80</v>
      </c>
      <c r="B93" s="367">
        <f t="shared" si="62"/>
        <v>6551</v>
      </c>
      <c r="C93" s="460" t="s">
        <v>10</v>
      </c>
      <c r="D93" s="366">
        <f t="shared" si="67"/>
        <v>6650</v>
      </c>
      <c r="E93" s="326">
        <f t="shared" si="68"/>
        <v>0.14450000000000007</v>
      </c>
      <c r="F93" s="326">
        <f t="shared" si="1"/>
        <v>5.0373988704014654E-2</v>
      </c>
      <c r="G93" s="327">
        <f t="shared" si="63"/>
        <v>330</v>
      </c>
      <c r="H93" s="415"/>
      <c r="I93" s="414">
        <f t="shared" si="3"/>
        <v>0</v>
      </c>
      <c r="J93" s="329">
        <f t="shared" si="4"/>
        <v>350</v>
      </c>
      <c r="K93" s="421"/>
      <c r="L93" s="414">
        <f t="shared" si="5"/>
        <v>0</v>
      </c>
      <c r="M93" s="333">
        <f t="shared" si="6"/>
        <v>370</v>
      </c>
      <c r="N93" s="428"/>
      <c r="O93" s="414">
        <f t="shared" si="7"/>
        <v>0</v>
      </c>
      <c r="P93" s="351">
        <f t="shared" si="64"/>
        <v>0</v>
      </c>
      <c r="Q93" s="335">
        <f t="shared" si="71"/>
        <v>0.15</v>
      </c>
      <c r="R93" s="335">
        <f t="shared" si="8"/>
        <v>4.8084261944741261E-2</v>
      </c>
      <c r="S93" s="336">
        <f t="shared" si="66"/>
        <v>315</v>
      </c>
      <c r="T93" s="421"/>
      <c r="U93" s="411">
        <f t="shared" si="9"/>
        <v>0</v>
      </c>
      <c r="V93" s="338">
        <f t="shared" si="10"/>
        <v>350</v>
      </c>
      <c r="W93" s="421"/>
      <c r="X93" s="430">
        <f t="shared" si="11"/>
        <v>0</v>
      </c>
      <c r="Y93" s="339">
        <f t="shared" si="12"/>
        <v>370</v>
      </c>
      <c r="Z93" s="421"/>
      <c r="AA93" s="430">
        <f t="shared" si="13"/>
        <v>0</v>
      </c>
      <c r="AB93" s="355">
        <f t="shared" si="14"/>
        <v>0</v>
      </c>
      <c r="AC93" s="9">
        <f t="shared" si="69"/>
        <v>0.15</v>
      </c>
      <c r="AD93" s="9">
        <f t="shared" si="15"/>
        <v>9.9221492901847043E-3</v>
      </c>
      <c r="AE93" s="11">
        <f t="shared" si="16"/>
        <v>65</v>
      </c>
      <c r="AF93" s="421"/>
      <c r="AG93" s="411">
        <f t="shared" si="17"/>
        <v>0</v>
      </c>
      <c r="AH93" s="12">
        <f t="shared" si="18"/>
        <v>75</v>
      </c>
      <c r="AI93" s="421"/>
      <c r="AJ93" s="439">
        <f t="shared" si="19"/>
        <v>0</v>
      </c>
      <c r="AK93" s="13">
        <f t="shared" si="20"/>
        <v>86</v>
      </c>
      <c r="AL93" s="426"/>
      <c r="AM93" s="427">
        <f t="shared" si="21"/>
        <v>0</v>
      </c>
      <c r="AN93" s="361">
        <f t="shared" si="22"/>
        <v>0</v>
      </c>
      <c r="AO93" s="378">
        <f t="shared" si="70"/>
        <v>0.15</v>
      </c>
      <c r="AP93" s="378">
        <f t="shared" si="23"/>
        <v>7.059990841092963E-3</v>
      </c>
      <c r="AQ93" s="379">
        <f t="shared" si="24"/>
        <v>46.25</v>
      </c>
      <c r="AR93" s="421"/>
      <c r="AS93" s="411">
        <f t="shared" si="25"/>
        <v>0</v>
      </c>
      <c r="AT93" s="383">
        <f t="shared" si="26"/>
        <v>53</v>
      </c>
      <c r="AU93" s="421"/>
      <c r="AV93" s="439">
        <f t="shared" si="27"/>
        <v>0</v>
      </c>
      <c r="AW93" s="385">
        <f t="shared" si="28"/>
        <v>61</v>
      </c>
      <c r="AX93" s="421"/>
      <c r="AY93" s="427">
        <f t="shared" si="29"/>
        <v>0</v>
      </c>
      <c r="AZ93" s="361">
        <f t="shared" si="30"/>
        <v>0</v>
      </c>
      <c r="BA93" s="17">
        <f t="shared" si="2"/>
        <v>5.3426957716379182E-3</v>
      </c>
      <c r="BB93" s="14">
        <f t="shared" si="31"/>
        <v>35</v>
      </c>
      <c r="BC93" s="24"/>
      <c r="BD93" s="10">
        <f t="shared" si="32"/>
        <v>0</v>
      </c>
      <c r="BE93" s="15">
        <f t="shared" si="33"/>
        <v>40</v>
      </c>
      <c r="BF93" s="24"/>
      <c r="BG93" s="23">
        <f t="shared" si="34"/>
        <v>0</v>
      </c>
      <c r="BH93" s="16">
        <f t="shared" si="35"/>
        <v>46</v>
      </c>
      <c r="BI93" s="24"/>
      <c r="BJ93" s="25">
        <f t="shared" si="36"/>
        <v>0</v>
      </c>
      <c r="BK93" s="26">
        <f t="shared" si="37"/>
        <v>0</v>
      </c>
      <c r="BL93" s="17">
        <f t="shared" si="38"/>
        <v>4.1978323920012208E-3</v>
      </c>
      <c r="BM93" s="14">
        <f t="shared" si="39"/>
        <v>27.5</v>
      </c>
      <c r="BN93" s="24"/>
      <c r="BO93" s="10">
        <f t="shared" si="40"/>
        <v>0</v>
      </c>
      <c r="BP93" s="15">
        <f t="shared" si="41"/>
        <v>32</v>
      </c>
      <c r="BQ93" s="24"/>
      <c r="BR93" s="23">
        <f t="shared" si="42"/>
        <v>0</v>
      </c>
      <c r="BS93" s="16">
        <f t="shared" si="43"/>
        <v>37</v>
      </c>
      <c r="BT93" s="24"/>
      <c r="BU93" s="25">
        <f t="shared" si="44"/>
        <v>0</v>
      </c>
      <c r="BV93" s="26">
        <f t="shared" si="45"/>
        <v>0</v>
      </c>
      <c r="BW93" s="17">
        <f t="shared" si="46"/>
        <v>3.4891074427023136E-3</v>
      </c>
      <c r="BX93" s="14">
        <f t="shared" si="47"/>
        <v>22.857142857142858</v>
      </c>
      <c r="BY93" s="24"/>
      <c r="BZ93" s="10">
        <f t="shared" si="48"/>
        <v>0</v>
      </c>
      <c r="CA93" s="15">
        <f t="shared" si="49"/>
        <v>26</v>
      </c>
      <c r="CB93" s="24"/>
      <c r="CC93" s="23">
        <f t="shared" si="50"/>
        <v>0</v>
      </c>
      <c r="CD93" s="16">
        <f t="shared" si="51"/>
        <v>30</v>
      </c>
      <c r="CE93" s="24"/>
      <c r="CF93" s="25">
        <f t="shared" si="52"/>
        <v>0</v>
      </c>
      <c r="CG93" s="26">
        <f t="shared" si="53"/>
        <v>0</v>
      </c>
      <c r="CH93" s="17">
        <f t="shared" si="54"/>
        <v>2.8621584490917417E-3</v>
      </c>
      <c r="CI93" s="14">
        <f t="shared" si="55"/>
        <v>18.75</v>
      </c>
      <c r="CJ93" s="24"/>
      <c r="CK93" s="10">
        <f t="shared" si="56"/>
        <v>0</v>
      </c>
      <c r="CL93" s="15">
        <f t="shared" si="57"/>
        <v>22</v>
      </c>
      <c r="CM93" s="24"/>
      <c r="CN93" s="23">
        <f t="shared" si="58"/>
        <v>0</v>
      </c>
      <c r="CO93" s="15">
        <f t="shared" si="59"/>
        <v>25</v>
      </c>
      <c r="CP93" s="24"/>
      <c r="CQ93" s="23">
        <f t="shared" si="60"/>
        <v>0</v>
      </c>
      <c r="CR93" s="361">
        <f t="shared" si="61"/>
        <v>0</v>
      </c>
    </row>
    <row r="94" spans="1:96" x14ac:dyDescent="0.25">
      <c r="A94" s="347">
        <f t="shared" si="72"/>
        <v>81</v>
      </c>
      <c r="B94" s="367">
        <f t="shared" si="62"/>
        <v>6651</v>
      </c>
      <c r="C94" s="460" t="s">
        <v>10</v>
      </c>
      <c r="D94" s="366">
        <f t="shared" si="67"/>
        <v>6750</v>
      </c>
      <c r="E94" s="326">
        <f t="shared" si="68"/>
        <v>0.14450000000000007</v>
      </c>
      <c r="F94" s="326">
        <f t="shared" si="1"/>
        <v>4.9616599007668023E-2</v>
      </c>
      <c r="G94" s="327">
        <f t="shared" si="63"/>
        <v>330</v>
      </c>
      <c r="H94" s="415"/>
      <c r="I94" s="414">
        <f t="shared" si="3"/>
        <v>0</v>
      </c>
      <c r="J94" s="329">
        <f t="shared" si="4"/>
        <v>350</v>
      </c>
      <c r="K94" s="421"/>
      <c r="L94" s="414">
        <f t="shared" si="5"/>
        <v>0</v>
      </c>
      <c r="M94" s="333">
        <f t="shared" si="6"/>
        <v>370</v>
      </c>
      <c r="N94" s="428"/>
      <c r="O94" s="414">
        <f t="shared" si="7"/>
        <v>0</v>
      </c>
      <c r="P94" s="351">
        <f t="shared" si="64"/>
        <v>0</v>
      </c>
      <c r="Q94" s="335">
        <f t="shared" si="71"/>
        <v>0.15</v>
      </c>
      <c r="R94" s="335">
        <f t="shared" si="8"/>
        <v>4.8488949030221017E-2</v>
      </c>
      <c r="S94" s="336">
        <f t="shared" si="66"/>
        <v>322.5</v>
      </c>
      <c r="T94" s="421"/>
      <c r="U94" s="411">
        <f t="shared" si="9"/>
        <v>0</v>
      </c>
      <c r="V94" s="338">
        <f t="shared" si="10"/>
        <v>350</v>
      </c>
      <c r="W94" s="421"/>
      <c r="X94" s="430">
        <f t="shared" si="11"/>
        <v>0</v>
      </c>
      <c r="Y94" s="339">
        <f t="shared" si="12"/>
        <v>370</v>
      </c>
      <c r="Z94" s="421"/>
      <c r="AA94" s="430">
        <f t="shared" si="13"/>
        <v>0</v>
      </c>
      <c r="AB94" s="355">
        <f t="shared" si="14"/>
        <v>0</v>
      </c>
      <c r="AC94" s="9">
        <f t="shared" si="69"/>
        <v>0.15</v>
      </c>
      <c r="AD94" s="9">
        <f t="shared" si="15"/>
        <v>1.002355535508445E-2</v>
      </c>
      <c r="AE94" s="11">
        <f t="shared" si="16"/>
        <v>66.666666666666671</v>
      </c>
      <c r="AF94" s="421"/>
      <c r="AG94" s="411">
        <f t="shared" si="17"/>
        <v>0</v>
      </c>
      <c r="AH94" s="12">
        <f t="shared" si="18"/>
        <v>77</v>
      </c>
      <c r="AI94" s="421"/>
      <c r="AJ94" s="439">
        <f t="shared" si="19"/>
        <v>0</v>
      </c>
      <c r="AK94" s="13">
        <f t="shared" si="20"/>
        <v>89</v>
      </c>
      <c r="AL94" s="426"/>
      <c r="AM94" s="427">
        <f t="shared" si="21"/>
        <v>0</v>
      </c>
      <c r="AN94" s="361">
        <f t="shared" si="22"/>
        <v>0</v>
      </c>
      <c r="AO94" s="378">
        <f t="shared" si="70"/>
        <v>0.15</v>
      </c>
      <c r="AP94" s="378">
        <f t="shared" si="23"/>
        <v>7.1417831904976694E-3</v>
      </c>
      <c r="AQ94" s="379">
        <f t="shared" si="24"/>
        <v>47.5</v>
      </c>
      <c r="AR94" s="421"/>
      <c r="AS94" s="411">
        <f t="shared" si="25"/>
        <v>0</v>
      </c>
      <c r="AT94" s="383">
        <f t="shared" si="26"/>
        <v>55</v>
      </c>
      <c r="AU94" s="421"/>
      <c r="AV94" s="439">
        <f t="shared" si="27"/>
        <v>0</v>
      </c>
      <c r="AW94" s="385">
        <f t="shared" si="28"/>
        <v>63</v>
      </c>
      <c r="AX94" s="421"/>
      <c r="AY94" s="427">
        <f t="shared" si="29"/>
        <v>0</v>
      </c>
      <c r="AZ94" s="361">
        <f t="shared" si="30"/>
        <v>0</v>
      </c>
      <c r="BA94" s="17">
        <f t="shared" si="2"/>
        <v>5.4127198917456026E-3</v>
      </c>
      <c r="BB94" s="14">
        <f t="shared" si="31"/>
        <v>36</v>
      </c>
      <c r="BC94" s="24"/>
      <c r="BD94" s="10">
        <f t="shared" si="32"/>
        <v>0</v>
      </c>
      <c r="BE94" s="15">
        <f t="shared" si="33"/>
        <v>41</v>
      </c>
      <c r="BF94" s="24"/>
      <c r="BG94" s="23">
        <f t="shared" si="34"/>
        <v>0</v>
      </c>
      <c r="BH94" s="16">
        <f t="shared" si="35"/>
        <v>47</v>
      </c>
      <c r="BI94" s="24"/>
      <c r="BJ94" s="25">
        <f t="shared" si="36"/>
        <v>0</v>
      </c>
      <c r="BK94" s="26">
        <f t="shared" si="37"/>
        <v>0</v>
      </c>
      <c r="BL94" s="17">
        <f t="shared" si="38"/>
        <v>4.2600110259108908E-3</v>
      </c>
      <c r="BM94" s="14">
        <f t="shared" si="39"/>
        <v>28.333333333333332</v>
      </c>
      <c r="BN94" s="24"/>
      <c r="BO94" s="10">
        <f t="shared" si="40"/>
        <v>0</v>
      </c>
      <c r="BP94" s="15">
        <f t="shared" si="41"/>
        <v>33</v>
      </c>
      <c r="BQ94" s="24"/>
      <c r="BR94" s="23">
        <f t="shared" si="42"/>
        <v>0</v>
      </c>
      <c r="BS94" s="16">
        <f t="shared" si="43"/>
        <v>38</v>
      </c>
      <c r="BT94" s="24"/>
      <c r="BU94" s="25">
        <f t="shared" si="44"/>
        <v>0</v>
      </c>
      <c r="BV94" s="26">
        <f t="shared" si="45"/>
        <v>0</v>
      </c>
      <c r="BW94" s="17">
        <f t="shared" si="46"/>
        <v>3.5440427862620015E-3</v>
      </c>
      <c r="BX94" s="14">
        <f t="shared" si="47"/>
        <v>23.571428571428573</v>
      </c>
      <c r="BY94" s="24"/>
      <c r="BZ94" s="10">
        <f t="shared" si="48"/>
        <v>0</v>
      </c>
      <c r="CA94" s="15">
        <f t="shared" si="49"/>
        <v>27</v>
      </c>
      <c r="CB94" s="24"/>
      <c r="CC94" s="23">
        <f t="shared" si="50"/>
        <v>0</v>
      </c>
      <c r="CD94" s="16">
        <f t="shared" si="51"/>
        <v>31</v>
      </c>
      <c r="CE94" s="24"/>
      <c r="CF94" s="25">
        <f t="shared" si="52"/>
        <v>0</v>
      </c>
      <c r="CG94" s="26">
        <f t="shared" si="53"/>
        <v>0</v>
      </c>
      <c r="CH94" s="17">
        <f t="shared" si="54"/>
        <v>2.9130957750714177E-3</v>
      </c>
      <c r="CI94" s="14">
        <f t="shared" si="55"/>
        <v>19.375</v>
      </c>
      <c r="CJ94" s="24"/>
      <c r="CK94" s="10">
        <f t="shared" si="56"/>
        <v>0</v>
      </c>
      <c r="CL94" s="15">
        <f t="shared" si="57"/>
        <v>22</v>
      </c>
      <c r="CM94" s="24"/>
      <c r="CN94" s="23">
        <f t="shared" si="58"/>
        <v>0</v>
      </c>
      <c r="CO94" s="15">
        <f t="shared" si="59"/>
        <v>25</v>
      </c>
      <c r="CP94" s="24"/>
      <c r="CQ94" s="23">
        <f t="shared" si="60"/>
        <v>0</v>
      </c>
      <c r="CR94" s="361">
        <f t="shared" si="61"/>
        <v>0</v>
      </c>
    </row>
    <row r="95" spans="1:96" x14ac:dyDescent="0.25">
      <c r="A95" s="347">
        <f t="shared" si="72"/>
        <v>82</v>
      </c>
      <c r="B95" s="367">
        <f t="shared" si="62"/>
        <v>6751</v>
      </c>
      <c r="C95" s="460" t="s">
        <v>10</v>
      </c>
      <c r="D95" s="366">
        <f t="shared" si="67"/>
        <v>6850</v>
      </c>
      <c r="E95" s="326">
        <f t="shared" si="68"/>
        <v>0.14450000000000007</v>
      </c>
      <c r="F95" s="326">
        <f t="shared" si="1"/>
        <v>4.8881647163383203E-2</v>
      </c>
      <c r="G95" s="327">
        <f t="shared" si="63"/>
        <v>330</v>
      </c>
      <c r="H95" s="415"/>
      <c r="I95" s="414">
        <f t="shared" si="3"/>
        <v>0</v>
      </c>
      <c r="J95" s="329">
        <f t="shared" si="4"/>
        <v>350</v>
      </c>
      <c r="K95" s="421"/>
      <c r="L95" s="414">
        <f t="shared" si="5"/>
        <v>0</v>
      </c>
      <c r="M95" s="333">
        <f t="shared" si="6"/>
        <v>370</v>
      </c>
      <c r="N95" s="428"/>
      <c r="O95" s="414">
        <f t="shared" si="7"/>
        <v>0</v>
      </c>
      <c r="P95" s="351">
        <f t="shared" si="64"/>
        <v>0</v>
      </c>
      <c r="Q95" s="335">
        <f t="shared" si="71"/>
        <v>0.15</v>
      </c>
      <c r="R95" s="335">
        <f t="shared" si="8"/>
        <v>4.8881647163383203E-2</v>
      </c>
      <c r="S95" s="336">
        <f t="shared" si="66"/>
        <v>330</v>
      </c>
      <c r="T95" s="421"/>
      <c r="U95" s="411">
        <f t="shared" si="9"/>
        <v>0</v>
      </c>
      <c r="V95" s="338">
        <f t="shared" si="10"/>
        <v>350</v>
      </c>
      <c r="W95" s="421"/>
      <c r="X95" s="430">
        <f t="shared" si="11"/>
        <v>0</v>
      </c>
      <c r="Y95" s="339">
        <f t="shared" si="12"/>
        <v>370</v>
      </c>
      <c r="Z95" s="421"/>
      <c r="AA95" s="430">
        <f t="shared" si="13"/>
        <v>0</v>
      </c>
      <c r="AB95" s="355">
        <f t="shared" si="14"/>
        <v>0</v>
      </c>
      <c r="AC95" s="9">
        <f t="shared" si="69"/>
        <v>0.15</v>
      </c>
      <c r="AD95" s="9">
        <f t="shared" si="15"/>
        <v>1.0121957240902582E-2</v>
      </c>
      <c r="AE95" s="11">
        <f t="shared" si="16"/>
        <v>68.333333333333329</v>
      </c>
      <c r="AF95" s="421"/>
      <c r="AG95" s="411">
        <f t="shared" si="17"/>
        <v>0</v>
      </c>
      <c r="AH95" s="12">
        <f t="shared" si="18"/>
        <v>79</v>
      </c>
      <c r="AI95" s="421"/>
      <c r="AJ95" s="439">
        <f t="shared" si="19"/>
        <v>0</v>
      </c>
      <c r="AK95" s="13">
        <f t="shared" si="20"/>
        <v>91</v>
      </c>
      <c r="AL95" s="426"/>
      <c r="AM95" s="427">
        <f t="shared" si="21"/>
        <v>0</v>
      </c>
      <c r="AN95" s="361">
        <f t="shared" si="22"/>
        <v>0</v>
      </c>
      <c r="AO95" s="378">
        <f t="shared" si="70"/>
        <v>0.15</v>
      </c>
      <c r="AP95" s="378">
        <f t="shared" si="23"/>
        <v>7.2211524218634277E-3</v>
      </c>
      <c r="AQ95" s="379">
        <f t="shared" si="24"/>
        <v>48.75</v>
      </c>
      <c r="AR95" s="421"/>
      <c r="AS95" s="411">
        <f t="shared" si="25"/>
        <v>0</v>
      </c>
      <c r="AT95" s="383">
        <f t="shared" si="26"/>
        <v>56</v>
      </c>
      <c r="AU95" s="421"/>
      <c r="AV95" s="439">
        <f t="shared" si="27"/>
        <v>0</v>
      </c>
      <c r="AW95" s="385">
        <f t="shared" si="28"/>
        <v>64</v>
      </c>
      <c r="AX95" s="421"/>
      <c r="AY95" s="427">
        <f t="shared" si="29"/>
        <v>0</v>
      </c>
      <c r="AZ95" s="361">
        <f t="shared" si="30"/>
        <v>0</v>
      </c>
      <c r="BA95" s="17">
        <f t="shared" si="2"/>
        <v>5.4806695304399347E-3</v>
      </c>
      <c r="BB95" s="14">
        <f t="shared" si="31"/>
        <v>37</v>
      </c>
      <c r="BC95" s="24"/>
      <c r="BD95" s="10">
        <f t="shared" si="32"/>
        <v>0</v>
      </c>
      <c r="BE95" s="15">
        <f t="shared" si="33"/>
        <v>43</v>
      </c>
      <c r="BF95" s="24"/>
      <c r="BG95" s="23">
        <f t="shared" si="34"/>
        <v>0</v>
      </c>
      <c r="BH95" s="16">
        <f t="shared" si="35"/>
        <v>49</v>
      </c>
      <c r="BI95" s="24"/>
      <c r="BJ95" s="25">
        <f t="shared" si="36"/>
        <v>0</v>
      </c>
      <c r="BK95" s="26">
        <f t="shared" si="37"/>
        <v>0</v>
      </c>
      <c r="BL95" s="17">
        <f t="shared" si="38"/>
        <v>4.3203476028242727E-3</v>
      </c>
      <c r="BM95" s="14">
        <f t="shared" si="39"/>
        <v>29.166666666666668</v>
      </c>
      <c r="BN95" s="24"/>
      <c r="BO95" s="10">
        <f t="shared" si="40"/>
        <v>0</v>
      </c>
      <c r="BP95" s="15">
        <f t="shared" si="41"/>
        <v>34</v>
      </c>
      <c r="BQ95" s="24"/>
      <c r="BR95" s="23">
        <f t="shared" si="42"/>
        <v>0</v>
      </c>
      <c r="BS95" s="16">
        <f t="shared" si="43"/>
        <v>39</v>
      </c>
      <c r="BT95" s="24"/>
      <c r="BU95" s="25">
        <f t="shared" si="44"/>
        <v>0</v>
      </c>
      <c r="BV95" s="26">
        <f t="shared" si="45"/>
        <v>0</v>
      </c>
      <c r="BW95" s="17">
        <f t="shared" si="46"/>
        <v>3.597350657045517E-3</v>
      </c>
      <c r="BX95" s="14">
        <f t="shared" si="47"/>
        <v>24.285714285714285</v>
      </c>
      <c r="BY95" s="24"/>
      <c r="BZ95" s="10">
        <f t="shared" si="48"/>
        <v>0</v>
      </c>
      <c r="CA95" s="15">
        <f t="shared" si="49"/>
        <v>28</v>
      </c>
      <c r="CB95" s="24"/>
      <c r="CC95" s="23">
        <f t="shared" si="50"/>
        <v>0</v>
      </c>
      <c r="CD95" s="16">
        <f t="shared" si="51"/>
        <v>32</v>
      </c>
      <c r="CE95" s="24"/>
      <c r="CF95" s="25">
        <f t="shared" si="52"/>
        <v>0</v>
      </c>
      <c r="CG95" s="26">
        <f t="shared" si="53"/>
        <v>0</v>
      </c>
      <c r="CH95" s="17">
        <f t="shared" si="54"/>
        <v>2.9625240705080727E-3</v>
      </c>
      <c r="CI95" s="14">
        <f t="shared" si="55"/>
        <v>20</v>
      </c>
      <c r="CJ95" s="24"/>
      <c r="CK95" s="10">
        <f t="shared" si="56"/>
        <v>0</v>
      </c>
      <c r="CL95" s="15">
        <f t="shared" si="57"/>
        <v>23</v>
      </c>
      <c r="CM95" s="24"/>
      <c r="CN95" s="23">
        <f t="shared" si="58"/>
        <v>0</v>
      </c>
      <c r="CO95" s="15">
        <f t="shared" si="59"/>
        <v>26</v>
      </c>
      <c r="CP95" s="24"/>
      <c r="CQ95" s="23">
        <f t="shared" si="60"/>
        <v>0</v>
      </c>
      <c r="CR95" s="361">
        <f t="shared" si="61"/>
        <v>0</v>
      </c>
    </row>
    <row r="96" spans="1:96" x14ac:dyDescent="0.25">
      <c r="A96" s="347">
        <f t="shared" si="72"/>
        <v>83</v>
      </c>
      <c r="B96" s="367">
        <f t="shared" si="62"/>
        <v>6851</v>
      </c>
      <c r="C96" s="460" t="s">
        <v>10</v>
      </c>
      <c r="D96" s="366">
        <f t="shared" si="67"/>
        <v>6950</v>
      </c>
      <c r="E96" s="326">
        <f t="shared" si="68"/>
        <v>0.14450000000000007</v>
      </c>
      <c r="F96" s="326">
        <f t="shared" si="1"/>
        <v>4.8168150634943806E-2</v>
      </c>
      <c r="G96" s="327">
        <f t="shared" si="63"/>
        <v>330</v>
      </c>
      <c r="H96" s="415"/>
      <c r="I96" s="414">
        <f t="shared" si="3"/>
        <v>0</v>
      </c>
      <c r="J96" s="329">
        <f t="shared" si="4"/>
        <v>350</v>
      </c>
      <c r="K96" s="421"/>
      <c r="L96" s="414">
        <f t="shared" si="5"/>
        <v>0</v>
      </c>
      <c r="M96" s="333">
        <f t="shared" si="6"/>
        <v>370</v>
      </c>
      <c r="N96" s="428"/>
      <c r="O96" s="414">
        <f t="shared" si="7"/>
        <v>0</v>
      </c>
      <c r="P96" s="351">
        <f t="shared" si="64"/>
        <v>0</v>
      </c>
      <c r="Q96" s="335">
        <f t="shared" si="71"/>
        <v>0.15</v>
      </c>
      <c r="R96" s="335">
        <f t="shared" si="8"/>
        <v>4.8168150634943806E-2</v>
      </c>
      <c r="S96" s="336">
        <f t="shared" si="66"/>
        <v>330</v>
      </c>
      <c r="T96" s="421"/>
      <c r="U96" s="411">
        <f t="shared" si="9"/>
        <v>0</v>
      </c>
      <c r="V96" s="338">
        <f t="shared" si="10"/>
        <v>350</v>
      </c>
      <c r="W96" s="421"/>
      <c r="X96" s="430">
        <f t="shared" si="11"/>
        <v>0</v>
      </c>
      <c r="Y96" s="339">
        <f t="shared" si="12"/>
        <v>370</v>
      </c>
      <c r="Z96" s="421"/>
      <c r="AA96" s="430">
        <f t="shared" si="13"/>
        <v>0</v>
      </c>
      <c r="AB96" s="355">
        <f t="shared" si="14"/>
        <v>0</v>
      </c>
      <c r="AC96" s="9">
        <f t="shared" si="69"/>
        <v>0.15</v>
      </c>
      <c r="AD96" s="9">
        <f t="shared" si="15"/>
        <v>1.0217486498321413E-2</v>
      </c>
      <c r="AE96" s="11">
        <f t="shared" si="16"/>
        <v>70</v>
      </c>
      <c r="AF96" s="421"/>
      <c r="AG96" s="411">
        <f t="shared" si="17"/>
        <v>0</v>
      </c>
      <c r="AH96" s="12">
        <f t="shared" si="18"/>
        <v>81</v>
      </c>
      <c r="AI96" s="421"/>
      <c r="AJ96" s="439">
        <f t="shared" si="19"/>
        <v>0</v>
      </c>
      <c r="AK96" s="13">
        <f t="shared" si="20"/>
        <v>93</v>
      </c>
      <c r="AL96" s="426"/>
      <c r="AM96" s="427">
        <f t="shared" si="21"/>
        <v>0</v>
      </c>
      <c r="AN96" s="361">
        <f t="shared" si="22"/>
        <v>0</v>
      </c>
      <c r="AO96" s="378">
        <f t="shared" si="70"/>
        <v>0.15</v>
      </c>
      <c r="AP96" s="378">
        <f t="shared" si="23"/>
        <v>7.2982046416581519E-3</v>
      </c>
      <c r="AQ96" s="379">
        <f t="shared" si="24"/>
        <v>50</v>
      </c>
      <c r="AR96" s="421"/>
      <c r="AS96" s="411">
        <f t="shared" si="25"/>
        <v>0</v>
      </c>
      <c r="AT96" s="383">
        <f t="shared" si="26"/>
        <v>58</v>
      </c>
      <c r="AU96" s="421"/>
      <c r="AV96" s="439">
        <f t="shared" si="27"/>
        <v>0</v>
      </c>
      <c r="AW96" s="385">
        <f t="shared" si="28"/>
        <v>67</v>
      </c>
      <c r="AX96" s="421"/>
      <c r="AY96" s="427">
        <f t="shared" si="29"/>
        <v>0</v>
      </c>
      <c r="AZ96" s="361">
        <f t="shared" si="30"/>
        <v>0</v>
      </c>
      <c r="BA96" s="17">
        <f t="shared" si="2"/>
        <v>5.5466355276601953E-3</v>
      </c>
      <c r="BB96" s="14">
        <f t="shared" si="31"/>
        <v>38</v>
      </c>
      <c r="BC96" s="24"/>
      <c r="BD96" s="10">
        <f t="shared" si="32"/>
        <v>0</v>
      </c>
      <c r="BE96" s="15">
        <f t="shared" si="33"/>
        <v>44</v>
      </c>
      <c r="BF96" s="24"/>
      <c r="BG96" s="23">
        <f t="shared" si="34"/>
        <v>0</v>
      </c>
      <c r="BH96" s="16">
        <f t="shared" si="35"/>
        <v>51</v>
      </c>
      <c r="BI96" s="24"/>
      <c r="BJ96" s="25">
        <f t="shared" si="36"/>
        <v>0</v>
      </c>
      <c r="BK96" s="26">
        <f t="shared" si="37"/>
        <v>0</v>
      </c>
      <c r="BL96" s="17">
        <f t="shared" si="38"/>
        <v>4.3789227849948915E-3</v>
      </c>
      <c r="BM96" s="14">
        <f t="shared" si="39"/>
        <v>30</v>
      </c>
      <c r="BN96" s="24"/>
      <c r="BO96" s="10">
        <f t="shared" si="40"/>
        <v>0</v>
      </c>
      <c r="BP96" s="15">
        <f t="shared" si="41"/>
        <v>35</v>
      </c>
      <c r="BQ96" s="24"/>
      <c r="BR96" s="23">
        <f t="shared" si="42"/>
        <v>0</v>
      </c>
      <c r="BS96" s="16">
        <f t="shared" si="43"/>
        <v>40</v>
      </c>
      <c r="BT96" s="24"/>
      <c r="BU96" s="25">
        <f t="shared" si="44"/>
        <v>0</v>
      </c>
      <c r="BV96" s="26">
        <f t="shared" si="45"/>
        <v>0</v>
      </c>
      <c r="BW96" s="17">
        <f t="shared" si="46"/>
        <v>3.649102320829076E-3</v>
      </c>
      <c r="BX96" s="14">
        <f t="shared" si="47"/>
        <v>25</v>
      </c>
      <c r="BY96" s="24"/>
      <c r="BZ96" s="10">
        <f t="shared" si="48"/>
        <v>0</v>
      </c>
      <c r="CA96" s="15">
        <f t="shared" si="49"/>
        <v>29</v>
      </c>
      <c r="CB96" s="24"/>
      <c r="CC96" s="23">
        <f t="shared" si="50"/>
        <v>0</v>
      </c>
      <c r="CD96" s="16">
        <f t="shared" si="51"/>
        <v>33</v>
      </c>
      <c r="CE96" s="24"/>
      <c r="CF96" s="25">
        <f t="shared" si="52"/>
        <v>0</v>
      </c>
      <c r="CG96" s="26">
        <f t="shared" si="53"/>
        <v>0</v>
      </c>
      <c r="CH96" s="17">
        <f t="shared" si="54"/>
        <v>3.0105094146839879E-3</v>
      </c>
      <c r="CI96" s="14">
        <f t="shared" si="55"/>
        <v>20.625</v>
      </c>
      <c r="CJ96" s="24"/>
      <c r="CK96" s="10">
        <f t="shared" si="56"/>
        <v>0</v>
      </c>
      <c r="CL96" s="15">
        <f t="shared" si="57"/>
        <v>24</v>
      </c>
      <c r="CM96" s="24"/>
      <c r="CN96" s="23">
        <f t="shared" si="58"/>
        <v>0</v>
      </c>
      <c r="CO96" s="15">
        <f t="shared" si="59"/>
        <v>28</v>
      </c>
      <c r="CP96" s="24"/>
      <c r="CQ96" s="23">
        <f t="shared" si="60"/>
        <v>0</v>
      </c>
      <c r="CR96" s="361">
        <f t="shared" si="61"/>
        <v>0</v>
      </c>
    </row>
    <row r="97" spans="1:96" x14ac:dyDescent="0.25">
      <c r="A97" s="347">
        <f t="shared" si="72"/>
        <v>84</v>
      </c>
      <c r="B97" s="367">
        <f t="shared" si="62"/>
        <v>6951</v>
      </c>
      <c r="C97" s="460" t="s">
        <v>10</v>
      </c>
      <c r="D97" s="366">
        <f t="shared" si="67"/>
        <v>7050</v>
      </c>
      <c r="E97" s="326">
        <f t="shared" si="68"/>
        <v>0.14450000000000007</v>
      </c>
      <c r="F97" s="326">
        <f t="shared" si="1"/>
        <v>4.7475183426845056E-2</v>
      </c>
      <c r="G97" s="327">
        <f t="shared" si="63"/>
        <v>330</v>
      </c>
      <c r="H97" s="415"/>
      <c r="I97" s="414">
        <f t="shared" si="3"/>
        <v>0</v>
      </c>
      <c r="J97" s="329">
        <f t="shared" si="4"/>
        <v>350</v>
      </c>
      <c r="K97" s="421"/>
      <c r="L97" s="414">
        <f t="shared" si="5"/>
        <v>0</v>
      </c>
      <c r="M97" s="333">
        <f t="shared" si="6"/>
        <v>370</v>
      </c>
      <c r="N97" s="428"/>
      <c r="O97" s="414">
        <f t="shared" si="7"/>
        <v>0</v>
      </c>
      <c r="P97" s="351">
        <f t="shared" si="64"/>
        <v>0</v>
      </c>
      <c r="Q97" s="335">
        <f t="shared" si="71"/>
        <v>0.15</v>
      </c>
      <c r="R97" s="335">
        <f t="shared" si="8"/>
        <v>4.7475183426845056E-2</v>
      </c>
      <c r="S97" s="336">
        <f t="shared" si="66"/>
        <v>330</v>
      </c>
      <c r="T97" s="421"/>
      <c r="U97" s="411">
        <f t="shared" si="9"/>
        <v>0</v>
      </c>
      <c r="V97" s="338">
        <f t="shared" si="10"/>
        <v>350</v>
      </c>
      <c r="W97" s="421"/>
      <c r="X97" s="430">
        <f t="shared" si="11"/>
        <v>0</v>
      </c>
      <c r="Y97" s="339">
        <f t="shared" si="12"/>
        <v>370</v>
      </c>
      <c r="Z97" s="421"/>
      <c r="AA97" s="430">
        <f t="shared" si="13"/>
        <v>0</v>
      </c>
      <c r="AB97" s="355">
        <f t="shared" si="14"/>
        <v>0</v>
      </c>
      <c r="AC97" s="9">
        <f t="shared" si="69"/>
        <v>0.15</v>
      </c>
      <c r="AD97" s="9">
        <f t="shared" si="15"/>
        <v>1.031026710785019E-2</v>
      </c>
      <c r="AE97" s="11">
        <f t="shared" si="16"/>
        <v>71.666666666666671</v>
      </c>
      <c r="AF97" s="421"/>
      <c r="AG97" s="411">
        <f t="shared" si="17"/>
        <v>0</v>
      </c>
      <c r="AH97" s="12">
        <f t="shared" si="18"/>
        <v>82</v>
      </c>
      <c r="AI97" s="421"/>
      <c r="AJ97" s="439">
        <f t="shared" si="19"/>
        <v>0</v>
      </c>
      <c r="AK97" s="13">
        <f t="shared" si="20"/>
        <v>94</v>
      </c>
      <c r="AL97" s="426"/>
      <c r="AM97" s="427">
        <f t="shared" si="21"/>
        <v>0</v>
      </c>
      <c r="AN97" s="361">
        <f t="shared" si="22"/>
        <v>0</v>
      </c>
      <c r="AO97" s="378">
        <f t="shared" si="70"/>
        <v>0.15</v>
      </c>
      <c r="AP97" s="378">
        <f t="shared" si="23"/>
        <v>7.3730398503812399E-3</v>
      </c>
      <c r="AQ97" s="379">
        <f t="shared" si="24"/>
        <v>51.25</v>
      </c>
      <c r="AR97" s="421"/>
      <c r="AS97" s="411">
        <f t="shared" si="25"/>
        <v>0</v>
      </c>
      <c r="AT97" s="383">
        <f t="shared" si="26"/>
        <v>59</v>
      </c>
      <c r="AU97" s="421"/>
      <c r="AV97" s="439">
        <f t="shared" si="27"/>
        <v>0</v>
      </c>
      <c r="AW97" s="385">
        <f t="shared" si="28"/>
        <v>68</v>
      </c>
      <c r="AX97" s="421"/>
      <c r="AY97" s="427">
        <f t="shared" si="29"/>
        <v>0</v>
      </c>
      <c r="AZ97" s="361">
        <f t="shared" si="30"/>
        <v>0</v>
      </c>
      <c r="BA97" s="17">
        <f t="shared" si="2"/>
        <v>5.6107034958998705E-3</v>
      </c>
      <c r="BB97" s="14">
        <f t="shared" si="31"/>
        <v>39</v>
      </c>
      <c r="BC97" s="24"/>
      <c r="BD97" s="10">
        <f t="shared" si="32"/>
        <v>0</v>
      </c>
      <c r="BE97" s="15">
        <f t="shared" si="33"/>
        <v>45</v>
      </c>
      <c r="BF97" s="24"/>
      <c r="BG97" s="23">
        <f t="shared" si="34"/>
        <v>0</v>
      </c>
      <c r="BH97" s="16">
        <f t="shared" si="35"/>
        <v>52</v>
      </c>
      <c r="BI97" s="24"/>
      <c r="BJ97" s="25">
        <f t="shared" si="36"/>
        <v>0</v>
      </c>
      <c r="BK97" s="26">
        <f t="shared" si="37"/>
        <v>0</v>
      </c>
      <c r="BL97" s="17">
        <f t="shared" si="38"/>
        <v>4.4358125929122904E-3</v>
      </c>
      <c r="BM97" s="14">
        <f t="shared" si="39"/>
        <v>30.833333333333332</v>
      </c>
      <c r="BN97" s="24"/>
      <c r="BO97" s="10">
        <f t="shared" si="40"/>
        <v>0</v>
      </c>
      <c r="BP97" s="15">
        <f t="shared" si="41"/>
        <v>35</v>
      </c>
      <c r="BQ97" s="24"/>
      <c r="BR97" s="23">
        <f t="shared" si="42"/>
        <v>0</v>
      </c>
      <c r="BS97" s="16">
        <f t="shared" si="43"/>
        <v>40</v>
      </c>
      <c r="BT97" s="24"/>
      <c r="BU97" s="25">
        <f t="shared" si="44"/>
        <v>0</v>
      </c>
      <c r="BV97" s="26">
        <f t="shared" si="45"/>
        <v>0</v>
      </c>
      <c r="BW97" s="17">
        <f t="shared" si="46"/>
        <v>3.6993649423515632E-3</v>
      </c>
      <c r="BX97" s="14">
        <f t="shared" si="47"/>
        <v>25.714285714285715</v>
      </c>
      <c r="BY97" s="24"/>
      <c r="BZ97" s="10">
        <f t="shared" si="48"/>
        <v>0</v>
      </c>
      <c r="CA97" s="15">
        <f t="shared" si="49"/>
        <v>30</v>
      </c>
      <c r="CB97" s="24"/>
      <c r="CC97" s="23">
        <f t="shared" si="50"/>
        <v>0</v>
      </c>
      <c r="CD97" s="16">
        <f t="shared" si="51"/>
        <v>35</v>
      </c>
      <c r="CE97" s="24"/>
      <c r="CF97" s="25">
        <f t="shared" si="52"/>
        <v>0</v>
      </c>
      <c r="CG97" s="26">
        <f t="shared" si="53"/>
        <v>0</v>
      </c>
      <c r="CH97" s="17">
        <f t="shared" si="54"/>
        <v>3.0571140843044168E-3</v>
      </c>
      <c r="CI97" s="14">
        <f t="shared" si="55"/>
        <v>21.25</v>
      </c>
      <c r="CJ97" s="24"/>
      <c r="CK97" s="10">
        <f t="shared" si="56"/>
        <v>0</v>
      </c>
      <c r="CL97" s="15">
        <f t="shared" si="57"/>
        <v>24</v>
      </c>
      <c r="CM97" s="24"/>
      <c r="CN97" s="23">
        <f t="shared" si="58"/>
        <v>0</v>
      </c>
      <c r="CO97" s="15">
        <f t="shared" si="59"/>
        <v>28</v>
      </c>
      <c r="CP97" s="24"/>
      <c r="CQ97" s="23">
        <f t="shared" si="60"/>
        <v>0</v>
      </c>
      <c r="CR97" s="361">
        <f t="shared" si="61"/>
        <v>0</v>
      </c>
    </row>
    <row r="98" spans="1:96" x14ac:dyDescent="0.25">
      <c r="A98" s="347">
        <f t="shared" si="72"/>
        <v>85</v>
      </c>
      <c r="B98" s="367">
        <f t="shared" si="62"/>
        <v>7051</v>
      </c>
      <c r="C98" s="460" t="s">
        <v>10</v>
      </c>
      <c r="D98" s="366">
        <f t="shared" si="67"/>
        <v>7150</v>
      </c>
      <c r="E98" s="326">
        <f t="shared" si="68"/>
        <v>0.14450000000000007</v>
      </c>
      <c r="F98" s="326">
        <f t="shared" si="1"/>
        <v>4.6801872074882997E-2</v>
      </c>
      <c r="G98" s="327">
        <f t="shared" si="63"/>
        <v>330</v>
      </c>
      <c r="H98" s="415"/>
      <c r="I98" s="414">
        <f t="shared" si="3"/>
        <v>0</v>
      </c>
      <c r="J98" s="329">
        <f t="shared" si="4"/>
        <v>350</v>
      </c>
      <c r="K98" s="421"/>
      <c r="L98" s="414">
        <f t="shared" si="5"/>
        <v>0</v>
      </c>
      <c r="M98" s="333">
        <f t="shared" si="6"/>
        <v>370</v>
      </c>
      <c r="N98" s="428"/>
      <c r="O98" s="414">
        <f t="shared" si="7"/>
        <v>0</v>
      </c>
      <c r="P98" s="351">
        <f t="shared" si="64"/>
        <v>0</v>
      </c>
      <c r="Q98" s="335">
        <f t="shared" si="71"/>
        <v>0.15</v>
      </c>
      <c r="R98" s="335">
        <f t="shared" si="8"/>
        <v>4.6801872074882997E-2</v>
      </c>
      <c r="S98" s="336">
        <f t="shared" si="66"/>
        <v>330</v>
      </c>
      <c r="T98" s="421"/>
      <c r="U98" s="411">
        <f t="shared" si="9"/>
        <v>0</v>
      </c>
      <c r="V98" s="338">
        <f t="shared" si="10"/>
        <v>350</v>
      </c>
      <c r="W98" s="421"/>
      <c r="X98" s="430">
        <f t="shared" si="11"/>
        <v>0</v>
      </c>
      <c r="Y98" s="339">
        <f t="shared" si="12"/>
        <v>370</v>
      </c>
      <c r="Z98" s="421"/>
      <c r="AA98" s="430">
        <f t="shared" si="13"/>
        <v>0</v>
      </c>
      <c r="AB98" s="355">
        <f t="shared" si="14"/>
        <v>0</v>
      </c>
      <c r="AC98" s="9">
        <f t="shared" si="69"/>
        <v>0.15</v>
      </c>
      <c r="AD98" s="9">
        <f t="shared" si="15"/>
        <v>1.0400416016640665E-2</v>
      </c>
      <c r="AE98" s="11">
        <f t="shared" si="16"/>
        <v>73.333333333333329</v>
      </c>
      <c r="AF98" s="421"/>
      <c r="AG98" s="411">
        <f t="shared" si="17"/>
        <v>0</v>
      </c>
      <c r="AH98" s="12">
        <f t="shared" si="18"/>
        <v>84</v>
      </c>
      <c r="AI98" s="421"/>
      <c r="AJ98" s="439">
        <f t="shared" si="19"/>
        <v>0</v>
      </c>
      <c r="AK98" s="13">
        <f t="shared" si="20"/>
        <v>97</v>
      </c>
      <c r="AL98" s="426"/>
      <c r="AM98" s="427">
        <f t="shared" si="21"/>
        <v>0</v>
      </c>
      <c r="AN98" s="361">
        <f t="shared" si="22"/>
        <v>0</v>
      </c>
      <c r="AO98" s="378">
        <f t="shared" si="70"/>
        <v>0.15</v>
      </c>
      <c r="AP98" s="378">
        <f t="shared" si="23"/>
        <v>7.4457523755495671E-3</v>
      </c>
      <c r="AQ98" s="379">
        <f t="shared" si="24"/>
        <v>52.5</v>
      </c>
      <c r="AR98" s="421"/>
      <c r="AS98" s="411">
        <f t="shared" si="25"/>
        <v>0</v>
      </c>
      <c r="AT98" s="383">
        <f t="shared" si="26"/>
        <v>60</v>
      </c>
      <c r="AU98" s="421"/>
      <c r="AV98" s="439">
        <f t="shared" si="27"/>
        <v>0</v>
      </c>
      <c r="AW98" s="385">
        <f t="shared" si="28"/>
        <v>69</v>
      </c>
      <c r="AX98" s="421"/>
      <c r="AY98" s="427">
        <f t="shared" si="29"/>
        <v>0</v>
      </c>
      <c r="AZ98" s="361">
        <f t="shared" si="30"/>
        <v>0</v>
      </c>
      <c r="BA98" s="17">
        <f t="shared" si="2"/>
        <v>5.6729541908949084E-3</v>
      </c>
      <c r="BB98" s="14">
        <f t="shared" si="31"/>
        <v>40</v>
      </c>
      <c r="BC98" s="24"/>
      <c r="BD98" s="10">
        <f t="shared" si="32"/>
        <v>0</v>
      </c>
      <c r="BE98" s="15">
        <f t="shared" si="33"/>
        <v>46</v>
      </c>
      <c r="BF98" s="24"/>
      <c r="BG98" s="23">
        <f t="shared" si="34"/>
        <v>0</v>
      </c>
      <c r="BH98" s="16">
        <f t="shared" si="35"/>
        <v>53</v>
      </c>
      <c r="BI98" s="24"/>
      <c r="BJ98" s="25">
        <f t="shared" si="36"/>
        <v>0</v>
      </c>
      <c r="BK98" s="26">
        <f t="shared" si="37"/>
        <v>0</v>
      </c>
      <c r="BL98" s="17">
        <f t="shared" si="38"/>
        <v>4.4910887344584696E-3</v>
      </c>
      <c r="BM98" s="14">
        <f t="shared" si="39"/>
        <v>31.666666666666668</v>
      </c>
      <c r="BN98" s="24"/>
      <c r="BO98" s="10">
        <f t="shared" si="40"/>
        <v>0</v>
      </c>
      <c r="BP98" s="15">
        <f t="shared" si="41"/>
        <v>36</v>
      </c>
      <c r="BQ98" s="24"/>
      <c r="BR98" s="23">
        <f t="shared" si="42"/>
        <v>0</v>
      </c>
      <c r="BS98" s="16">
        <f t="shared" si="43"/>
        <v>41</v>
      </c>
      <c r="BT98" s="24"/>
      <c r="BU98" s="25">
        <f t="shared" si="44"/>
        <v>0</v>
      </c>
      <c r="BV98" s="26">
        <f t="shared" si="45"/>
        <v>0</v>
      </c>
      <c r="BW98" s="17">
        <f t="shared" si="46"/>
        <v>3.7482018761269931E-3</v>
      </c>
      <c r="BX98" s="14">
        <f t="shared" si="47"/>
        <v>26.428571428571427</v>
      </c>
      <c r="BY98" s="24"/>
      <c r="BZ98" s="10">
        <f t="shared" si="48"/>
        <v>0</v>
      </c>
      <c r="CA98" s="15">
        <f t="shared" si="49"/>
        <v>30</v>
      </c>
      <c r="CB98" s="24"/>
      <c r="CC98" s="23">
        <f t="shared" si="50"/>
        <v>0</v>
      </c>
      <c r="CD98" s="16">
        <f t="shared" si="51"/>
        <v>35</v>
      </c>
      <c r="CE98" s="24"/>
      <c r="CF98" s="25">
        <f t="shared" si="52"/>
        <v>0</v>
      </c>
      <c r="CG98" s="26">
        <f t="shared" si="53"/>
        <v>0</v>
      </c>
      <c r="CH98" s="17">
        <f t="shared" si="54"/>
        <v>3.1023968231456531E-3</v>
      </c>
      <c r="CI98" s="14">
        <f t="shared" si="55"/>
        <v>21.875</v>
      </c>
      <c r="CJ98" s="24"/>
      <c r="CK98" s="10">
        <f t="shared" si="56"/>
        <v>0</v>
      </c>
      <c r="CL98" s="15">
        <f t="shared" si="57"/>
        <v>25</v>
      </c>
      <c r="CM98" s="24"/>
      <c r="CN98" s="23">
        <f t="shared" si="58"/>
        <v>0</v>
      </c>
      <c r="CO98" s="15">
        <f t="shared" si="59"/>
        <v>29</v>
      </c>
      <c r="CP98" s="24"/>
      <c r="CQ98" s="23">
        <f t="shared" si="60"/>
        <v>0</v>
      </c>
      <c r="CR98" s="361">
        <f t="shared" si="61"/>
        <v>0</v>
      </c>
    </row>
    <row r="99" spans="1:96" x14ac:dyDescent="0.25">
      <c r="A99" s="347">
        <f t="shared" si="72"/>
        <v>86</v>
      </c>
      <c r="B99" s="367">
        <f t="shared" si="62"/>
        <v>7151</v>
      </c>
      <c r="C99" s="460" t="s">
        <v>10</v>
      </c>
      <c r="D99" s="366">
        <f t="shared" si="67"/>
        <v>7250</v>
      </c>
      <c r="E99" s="326">
        <f t="shared" si="68"/>
        <v>0.14450000000000007</v>
      </c>
      <c r="F99" s="326">
        <f t="shared" si="1"/>
        <v>4.6147391973150612E-2</v>
      </c>
      <c r="G99" s="327">
        <f t="shared" si="63"/>
        <v>330</v>
      </c>
      <c r="H99" s="415"/>
      <c r="I99" s="414">
        <f t="shared" si="3"/>
        <v>0</v>
      </c>
      <c r="J99" s="329">
        <f t="shared" si="4"/>
        <v>350</v>
      </c>
      <c r="K99" s="421"/>
      <c r="L99" s="414">
        <f t="shared" si="5"/>
        <v>0</v>
      </c>
      <c r="M99" s="333">
        <f t="shared" si="6"/>
        <v>370</v>
      </c>
      <c r="N99" s="428"/>
      <c r="O99" s="414">
        <f t="shared" si="7"/>
        <v>0</v>
      </c>
      <c r="P99" s="351">
        <f t="shared" si="64"/>
        <v>0</v>
      </c>
      <c r="Q99" s="335">
        <f t="shared" si="71"/>
        <v>0.15</v>
      </c>
      <c r="R99" s="335">
        <f t="shared" si="8"/>
        <v>4.6147391973150612E-2</v>
      </c>
      <c r="S99" s="336">
        <f t="shared" si="66"/>
        <v>330</v>
      </c>
      <c r="T99" s="421"/>
      <c r="U99" s="411">
        <f t="shared" si="9"/>
        <v>0</v>
      </c>
      <c r="V99" s="338">
        <f t="shared" si="10"/>
        <v>350</v>
      </c>
      <c r="W99" s="421"/>
      <c r="X99" s="430">
        <f t="shared" si="11"/>
        <v>0</v>
      </c>
      <c r="Y99" s="339">
        <f t="shared" si="12"/>
        <v>370</v>
      </c>
      <c r="Z99" s="421"/>
      <c r="AA99" s="430">
        <f t="shared" si="13"/>
        <v>0</v>
      </c>
      <c r="AB99" s="355">
        <f t="shared" si="14"/>
        <v>0</v>
      </c>
      <c r="AC99" s="9">
        <f t="shared" si="69"/>
        <v>0.15</v>
      </c>
      <c r="AD99" s="9">
        <f t="shared" si="15"/>
        <v>1.0488043630261502E-2</v>
      </c>
      <c r="AE99" s="11">
        <f t="shared" si="16"/>
        <v>75</v>
      </c>
      <c r="AF99" s="421"/>
      <c r="AG99" s="411">
        <f t="shared" si="17"/>
        <v>0</v>
      </c>
      <c r="AH99" s="12">
        <f t="shared" si="18"/>
        <v>86</v>
      </c>
      <c r="AI99" s="421"/>
      <c r="AJ99" s="439">
        <f t="shared" si="19"/>
        <v>0</v>
      </c>
      <c r="AK99" s="13">
        <f t="shared" si="20"/>
        <v>99</v>
      </c>
      <c r="AL99" s="426"/>
      <c r="AM99" s="427">
        <f t="shared" si="21"/>
        <v>0</v>
      </c>
      <c r="AN99" s="361">
        <f t="shared" si="22"/>
        <v>0</v>
      </c>
      <c r="AO99" s="378">
        <f t="shared" si="70"/>
        <v>0.15</v>
      </c>
      <c r="AP99" s="378">
        <f t="shared" si="23"/>
        <v>7.5164312683540764E-3</v>
      </c>
      <c r="AQ99" s="379">
        <f t="shared" si="24"/>
        <v>53.75</v>
      </c>
      <c r="AR99" s="421"/>
      <c r="AS99" s="411">
        <f t="shared" si="25"/>
        <v>0</v>
      </c>
      <c r="AT99" s="383">
        <f t="shared" si="26"/>
        <v>62</v>
      </c>
      <c r="AU99" s="421"/>
      <c r="AV99" s="439">
        <f t="shared" si="27"/>
        <v>0</v>
      </c>
      <c r="AW99" s="385">
        <f t="shared" si="28"/>
        <v>71</v>
      </c>
      <c r="AX99" s="421"/>
      <c r="AY99" s="427">
        <f t="shared" si="29"/>
        <v>0</v>
      </c>
      <c r="AZ99" s="361">
        <f t="shared" si="30"/>
        <v>0</v>
      </c>
      <c r="BA99" s="17">
        <f t="shared" si="2"/>
        <v>5.7334638512096213E-3</v>
      </c>
      <c r="BB99" s="14">
        <f t="shared" si="31"/>
        <v>41</v>
      </c>
      <c r="BC99" s="24"/>
      <c r="BD99" s="10">
        <f t="shared" si="32"/>
        <v>0</v>
      </c>
      <c r="BE99" s="15">
        <f t="shared" si="33"/>
        <v>47</v>
      </c>
      <c r="BF99" s="24"/>
      <c r="BG99" s="23">
        <f t="shared" si="34"/>
        <v>0</v>
      </c>
      <c r="BH99" s="16">
        <f t="shared" si="35"/>
        <v>54</v>
      </c>
      <c r="BI99" s="24"/>
      <c r="BJ99" s="25">
        <f t="shared" si="36"/>
        <v>0</v>
      </c>
      <c r="BK99" s="26">
        <f t="shared" si="37"/>
        <v>0</v>
      </c>
      <c r="BL99" s="17">
        <f t="shared" si="38"/>
        <v>4.5448189064466512E-3</v>
      </c>
      <c r="BM99" s="14">
        <f t="shared" si="39"/>
        <v>32.5</v>
      </c>
      <c r="BN99" s="24"/>
      <c r="BO99" s="10">
        <f t="shared" si="40"/>
        <v>0</v>
      </c>
      <c r="BP99" s="15">
        <f t="shared" si="41"/>
        <v>37</v>
      </c>
      <c r="BQ99" s="24"/>
      <c r="BR99" s="23">
        <f t="shared" si="42"/>
        <v>0</v>
      </c>
      <c r="BS99" s="16">
        <f t="shared" si="43"/>
        <v>43</v>
      </c>
      <c r="BT99" s="24"/>
      <c r="BU99" s="25">
        <f t="shared" si="44"/>
        <v>0</v>
      </c>
      <c r="BV99" s="26">
        <f t="shared" si="45"/>
        <v>0</v>
      </c>
      <c r="BW99" s="17">
        <f t="shared" si="46"/>
        <v>3.7956729328565437E-3</v>
      </c>
      <c r="BX99" s="14">
        <f t="shared" si="47"/>
        <v>27.142857142857142</v>
      </c>
      <c r="BY99" s="24"/>
      <c r="BZ99" s="10">
        <f t="shared" si="48"/>
        <v>0</v>
      </c>
      <c r="CA99" s="15">
        <f t="shared" si="49"/>
        <v>31</v>
      </c>
      <c r="CB99" s="24"/>
      <c r="CC99" s="23">
        <f t="shared" si="50"/>
        <v>0</v>
      </c>
      <c r="CD99" s="16">
        <f t="shared" si="51"/>
        <v>36</v>
      </c>
      <c r="CE99" s="24"/>
      <c r="CF99" s="25">
        <f t="shared" si="52"/>
        <v>0</v>
      </c>
      <c r="CG99" s="26">
        <f t="shared" si="53"/>
        <v>0</v>
      </c>
      <c r="CH99" s="17">
        <f t="shared" si="54"/>
        <v>3.1464130890784506E-3</v>
      </c>
      <c r="CI99" s="14">
        <f t="shared" si="55"/>
        <v>22.5</v>
      </c>
      <c r="CJ99" s="24"/>
      <c r="CK99" s="10">
        <f t="shared" si="56"/>
        <v>0</v>
      </c>
      <c r="CL99" s="15">
        <f t="shared" si="57"/>
        <v>26</v>
      </c>
      <c r="CM99" s="24"/>
      <c r="CN99" s="23">
        <f t="shared" si="58"/>
        <v>0</v>
      </c>
      <c r="CO99" s="15">
        <f t="shared" si="59"/>
        <v>30</v>
      </c>
      <c r="CP99" s="24"/>
      <c r="CQ99" s="23">
        <f t="shared" si="60"/>
        <v>0</v>
      </c>
      <c r="CR99" s="361">
        <f t="shared" si="61"/>
        <v>0</v>
      </c>
    </row>
    <row r="100" spans="1:96" x14ac:dyDescent="0.25">
      <c r="A100" s="347">
        <f t="shared" si="72"/>
        <v>87</v>
      </c>
      <c r="B100" s="367">
        <f t="shared" si="62"/>
        <v>7251</v>
      </c>
      <c r="C100" s="460" t="s">
        <v>10</v>
      </c>
      <c r="D100" s="366">
        <f t="shared" si="67"/>
        <v>7350</v>
      </c>
      <c r="E100" s="326">
        <f t="shared" si="68"/>
        <v>0.14450000000000007</v>
      </c>
      <c r="F100" s="326">
        <f t="shared" si="1"/>
        <v>4.5510964004964835E-2</v>
      </c>
      <c r="G100" s="327">
        <f t="shared" si="63"/>
        <v>330</v>
      </c>
      <c r="H100" s="415"/>
      <c r="I100" s="414">
        <f t="shared" si="3"/>
        <v>0</v>
      </c>
      <c r="J100" s="329">
        <f t="shared" si="4"/>
        <v>350</v>
      </c>
      <c r="K100" s="421"/>
      <c r="L100" s="414">
        <f t="shared" si="5"/>
        <v>0</v>
      </c>
      <c r="M100" s="333">
        <f t="shared" si="6"/>
        <v>370</v>
      </c>
      <c r="N100" s="428"/>
      <c r="O100" s="414">
        <f t="shared" si="7"/>
        <v>0</v>
      </c>
      <c r="P100" s="351">
        <f t="shared" si="64"/>
        <v>0</v>
      </c>
      <c r="Q100" s="335">
        <f t="shared" si="71"/>
        <v>0.15</v>
      </c>
      <c r="R100" s="335">
        <f t="shared" si="8"/>
        <v>4.5510964004964835E-2</v>
      </c>
      <c r="S100" s="336">
        <f t="shared" si="66"/>
        <v>330</v>
      </c>
      <c r="T100" s="421"/>
      <c r="U100" s="411">
        <f t="shared" si="9"/>
        <v>0</v>
      </c>
      <c r="V100" s="338">
        <f t="shared" si="10"/>
        <v>350</v>
      </c>
      <c r="W100" s="421"/>
      <c r="X100" s="430">
        <f t="shared" si="11"/>
        <v>0</v>
      </c>
      <c r="Y100" s="339">
        <f t="shared" si="12"/>
        <v>370</v>
      </c>
      <c r="Z100" s="421"/>
      <c r="AA100" s="430">
        <f t="shared" si="13"/>
        <v>0</v>
      </c>
      <c r="AB100" s="355">
        <f t="shared" si="14"/>
        <v>0</v>
      </c>
      <c r="AC100" s="9">
        <f t="shared" si="69"/>
        <v>0.15</v>
      </c>
      <c r="AD100" s="9">
        <f t="shared" si="15"/>
        <v>1.0573254263779709E-2</v>
      </c>
      <c r="AE100" s="11">
        <f t="shared" si="16"/>
        <v>76.666666666666671</v>
      </c>
      <c r="AF100" s="421"/>
      <c r="AG100" s="411">
        <f t="shared" si="17"/>
        <v>0</v>
      </c>
      <c r="AH100" s="12">
        <f t="shared" si="18"/>
        <v>88</v>
      </c>
      <c r="AI100" s="421"/>
      <c r="AJ100" s="439">
        <f t="shared" si="19"/>
        <v>0</v>
      </c>
      <c r="AK100" s="13">
        <f t="shared" si="20"/>
        <v>101</v>
      </c>
      <c r="AL100" s="426"/>
      <c r="AM100" s="427">
        <f t="shared" si="21"/>
        <v>0</v>
      </c>
      <c r="AN100" s="361">
        <f t="shared" si="22"/>
        <v>0</v>
      </c>
      <c r="AO100" s="378">
        <f t="shared" si="70"/>
        <v>0.15</v>
      </c>
      <c r="AP100" s="378">
        <f t="shared" si="23"/>
        <v>7.5851606674941386E-3</v>
      </c>
      <c r="AQ100" s="379">
        <f t="shared" si="24"/>
        <v>55</v>
      </c>
      <c r="AR100" s="421"/>
      <c r="AS100" s="411">
        <f t="shared" si="25"/>
        <v>0</v>
      </c>
      <c r="AT100" s="383">
        <f t="shared" si="26"/>
        <v>63</v>
      </c>
      <c r="AU100" s="421"/>
      <c r="AV100" s="439">
        <f t="shared" si="27"/>
        <v>0</v>
      </c>
      <c r="AW100" s="385">
        <f t="shared" si="28"/>
        <v>72</v>
      </c>
      <c r="AX100" s="421"/>
      <c r="AY100" s="427">
        <f t="shared" si="29"/>
        <v>0</v>
      </c>
      <c r="AZ100" s="361">
        <f t="shared" si="30"/>
        <v>0</v>
      </c>
      <c r="BA100" s="17">
        <f t="shared" si="2"/>
        <v>5.7923045097227968E-3</v>
      </c>
      <c r="BB100" s="14">
        <f t="shared" si="31"/>
        <v>42</v>
      </c>
      <c r="BC100" s="24"/>
      <c r="BD100" s="10">
        <f t="shared" si="32"/>
        <v>0</v>
      </c>
      <c r="BE100" s="15">
        <f t="shared" si="33"/>
        <v>48</v>
      </c>
      <c r="BF100" s="24"/>
      <c r="BG100" s="23">
        <f t="shared" si="34"/>
        <v>0</v>
      </c>
      <c r="BH100" s="16">
        <f t="shared" si="35"/>
        <v>55</v>
      </c>
      <c r="BI100" s="24"/>
      <c r="BJ100" s="25">
        <f t="shared" si="36"/>
        <v>0</v>
      </c>
      <c r="BK100" s="26">
        <f t="shared" si="37"/>
        <v>0</v>
      </c>
      <c r="BL100" s="17">
        <f t="shared" si="38"/>
        <v>4.5970670712085692E-3</v>
      </c>
      <c r="BM100" s="14">
        <f t="shared" si="39"/>
        <v>33.333333333333336</v>
      </c>
      <c r="BN100" s="24"/>
      <c r="BO100" s="10">
        <f t="shared" si="40"/>
        <v>0</v>
      </c>
      <c r="BP100" s="15">
        <f t="shared" si="41"/>
        <v>38</v>
      </c>
      <c r="BQ100" s="24"/>
      <c r="BR100" s="23">
        <f t="shared" si="42"/>
        <v>0</v>
      </c>
      <c r="BS100" s="16">
        <f t="shared" si="43"/>
        <v>44</v>
      </c>
      <c r="BT100" s="24"/>
      <c r="BU100" s="25">
        <f t="shared" si="44"/>
        <v>0</v>
      </c>
      <c r="BV100" s="26">
        <f t="shared" si="45"/>
        <v>0</v>
      </c>
      <c r="BW100" s="17">
        <f t="shared" si="46"/>
        <v>3.8418346237957327E-3</v>
      </c>
      <c r="BX100" s="14">
        <f t="shared" si="47"/>
        <v>27.857142857142858</v>
      </c>
      <c r="BY100" s="24"/>
      <c r="BZ100" s="10">
        <f t="shared" si="48"/>
        <v>0</v>
      </c>
      <c r="CA100" s="15">
        <f t="shared" si="49"/>
        <v>32</v>
      </c>
      <c r="CB100" s="24"/>
      <c r="CC100" s="23">
        <f t="shared" si="50"/>
        <v>0</v>
      </c>
      <c r="CD100" s="16">
        <f t="shared" si="51"/>
        <v>37</v>
      </c>
      <c r="CE100" s="24"/>
      <c r="CF100" s="25">
        <f t="shared" si="52"/>
        <v>0</v>
      </c>
      <c r="CG100" s="26">
        <f t="shared" si="53"/>
        <v>0</v>
      </c>
      <c r="CH100" s="17">
        <f t="shared" si="54"/>
        <v>3.1892152806509448E-3</v>
      </c>
      <c r="CI100" s="14">
        <f t="shared" si="55"/>
        <v>23.125</v>
      </c>
      <c r="CJ100" s="24"/>
      <c r="CK100" s="10">
        <f t="shared" si="56"/>
        <v>0</v>
      </c>
      <c r="CL100" s="15">
        <f t="shared" si="57"/>
        <v>27</v>
      </c>
      <c r="CM100" s="24"/>
      <c r="CN100" s="23">
        <f t="shared" si="58"/>
        <v>0</v>
      </c>
      <c r="CO100" s="15">
        <f t="shared" si="59"/>
        <v>31</v>
      </c>
      <c r="CP100" s="24"/>
      <c r="CQ100" s="23">
        <f t="shared" si="60"/>
        <v>0</v>
      </c>
      <c r="CR100" s="361">
        <f t="shared" si="61"/>
        <v>0</v>
      </c>
    </row>
    <row r="101" spans="1:96" x14ac:dyDescent="0.25">
      <c r="A101" s="347">
        <f t="shared" si="72"/>
        <v>88</v>
      </c>
      <c r="B101" s="367">
        <f t="shared" si="62"/>
        <v>7351</v>
      </c>
      <c r="C101" s="460" t="s">
        <v>10</v>
      </c>
      <c r="D101" s="366">
        <f t="shared" si="67"/>
        <v>7450</v>
      </c>
      <c r="E101" s="326">
        <f t="shared" si="68"/>
        <v>0.14450000000000007</v>
      </c>
      <c r="F101" s="326">
        <f t="shared" si="1"/>
        <v>4.489185144878248E-2</v>
      </c>
      <c r="G101" s="327">
        <f t="shared" si="63"/>
        <v>330</v>
      </c>
      <c r="H101" s="415"/>
      <c r="I101" s="414">
        <f t="shared" si="3"/>
        <v>0</v>
      </c>
      <c r="J101" s="329">
        <f t="shared" si="4"/>
        <v>350</v>
      </c>
      <c r="K101" s="421"/>
      <c r="L101" s="414">
        <f t="shared" si="5"/>
        <v>0</v>
      </c>
      <c r="M101" s="333">
        <f t="shared" si="6"/>
        <v>370</v>
      </c>
      <c r="N101" s="428"/>
      <c r="O101" s="414">
        <f t="shared" si="7"/>
        <v>0</v>
      </c>
      <c r="P101" s="351">
        <f t="shared" si="64"/>
        <v>0</v>
      </c>
      <c r="Q101" s="335">
        <f t="shared" si="71"/>
        <v>0.15</v>
      </c>
      <c r="R101" s="335">
        <f t="shared" si="8"/>
        <v>4.489185144878248E-2</v>
      </c>
      <c r="S101" s="336">
        <f t="shared" si="66"/>
        <v>330</v>
      </c>
      <c r="T101" s="421"/>
      <c r="U101" s="411">
        <f t="shared" si="9"/>
        <v>0</v>
      </c>
      <c r="V101" s="338">
        <f t="shared" si="10"/>
        <v>350</v>
      </c>
      <c r="W101" s="421"/>
      <c r="X101" s="430">
        <f t="shared" si="11"/>
        <v>0</v>
      </c>
      <c r="Y101" s="339">
        <f t="shared" si="12"/>
        <v>370</v>
      </c>
      <c r="Z101" s="421"/>
      <c r="AA101" s="430">
        <f t="shared" si="13"/>
        <v>0</v>
      </c>
      <c r="AB101" s="355">
        <f t="shared" si="14"/>
        <v>0</v>
      </c>
      <c r="AC101" s="9">
        <f t="shared" si="69"/>
        <v>0.15</v>
      </c>
      <c r="AD101" s="9">
        <f t="shared" si="15"/>
        <v>1.0656146556024123E-2</v>
      </c>
      <c r="AE101" s="11">
        <f t="shared" si="16"/>
        <v>78.333333333333329</v>
      </c>
      <c r="AF101" s="421"/>
      <c r="AG101" s="411">
        <f t="shared" si="17"/>
        <v>0</v>
      </c>
      <c r="AH101" s="12">
        <f t="shared" si="18"/>
        <v>90</v>
      </c>
      <c r="AI101" s="421"/>
      <c r="AJ101" s="439">
        <f t="shared" si="19"/>
        <v>0</v>
      </c>
      <c r="AK101" s="13">
        <f t="shared" si="20"/>
        <v>104</v>
      </c>
      <c r="AL101" s="426"/>
      <c r="AM101" s="427">
        <f t="shared" si="21"/>
        <v>0</v>
      </c>
      <c r="AN101" s="361">
        <f t="shared" si="22"/>
        <v>0</v>
      </c>
      <c r="AO101" s="378">
        <f t="shared" si="70"/>
        <v>0.15</v>
      </c>
      <c r="AP101" s="378">
        <f t="shared" si="23"/>
        <v>7.6520201333151955E-3</v>
      </c>
      <c r="AQ101" s="379">
        <f t="shared" si="24"/>
        <v>56.25</v>
      </c>
      <c r="AR101" s="421"/>
      <c r="AS101" s="411">
        <f t="shared" si="25"/>
        <v>0</v>
      </c>
      <c r="AT101" s="383">
        <f t="shared" si="26"/>
        <v>65</v>
      </c>
      <c r="AU101" s="421"/>
      <c r="AV101" s="439">
        <f t="shared" si="27"/>
        <v>0</v>
      </c>
      <c r="AW101" s="385">
        <f t="shared" si="28"/>
        <v>75</v>
      </c>
      <c r="AX101" s="421"/>
      <c r="AY101" s="427">
        <f t="shared" si="29"/>
        <v>0</v>
      </c>
      <c r="AZ101" s="361">
        <f t="shared" si="30"/>
        <v>0</v>
      </c>
      <c r="BA101" s="17">
        <f t="shared" si="2"/>
        <v>5.8495442796898381E-3</v>
      </c>
      <c r="BB101" s="14">
        <f t="shared" si="31"/>
        <v>43</v>
      </c>
      <c r="BC101" s="24"/>
      <c r="BD101" s="10">
        <f t="shared" si="32"/>
        <v>0</v>
      </c>
      <c r="BE101" s="15">
        <f t="shared" si="33"/>
        <v>49</v>
      </c>
      <c r="BF101" s="24"/>
      <c r="BG101" s="23">
        <f t="shared" si="34"/>
        <v>0</v>
      </c>
      <c r="BH101" s="16">
        <f t="shared" si="35"/>
        <v>56</v>
      </c>
      <c r="BI101" s="24"/>
      <c r="BJ101" s="25">
        <f t="shared" si="36"/>
        <v>0</v>
      </c>
      <c r="BK101" s="26">
        <f t="shared" si="37"/>
        <v>0</v>
      </c>
      <c r="BL101" s="17">
        <f t="shared" si="38"/>
        <v>4.6478937106062667E-3</v>
      </c>
      <c r="BM101" s="14">
        <f t="shared" si="39"/>
        <v>34.166666666666664</v>
      </c>
      <c r="BN101" s="24"/>
      <c r="BO101" s="10">
        <f t="shared" si="40"/>
        <v>0</v>
      </c>
      <c r="BP101" s="15">
        <f t="shared" si="41"/>
        <v>39</v>
      </c>
      <c r="BQ101" s="24"/>
      <c r="BR101" s="23">
        <f t="shared" si="42"/>
        <v>0</v>
      </c>
      <c r="BS101" s="16">
        <f t="shared" si="43"/>
        <v>45</v>
      </c>
      <c r="BT101" s="24"/>
      <c r="BU101" s="25">
        <f t="shared" si="44"/>
        <v>0</v>
      </c>
      <c r="BV101" s="26">
        <f t="shared" si="45"/>
        <v>0</v>
      </c>
      <c r="BW101" s="17">
        <f t="shared" si="46"/>
        <v>3.8867403851759724E-3</v>
      </c>
      <c r="BX101" s="14">
        <f t="shared" si="47"/>
        <v>28.571428571428573</v>
      </c>
      <c r="BY101" s="24"/>
      <c r="BZ101" s="10">
        <f t="shared" si="48"/>
        <v>0</v>
      </c>
      <c r="CA101" s="15">
        <f t="shared" si="49"/>
        <v>33</v>
      </c>
      <c r="CB101" s="24"/>
      <c r="CC101" s="23">
        <f t="shared" si="50"/>
        <v>0</v>
      </c>
      <c r="CD101" s="16">
        <f t="shared" si="51"/>
        <v>38</v>
      </c>
      <c r="CE101" s="24"/>
      <c r="CF101" s="25">
        <f t="shared" si="52"/>
        <v>0</v>
      </c>
      <c r="CG101" s="26">
        <f t="shared" si="53"/>
        <v>0</v>
      </c>
      <c r="CH101" s="17">
        <f t="shared" si="54"/>
        <v>3.2308529451775267E-3</v>
      </c>
      <c r="CI101" s="14">
        <f t="shared" si="55"/>
        <v>23.75</v>
      </c>
      <c r="CJ101" s="24"/>
      <c r="CK101" s="10">
        <f t="shared" si="56"/>
        <v>0</v>
      </c>
      <c r="CL101" s="15">
        <f t="shared" si="57"/>
        <v>27</v>
      </c>
      <c r="CM101" s="24"/>
      <c r="CN101" s="23">
        <f t="shared" si="58"/>
        <v>0</v>
      </c>
      <c r="CO101" s="15">
        <f t="shared" si="59"/>
        <v>31</v>
      </c>
      <c r="CP101" s="24"/>
      <c r="CQ101" s="23">
        <f t="shared" si="60"/>
        <v>0</v>
      </c>
      <c r="CR101" s="361">
        <f t="shared" si="61"/>
        <v>0</v>
      </c>
    </row>
    <row r="102" spans="1:96" x14ac:dyDescent="0.25">
      <c r="A102" s="347">
        <f t="shared" si="72"/>
        <v>89</v>
      </c>
      <c r="B102" s="367">
        <f t="shared" si="62"/>
        <v>7451</v>
      </c>
      <c r="C102" s="460" t="s">
        <v>10</v>
      </c>
      <c r="D102" s="366">
        <f t="shared" si="67"/>
        <v>7550</v>
      </c>
      <c r="E102" s="326">
        <f t="shared" si="68"/>
        <v>0.14450000000000007</v>
      </c>
      <c r="F102" s="326">
        <f t="shared" si="1"/>
        <v>4.4289357133270701E-2</v>
      </c>
      <c r="G102" s="327">
        <f t="shared" si="63"/>
        <v>330</v>
      </c>
      <c r="H102" s="415"/>
      <c r="I102" s="414">
        <f t="shared" si="3"/>
        <v>0</v>
      </c>
      <c r="J102" s="329">
        <f t="shared" si="4"/>
        <v>350</v>
      </c>
      <c r="K102" s="421"/>
      <c r="L102" s="414">
        <f t="shared" si="5"/>
        <v>0</v>
      </c>
      <c r="M102" s="333">
        <f t="shared" si="6"/>
        <v>370</v>
      </c>
      <c r="N102" s="428"/>
      <c r="O102" s="414">
        <f t="shared" si="7"/>
        <v>0</v>
      </c>
      <c r="P102" s="351">
        <f t="shared" si="64"/>
        <v>0</v>
      </c>
      <c r="Q102" s="335">
        <f t="shared" si="71"/>
        <v>0.15</v>
      </c>
      <c r="R102" s="335">
        <f t="shared" si="8"/>
        <v>4.4289357133270701E-2</v>
      </c>
      <c r="S102" s="336">
        <f t="shared" si="66"/>
        <v>330</v>
      </c>
      <c r="T102" s="421"/>
      <c r="U102" s="411">
        <f t="shared" si="9"/>
        <v>0</v>
      </c>
      <c r="V102" s="338">
        <f t="shared" si="10"/>
        <v>350</v>
      </c>
      <c r="W102" s="421"/>
      <c r="X102" s="430">
        <f t="shared" si="11"/>
        <v>0</v>
      </c>
      <c r="Y102" s="339">
        <f t="shared" si="12"/>
        <v>370</v>
      </c>
      <c r="Z102" s="421"/>
      <c r="AA102" s="430">
        <f t="shared" si="13"/>
        <v>0</v>
      </c>
      <c r="AB102" s="355">
        <f t="shared" si="14"/>
        <v>0</v>
      </c>
      <c r="AC102" s="9">
        <f t="shared" si="69"/>
        <v>0.15</v>
      </c>
      <c r="AD102" s="9">
        <f t="shared" si="15"/>
        <v>1.0736813850489867E-2</v>
      </c>
      <c r="AE102" s="11">
        <f t="shared" si="16"/>
        <v>80</v>
      </c>
      <c r="AF102" s="421"/>
      <c r="AG102" s="411">
        <f t="shared" si="17"/>
        <v>0</v>
      </c>
      <c r="AH102" s="12">
        <f t="shared" si="18"/>
        <v>92</v>
      </c>
      <c r="AI102" s="421"/>
      <c r="AJ102" s="439">
        <f t="shared" si="19"/>
        <v>0</v>
      </c>
      <c r="AK102" s="13">
        <f t="shared" si="20"/>
        <v>106</v>
      </c>
      <c r="AL102" s="426"/>
      <c r="AM102" s="427">
        <f t="shared" si="21"/>
        <v>0</v>
      </c>
      <c r="AN102" s="361">
        <f t="shared" si="22"/>
        <v>0</v>
      </c>
      <c r="AO102" s="378">
        <f t="shared" si="70"/>
        <v>0.15</v>
      </c>
      <c r="AP102" s="378">
        <f t="shared" si="23"/>
        <v>7.7170849550395916E-3</v>
      </c>
      <c r="AQ102" s="379">
        <f t="shared" si="24"/>
        <v>57.5</v>
      </c>
      <c r="AR102" s="421"/>
      <c r="AS102" s="411">
        <f t="shared" si="25"/>
        <v>0</v>
      </c>
      <c r="AT102" s="383">
        <f t="shared" si="26"/>
        <v>66</v>
      </c>
      <c r="AU102" s="421"/>
      <c r="AV102" s="439">
        <f t="shared" si="27"/>
        <v>0</v>
      </c>
      <c r="AW102" s="385">
        <f t="shared" si="28"/>
        <v>76</v>
      </c>
      <c r="AX102" s="421"/>
      <c r="AY102" s="427">
        <f t="shared" si="29"/>
        <v>0</v>
      </c>
      <c r="AZ102" s="361">
        <f t="shared" si="30"/>
        <v>0</v>
      </c>
      <c r="BA102" s="17">
        <f t="shared" si="2"/>
        <v>5.9052476177694265E-3</v>
      </c>
      <c r="BB102" s="14">
        <f t="shared" si="31"/>
        <v>44</v>
      </c>
      <c r="BC102" s="24"/>
      <c r="BD102" s="10">
        <f t="shared" si="32"/>
        <v>0</v>
      </c>
      <c r="BE102" s="15">
        <f t="shared" si="33"/>
        <v>51</v>
      </c>
      <c r="BF102" s="24"/>
      <c r="BG102" s="23">
        <f t="shared" si="34"/>
        <v>0</v>
      </c>
      <c r="BH102" s="16">
        <f t="shared" si="35"/>
        <v>59</v>
      </c>
      <c r="BI102" s="24"/>
      <c r="BJ102" s="25">
        <f t="shared" si="36"/>
        <v>0</v>
      </c>
      <c r="BK102" s="26">
        <f t="shared" si="37"/>
        <v>0</v>
      </c>
      <c r="BL102" s="17">
        <f t="shared" si="38"/>
        <v>4.6973560595893167E-3</v>
      </c>
      <c r="BM102" s="14">
        <f t="shared" si="39"/>
        <v>35</v>
      </c>
      <c r="BN102" s="24"/>
      <c r="BO102" s="10">
        <f t="shared" si="40"/>
        <v>0</v>
      </c>
      <c r="BP102" s="15">
        <f t="shared" si="41"/>
        <v>40</v>
      </c>
      <c r="BQ102" s="24"/>
      <c r="BR102" s="23">
        <f t="shared" si="42"/>
        <v>0</v>
      </c>
      <c r="BS102" s="16">
        <f t="shared" si="43"/>
        <v>46</v>
      </c>
      <c r="BT102" s="24"/>
      <c r="BU102" s="25">
        <f t="shared" si="44"/>
        <v>0</v>
      </c>
      <c r="BV102" s="26">
        <f t="shared" si="45"/>
        <v>0</v>
      </c>
      <c r="BW102" s="17">
        <f t="shared" si="46"/>
        <v>3.9304407845543263E-3</v>
      </c>
      <c r="BX102" s="14">
        <f t="shared" si="47"/>
        <v>29.285714285714285</v>
      </c>
      <c r="BY102" s="24"/>
      <c r="BZ102" s="10">
        <f t="shared" si="48"/>
        <v>0</v>
      </c>
      <c r="CA102" s="15">
        <f t="shared" si="49"/>
        <v>34</v>
      </c>
      <c r="CB102" s="24"/>
      <c r="CC102" s="23">
        <f t="shared" si="50"/>
        <v>0</v>
      </c>
      <c r="CD102" s="16">
        <f t="shared" si="51"/>
        <v>39</v>
      </c>
      <c r="CE102" s="24"/>
      <c r="CF102" s="25">
        <f t="shared" si="52"/>
        <v>0</v>
      </c>
      <c r="CG102" s="26">
        <f t="shared" si="53"/>
        <v>0</v>
      </c>
      <c r="CH102" s="17">
        <f t="shared" si="54"/>
        <v>3.2713729700711313E-3</v>
      </c>
      <c r="CI102" s="14">
        <f t="shared" si="55"/>
        <v>24.375</v>
      </c>
      <c r="CJ102" s="24"/>
      <c r="CK102" s="10">
        <f t="shared" si="56"/>
        <v>0</v>
      </c>
      <c r="CL102" s="15">
        <f t="shared" si="57"/>
        <v>28</v>
      </c>
      <c r="CM102" s="24"/>
      <c r="CN102" s="23">
        <f t="shared" si="58"/>
        <v>0</v>
      </c>
      <c r="CO102" s="15">
        <f t="shared" si="59"/>
        <v>32</v>
      </c>
      <c r="CP102" s="24"/>
      <c r="CQ102" s="23">
        <f t="shared" si="60"/>
        <v>0</v>
      </c>
      <c r="CR102" s="361">
        <f t="shared" si="61"/>
        <v>0</v>
      </c>
    </row>
    <row r="103" spans="1:96" x14ac:dyDescent="0.25">
      <c r="A103" s="347">
        <f t="shared" si="72"/>
        <v>90</v>
      </c>
      <c r="B103" s="367">
        <f t="shared" si="62"/>
        <v>7551</v>
      </c>
      <c r="C103" s="460" t="s">
        <v>10</v>
      </c>
      <c r="D103" s="366">
        <f t="shared" si="67"/>
        <v>7650</v>
      </c>
      <c r="E103" s="326">
        <f t="shared" si="68"/>
        <v>0.14450000000000007</v>
      </c>
      <c r="F103" s="326">
        <f t="shared" si="1"/>
        <v>4.3702820818434643E-2</v>
      </c>
      <c r="G103" s="327">
        <f t="shared" si="63"/>
        <v>330</v>
      </c>
      <c r="H103" s="415"/>
      <c r="I103" s="414">
        <f t="shared" si="3"/>
        <v>0</v>
      </c>
      <c r="J103" s="329">
        <f t="shared" si="4"/>
        <v>350</v>
      </c>
      <c r="K103" s="421"/>
      <c r="L103" s="414">
        <f t="shared" si="5"/>
        <v>0</v>
      </c>
      <c r="M103" s="333">
        <f t="shared" si="6"/>
        <v>370</v>
      </c>
      <c r="N103" s="428"/>
      <c r="O103" s="414">
        <f t="shared" si="7"/>
        <v>0</v>
      </c>
      <c r="P103" s="351">
        <f t="shared" si="64"/>
        <v>0</v>
      </c>
      <c r="Q103" s="335">
        <f t="shared" si="71"/>
        <v>0.15</v>
      </c>
      <c r="R103" s="335">
        <f t="shared" si="8"/>
        <v>4.3702820818434643E-2</v>
      </c>
      <c r="S103" s="336">
        <f t="shared" si="66"/>
        <v>330</v>
      </c>
      <c r="T103" s="421"/>
      <c r="U103" s="411">
        <f t="shared" si="9"/>
        <v>0</v>
      </c>
      <c r="V103" s="338">
        <f t="shared" si="10"/>
        <v>350</v>
      </c>
      <c r="W103" s="421"/>
      <c r="X103" s="430">
        <f t="shared" si="11"/>
        <v>0</v>
      </c>
      <c r="Y103" s="339">
        <f t="shared" si="12"/>
        <v>370</v>
      </c>
      <c r="Z103" s="421"/>
      <c r="AA103" s="430">
        <f t="shared" si="13"/>
        <v>0</v>
      </c>
      <c r="AB103" s="355">
        <f t="shared" si="14"/>
        <v>0</v>
      </c>
      <c r="AC103" s="9">
        <f t="shared" si="69"/>
        <v>0.15</v>
      </c>
      <c r="AD103" s="9">
        <f t="shared" si="15"/>
        <v>1.0815344545976251E-2</v>
      </c>
      <c r="AE103" s="11">
        <f t="shared" si="16"/>
        <v>81.666666666666671</v>
      </c>
      <c r="AF103" s="421"/>
      <c r="AG103" s="411">
        <f t="shared" si="17"/>
        <v>0</v>
      </c>
      <c r="AH103" s="12">
        <f t="shared" si="18"/>
        <v>94</v>
      </c>
      <c r="AI103" s="421"/>
      <c r="AJ103" s="439">
        <f t="shared" si="19"/>
        <v>0</v>
      </c>
      <c r="AK103" s="13">
        <f t="shared" si="20"/>
        <v>108</v>
      </c>
      <c r="AL103" s="426"/>
      <c r="AM103" s="427">
        <f t="shared" si="21"/>
        <v>0</v>
      </c>
      <c r="AN103" s="361">
        <f t="shared" si="22"/>
        <v>0</v>
      </c>
      <c r="AO103" s="378">
        <f t="shared" si="70"/>
        <v>0.15</v>
      </c>
      <c r="AP103" s="378">
        <f t="shared" si="23"/>
        <v>7.7804264335849553E-3</v>
      </c>
      <c r="AQ103" s="379">
        <f t="shared" si="24"/>
        <v>58.75</v>
      </c>
      <c r="AR103" s="421"/>
      <c r="AS103" s="411">
        <f t="shared" si="25"/>
        <v>0</v>
      </c>
      <c r="AT103" s="383">
        <f t="shared" si="26"/>
        <v>68</v>
      </c>
      <c r="AU103" s="421"/>
      <c r="AV103" s="439">
        <f t="shared" si="27"/>
        <v>0</v>
      </c>
      <c r="AW103" s="385">
        <f t="shared" si="28"/>
        <v>78</v>
      </c>
      <c r="AX103" s="421"/>
      <c r="AY103" s="427">
        <f t="shared" si="29"/>
        <v>0</v>
      </c>
      <c r="AZ103" s="361">
        <f t="shared" si="30"/>
        <v>0</v>
      </c>
      <c r="BA103" s="17">
        <f t="shared" si="2"/>
        <v>5.9594755661501785E-3</v>
      </c>
      <c r="BB103" s="14">
        <f t="shared" si="31"/>
        <v>45</v>
      </c>
      <c r="BC103" s="24"/>
      <c r="BD103" s="10">
        <f t="shared" si="32"/>
        <v>0</v>
      </c>
      <c r="BE103" s="15">
        <f t="shared" si="33"/>
        <v>52</v>
      </c>
      <c r="BF103" s="24"/>
      <c r="BG103" s="23">
        <f t="shared" si="34"/>
        <v>0</v>
      </c>
      <c r="BH103" s="16">
        <f t="shared" si="35"/>
        <v>60</v>
      </c>
      <c r="BI103" s="24"/>
      <c r="BJ103" s="25">
        <f t="shared" si="36"/>
        <v>0</v>
      </c>
      <c r="BK103" s="26">
        <f t="shared" si="37"/>
        <v>0</v>
      </c>
      <c r="BL103" s="17">
        <f t="shared" si="38"/>
        <v>4.7455083211936609E-3</v>
      </c>
      <c r="BM103" s="14">
        <f t="shared" si="39"/>
        <v>35.833333333333336</v>
      </c>
      <c r="BN103" s="24"/>
      <c r="BO103" s="10">
        <f t="shared" si="40"/>
        <v>0</v>
      </c>
      <c r="BP103" s="15">
        <f t="shared" si="41"/>
        <v>41</v>
      </c>
      <c r="BQ103" s="24"/>
      <c r="BR103" s="23">
        <f t="shared" si="42"/>
        <v>0</v>
      </c>
      <c r="BS103" s="16">
        <f t="shared" si="43"/>
        <v>47</v>
      </c>
      <c r="BT103" s="24"/>
      <c r="BU103" s="25">
        <f t="shared" si="44"/>
        <v>0</v>
      </c>
      <c r="BV103" s="26">
        <f t="shared" si="45"/>
        <v>0</v>
      </c>
      <c r="BW103" s="17">
        <f t="shared" si="46"/>
        <v>3.9729837107667859E-3</v>
      </c>
      <c r="BX103" s="14">
        <f t="shared" si="47"/>
        <v>30</v>
      </c>
      <c r="BY103" s="24"/>
      <c r="BZ103" s="10">
        <f t="shared" si="48"/>
        <v>0</v>
      </c>
      <c r="CA103" s="15">
        <f t="shared" si="49"/>
        <v>35</v>
      </c>
      <c r="CB103" s="24"/>
      <c r="CC103" s="23">
        <f t="shared" si="50"/>
        <v>0</v>
      </c>
      <c r="CD103" s="16">
        <f t="shared" si="51"/>
        <v>40</v>
      </c>
      <c r="CE103" s="24"/>
      <c r="CF103" s="25">
        <f t="shared" si="52"/>
        <v>0</v>
      </c>
      <c r="CG103" s="26">
        <f t="shared" si="53"/>
        <v>0</v>
      </c>
      <c r="CH103" s="17">
        <f t="shared" si="54"/>
        <v>3.3108197589723216E-3</v>
      </c>
      <c r="CI103" s="14">
        <f t="shared" si="55"/>
        <v>25</v>
      </c>
      <c r="CJ103" s="24"/>
      <c r="CK103" s="10">
        <f t="shared" si="56"/>
        <v>0</v>
      </c>
      <c r="CL103" s="15">
        <f t="shared" si="57"/>
        <v>29</v>
      </c>
      <c r="CM103" s="24"/>
      <c r="CN103" s="23">
        <f t="shared" si="58"/>
        <v>0</v>
      </c>
      <c r="CO103" s="15">
        <f t="shared" si="59"/>
        <v>33</v>
      </c>
      <c r="CP103" s="24"/>
      <c r="CQ103" s="23">
        <f t="shared" si="60"/>
        <v>0</v>
      </c>
      <c r="CR103" s="361">
        <f t="shared" si="61"/>
        <v>0</v>
      </c>
    </row>
    <row r="104" spans="1:96" x14ac:dyDescent="0.25">
      <c r="A104" s="347">
        <f t="shared" si="72"/>
        <v>91</v>
      </c>
      <c r="B104" s="367">
        <f t="shared" si="62"/>
        <v>7651</v>
      </c>
      <c r="C104" s="460" t="s">
        <v>10</v>
      </c>
      <c r="D104" s="366">
        <f t="shared" si="67"/>
        <v>7750</v>
      </c>
      <c r="E104" s="326">
        <f t="shared" si="68"/>
        <v>0.14450000000000007</v>
      </c>
      <c r="F104" s="326">
        <f t="shared" si="1"/>
        <v>4.3131616782119984E-2</v>
      </c>
      <c r="G104" s="327">
        <f t="shared" si="63"/>
        <v>330</v>
      </c>
      <c r="H104" s="415"/>
      <c r="I104" s="414">
        <f t="shared" si="3"/>
        <v>0</v>
      </c>
      <c r="J104" s="329">
        <f t="shared" si="4"/>
        <v>350</v>
      </c>
      <c r="K104" s="421"/>
      <c r="L104" s="414">
        <f t="shared" si="5"/>
        <v>0</v>
      </c>
      <c r="M104" s="333">
        <f t="shared" si="6"/>
        <v>370</v>
      </c>
      <c r="N104" s="428"/>
      <c r="O104" s="414">
        <f t="shared" si="7"/>
        <v>0</v>
      </c>
      <c r="P104" s="351">
        <f t="shared" si="64"/>
        <v>0</v>
      </c>
      <c r="Q104" s="335">
        <f t="shared" si="71"/>
        <v>0.15</v>
      </c>
      <c r="R104" s="335">
        <f t="shared" si="8"/>
        <v>4.3131616782119984E-2</v>
      </c>
      <c r="S104" s="336">
        <f t="shared" si="66"/>
        <v>330</v>
      </c>
      <c r="T104" s="421"/>
      <c r="U104" s="411">
        <f t="shared" si="9"/>
        <v>0</v>
      </c>
      <c r="V104" s="338">
        <f t="shared" si="10"/>
        <v>350</v>
      </c>
      <c r="W104" s="421"/>
      <c r="X104" s="430">
        <f t="shared" si="11"/>
        <v>0</v>
      </c>
      <c r="Y104" s="339">
        <f t="shared" si="12"/>
        <v>370</v>
      </c>
      <c r="Z104" s="421"/>
      <c r="AA104" s="430">
        <f t="shared" si="13"/>
        <v>0</v>
      </c>
      <c r="AB104" s="355">
        <f t="shared" si="14"/>
        <v>0</v>
      </c>
      <c r="AC104" s="9">
        <f t="shared" si="69"/>
        <v>0.15</v>
      </c>
      <c r="AD104" s="9">
        <f t="shared" si="15"/>
        <v>1.0891822419727267E-2</v>
      </c>
      <c r="AE104" s="11">
        <f t="shared" si="16"/>
        <v>83.333333333333329</v>
      </c>
      <c r="AF104" s="421"/>
      <c r="AG104" s="411">
        <f t="shared" si="17"/>
        <v>0</v>
      </c>
      <c r="AH104" s="12">
        <f t="shared" si="18"/>
        <v>96</v>
      </c>
      <c r="AI104" s="421"/>
      <c r="AJ104" s="439">
        <f t="shared" si="19"/>
        <v>0</v>
      </c>
      <c r="AK104" s="13">
        <f t="shared" si="20"/>
        <v>110</v>
      </c>
      <c r="AL104" s="426"/>
      <c r="AM104" s="427">
        <f t="shared" si="21"/>
        <v>0</v>
      </c>
      <c r="AN104" s="361">
        <f t="shared" si="22"/>
        <v>0</v>
      </c>
      <c r="AO104" s="378">
        <f t="shared" si="70"/>
        <v>0.15</v>
      </c>
      <c r="AP104" s="378">
        <f t="shared" si="23"/>
        <v>7.8421121422036343E-3</v>
      </c>
      <c r="AQ104" s="379">
        <f t="shared" si="24"/>
        <v>60</v>
      </c>
      <c r="AR104" s="421"/>
      <c r="AS104" s="411">
        <f t="shared" si="25"/>
        <v>0</v>
      </c>
      <c r="AT104" s="383">
        <f t="shared" si="26"/>
        <v>69</v>
      </c>
      <c r="AU104" s="421"/>
      <c r="AV104" s="439">
        <f t="shared" si="27"/>
        <v>0</v>
      </c>
      <c r="AW104" s="385">
        <f t="shared" si="28"/>
        <v>79</v>
      </c>
      <c r="AX104" s="421"/>
      <c r="AY104" s="427">
        <f t="shared" si="29"/>
        <v>0</v>
      </c>
      <c r="AZ104" s="361">
        <f t="shared" si="30"/>
        <v>0</v>
      </c>
      <c r="BA104" s="17">
        <f t="shared" si="2"/>
        <v>6.012285975689452E-3</v>
      </c>
      <c r="BB104" s="14">
        <f t="shared" si="31"/>
        <v>46</v>
      </c>
      <c r="BC104" s="24"/>
      <c r="BD104" s="10">
        <f t="shared" si="32"/>
        <v>0</v>
      </c>
      <c r="BE104" s="15">
        <f t="shared" si="33"/>
        <v>53</v>
      </c>
      <c r="BF104" s="24"/>
      <c r="BG104" s="23">
        <f t="shared" si="34"/>
        <v>0</v>
      </c>
      <c r="BH104" s="16">
        <f t="shared" si="35"/>
        <v>61</v>
      </c>
      <c r="BI104" s="24"/>
      <c r="BJ104" s="25">
        <f t="shared" si="36"/>
        <v>0</v>
      </c>
      <c r="BK104" s="26">
        <f t="shared" si="37"/>
        <v>0</v>
      </c>
      <c r="BL104" s="17">
        <f t="shared" si="38"/>
        <v>4.7924018646799977E-3</v>
      </c>
      <c r="BM104" s="14">
        <f t="shared" si="39"/>
        <v>36.666666666666664</v>
      </c>
      <c r="BN104" s="24"/>
      <c r="BO104" s="10">
        <f t="shared" si="40"/>
        <v>0</v>
      </c>
      <c r="BP104" s="15">
        <f t="shared" si="41"/>
        <v>42</v>
      </c>
      <c r="BQ104" s="24"/>
      <c r="BR104" s="23">
        <f t="shared" si="42"/>
        <v>0</v>
      </c>
      <c r="BS104" s="16">
        <f t="shared" si="43"/>
        <v>48</v>
      </c>
      <c r="BT104" s="24"/>
      <c r="BU104" s="25">
        <f t="shared" si="44"/>
        <v>0</v>
      </c>
      <c r="BV104" s="26">
        <f t="shared" si="45"/>
        <v>0</v>
      </c>
      <c r="BW104" s="17">
        <f t="shared" si="46"/>
        <v>4.0144145489851932E-3</v>
      </c>
      <c r="BX104" s="14">
        <f t="shared" si="47"/>
        <v>30.714285714285715</v>
      </c>
      <c r="BY104" s="24"/>
      <c r="BZ104" s="10">
        <f t="shared" si="48"/>
        <v>0</v>
      </c>
      <c r="CA104" s="15">
        <f t="shared" si="49"/>
        <v>35</v>
      </c>
      <c r="CB104" s="24"/>
      <c r="CC104" s="23">
        <f t="shared" si="50"/>
        <v>0</v>
      </c>
      <c r="CD104" s="16">
        <f t="shared" si="51"/>
        <v>40</v>
      </c>
      <c r="CE104" s="24"/>
      <c r="CF104" s="25">
        <f t="shared" si="52"/>
        <v>0</v>
      </c>
      <c r="CG104" s="26">
        <f t="shared" si="53"/>
        <v>0</v>
      </c>
      <c r="CH104" s="17">
        <f t="shared" si="54"/>
        <v>3.3492353940661351E-3</v>
      </c>
      <c r="CI104" s="14">
        <f t="shared" si="55"/>
        <v>25.625</v>
      </c>
      <c r="CJ104" s="24"/>
      <c r="CK104" s="10">
        <f t="shared" si="56"/>
        <v>0</v>
      </c>
      <c r="CL104" s="15">
        <f t="shared" si="57"/>
        <v>29</v>
      </c>
      <c r="CM104" s="24"/>
      <c r="CN104" s="23">
        <f t="shared" si="58"/>
        <v>0</v>
      </c>
      <c r="CO104" s="15">
        <f t="shared" si="59"/>
        <v>33</v>
      </c>
      <c r="CP104" s="24"/>
      <c r="CQ104" s="23">
        <f t="shared" si="60"/>
        <v>0</v>
      </c>
      <c r="CR104" s="361">
        <f t="shared" si="61"/>
        <v>0</v>
      </c>
    </row>
    <row r="105" spans="1:96" x14ac:dyDescent="0.25">
      <c r="A105" s="347">
        <f t="shared" si="72"/>
        <v>92</v>
      </c>
      <c r="B105" s="367">
        <f t="shared" si="62"/>
        <v>7751</v>
      </c>
      <c r="C105" s="460" t="s">
        <v>10</v>
      </c>
      <c r="D105" s="366">
        <f t="shared" si="67"/>
        <v>7850</v>
      </c>
      <c r="E105" s="326">
        <f t="shared" si="68"/>
        <v>0.14450000000000007</v>
      </c>
      <c r="F105" s="326">
        <f t="shared" si="1"/>
        <v>4.2575151593342797E-2</v>
      </c>
      <c r="G105" s="327">
        <f t="shared" si="63"/>
        <v>330</v>
      </c>
      <c r="H105" s="415"/>
      <c r="I105" s="414">
        <f t="shared" si="3"/>
        <v>0</v>
      </c>
      <c r="J105" s="329">
        <f t="shared" si="4"/>
        <v>350</v>
      </c>
      <c r="K105" s="421"/>
      <c r="L105" s="414">
        <f t="shared" si="5"/>
        <v>0</v>
      </c>
      <c r="M105" s="333">
        <f t="shared" si="6"/>
        <v>370</v>
      </c>
      <c r="N105" s="428"/>
      <c r="O105" s="414">
        <f t="shared" si="7"/>
        <v>0</v>
      </c>
      <c r="P105" s="351">
        <f t="shared" si="64"/>
        <v>0</v>
      </c>
      <c r="Q105" s="335">
        <f t="shared" si="71"/>
        <v>0.15</v>
      </c>
      <c r="R105" s="335">
        <f t="shared" si="8"/>
        <v>4.2575151593342797E-2</v>
      </c>
      <c r="S105" s="336">
        <f t="shared" si="66"/>
        <v>330</v>
      </c>
      <c r="T105" s="421"/>
      <c r="U105" s="411">
        <f t="shared" si="9"/>
        <v>0</v>
      </c>
      <c r="V105" s="338">
        <f t="shared" si="10"/>
        <v>350</v>
      </c>
      <c r="W105" s="421"/>
      <c r="X105" s="430">
        <f t="shared" si="11"/>
        <v>0</v>
      </c>
      <c r="Y105" s="339">
        <f t="shared" si="12"/>
        <v>370</v>
      </c>
      <c r="Z105" s="421"/>
      <c r="AA105" s="430">
        <f t="shared" si="13"/>
        <v>0</v>
      </c>
      <c r="AB105" s="355">
        <f t="shared" si="14"/>
        <v>0</v>
      </c>
      <c r="AC105" s="9">
        <f t="shared" si="69"/>
        <v>0.15</v>
      </c>
      <c r="AD105" s="9">
        <f t="shared" si="15"/>
        <v>1.0966326925557993E-2</v>
      </c>
      <c r="AE105" s="11">
        <f t="shared" si="16"/>
        <v>85</v>
      </c>
      <c r="AF105" s="421"/>
      <c r="AG105" s="411">
        <f t="shared" si="17"/>
        <v>0</v>
      </c>
      <c r="AH105" s="12">
        <f t="shared" si="18"/>
        <v>98</v>
      </c>
      <c r="AI105" s="421"/>
      <c r="AJ105" s="439">
        <f t="shared" si="19"/>
        <v>0</v>
      </c>
      <c r="AK105" s="13">
        <f t="shared" si="20"/>
        <v>113</v>
      </c>
      <c r="AL105" s="426"/>
      <c r="AM105" s="427">
        <f t="shared" si="21"/>
        <v>0</v>
      </c>
      <c r="AN105" s="361">
        <f t="shared" si="22"/>
        <v>0</v>
      </c>
      <c r="AO105" s="378">
        <f t="shared" si="70"/>
        <v>0.15</v>
      </c>
      <c r="AP105" s="378">
        <f t="shared" si="23"/>
        <v>7.9022061669462001E-3</v>
      </c>
      <c r="AQ105" s="379">
        <f t="shared" si="24"/>
        <v>61.25</v>
      </c>
      <c r="AR105" s="421"/>
      <c r="AS105" s="411">
        <f t="shared" si="25"/>
        <v>0</v>
      </c>
      <c r="AT105" s="383">
        <f t="shared" si="26"/>
        <v>70</v>
      </c>
      <c r="AU105" s="421"/>
      <c r="AV105" s="439">
        <f t="shared" si="27"/>
        <v>0</v>
      </c>
      <c r="AW105" s="385">
        <f t="shared" si="28"/>
        <v>81</v>
      </c>
      <c r="AX105" s="421"/>
      <c r="AY105" s="427">
        <f t="shared" si="29"/>
        <v>0</v>
      </c>
      <c r="AZ105" s="361">
        <f t="shared" si="30"/>
        <v>0</v>
      </c>
      <c r="BA105" s="17">
        <f t="shared" si="2"/>
        <v>6.0637337117791252E-3</v>
      </c>
      <c r="BB105" s="14">
        <f t="shared" si="31"/>
        <v>47</v>
      </c>
      <c r="BC105" s="24"/>
      <c r="BD105" s="10">
        <f t="shared" si="32"/>
        <v>0</v>
      </c>
      <c r="BE105" s="15">
        <f t="shared" si="33"/>
        <v>54</v>
      </c>
      <c r="BF105" s="24"/>
      <c r="BG105" s="23">
        <f t="shared" si="34"/>
        <v>0</v>
      </c>
      <c r="BH105" s="16">
        <f t="shared" si="35"/>
        <v>62</v>
      </c>
      <c r="BI105" s="24"/>
      <c r="BJ105" s="25">
        <f t="shared" si="36"/>
        <v>0</v>
      </c>
      <c r="BK105" s="26">
        <f t="shared" si="37"/>
        <v>0</v>
      </c>
      <c r="BL105" s="17">
        <f t="shared" si="38"/>
        <v>4.8380854083344086E-3</v>
      </c>
      <c r="BM105" s="14">
        <f t="shared" si="39"/>
        <v>37.5</v>
      </c>
      <c r="BN105" s="24"/>
      <c r="BO105" s="10">
        <f t="shared" si="40"/>
        <v>0</v>
      </c>
      <c r="BP105" s="15">
        <f t="shared" si="41"/>
        <v>43</v>
      </c>
      <c r="BQ105" s="24"/>
      <c r="BR105" s="23">
        <f t="shared" si="42"/>
        <v>0</v>
      </c>
      <c r="BS105" s="16">
        <f t="shared" si="43"/>
        <v>49</v>
      </c>
      <c r="BT105" s="24"/>
      <c r="BU105" s="25">
        <f t="shared" si="44"/>
        <v>0</v>
      </c>
      <c r="BV105" s="26">
        <f t="shared" si="45"/>
        <v>0</v>
      </c>
      <c r="BW105" s="17">
        <f t="shared" si="46"/>
        <v>4.0547763422231235E-3</v>
      </c>
      <c r="BX105" s="14">
        <f t="shared" si="47"/>
        <v>31.428571428571427</v>
      </c>
      <c r="BY105" s="24"/>
      <c r="BZ105" s="10">
        <f t="shared" si="48"/>
        <v>0</v>
      </c>
      <c r="CA105" s="15">
        <f t="shared" si="49"/>
        <v>36</v>
      </c>
      <c r="CB105" s="24"/>
      <c r="CC105" s="23">
        <f t="shared" si="50"/>
        <v>0</v>
      </c>
      <c r="CD105" s="16">
        <f t="shared" si="51"/>
        <v>41</v>
      </c>
      <c r="CE105" s="24"/>
      <c r="CF105" s="25">
        <f t="shared" si="52"/>
        <v>0</v>
      </c>
      <c r="CG105" s="26">
        <f t="shared" si="53"/>
        <v>0</v>
      </c>
      <c r="CH105" s="17">
        <f t="shared" si="54"/>
        <v>3.3866597858340859E-3</v>
      </c>
      <c r="CI105" s="14">
        <f t="shared" si="55"/>
        <v>26.25</v>
      </c>
      <c r="CJ105" s="24"/>
      <c r="CK105" s="10">
        <f t="shared" si="56"/>
        <v>0</v>
      </c>
      <c r="CL105" s="15">
        <f t="shared" si="57"/>
        <v>30</v>
      </c>
      <c r="CM105" s="24"/>
      <c r="CN105" s="23">
        <f t="shared" si="58"/>
        <v>0</v>
      </c>
      <c r="CO105" s="15">
        <f t="shared" si="59"/>
        <v>35</v>
      </c>
      <c r="CP105" s="24"/>
      <c r="CQ105" s="23">
        <f t="shared" si="60"/>
        <v>0</v>
      </c>
      <c r="CR105" s="361">
        <f t="shared" si="61"/>
        <v>0</v>
      </c>
    </row>
    <row r="106" spans="1:96" x14ac:dyDescent="0.25">
      <c r="A106" s="347">
        <f t="shared" si="72"/>
        <v>93</v>
      </c>
      <c r="B106" s="367">
        <f t="shared" si="62"/>
        <v>7851</v>
      </c>
      <c r="C106" s="460" t="s">
        <v>10</v>
      </c>
      <c r="D106" s="366">
        <f t="shared" si="67"/>
        <v>7950</v>
      </c>
      <c r="E106" s="326">
        <f t="shared" si="68"/>
        <v>0.14450000000000007</v>
      </c>
      <c r="F106" s="326">
        <f t="shared" si="1"/>
        <v>4.2032862055789072E-2</v>
      </c>
      <c r="G106" s="327">
        <f t="shared" si="63"/>
        <v>330</v>
      </c>
      <c r="H106" s="415"/>
      <c r="I106" s="414">
        <f t="shared" si="3"/>
        <v>0</v>
      </c>
      <c r="J106" s="329">
        <f t="shared" si="4"/>
        <v>350</v>
      </c>
      <c r="K106" s="421"/>
      <c r="L106" s="414">
        <f t="shared" si="5"/>
        <v>0</v>
      </c>
      <c r="M106" s="333">
        <f t="shared" si="6"/>
        <v>370</v>
      </c>
      <c r="N106" s="428"/>
      <c r="O106" s="414">
        <f t="shared" si="7"/>
        <v>0</v>
      </c>
      <c r="P106" s="351">
        <f t="shared" si="64"/>
        <v>0</v>
      </c>
      <c r="Q106" s="335">
        <f t="shared" si="71"/>
        <v>0.15</v>
      </c>
      <c r="R106" s="335">
        <f t="shared" si="8"/>
        <v>4.2032862055789072E-2</v>
      </c>
      <c r="S106" s="336">
        <f t="shared" si="66"/>
        <v>330</v>
      </c>
      <c r="T106" s="421"/>
      <c r="U106" s="411">
        <f t="shared" si="9"/>
        <v>0</v>
      </c>
      <c r="V106" s="338">
        <f t="shared" si="10"/>
        <v>350</v>
      </c>
      <c r="W106" s="421"/>
      <c r="X106" s="430">
        <f t="shared" si="11"/>
        <v>0</v>
      </c>
      <c r="Y106" s="339">
        <f t="shared" si="12"/>
        <v>370</v>
      </c>
      <c r="Z106" s="421"/>
      <c r="AA106" s="430">
        <f t="shared" si="13"/>
        <v>0</v>
      </c>
      <c r="AB106" s="355">
        <f t="shared" si="14"/>
        <v>0</v>
      </c>
      <c r="AC106" s="9">
        <f t="shared" si="69"/>
        <v>0.15</v>
      </c>
      <c r="AD106" s="9">
        <f t="shared" si="15"/>
        <v>1.103893346919713E-2</v>
      </c>
      <c r="AE106" s="11">
        <f t="shared" si="16"/>
        <v>86.666666666666671</v>
      </c>
      <c r="AF106" s="421"/>
      <c r="AG106" s="411">
        <f t="shared" si="17"/>
        <v>0</v>
      </c>
      <c r="AH106" s="12">
        <f t="shared" si="18"/>
        <v>100</v>
      </c>
      <c r="AI106" s="421"/>
      <c r="AJ106" s="439">
        <f t="shared" si="19"/>
        <v>0</v>
      </c>
      <c r="AK106" s="13">
        <f t="shared" si="20"/>
        <v>115</v>
      </c>
      <c r="AL106" s="426"/>
      <c r="AM106" s="427">
        <f t="shared" si="21"/>
        <v>0</v>
      </c>
      <c r="AN106" s="361">
        <f t="shared" si="22"/>
        <v>0</v>
      </c>
      <c r="AO106" s="378">
        <f t="shared" si="70"/>
        <v>0.15</v>
      </c>
      <c r="AP106" s="378">
        <f t="shared" si="23"/>
        <v>7.9607693287479294E-3</v>
      </c>
      <c r="AQ106" s="379">
        <f t="shared" si="24"/>
        <v>62.5</v>
      </c>
      <c r="AR106" s="421"/>
      <c r="AS106" s="411">
        <f t="shared" si="25"/>
        <v>0</v>
      </c>
      <c r="AT106" s="383">
        <f t="shared" si="26"/>
        <v>72</v>
      </c>
      <c r="AU106" s="421"/>
      <c r="AV106" s="439">
        <f t="shared" si="27"/>
        <v>0</v>
      </c>
      <c r="AW106" s="385">
        <f t="shared" si="28"/>
        <v>83</v>
      </c>
      <c r="AX106" s="421"/>
      <c r="AY106" s="427">
        <f t="shared" si="29"/>
        <v>0</v>
      </c>
      <c r="AZ106" s="361">
        <f t="shared" si="30"/>
        <v>0</v>
      </c>
      <c r="BA106" s="17">
        <f t="shared" si="2"/>
        <v>6.1138708444784104E-3</v>
      </c>
      <c r="BB106" s="14">
        <f t="shared" si="31"/>
        <v>48</v>
      </c>
      <c r="BC106" s="24"/>
      <c r="BD106" s="10">
        <f t="shared" si="32"/>
        <v>0</v>
      </c>
      <c r="BE106" s="15">
        <f t="shared" si="33"/>
        <v>55</v>
      </c>
      <c r="BF106" s="24"/>
      <c r="BG106" s="23">
        <f t="shared" si="34"/>
        <v>0</v>
      </c>
      <c r="BH106" s="16">
        <f t="shared" si="35"/>
        <v>63</v>
      </c>
      <c r="BI106" s="24"/>
      <c r="BJ106" s="25">
        <f t="shared" si="36"/>
        <v>0</v>
      </c>
      <c r="BK106" s="26">
        <f t="shared" si="37"/>
        <v>0</v>
      </c>
      <c r="BL106" s="17">
        <f t="shared" si="38"/>
        <v>4.8826051882987307E-3</v>
      </c>
      <c r="BM106" s="14">
        <f t="shared" si="39"/>
        <v>38.333333333333336</v>
      </c>
      <c r="BN106" s="24"/>
      <c r="BO106" s="10">
        <f t="shared" si="40"/>
        <v>0</v>
      </c>
      <c r="BP106" s="15">
        <f t="shared" si="41"/>
        <v>44</v>
      </c>
      <c r="BQ106" s="24"/>
      <c r="BR106" s="23">
        <f t="shared" si="42"/>
        <v>0</v>
      </c>
      <c r="BS106" s="16">
        <f t="shared" si="43"/>
        <v>51</v>
      </c>
      <c r="BT106" s="24"/>
      <c r="BU106" s="25">
        <f t="shared" si="44"/>
        <v>0</v>
      </c>
      <c r="BV106" s="26">
        <f t="shared" si="45"/>
        <v>0</v>
      </c>
      <c r="BW106" s="17">
        <f t="shared" si="46"/>
        <v>4.094109940498936E-3</v>
      </c>
      <c r="BX106" s="14">
        <f t="shared" si="47"/>
        <v>32.142857142857146</v>
      </c>
      <c r="BY106" s="24"/>
      <c r="BZ106" s="10">
        <f t="shared" si="48"/>
        <v>0</v>
      </c>
      <c r="CA106" s="15">
        <f t="shared" si="49"/>
        <v>37</v>
      </c>
      <c r="CB106" s="24"/>
      <c r="CC106" s="23">
        <f t="shared" si="50"/>
        <v>0</v>
      </c>
      <c r="CD106" s="16">
        <f t="shared" si="51"/>
        <v>43</v>
      </c>
      <c r="CE106" s="24"/>
      <c r="CF106" s="25">
        <f t="shared" si="52"/>
        <v>0</v>
      </c>
      <c r="CG106" s="26">
        <f t="shared" si="53"/>
        <v>0</v>
      </c>
      <c r="CH106" s="17">
        <f t="shared" si="54"/>
        <v>3.4231308113616102E-3</v>
      </c>
      <c r="CI106" s="14">
        <f t="shared" si="55"/>
        <v>26.875</v>
      </c>
      <c r="CJ106" s="24"/>
      <c r="CK106" s="10">
        <f t="shared" si="56"/>
        <v>0</v>
      </c>
      <c r="CL106" s="15">
        <f t="shared" si="57"/>
        <v>31</v>
      </c>
      <c r="CM106" s="24"/>
      <c r="CN106" s="23">
        <f t="shared" si="58"/>
        <v>0</v>
      </c>
      <c r="CO106" s="15">
        <f t="shared" si="59"/>
        <v>36</v>
      </c>
      <c r="CP106" s="24"/>
      <c r="CQ106" s="23">
        <f t="shared" si="60"/>
        <v>0</v>
      </c>
      <c r="CR106" s="361">
        <f t="shared" si="61"/>
        <v>0</v>
      </c>
    </row>
    <row r="107" spans="1:96" x14ac:dyDescent="0.25">
      <c r="A107" s="347">
        <f t="shared" si="72"/>
        <v>94</v>
      </c>
      <c r="B107" s="367">
        <f t="shared" si="62"/>
        <v>7951</v>
      </c>
      <c r="C107" s="460" t="s">
        <v>10</v>
      </c>
      <c r="D107" s="366">
        <f t="shared" si="67"/>
        <v>8050</v>
      </c>
      <c r="E107" s="326">
        <f t="shared" si="68"/>
        <v>0.14450000000000007</v>
      </c>
      <c r="F107" s="326">
        <f t="shared" si="1"/>
        <v>4.1504213306502329E-2</v>
      </c>
      <c r="G107" s="327">
        <f t="shared" si="63"/>
        <v>330</v>
      </c>
      <c r="H107" s="415"/>
      <c r="I107" s="414">
        <f t="shared" si="3"/>
        <v>0</v>
      </c>
      <c r="J107" s="329">
        <f t="shared" si="4"/>
        <v>350</v>
      </c>
      <c r="K107" s="421"/>
      <c r="L107" s="414">
        <f t="shared" si="5"/>
        <v>0</v>
      </c>
      <c r="M107" s="333">
        <f t="shared" si="6"/>
        <v>370</v>
      </c>
      <c r="N107" s="428"/>
      <c r="O107" s="414">
        <f t="shared" si="7"/>
        <v>0</v>
      </c>
      <c r="P107" s="351">
        <f t="shared" si="64"/>
        <v>0</v>
      </c>
      <c r="Q107" s="335">
        <f t="shared" si="71"/>
        <v>0.15</v>
      </c>
      <c r="R107" s="335">
        <f t="shared" si="8"/>
        <v>4.1504213306502329E-2</v>
      </c>
      <c r="S107" s="336">
        <f t="shared" si="66"/>
        <v>330</v>
      </c>
      <c r="T107" s="421"/>
      <c r="U107" s="411">
        <f t="shared" si="9"/>
        <v>0</v>
      </c>
      <c r="V107" s="338">
        <f t="shared" si="10"/>
        <v>350</v>
      </c>
      <c r="W107" s="421"/>
      <c r="X107" s="430">
        <f t="shared" si="11"/>
        <v>0</v>
      </c>
      <c r="Y107" s="339">
        <f t="shared" si="12"/>
        <v>370</v>
      </c>
      <c r="Z107" s="421"/>
      <c r="AA107" s="430">
        <f t="shared" si="13"/>
        <v>0</v>
      </c>
      <c r="AB107" s="355">
        <f t="shared" si="14"/>
        <v>0</v>
      </c>
      <c r="AC107" s="9">
        <f t="shared" si="69"/>
        <v>0.15</v>
      </c>
      <c r="AD107" s="9">
        <f t="shared" si="15"/>
        <v>1.1109713662851633E-2</v>
      </c>
      <c r="AE107" s="11">
        <f t="shared" si="16"/>
        <v>88.333333333333329</v>
      </c>
      <c r="AF107" s="421"/>
      <c r="AG107" s="411">
        <f t="shared" si="17"/>
        <v>0</v>
      </c>
      <c r="AH107" s="12">
        <f t="shared" si="18"/>
        <v>102</v>
      </c>
      <c r="AI107" s="421"/>
      <c r="AJ107" s="439">
        <f t="shared" si="19"/>
        <v>0</v>
      </c>
      <c r="AK107" s="13">
        <f t="shared" si="20"/>
        <v>117</v>
      </c>
      <c r="AL107" s="426"/>
      <c r="AM107" s="427">
        <f t="shared" si="21"/>
        <v>0</v>
      </c>
      <c r="AN107" s="361">
        <f t="shared" si="22"/>
        <v>0</v>
      </c>
      <c r="AO107" s="378">
        <f t="shared" si="70"/>
        <v>0.15</v>
      </c>
      <c r="AP107" s="378">
        <f t="shared" si="23"/>
        <v>8.0178593887561319E-3</v>
      </c>
      <c r="AQ107" s="379">
        <f t="shared" si="24"/>
        <v>63.75</v>
      </c>
      <c r="AR107" s="421"/>
      <c r="AS107" s="411">
        <f t="shared" si="25"/>
        <v>0</v>
      </c>
      <c r="AT107" s="383">
        <f t="shared" si="26"/>
        <v>73</v>
      </c>
      <c r="AU107" s="421"/>
      <c r="AV107" s="439">
        <f t="shared" si="27"/>
        <v>0</v>
      </c>
      <c r="AW107" s="385">
        <f t="shared" si="28"/>
        <v>84</v>
      </c>
      <c r="AX107" s="421"/>
      <c r="AY107" s="427">
        <f t="shared" si="29"/>
        <v>0</v>
      </c>
      <c r="AZ107" s="361">
        <f t="shared" si="30"/>
        <v>0</v>
      </c>
      <c r="BA107" s="17">
        <f t="shared" si="2"/>
        <v>6.1627468242988299E-3</v>
      </c>
      <c r="BB107" s="14">
        <f t="shared" si="31"/>
        <v>49</v>
      </c>
      <c r="BC107" s="24"/>
      <c r="BD107" s="10">
        <f t="shared" si="32"/>
        <v>0</v>
      </c>
      <c r="BE107" s="15">
        <f t="shared" si="33"/>
        <v>56</v>
      </c>
      <c r="BF107" s="24"/>
      <c r="BG107" s="23">
        <f t="shared" si="34"/>
        <v>0</v>
      </c>
      <c r="BH107" s="16">
        <f t="shared" si="35"/>
        <v>64</v>
      </c>
      <c r="BI107" s="24"/>
      <c r="BJ107" s="25">
        <f t="shared" si="36"/>
        <v>0</v>
      </c>
      <c r="BK107" s="26">
        <f t="shared" si="37"/>
        <v>0</v>
      </c>
      <c r="BL107" s="17">
        <f t="shared" si="38"/>
        <v>4.9260051146606297E-3</v>
      </c>
      <c r="BM107" s="14">
        <f t="shared" si="39"/>
        <v>39.166666666666664</v>
      </c>
      <c r="BN107" s="24"/>
      <c r="BO107" s="10">
        <f t="shared" si="40"/>
        <v>0</v>
      </c>
      <c r="BP107" s="15">
        <f t="shared" si="41"/>
        <v>45</v>
      </c>
      <c r="BQ107" s="24"/>
      <c r="BR107" s="23">
        <f t="shared" si="42"/>
        <v>0</v>
      </c>
      <c r="BS107" s="16">
        <f t="shared" si="43"/>
        <v>52</v>
      </c>
      <c r="BT107" s="24"/>
      <c r="BU107" s="25">
        <f t="shared" si="44"/>
        <v>0</v>
      </c>
      <c r="BV107" s="26">
        <f t="shared" si="45"/>
        <v>0</v>
      </c>
      <c r="BW107" s="17">
        <f t="shared" si="46"/>
        <v>4.1324541387426552E-3</v>
      </c>
      <c r="BX107" s="14">
        <f t="shared" si="47"/>
        <v>32.857142857142854</v>
      </c>
      <c r="BY107" s="24"/>
      <c r="BZ107" s="10">
        <f t="shared" si="48"/>
        <v>0</v>
      </c>
      <c r="CA107" s="15">
        <f t="shared" si="49"/>
        <v>38</v>
      </c>
      <c r="CB107" s="24"/>
      <c r="CC107" s="23">
        <f t="shared" si="50"/>
        <v>0</v>
      </c>
      <c r="CD107" s="16">
        <f t="shared" si="51"/>
        <v>44</v>
      </c>
      <c r="CE107" s="24"/>
      <c r="CF107" s="25">
        <f t="shared" si="52"/>
        <v>0</v>
      </c>
      <c r="CG107" s="26">
        <f t="shared" si="53"/>
        <v>0</v>
      </c>
      <c r="CH107" s="17">
        <f t="shared" si="54"/>
        <v>3.4586844422085272E-3</v>
      </c>
      <c r="CI107" s="14">
        <f t="shared" si="55"/>
        <v>27.5</v>
      </c>
      <c r="CJ107" s="24"/>
      <c r="CK107" s="10">
        <f t="shared" si="56"/>
        <v>0</v>
      </c>
      <c r="CL107" s="15">
        <f t="shared" si="57"/>
        <v>32</v>
      </c>
      <c r="CM107" s="24"/>
      <c r="CN107" s="23">
        <f t="shared" si="58"/>
        <v>0</v>
      </c>
      <c r="CO107" s="15">
        <f t="shared" si="59"/>
        <v>37</v>
      </c>
      <c r="CP107" s="24"/>
      <c r="CQ107" s="23">
        <f t="shared" si="60"/>
        <v>0</v>
      </c>
      <c r="CR107" s="361">
        <f t="shared" si="61"/>
        <v>0</v>
      </c>
    </row>
    <row r="108" spans="1:96" x14ac:dyDescent="0.25">
      <c r="A108" s="347">
        <f t="shared" si="72"/>
        <v>95</v>
      </c>
      <c r="B108" s="367">
        <f t="shared" si="62"/>
        <v>8051</v>
      </c>
      <c r="C108" s="460" t="s">
        <v>10</v>
      </c>
      <c r="D108" s="366">
        <f t="shared" si="67"/>
        <v>8150</v>
      </c>
      <c r="E108" s="326">
        <f t="shared" si="68"/>
        <v>0.14450000000000007</v>
      </c>
      <c r="F108" s="326">
        <f t="shared" si="1"/>
        <v>4.0988697056266302E-2</v>
      </c>
      <c r="G108" s="327">
        <f t="shared" si="63"/>
        <v>330</v>
      </c>
      <c r="H108" s="415"/>
      <c r="I108" s="414">
        <f t="shared" si="3"/>
        <v>0</v>
      </c>
      <c r="J108" s="329">
        <f t="shared" si="4"/>
        <v>350</v>
      </c>
      <c r="K108" s="421"/>
      <c r="L108" s="414">
        <f t="shared" si="5"/>
        <v>0</v>
      </c>
      <c r="M108" s="333">
        <f t="shared" si="6"/>
        <v>370</v>
      </c>
      <c r="N108" s="428"/>
      <c r="O108" s="414">
        <f t="shared" si="7"/>
        <v>0</v>
      </c>
      <c r="P108" s="351">
        <f t="shared" si="64"/>
        <v>0</v>
      </c>
      <c r="Q108" s="335">
        <f t="shared" si="71"/>
        <v>0.15</v>
      </c>
      <c r="R108" s="335">
        <f t="shared" si="8"/>
        <v>4.0988697056266302E-2</v>
      </c>
      <c r="S108" s="336">
        <f t="shared" si="66"/>
        <v>330</v>
      </c>
      <c r="T108" s="421"/>
      <c r="U108" s="411">
        <f t="shared" si="9"/>
        <v>0</v>
      </c>
      <c r="V108" s="338">
        <f t="shared" si="10"/>
        <v>350</v>
      </c>
      <c r="W108" s="421"/>
      <c r="X108" s="430">
        <f t="shared" si="11"/>
        <v>0</v>
      </c>
      <c r="Y108" s="339">
        <f t="shared" si="12"/>
        <v>370</v>
      </c>
      <c r="Z108" s="421"/>
      <c r="AA108" s="430">
        <f t="shared" si="13"/>
        <v>0</v>
      </c>
      <c r="AB108" s="355">
        <f t="shared" si="14"/>
        <v>0</v>
      </c>
      <c r="AC108" s="9">
        <f t="shared" si="69"/>
        <v>0.15</v>
      </c>
      <c r="AD108" s="9">
        <f t="shared" si="15"/>
        <v>1.11787355607999E-2</v>
      </c>
      <c r="AE108" s="11">
        <f t="shared" si="16"/>
        <v>90</v>
      </c>
      <c r="AF108" s="421"/>
      <c r="AG108" s="411">
        <f t="shared" si="17"/>
        <v>0</v>
      </c>
      <c r="AH108" s="12">
        <f t="shared" si="18"/>
        <v>104</v>
      </c>
      <c r="AI108" s="421"/>
      <c r="AJ108" s="439">
        <f t="shared" si="19"/>
        <v>0</v>
      </c>
      <c r="AK108" s="13">
        <f t="shared" si="20"/>
        <v>120</v>
      </c>
      <c r="AL108" s="426"/>
      <c r="AM108" s="427">
        <f t="shared" si="21"/>
        <v>0</v>
      </c>
      <c r="AN108" s="361">
        <f t="shared" si="22"/>
        <v>0</v>
      </c>
      <c r="AO108" s="378">
        <f t="shared" si="70"/>
        <v>0.15</v>
      </c>
      <c r="AP108" s="378">
        <f t="shared" si="23"/>
        <v>8.073531238355483E-3</v>
      </c>
      <c r="AQ108" s="379">
        <f t="shared" si="24"/>
        <v>65</v>
      </c>
      <c r="AR108" s="421"/>
      <c r="AS108" s="411">
        <f t="shared" si="25"/>
        <v>0</v>
      </c>
      <c r="AT108" s="383">
        <f t="shared" si="26"/>
        <v>75</v>
      </c>
      <c r="AU108" s="421"/>
      <c r="AV108" s="439">
        <f t="shared" si="27"/>
        <v>0</v>
      </c>
      <c r="AW108" s="385">
        <f t="shared" si="28"/>
        <v>86</v>
      </c>
      <c r="AX108" s="421"/>
      <c r="AY108" s="427">
        <f t="shared" si="29"/>
        <v>0</v>
      </c>
      <c r="AZ108" s="361">
        <f t="shared" si="30"/>
        <v>0</v>
      </c>
      <c r="BA108" s="17">
        <f t="shared" si="2"/>
        <v>6.2104086448888339E-3</v>
      </c>
      <c r="BB108" s="14">
        <f t="shared" si="31"/>
        <v>50</v>
      </c>
      <c r="BC108" s="24"/>
      <c r="BD108" s="10">
        <f t="shared" si="32"/>
        <v>0</v>
      </c>
      <c r="BE108" s="15">
        <f t="shared" si="33"/>
        <v>58</v>
      </c>
      <c r="BF108" s="24"/>
      <c r="BG108" s="23">
        <f t="shared" si="34"/>
        <v>0</v>
      </c>
      <c r="BH108" s="16">
        <f t="shared" si="35"/>
        <v>67</v>
      </c>
      <c r="BI108" s="24"/>
      <c r="BJ108" s="25">
        <f t="shared" si="36"/>
        <v>0</v>
      </c>
      <c r="BK108" s="26">
        <f t="shared" si="37"/>
        <v>0</v>
      </c>
      <c r="BL108" s="17">
        <f t="shared" si="38"/>
        <v>4.9683269159110669E-3</v>
      </c>
      <c r="BM108" s="14">
        <f t="shared" si="39"/>
        <v>40</v>
      </c>
      <c r="BN108" s="24"/>
      <c r="BO108" s="10">
        <f t="shared" si="40"/>
        <v>0</v>
      </c>
      <c r="BP108" s="15">
        <f t="shared" si="41"/>
        <v>46</v>
      </c>
      <c r="BQ108" s="24"/>
      <c r="BR108" s="23">
        <f t="shared" si="42"/>
        <v>0</v>
      </c>
      <c r="BS108" s="16">
        <f t="shared" si="43"/>
        <v>53</v>
      </c>
      <c r="BT108" s="24"/>
      <c r="BU108" s="25">
        <f t="shared" si="44"/>
        <v>0</v>
      </c>
      <c r="BV108" s="26">
        <f t="shared" si="45"/>
        <v>0</v>
      </c>
      <c r="BW108" s="17">
        <f t="shared" si="46"/>
        <v>4.1698458044253598E-3</v>
      </c>
      <c r="BX108" s="14">
        <f t="shared" si="47"/>
        <v>33.571428571428569</v>
      </c>
      <c r="BY108" s="24"/>
      <c r="BZ108" s="10">
        <f t="shared" si="48"/>
        <v>0</v>
      </c>
      <c r="CA108" s="15">
        <f t="shared" si="49"/>
        <v>39</v>
      </c>
      <c r="CB108" s="24"/>
      <c r="CC108" s="23">
        <f t="shared" si="50"/>
        <v>0</v>
      </c>
      <c r="CD108" s="16">
        <f t="shared" si="51"/>
        <v>45</v>
      </c>
      <c r="CE108" s="24"/>
      <c r="CF108" s="25">
        <f t="shared" si="52"/>
        <v>0</v>
      </c>
      <c r="CG108" s="26">
        <f t="shared" si="53"/>
        <v>0</v>
      </c>
      <c r="CH108" s="17">
        <f t="shared" si="54"/>
        <v>3.4933548627499689E-3</v>
      </c>
      <c r="CI108" s="14">
        <f t="shared" si="55"/>
        <v>28.125</v>
      </c>
      <c r="CJ108" s="24"/>
      <c r="CK108" s="10">
        <f t="shared" si="56"/>
        <v>0</v>
      </c>
      <c r="CL108" s="15">
        <f t="shared" si="57"/>
        <v>32</v>
      </c>
      <c r="CM108" s="24"/>
      <c r="CN108" s="23">
        <f t="shared" si="58"/>
        <v>0</v>
      </c>
      <c r="CO108" s="15">
        <f t="shared" si="59"/>
        <v>37</v>
      </c>
      <c r="CP108" s="24"/>
      <c r="CQ108" s="23">
        <f t="shared" si="60"/>
        <v>0</v>
      </c>
      <c r="CR108" s="361">
        <f t="shared" si="61"/>
        <v>0</v>
      </c>
    </row>
    <row r="109" spans="1:96" hidden="1" x14ac:dyDescent="0.25">
      <c r="A109" s="347">
        <f t="shared" si="72"/>
        <v>96</v>
      </c>
      <c r="B109" s="367">
        <f t="shared" si="62"/>
        <v>8151</v>
      </c>
      <c r="C109" s="460" t="s">
        <v>10</v>
      </c>
      <c r="D109" s="366">
        <f t="shared" si="67"/>
        <v>8250</v>
      </c>
      <c r="E109" s="326">
        <f t="shared" si="68"/>
        <v>0.14450000000000007</v>
      </c>
      <c r="F109" s="326">
        <f t="shared" si="1"/>
        <v>4.048582995951417E-2</v>
      </c>
      <c r="G109" s="327">
        <f t="shared" si="63"/>
        <v>330</v>
      </c>
      <c r="H109" s="415"/>
      <c r="I109" s="414">
        <f t="shared" si="3"/>
        <v>0</v>
      </c>
      <c r="J109" s="329">
        <f t="shared" si="4"/>
        <v>350</v>
      </c>
      <c r="K109" s="421"/>
      <c r="L109" s="414">
        <f t="shared" si="5"/>
        <v>0</v>
      </c>
      <c r="M109" s="333">
        <f t="shared" si="6"/>
        <v>370</v>
      </c>
      <c r="N109" s="428"/>
      <c r="O109" s="414">
        <f t="shared" si="7"/>
        <v>0</v>
      </c>
      <c r="P109" s="351">
        <f t="shared" si="64"/>
        <v>0</v>
      </c>
      <c r="Q109" s="335">
        <f t="shared" si="71"/>
        <v>0.15</v>
      </c>
      <c r="R109" s="335">
        <f t="shared" si="8"/>
        <v>4.048582995951417E-2</v>
      </c>
      <c r="S109" s="336">
        <f t="shared" si="66"/>
        <v>330</v>
      </c>
      <c r="T109" s="421"/>
      <c r="U109" s="411">
        <f t="shared" si="9"/>
        <v>0</v>
      </c>
      <c r="V109" s="338">
        <f t="shared" si="10"/>
        <v>350</v>
      </c>
      <c r="W109" s="421"/>
      <c r="X109" s="430">
        <f t="shared" si="11"/>
        <v>0</v>
      </c>
      <c r="Y109" s="339">
        <f t="shared" si="12"/>
        <v>370</v>
      </c>
      <c r="Z109" s="421"/>
      <c r="AA109" s="430">
        <f t="shared" si="13"/>
        <v>0</v>
      </c>
      <c r="AB109" s="355">
        <f t="shared" si="14"/>
        <v>0</v>
      </c>
      <c r="AC109" s="9">
        <f t="shared" si="69"/>
        <v>0.15</v>
      </c>
      <c r="AD109" s="9">
        <f t="shared" si="15"/>
        <v>1.1246063877642825E-2</v>
      </c>
      <c r="AE109" s="11">
        <f t="shared" si="16"/>
        <v>91.666666666666671</v>
      </c>
      <c r="AF109" s="421"/>
      <c r="AG109" s="411">
        <f t="shared" si="17"/>
        <v>0</v>
      </c>
      <c r="AH109" s="12">
        <f t="shared" si="18"/>
        <v>105</v>
      </c>
      <c r="AI109" s="421"/>
      <c r="AJ109" s="439">
        <f t="shared" si="19"/>
        <v>0</v>
      </c>
      <c r="AK109" s="13">
        <f t="shared" si="20"/>
        <v>121</v>
      </c>
      <c r="AL109" s="426"/>
      <c r="AM109" s="427">
        <f t="shared" si="21"/>
        <v>0</v>
      </c>
      <c r="AN109" s="361">
        <f t="shared" si="22"/>
        <v>0</v>
      </c>
      <c r="AO109" s="378">
        <f t="shared" si="70"/>
        <v>0.15</v>
      </c>
      <c r="AP109" s="378">
        <f t="shared" si="23"/>
        <v>8.1278370752054969E-3</v>
      </c>
      <c r="AQ109" s="379">
        <f t="shared" si="24"/>
        <v>66.25</v>
      </c>
      <c r="AR109" s="421"/>
      <c r="AS109" s="411">
        <f t="shared" si="25"/>
        <v>0</v>
      </c>
      <c r="AT109" s="383">
        <f t="shared" si="26"/>
        <v>76</v>
      </c>
      <c r="AU109" s="421"/>
      <c r="AV109" s="439">
        <f t="shared" si="27"/>
        <v>0</v>
      </c>
      <c r="AW109" s="385">
        <f t="shared" si="28"/>
        <v>87</v>
      </c>
      <c r="AX109" s="421"/>
      <c r="AY109" s="427">
        <f t="shared" si="29"/>
        <v>0</v>
      </c>
      <c r="AZ109" s="361">
        <f t="shared" si="30"/>
        <v>0</v>
      </c>
      <c r="BA109" s="17">
        <f t="shared" si="2"/>
        <v>6.2569009937430992E-3</v>
      </c>
      <c r="BB109" s="14">
        <f t="shared" si="31"/>
        <v>51</v>
      </c>
      <c r="BC109" s="24"/>
      <c r="BD109" s="10">
        <f t="shared" si="32"/>
        <v>0</v>
      </c>
      <c r="BE109" s="15">
        <f t="shared" si="33"/>
        <v>59</v>
      </c>
      <c r="BF109" s="24"/>
      <c r="BG109" s="23">
        <f t="shared" si="34"/>
        <v>0</v>
      </c>
      <c r="BH109" s="16">
        <f t="shared" si="35"/>
        <v>68</v>
      </c>
      <c r="BI109" s="24"/>
      <c r="BJ109" s="25">
        <f t="shared" si="36"/>
        <v>0</v>
      </c>
      <c r="BK109" s="26">
        <f t="shared" si="37"/>
        <v>0</v>
      </c>
      <c r="BL109" s="17">
        <f t="shared" si="38"/>
        <v>5.0096102727681677E-3</v>
      </c>
      <c r="BM109" s="14">
        <f t="shared" si="39"/>
        <v>40.833333333333336</v>
      </c>
      <c r="BN109" s="24"/>
      <c r="BO109" s="10">
        <f t="shared" si="40"/>
        <v>0</v>
      </c>
      <c r="BP109" s="15">
        <f t="shared" si="41"/>
        <v>47</v>
      </c>
      <c r="BQ109" s="24"/>
      <c r="BR109" s="23">
        <f t="shared" si="42"/>
        <v>0</v>
      </c>
      <c r="BS109" s="16">
        <f t="shared" si="43"/>
        <v>54</v>
      </c>
      <c r="BT109" s="24"/>
      <c r="BU109" s="25">
        <f t="shared" si="44"/>
        <v>0</v>
      </c>
      <c r="BV109" s="26">
        <f t="shared" si="45"/>
        <v>0</v>
      </c>
      <c r="BW109" s="17">
        <f t="shared" si="46"/>
        <v>4.2063199957936802E-3</v>
      </c>
      <c r="BX109" s="14">
        <f t="shared" si="47"/>
        <v>34.285714285714285</v>
      </c>
      <c r="BY109" s="24"/>
      <c r="BZ109" s="10">
        <f t="shared" si="48"/>
        <v>0</v>
      </c>
      <c r="CA109" s="15">
        <f t="shared" si="49"/>
        <v>39</v>
      </c>
      <c r="CB109" s="24"/>
      <c r="CC109" s="23">
        <f t="shared" si="50"/>
        <v>0</v>
      </c>
      <c r="CD109" s="16">
        <f t="shared" si="51"/>
        <v>45</v>
      </c>
      <c r="CE109" s="24"/>
      <c r="CF109" s="25">
        <f t="shared" si="52"/>
        <v>0</v>
      </c>
      <c r="CG109" s="26">
        <f t="shared" si="53"/>
        <v>0</v>
      </c>
      <c r="CH109" s="17">
        <f t="shared" si="54"/>
        <v>3.5271745798061589E-3</v>
      </c>
      <c r="CI109" s="14">
        <f t="shared" si="55"/>
        <v>28.75</v>
      </c>
      <c r="CJ109" s="24"/>
      <c r="CK109" s="10">
        <f t="shared" si="56"/>
        <v>0</v>
      </c>
      <c r="CL109" s="15">
        <f t="shared" si="57"/>
        <v>33</v>
      </c>
      <c r="CM109" s="24"/>
      <c r="CN109" s="23">
        <f t="shared" si="58"/>
        <v>0</v>
      </c>
      <c r="CO109" s="15">
        <f t="shared" si="59"/>
        <v>38</v>
      </c>
      <c r="CP109" s="24"/>
      <c r="CQ109" s="23">
        <f t="shared" si="60"/>
        <v>0</v>
      </c>
      <c r="CR109" s="361">
        <f t="shared" si="61"/>
        <v>0</v>
      </c>
    </row>
    <row r="110" spans="1:96" ht="15" hidden="1" customHeight="1" x14ac:dyDescent="0.25">
      <c r="A110" s="347">
        <f t="shared" si="72"/>
        <v>97</v>
      </c>
      <c r="B110" s="367">
        <f t="shared" si="62"/>
        <v>8251</v>
      </c>
      <c r="C110" s="460" t="s">
        <v>10</v>
      </c>
      <c r="D110" s="366">
        <f t="shared" si="67"/>
        <v>8350</v>
      </c>
      <c r="E110" s="326">
        <f t="shared" si="68"/>
        <v>0.14450000000000007</v>
      </c>
      <c r="F110" s="326">
        <f t="shared" si="1"/>
        <v>3.9995152102775419E-2</v>
      </c>
      <c r="G110" s="327">
        <f t="shared" si="63"/>
        <v>330</v>
      </c>
      <c r="H110" s="415"/>
      <c r="I110" s="414">
        <f t="shared" si="3"/>
        <v>0</v>
      </c>
      <c r="J110" s="329">
        <f t="shared" si="4"/>
        <v>350</v>
      </c>
      <c r="K110" s="421"/>
      <c r="L110" s="414">
        <f t="shared" si="5"/>
        <v>0</v>
      </c>
      <c r="M110" s="333">
        <f t="shared" si="6"/>
        <v>370</v>
      </c>
      <c r="N110" s="428"/>
      <c r="O110" s="414">
        <f t="shared" si="7"/>
        <v>0</v>
      </c>
      <c r="P110" s="351">
        <f t="shared" si="64"/>
        <v>0</v>
      </c>
      <c r="Q110" s="335">
        <f t="shared" si="71"/>
        <v>0.15</v>
      </c>
      <c r="R110" s="335">
        <f t="shared" si="8"/>
        <v>3.9995152102775419E-2</v>
      </c>
      <c r="S110" s="336">
        <f t="shared" si="66"/>
        <v>330</v>
      </c>
      <c r="T110" s="421"/>
      <c r="U110" s="411">
        <f t="shared" si="9"/>
        <v>0</v>
      </c>
      <c r="V110" s="338">
        <f t="shared" si="10"/>
        <v>350</v>
      </c>
      <c r="W110" s="421"/>
      <c r="X110" s="430">
        <f t="shared" si="11"/>
        <v>0</v>
      </c>
      <c r="Y110" s="339">
        <f t="shared" si="12"/>
        <v>370</v>
      </c>
      <c r="Z110" s="421"/>
      <c r="AA110" s="430">
        <f t="shared" si="13"/>
        <v>0</v>
      </c>
      <c r="AB110" s="355">
        <f t="shared" si="14"/>
        <v>0</v>
      </c>
      <c r="AC110" s="9">
        <f t="shared" si="69"/>
        <v>0.15</v>
      </c>
      <c r="AD110" s="9">
        <f t="shared" si="15"/>
        <v>1.1311760190683957E-2</v>
      </c>
      <c r="AE110" s="11">
        <f t="shared" si="16"/>
        <v>93.333333333333329</v>
      </c>
      <c r="AF110" s="421"/>
      <c r="AG110" s="411">
        <f t="shared" si="17"/>
        <v>0</v>
      </c>
      <c r="AH110" s="12">
        <f t="shared" si="18"/>
        <v>107</v>
      </c>
      <c r="AI110" s="421"/>
      <c r="AJ110" s="439">
        <f t="shared" si="19"/>
        <v>0</v>
      </c>
      <c r="AK110" s="13">
        <f t="shared" si="20"/>
        <v>123</v>
      </c>
      <c r="AL110" s="426"/>
      <c r="AM110" s="427">
        <f t="shared" si="21"/>
        <v>0</v>
      </c>
      <c r="AN110" s="361">
        <f t="shared" si="22"/>
        <v>0</v>
      </c>
      <c r="AO110" s="378">
        <f t="shared" si="70"/>
        <v>0.15</v>
      </c>
      <c r="AP110" s="378">
        <f t="shared" si="23"/>
        <v>8.1808265664767912E-3</v>
      </c>
      <c r="AQ110" s="379">
        <f t="shared" si="24"/>
        <v>67.5</v>
      </c>
      <c r="AR110" s="421"/>
      <c r="AS110" s="411">
        <f t="shared" si="25"/>
        <v>0</v>
      </c>
      <c r="AT110" s="383">
        <f t="shared" si="26"/>
        <v>78</v>
      </c>
      <c r="AU110" s="421"/>
      <c r="AV110" s="439">
        <f t="shared" si="27"/>
        <v>0</v>
      </c>
      <c r="AW110" s="385">
        <f t="shared" si="28"/>
        <v>90</v>
      </c>
      <c r="AX110" s="421"/>
      <c r="AY110" s="427">
        <f t="shared" si="29"/>
        <v>0</v>
      </c>
      <c r="AZ110" s="361">
        <f t="shared" si="30"/>
        <v>0</v>
      </c>
      <c r="BA110" s="17">
        <f t="shared" si="2"/>
        <v>6.3022663919524904E-3</v>
      </c>
      <c r="BB110" s="14">
        <f t="shared" si="31"/>
        <v>52</v>
      </c>
      <c r="BC110" s="24"/>
      <c r="BD110" s="10">
        <f t="shared" si="32"/>
        <v>0</v>
      </c>
      <c r="BE110" s="15">
        <f t="shared" si="33"/>
        <v>60</v>
      </c>
      <c r="BF110" s="24"/>
      <c r="BG110" s="23">
        <f t="shared" si="34"/>
        <v>0</v>
      </c>
      <c r="BH110" s="16">
        <f t="shared" si="35"/>
        <v>69</v>
      </c>
      <c r="BI110" s="24"/>
      <c r="BJ110" s="25">
        <f t="shared" si="36"/>
        <v>0</v>
      </c>
      <c r="BK110" s="26">
        <f t="shared" si="37"/>
        <v>0</v>
      </c>
      <c r="BL110" s="17">
        <f t="shared" si="38"/>
        <v>5.0498929422696237E-3</v>
      </c>
      <c r="BM110" s="14">
        <f t="shared" si="39"/>
        <v>41.666666666666664</v>
      </c>
      <c r="BN110" s="24"/>
      <c r="BO110" s="10">
        <f t="shared" si="40"/>
        <v>0</v>
      </c>
      <c r="BP110" s="15">
        <f t="shared" si="41"/>
        <v>48</v>
      </c>
      <c r="BQ110" s="24"/>
      <c r="BR110" s="23">
        <f t="shared" si="42"/>
        <v>0</v>
      </c>
      <c r="BS110" s="16">
        <f t="shared" si="43"/>
        <v>55</v>
      </c>
      <c r="BT110" s="24"/>
      <c r="BU110" s="25">
        <f t="shared" si="44"/>
        <v>0</v>
      </c>
      <c r="BV110" s="26">
        <f t="shared" si="45"/>
        <v>0</v>
      </c>
      <c r="BW110" s="17">
        <f t="shared" si="46"/>
        <v>4.2419100715064837E-3</v>
      </c>
      <c r="BX110" s="14">
        <f t="shared" si="47"/>
        <v>35</v>
      </c>
      <c r="BY110" s="24"/>
      <c r="BZ110" s="10">
        <f t="shared" si="48"/>
        <v>0</v>
      </c>
      <c r="CA110" s="15">
        <f t="shared" si="49"/>
        <v>40</v>
      </c>
      <c r="CB110" s="24"/>
      <c r="CC110" s="23">
        <f t="shared" si="50"/>
        <v>0</v>
      </c>
      <c r="CD110" s="16">
        <f t="shared" si="51"/>
        <v>46</v>
      </c>
      <c r="CE110" s="24"/>
      <c r="CF110" s="25">
        <f t="shared" si="52"/>
        <v>0</v>
      </c>
      <c r="CG110" s="26">
        <f t="shared" si="53"/>
        <v>0</v>
      </c>
      <c r="CH110" s="17">
        <f t="shared" si="54"/>
        <v>3.5601745243000848E-3</v>
      </c>
      <c r="CI110" s="14">
        <f t="shared" si="55"/>
        <v>29.375</v>
      </c>
      <c r="CJ110" s="24"/>
      <c r="CK110" s="10">
        <f t="shared" si="56"/>
        <v>0</v>
      </c>
      <c r="CL110" s="15">
        <f t="shared" si="57"/>
        <v>34</v>
      </c>
      <c r="CM110" s="24"/>
      <c r="CN110" s="23">
        <f t="shared" si="58"/>
        <v>0</v>
      </c>
      <c r="CO110" s="15">
        <f t="shared" si="59"/>
        <v>39</v>
      </c>
      <c r="CP110" s="24"/>
      <c r="CQ110" s="23">
        <f t="shared" si="60"/>
        <v>0</v>
      </c>
      <c r="CR110" s="361">
        <f t="shared" si="61"/>
        <v>0</v>
      </c>
    </row>
    <row r="111" spans="1:96" ht="15" hidden="1" customHeight="1" x14ac:dyDescent="0.25">
      <c r="A111" s="347">
        <f t="shared" si="72"/>
        <v>98</v>
      </c>
      <c r="B111" s="367">
        <f t="shared" si="62"/>
        <v>8351</v>
      </c>
      <c r="C111" s="460" t="s">
        <v>10</v>
      </c>
      <c r="D111" s="366">
        <f t="shared" si="67"/>
        <v>8450</v>
      </c>
      <c r="E111" s="326">
        <f t="shared" si="68"/>
        <v>0.14450000000000007</v>
      </c>
      <c r="F111" s="326">
        <f t="shared" ref="F111:F120" si="73">IF(OR(G111=$H$6,G111=0),"",G111/B111)</f>
        <v>3.9516225601724346E-2</v>
      </c>
      <c r="G111" s="327">
        <f t="shared" si="63"/>
        <v>330</v>
      </c>
      <c r="H111" s="415"/>
      <c r="I111" s="414">
        <f t="shared" si="3"/>
        <v>0</v>
      </c>
      <c r="J111" s="329">
        <f t="shared" si="4"/>
        <v>350</v>
      </c>
      <c r="K111" s="421"/>
      <c r="L111" s="414">
        <f t="shared" si="5"/>
        <v>0</v>
      </c>
      <c r="M111" s="333">
        <f t="shared" si="6"/>
        <v>370</v>
      </c>
      <c r="N111" s="428"/>
      <c r="O111" s="414">
        <f t="shared" si="7"/>
        <v>0</v>
      </c>
      <c r="P111" s="351">
        <f t="shared" si="64"/>
        <v>0</v>
      </c>
      <c r="Q111" s="335">
        <f t="shared" si="71"/>
        <v>0.15</v>
      </c>
      <c r="R111" s="335">
        <f t="shared" si="8"/>
        <v>3.9516225601724346E-2</v>
      </c>
      <c r="S111" s="336">
        <f t="shared" si="66"/>
        <v>330</v>
      </c>
      <c r="T111" s="421"/>
      <c r="U111" s="411">
        <f t="shared" si="9"/>
        <v>0</v>
      </c>
      <c r="V111" s="338">
        <f t="shared" si="10"/>
        <v>350</v>
      </c>
      <c r="W111" s="421"/>
      <c r="X111" s="430">
        <f t="shared" si="11"/>
        <v>0</v>
      </c>
      <c r="Y111" s="339">
        <f t="shared" si="12"/>
        <v>370</v>
      </c>
      <c r="Z111" s="421"/>
      <c r="AA111" s="430">
        <f t="shared" si="13"/>
        <v>0</v>
      </c>
      <c r="AB111" s="355">
        <f t="shared" si="14"/>
        <v>0</v>
      </c>
      <c r="AC111" s="9">
        <f t="shared" si="69"/>
        <v>0.15</v>
      </c>
      <c r="AD111" s="9">
        <f t="shared" si="15"/>
        <v>1.137588312776913E-2</v>
      </c>
      <c r="AE111" s="11">
        <f t="shared" si="16"/>
        <v>95</v>
      </c>
      <c r="AF111" s="421"/>
      <c r="AG111" s="411">
        <f t="shared" si="17"/>
        <v>0</v>
      </c>
      <c r="AH111" s="12">
        <f t="shared" si="18"/>
        <v>109</v>
      </c>
      <c r="AI111" s="421"/>
      <c r="AJ111" s="439">
        <f t="shared" si="19"/>
        <v>0</v>
      </c>
      <c r="AK111" s="13">
        <f t="shared" si="20"/>
        <v>125</v>
      </c>
      <c r="AL111" s="426"/>
      <c r="AM111" s="427">
        <f t="shared" si="21"/>
        <v>0</v>
      </c>
      <c r="AN111" s="361">
        <f t="shared" si="22"/>
        <v>0</v>
      </c>
      <c r="AO111" s="378">
        <f t="shared" si="70"/>
        <v>0.15</v>
      </c>
      <c r="AP111" s="378">
        <f t="shared" si="23"/>
        <v>8.2325470003592385E-3</v>
      </c>
      <c r="AQ111" s="379">
        <f t="shared" si="24"/>
        <v>68.75</v>
      </c>
      <c r="AR111" s="421"/>
      <c r="AS111" s="411">
        <f t="shared" si="25"/>
        <v>0</v>
      </c>
      <c r="AT111" s="383">
        <f t="shared" si="26"/>
        <v>79</v>
      </c>
      <c r="AU111" s="421"/>
      <c r="AV111" s="439">
        <f t="shared" si="27"/>
        <v>0</v>
      </c>
      <c r="AW111" s="385">
        <f t="shared" si="28"/>
        <v>91</v>
      </c>
      <c r="AX111" s="421"/>
      <c r="AY111" s="427">
        <f t="shared" si="29"/>
        <v>0</v>
      </c>
      <c r="AZ111" s="361">
        <f t="shared" si="30"/>
        <v>0</v>
      </c>
      <c r="BA111" s="17">
        <f t="shared" ref="BA111:BA120" si="74">IF(OR(BB111=$H$6,BB111=0),"",BB111/B111)</f>
        <v>6.3465453239133036E-3</v>
      </c>
      <c r="BB111" s="14">
        <f t="shared" si="31"/>
        <v>53</v>
      </c>
      <c r="BC111" s="24"/>
      <c r="BD111" s="10">
        <f t="shared" si="32"/>
        <v>0</v>
      </c>
      <c r="BE111" s="15">
        <f t="shared" si="33"/>
        <v>61</v>
      </c>
      <c r="BF111" s="24"/>
      <c r="BG111" s="23">
        <f t="shared" si="34"/>
        <v>0</v>
      </c>
      <c r="BH111" s="16">
        <f t="shared" si="35"/>
        <v>70</v>
      </c>
      <c r="BI111" s="24"/>
      <c r="BJ111" s="25">
        <f t="shared" si="36"/>
        <v>0</v>
      </c>
      <c r="BK111" s="26">
        <f t="shared" si="37"/>
        <v>0</v>
      </c>
      <c r="BL111" s="17">
        <f t="shared" si="38"/>
        <v>5.0892108729493476E-3</v>
      </c>
      <c r="BM111" s="14">
        <f t="shared" si="39"/>
        <v>42.5</v>
      </c>
      <c r="BN111" s="24"/>
      <c r="BO111" s="10">
        <f t="shared" si="40"/>
        <v>0</v>
      </c>
      <c r="BP111" s="15">
        <f t="shared" si="41"/>
        <v>49</v>
      </c>
      <c r="BQ111" s="24"/>
      <c r="BR111" s="23">
        <f t="shared" si="42"/>
        <v>0</v>
      </c>
      <c r="BS111" s="16">
        <f t="shared" si="43"/>
        <v>56</v>
      </c>
      <c r="BT111" s="24"/>
      <c r="BU111" s="25">
        <f t="shared" si="44"/>
        <v>0</v>
      </c>
      <c r="BV111" s="26">
        <f t="shared" si="45"/>
        <v>0</v>
      </c>
      <c r="BW111" s="17">
        <f t="shared" si="46"/>
        <v>4.2766477923944094E-3</v>
      </c>
      <c r="BX111" s="14">
        <f t="shared" si="47"/>
        <v>35.714285714285715</v>
      </c>
      <c r="BY111" s="24"/>
      <c r="BZ111" s="10">
        <f t="shared" si="48"/>
        <v>0</v>
      </c>
      <c r="CA111" s="15">
        <f t="shared" si="49"/>
        <v>41</v>
      </c>
      <c r="CB111" s="24"/>
      <c r="CC111" s="23">
        <f t="shared" si="50"/>
        <v>0</v>
      </c>
      <c r="CD111" s="16">
        <f t="shared" si="51"/>
        <v>47</v>
      </c>
      <c r="CE111" s="24"/>
      <c r="CF111" s="25">
        <f t="shared" si="52"/>
        <v>0</v>
      </c>
      <c r="CG111" s="26">
        <f t="shared" si="53"/>
        <v>0</v>
      </c>
      <c r="CH111" s="17">
        <f t="shared" si="54"/>
        <v>3.5923841456113039E-3</v>
      </c>
      <c r="CI111" s="14">
        <f t="shared" si="55"/>
        <v>30</v>
      </c>
      <c r="CJ111" s="24"/>
      <c r="CK111" s="10">
        <f t="shared" si="56"/>
        <v>0</v>
      </c>
      <c r="CL111" s="15">
        <f t="shared" si="57"/>
        <v>35</v>
      </c>
      <c r="CM111" s="24"/>
      <c r="CN111" s="23">
        <f t="shared" si="58"/>
        <v>0</v>
      </c>
      <c r="CO111" s="15">
        <f t="shared" si="59"/>
        <v>40</v>
      </c>
      <c r="CP111" s="24"/>
      <c r="CQ111" s="23">
        <f t="shared" si="60"/>
        <v>0</v>
      </c>
      <c r="CR111" s="361">
        <f t="shared" si="61"/>
        <v>0</v>
      </c>
    </row>
    <row r="112" spans="1:96" ht="15" hidden="1" customHeight="1" x14ac:dyDescent="0.25">
      <c r="A112" s="347">
        <f t="shared" si="72"/>
        <v>99</v>
      </c>
      <c r="B112" s="367">
        <f t="shared" si="62"/>
        <v>8451</v>
      </c>
      <c r="C112" s="460" t="s">
        <v>10</v>
      </c>
      <c r="D112" s="366">
        <f t="shared" si="67"/>
        <v>8550</v>
      </c>
      <c r="E112" s="326">
        <f t="shared" si="68"/>
        <v>0.14450000000000007</v>
      </c>
      <c r="F112" s="326">
        <f t="shared" si="73"/>
        <v>3.9048633297834576E-2</v>
      </c>
      <c r="G112" s="327">
        <f t="shared" si="63"/>
        <v>330</v>
      </c>
      <c r="H112" s="415"/>
      <c r="I112" s="414">
        <f t="shared" si="3"/>
        <v>0</v>
      </c>
      <c r="J112" s="329">
        <f t="shared" ref="J112:J120" si="75">IF(G112=0,0,IF((ROUND(G112*(1+$H$32),0))&gt;$H$22,$H$22,IF((ROUND(G112*(1+$H$32),0))&lt;$H$7,$H$7,ROUND(G112*(1+$H$32),0))))</f>
        <v>350</v>
      </c>
      <c r="K112" s="421"/>
      <c r="L112" s="414">
        <f t="shared" ref="L112:L120" si="76">SUM(J112*K112)</f>
        <v>0</v>
      </c>
      <c r="M112" s="333">
        <f t="shared" ref="M112:M121" si="77">IF(J112=0,0,IF((ROUND(J112*(1+$H$33),0))&gt;$H$23,$H$23,IF((ROUND(J112*(1+$H$33),0))&lt;$H$8,$H$8,ROUND(J112*(1+$H$33),0))))</f>
        <v>370</v>
      </c>
      <c r="N112" s="428"/>
      <c r="O112" s="414">
        <f t="shared" ref="O112:O120" si="78">SUM(M112*N112)</f>
        <v>0</v>
      </c>
      <c r="P112" s="351">
        <f t="shared" si="64"/>
        <v>0</v>
      </c>
      <c r="Q112" s="335">
        <f t="shared" si="71"/>
        <v>0.15</v>
      </c>
      <c r="R112" s="335">
        <f t="shared" ref="R112:R120" si="79">IF(OR(S112=$H$6-1,S112=0),"",S112/B112)</f>
        <v>3.9048633297834576E-2</v>
      </c>
      <c r="S112" s="336">
        <f t="shared" si="66"/>
        <v>330</v>
      </c>
      <c r="T112" s="421"/>
      <c r="U112" s="411">
        <f t="shared" ref="U112:U120" si="80">S112*T112</f>
        <v>0</v>
      </c>
      <c r="V112" s="338">
        <f t="shared" ref="V112:V120" si="81">IF(S112=0,0,IF((ROUND(S112*(1+$H$32),0))&gt;$H$22,$H$22,IF((ROUND(S112*(1+$H$32),0))&lt;$H$7-1,$H$7-1,ROUND(S112*(1+$H$32),0))))</f>
        <v>350</v>
      </c>
      <c r="W112" s="421"/>
      <c r="X112" s="430">
        <f t="shared" ref="X112:X120" si="82">V112*W112</f>
        <v>0</v>
      </c>
      <c r="Y112" s="339">
        <f t="shared" ref="Y112:Y121" si="83">IF(V112=0,0,IF((ROUND(V112*(1+$H$33),0))&gt;$H$23,$H$23,IF((ROUND(V112*(1+$H$33),0))&lt;$H$8-1,$H$8-1,ROUND(V112*(1+$H$33),0))))</f>
        <v>370</v>
      </c>
      <c r="Z112" s="421"/>
      <c r="AA112" s="430">
        <f t="shared" ref="AA112:AA120" si="84">Y112*Z112</f>
        <v>0</v>
      </c>
      <c r="AB112" s="355">
        <f t="shared" ref="AB112:AB120" si="85">U112+X112+AA112</f>
        <v>0</v>
      </c>
      <c r="AC112" s="9">
        <f t="shared" si="69"/>
        <v>0.15</v>
      </c>
      <c r="AD112" s="9">
        <f t="shared" ref="AD112:AD120" si="86">IF(OR(AE112=$H$6-2,AE112=0),"",AE112/B112)</f>
        <v>1.1438488541789927E-2</v>
      </c>
      <c r="AE112" s="11">
        <f t="shared" ref="AE112:AE120" si="87">IF(AND(IF((((B112-1-$H$13)*$H$25)/$H$35)&gt;$H$21,$H$21,IF((((B112-1-$H$13)*$H$25)/$H$35)&lt;$H$6-2,$H$6-2,((B112-1-$H$13)*$H$25)/$H$35))&lt;=$H$6-2,B112-1&lt;$H$13),$H$6-2,IF((((B112-1-$H$13)*$H$25)/$H$35)&gt;$H$21,$H$21,IF((((B112-1-$H$13)*$H$25)/$H$35)&lt;$H$6-2,$H$6-2,((B112-1-$H$13)*$H$25)/$H$35)))</f>
        <v>96.666666666666671</v>
      </c>
      <c r="AF112" s="421"/>
      <c r="AG112" s="411">
        <f t="shared" ref="AG112:AG120" si="88">AE112*AF112</f>
        <v>0</v>
      </c>
      <c r="AH112" s="12">
        <f t="shared" ref="AH112:AH120" si="89">IF(AE112=0,0,IF((ROUND(AE112*(1+$H$32),0))&gt;$H$22,$H$22,IF((ROUND(AE112*(1+$H$32),0))&lt;$H$7-2,$H$7-2,ROUND(AE112*(1+$H$32),0))))</f>
        <v>111</v>
      </c>
      <c r="AI112" s="421"/>
      <c r="AJ112" s="439">
        <f t="shared" ref="AJ112:AJ120" si="90">AH112*AI112</f>
        <v>0</v>
      </c>
      <c r="AK112" s="13">
        <f t="shared" ref="AK112:AK121" si="91">IF(AH112=0,0,IF((ROUND(AH112*(1+$H$33),0))&gt;$H$23,$H$23,IF((ROUND(AH112*(1+$H$33),0))&lt;$H$8-2,$H$8-2,ROUND(AH112*(1+$H$33),0))))</f>
        <v>128</v>
      </c>
      <c r="AL112" s="426"/>
      <c r="AM112" s="427">
        <f t="shared" ref="AM112:AM120" si="92">AK112*AL112</f>
        <v>0</v>
      </c>
      <c r="AN112" s="361">
        <f t="shared" ref="AN112:AN120" si="93">AG112+AJ112+AM112</f>
        <v>0</v>
      </c>
      <c r="AO112" s="378">
        <f t="shared" si="70"/>
        <v>0.15</v>
      </c>
      <c r="AP112" s="378">
        <f t="shared" ref="AP112:AP120" si="94">IF(OR(AQ112=$H$6-3,AQ112=0),"",AQ112/B112)</f>
        <v>8.283043426813394E-3</v>
      </c>
      <c r="AQ112" s="379">
        <f t="shared" ref="AQ112:AQ120" si="95">IF(AND(IF((((B112-1-$H$14)*$H$25)/$H$36)&gt;$H$21,$H$21,IF((((B112-1-$H$14)*$H$25)/$H$36)&lt;$H$6-3,$H$6-3,((B112-1-$H$14)*$H$25)/$H$36))&lt;=$H$6-3,B112-1&lt;$H$14),$H$6-3,IF((((B112-1-$H$14)*$H$25)/$H$36)&gt;$H$21,$H$21,IF((((B112-1-$H$14)*$H$25)/$H$36)&lt;$H$6-3,$H$6-3,((B112-1-$H$14)*$H$25)/$H$36)))</f>
        <v>70</v>
      </c>
      <c r="AR112" s="421"/>
      <c r="AS112" s="411">
        <f t="shared" ref="AS112:AS120" si="96">AQ112*AR112</f>
        <v>0</v>
      </c>
      <c r="AT112" s="383">
        <f t="shared" ref="AT112:AT120" si="97">IF(AQ112=0,0,IF((ROUND(AQ112*(1+$H$32),0))&gt;$H$22,$H$22,IF((ROUND(AQ112*(1+$H$32),0))&lt;$H$7-3,$H$7-3,ROUND(AQ112*(1+$H$32),0))))</f>
        <v>81</v>
      </c>
      <c r="AU112" s="421"/>
      <c r="AV112" s="439">
        <f t="shared" ref="AV112:AV120" si="98">AT112*AU112</f>
        <v>0</v>
      </c>
      <c r="AW112" s="385">
        <f t="shared" ref="AW112:AW121" si="99">IF(AT112=0,0,IF((ROUND(AT112*(1+$H$33),0))&gt;$H$23,$H$23,IF((ROUND(AT112*(1+$H$33),0))&lt;$H$8-3,$H$8-3,ROUND(AT112*(1+$H$33),0))))</f>
        <v>93</v>
      </c>
      <c r="AX112" s="421"/>
      <c r="AY112" s="427">
        <f t="shared" ref="AY112:AY120" si="100">AW112*AX112</f>
        <v>0</v>
      </c>
      <c r="AZ112" s="361">
        <f t="shared" ref="AZ112:AZ120" si="101">AS112+AV112+AY112</f>
        <v>0</v>
      </c>
      <c r="BA112" s="17">
        <f t="shared" si="74"/>
        <v>6.3897763578274758E-3</v>
      </c>
      <c r="BB112" s="14">
        <f t="shared" ref="BB112:BB120" si="102">IF(AND(IF((((B112-1-$H$15)*$H$25)/$H$37)&gt;$H$21,$H$21,IF((((B112-1-$H$15)*$H$25)/$H$37)&lt;$H$6-4,$H$6-4,((B112-1-$H$15)*$H$25)/$H$37))&lt;=$H$6-4,B112-1&lt;$H$15),$H$6-4,IF((((B112-1-$H$15)*$H$25)/$H$37)&gt;$H$21,$H$21,IF((((B112-1-$H$15)*$H$25)/$H$37)&lt;$H$6-4,$H$6-4,((B112-1-$H$15)*$H$25)/$H$37)))</f>
        <v>54</v>
      </c>
      <c r="BC112" s="24"/>
      <c r="BD112" s="10">
        <f t="shared" ref="BD112:BD120" si="103">BB112*BC112</f>
        <v>0</v>
      </c>
      <c r="BE112" s="15">
        <f t="shared" ref="BE112:BE120" si="104">IF(BB112=0,0,IF((ROUND(BB112*(1+$H$32),0))&gt;$H$22,$H$22,IF((ROUND(BB112*(1+$H$32),0))&lt;$H$7-4,$H$7-4,ROUND(BB112*(1+$H$32),0))))</f>
        <v>62</v>
      </c>
      <c r="BF112" s="24"/>
      <c r="BG112" s="23">
        <f t="shared" ref="BG112:BG120" si="105">BE112*BF112</f>
        <v>0</v>
      </c>
      <c r="BH112" s="16">
        <f t="shared" ref="BH112:BH120" si="106">IF(BE112=0,0,IF((ROUND(BE112*(1+$H$32),0))&gt;$H$22,$H$22,IF((ROUND(BE112*(1+$H$32),0))&lt;$H$8-4,$H$8-4,ROUND(BE112*(1+$H$32),0))))</f>
        <v>71</v>
      </c>
      <c r="BI112" s="24"/>
      <c r="BJ112" s="25">
        <f t="shared" ref="BJ112:BJ120" si="107">BH112*BI112</f>
        <v>0</v>
      </c>
      <c r="BK112" s="26">
        <f t="shared" ref="BK112:BK120" si="108">BD112+BG112+BJ112</f>
        <v>0</v>
      </c>
      <c r="BL112" s="17">
        <f t="shared" ref="BL112:BL120" si="109">IF(OR(BM112=$H$6,BM112=0),"",BM112/B112)</f>
        <v>5.1275983118368642E-3</v>
      </c>
      <c r="BM112" s="14">
        <f t="shared" ref="BM112:BM120" si="110">IF(AND(IF((((B112-1-$H$16)*$H$25)/$H$38)&gt;$H$21,$H$21,IF((((B112-1-$H$16)*$H$25)/$H$38)&lt;$H$6-5,$H$6-5,((B112-1-$H$16)*$H$25)/$H$38))&lt;=$H$6-5,B112-1&lt;$H$16),$H$6-5,IF((((B112-1-$H$16)*$H$25)/$H$38)&gt;$H$21,$H$21,IF((((B112-1-$H$16)*$H$25)/$H$38)&lt;$H$6-5,$H$6-5,((B112-1-$H$16)*$H$25)/$H$38)))</f>
        <v>43.333333333333336</v>
      </c>
      <c r="BN112" s="24"/>
      <c r="BO112" s="10">
        <f t="shared" ref="BO112:BO120" si="111">BM112*BN112</f>
        <v>0</v>
      </c>
      <c r="BP112" s="15">
        <f t="shared" ref="BP112:BP120" si="112">IF(BM112=0,0,IF((ROUND(BM112*(1+$H$32),0))&gt;$H$22,$H$22,IF((ROUND(BM112*(1+$H$32),0))&lt;$H$7-5,$H$7-5,ROUND(BM112*(1+$H$32),0))))</f>
        <v>50</v>
      </c>
      <c r="BQ112" s="24"/>
      <c r="BR112" s="23">
        <f t="shared" ref="BR112:BR120" si="113">BP112*BQ112</f>
        <v>0</v>
      </c>
      <c r="BS112" s="16">
        <f t="shared" ref="BS112:BS120" si="114">IF(BP112=0,0,IF((ROUND(BP112*(1+$H$32),0))&gt;$H$22,$H$22,IF((ROUND(BP112*(1+$H$32),0))&lt;$H$8-5,$H$8-5,ROUND(BP112*(1+$H$32),0))))</f>
        <v>58</v>
      </c>
      <c r="BT112" s="24"/>
      <c r="BU112" s="25">
        <f t="shared" ref="BU112:BU120" si="115">BS112*BT112</f>
        <v>0</v>
      </c>
      <c r="BV112" s="26">
        <f t="shared" ref="BV112:BV120" si="116">BO112+BR112+BU112</f>
        <v>0</v>
      </c>
      <c r="BW112" s="17">
        <f t="shared" ref="BW112:BW120" si="117">IF(OR(BX112=$H$6,BX112=0),"",BX112/B112)</f>
        <v>4.3105634159947264E-3</v>
      </c>
      <c r="BX112" s="14">
        <f t="shared" ref="BX112:BX120" si="118">IF(AND(IF((((B112-1-$H$17)*$H$25)/$H$39)&gt;$H$21,$H$21,IF((((B112-1-$H$17)*$H$25)/$H$39)&lt;$H$6-6,$H$6-6,((B112-1-$H$17)*$H$25)/$H$39))&lt;=$H$6-6,B112-1&lt;$H$17),$H$6-6,IF((((B112-1-$H$17)*$H$25)/$H$39)&gt;$H$21,$H$21,IF((((B112-1-$H$17)*$H$25)/$H$39)&lt;$H$6-6,$H$6-6,((B112-1-$H$17)*$H$25)/$H$39)))</f>
        <v>36.428571428571431</v>
      </c>
      <c r="BY112" s="24"/>
      <c r="BZ112" s="10">
        <f t="shared" ref="BZ112:BZ120" si="119">BX112*BY112</f>
        <v>0</v>
      </c>
      <c r="CA112" s="15">
        <f t="shared" ref="CA112:CA120" si="120">IF(BX112=0,0,IF((ROUND(BX112*(1+$H$32),0))&gt;$H$22,$H$22,IF((ROUND(BX112*(1+$H$32),0))&lt;$H$7-6,$H$7-6,ROUND(BX112*(1+$H$32),0))))</f>
        <v>42</v>
      </c>
      <c r="CB112" s="24"/>
      <c r="CC112" s="23">
        <f t="shared" ref="CC112:CC120" si="121">CA112*CB112</f>
        <v>0</v>
      </c>
      <c r="CD112" s="16">
        <f t="shared" ref="CD112:CD120" si="122">IF(CA112=0,0,IF((ROUND(CA112*(1+$H$32),0))&gt;$H$22,$H$22,IF((ROUND(CA112*(1+$H$32),0))&lt;$H$8-6,$H$8-6,ROUND(CA112*(1+$H$32),0))))</f>
        <v>48</v>
      </c>
      <c r="CE112" s="24"/>
      <c r="CF112" s="25">
        <f t="shared" ref="CF112:CF120" si="123">CD112*CE112</f>
        <v>0</v>
      </c>
      <c r="CG112" s="26">
        <f t="shared" ref="CG112:CG120" si="124">BZ112+CC112+CF112</f>
        <v>0</v>
      </c>
      <c r="CH112" s="17">
        <f t="shared" ref="CH112:CH120" si="125">IF(OR(CI112=$H$6,CI112=0),"",CI112/B112)</f>
        <v>3.6238314992308603E-3</v>
      </c>
      <c r="CI112" s="14">
        <f t="shared" ref="CI112:CI120" si="126">IF(AND(IF((((B112-1-$H$18)*$H$25)/$H$40)&gt;$H$21,$H$21,IF((((B112-1-$H$18)*$H$25)/$H$40)&lt;$H$6-7,$H$6-7,((B112-1-$H$18)*$H$25)/$H$40))&lt;=$H$6-7,B112-1&lt;$H$18),$H$6-7,IF((((B112-1-$H$18)*$H$25)/$H$40)&gt;$H$21,$H$21,IF((((B112-1-$H$18)*$H$25)/$H$40)&lt;$H$6-7,$H$6-7,((B112-1-$H$18)*$H$25)/$H$40)))</f>
        <v>30.625</v>
      </c>
      <c r="CJ112" s="24"/>
      <c r="CK112" s="10">
        <f t="shared" ref="CK112:CK120" si="127">CI112*CJ112</f>
        <v>0</v>
      </c>
      <c r="CL112" s="15">
        <f t="shared" ref="CL112:CL120" si="128">IF(CI112=0,0,IF((ROUND(CI112*(1+$H$32),0))&gt;$H$22,$H$22,IF((ROUND(CI112*(1+$H$32),0))&lt;$H$7-7,$H$7-7,ROUND(CI112*(1+$H$32),0))))</f>
        <v>35</v>
      </c>
      <c r="CM112" s="24"/>
      <c r="CN112" s="23">
        <f t="shared" ref="CN112:CN120" si="129">CL112*CM112</f>
        <v>0</v>
      </c>
      <c r="CO112" s="15">
        <f t="shared" ref="CO112:CO120" si="130">IF(CL112=0,0,IF((ROUND(CL112*(1+$H$32),0))&gt;$H$22,$H$22,IF((ROUND(CL112*(1+$H$32),0))&lt;$H$8-7,$H$8-7,ROUND(CL112*(1+$H$32),0))))</f>
        <v>40</v>
      </c>
      <c r="CP112" s="24"/>
      <c r="CQ112" s="23">
        <f t="shared" ref="CQ112:CQ120" si="131">CO112*CP112</f>
        <v>0</v>
      </c>
      <c r="CR112" s="361">
        <f t="shared" ref="CR112:CR120" si="132">CK112+CN112+CQ112</f>
        <v>0</v>
      </c>
    </row>
    <row r="113" spans="1:96" ht="15" hidden="1" customHeight="1" x14ac:dyDescent="0.25">
      <c r="A113" s="347">
        <f t="shared" si="72"/>
        <v>100</v>
      </c>
      <c r="B113" s="367">
        <f t="shared" ref="B113:B117" si="133">SUM(D112+1)</f>
        <v>8551</v>
      </c>
      <c r="C113" s="460" t="s">
        <v>10</v>
      </c>
      <c r="D113" s="366">
        <f t="shared" si="67"/>
        <v>8650</v>
      </c>
      <c r="E113" s="326">
        <f t="shared" si="68"/>
        <v>0.14450000000000007</v>
      </c>
      <c r="F113" s="326">
        <f t="shared" si="73"/>
        <v>3.8591977546485794E-2</v>
      </c>
      <c r="G113" s="327">
        <f t="shared" ref="G113:G120" si="134">IF(AND(IF((((B113-1-$H$11)*E113))&gt;$H$21,$H$21,IF((((B113-1-$H$11)*E113))&lt;$H$6,$H$6,((B113-1-$H$11)*E113)))&lt;=$H$6,B113-1&lt;$H$11),$H$6,IF((((B113-1-$H$11)*E113))&gt;$H$21,$H$21,IF((((B113-1-$H$11)*E113))&lt;$H$6,$H$6,((B113-1-$H$11)*E113))))</f>
        <v>330</v>
      </c>
      <c r="H113" s="415"/>
      <c r="I113" s="414">
        <f t="shared" si="3"/>
        <v>0</v>
      </c>
      <c r="J113" s="329">
        <f t="shared" si="75"/>
        <v>350</v>
      </c>
      <c r="K113" s="421"/>
      <c r="L113" s="414">
        <f t="shared" si="76"/>
        <v>0</v>
      </c>
      <c r="M113" s="333">
        <f t="shared" si="77"/>
        <v>370</v>
      </c>
      <c r="N113" s="428"/>
      <c r="O113" s="414">
        <f t="shared" si="78"/>
        <v>0</v>
      </c>
      <c r="P113" s="351">
        <f t="shared" ref="P113:P120" si="135">SUM(I113+L113+O113)</f>
        <v>0</v>
      </c>
      <c r="Q113" s="335">
        <f t="shared" si="71"/>
        <v>0.15</v>
      </c>
      <c r="R113" s="335">
        <f t="shared" si="79"/>
        <v>3.8591977546485794E-2</v>
      </c>
      <c r="S113" s="336">
        <f t="shared" ref="S113:S120" si="136">IF(AND(IF((((B113-1-$H$12)*Q113)/$H$34)&gt;$H$21,$H$21,IF((((B113-1-$H$12)*Q113)/$H$34)&lt;$H$6-1,$H$6-1,((B113-1-$H$12)*Q113)/$H$34))&lt;=$H$6-1,B113-1&lt;$H$12),$H$6-1,IF((((B113-1-$H$12)*Q113)/$H$34)&gt;$H$21,$H$21,IF((((B113-1-$H$12)*Q113)/$H$34)&lt;$H$6-1,$H$6-1,((B113-1-$H$12)*Q113)/$H$34)))</f>
        <v>330</v>
      </c>
      <c r="T113" s="421"/>
      <c r="U113" s="411">
        <f t="shared" si="80"/>
        <v>0</v>
      </c>
      <c r="V113" s="338">
        <f t="shared" si="81"/>
        <v>350</v>
      </c>
      <c r="W113" s="421"/>
      <c r="X113" s="430">
        <f t="shared" si="82"/>
        <v>0</v>
      </c>
      <c r="Y113" s="339">
        <f t="shared" si="83"/>
        <v>370</v>
      </c>
      <c r="Z113" s="421"/>
      <c r="AA113" s="430">
        <f t="shared" si="84"/>
        <v>0</v>
      </c>
      <c r="AB113" s="355">
        <f t="shared" si="85"/>
        <v>0</v>
      </c>
      <c r="AC113" s="9">
        <f t="shared" si="69"/>
        <v>0.15</v>
      </c>
      <c r="AD113" s="9">
        <f t="shared" si="86"/>
        <v>1.1499629672942735E-2</v>
      </c>
      <c r="AE113" s="11">
        <f t="shared" si="87"/>
        <v>98.333333333333329</v>
      </c>
      <c r="AF113" s="421"/>
      <c r="AG113" s="411">
        <f t="shared" si="88"/>
        <v>0</v>
      </c>
      <c r="AH113" s="12">
        <f t="shared" si="89"/>
        <v>113</v>
      </c>
      <c r="AI113" s="421"/>
      <c r="AJ113" s="439">
        <f t="shared" si="90"/>
        <v>0</v>
      </c>
      <c r="AK113" s="13">
        <f t="shared" si="91"/>
        <v>130</v>
      </c>
      <c r="AL113" s="426"/>
      <c r="AM113" s="427">
        <f t="shared" si="92"/>
        <v>0</v>
      </c>
      <c r="AN113" s="361">
        <f t="shared" si="93"/>
        <v>0</v>
      </c>
      <c r="AO113" s="378">
        <f t="shared" si="70"/>
        <v>0.15</v>
      </c>
      <c r="AP113" s="378">
        <f t="shared" si="94"/>
        <v>8.3323587884457963E-3</v>
      </c>
      <c r="AQ113" s="379">
        <f t="shared" si="95"/>
        <v>71.25</v>
      </c>
      <c r="AR113" s="421"/>
      <c r="AS113" s="411">
        <f t="shared" si="96"/>
        <v>0</v>
      </c>
      <c r="AT113" s="383">
        <f t="shared" si="97"/>
        <v>82</v>
      </c>
      <c r="AU113" s="421"/>
      <c r="AV113" s="439">
        <f t="shared" si="98"/>
        <v>0</v>
      </c>
      <c r="AW113" s="385">
        <f t="shared" si="99"/>
        <v>94</v>
      </c>
      <c r="AX113" s="421"/>
      <c r="AY113" s="427">
        <f t="shared" si="100"/>
        <v>0</v>
      </c>
      <c r="AZ113" s="361">
        <f t="shared" si="101"/>
        <v>0</v>
      </c>
      <c r="BA113" s="17">
        <f t="shared" si="74"/>
        <v>6.431996257747632E-3</v>
      </c>
      <c r="BB113" s="14">
        <f t="shared" si="102"/>
        <v>55</v>
      </c>
      <c r="BC113" s="24"/>
      <c r="BD113" s="10">
        <f t="shared" si="103"/>
        <v>0</v>
      </c>
      <c r="BE113" s="15">
        <f t="shared" si="104"/>
        <v>63</v>
      </c>
      <c r="BF113" s="24"/>
      <c r="BG113" s="23">
        <f t="shared" si="105"/>
        <v>0</v>
      </c>
      <c r="BH113" s="16">
        <f t="shared" si="106"/>
        <v>72</v>
      </c>
      <c r="BI113" s="24"/>
      <c r="BJ113" s="25">
        <f t="shared" si="107"/>
        <v>0</v>
      </c>
      <c r="BK113" s="26">
        <f t="shared" si="108"/>
        <v>0</v>
      </c>
      <c r="BL113" s="17">
        <f t="shared" si="109"/>
        <v>5.1650879039488555E-3</v>
      </c>
      <c r="BM113" s="14">
        <f t="shared" si="110"/>
        <v>44.166666666666664</v>
      </c>
      <c r="BN113" s="24"/>
      <c r="BO113" s="10">
        <f t="shared" si="111"/>
        <v>0</v>
      </c>
      <c r="BP113" s="15">
        <f t="shared" si="112"/>
        <v>51</v>
      </c>
      <c r="BQ113" s="24"/>
      <c r="BR113" s="23">
        <f t="shared" si="113"/>
        <v>0</v>
      </c>
      <c r="BS113" s="16">
        <f t="shared" si="114"/>
        <v>59</v>
      </c>
      <c r="BT113" s="24"/>
      <c r="BU113" s="25">
        <f t="shared" si="115"/>
        <v>0</v>
      </c>
      <c r="BV113" s="26">
        <f t="shared" si="116"/>
        <v>0</v>
      </c>
      <c r="BW113" s="17">
        <f t="shared" si="117"/>
        <v>4.343685784452947E-3</v>
      </c>
      <c r="BX113" s="14">
        <f t="shared" si="118"/>
        <v>37.142857142857146</v>
      </c>
      <c r="BY113" s="24"/>
      <c r="BZ113" s="10">
        <f t="shared" si="119"/>
        <v>0</v>
      </c>
      <c r="CA113" s="15">
        <f t="shared" si="120"/>
        <v>43</v>
      </c>
      <c r="CB113" s="24"/>
      <c r="CC113" s="23">
        <f t="shared" si="121"/>
        <v>0</v>
      </c>
      <c r="CD113" s="16">
        <f t="shared" si="122"/>
        <v>49</v>
      </c>
      <c r="CE113" s="24"/>
      <c r="CF113" s="25">
        <f t="shared" si="123"/>
        <v>0</v>
      </c>
      <c r="CG113" s="26">
        <f t="shared" si="124"/>
        <v>0</v>
      </c>
      <c r="CH113" s="17">
        <f t="shared" si="125"/>
        <v>3.6545433282656999E-3</v>
      </c>
      <c r="CI113" s="14">
        <f t="shared" si="126"/>
        <v>31.25</v>
      </c>
      <c r="CJ113" s="24"/>
      <c r="CK113" s="10">
        <f t="shared" si="127"/>
        <v>0</v>
      </c>
      <c r="CL113" s="15">
        <f t="shared" si="128"/>
        <v>36</v>
      </c>
      <c r="CM113" s="24"/>
      <c r="CN113" s="23">
        <f t="shared" si="129"/>
        <v>0</v>
      </c>
      <c r="CO113" s="15">
        <f t="shared" si="130"/>
        <v>41</v>
      </c>
      <c r="CP113" s="24"/>
      <c r="CQ113" s="23">
        <f t="shared" si="131"/>
        <v>0</v>
      </c>
      <c r="CR113" s="361">
        <f t="shared" si="132"/>
        <v>0</v>
      </c>
    </row>
    <row r="114" spans="1:96" ht="15" hidden="1" customHeight="1" x14ac:dyDescent="0.25">
      <c r="A114" s="347">
        <f t="shared" si="72"/>
        <v>101</v>
      </c>
      <c r="B114" s="367">
        <f t="shared" si="133"/>
        <v>8651</v>
      </c>
      <c r="C114" s="460" t="s">
        <v>10</v>
      </c>
      <c r="D114" s="366">
        <f t="shared" ref="D114:D119" si="137">D113+$H$19</f>
        <v>8750</v>
      </c>
      <c r="E114" s="326">
        <f t="shared" ref="E114:E120" si="138">IF((((B114-1-$H$11)*$H$25))&lt;$H$6,$H$25,IF(G113=$H$21,E113,IF((E113+$H$27)&gt;$H$26,$H$26,E113+$H$27)))</f>
        <v>0.14450000000000007</v>
      </c>
      <c r="F114" s="326">
        <f t="shared" si="73"/>
        <v>3.8145879089122647E-2</v>
      </c>
      <c r="G114" s="327">
        <f t="shared" si="134"/>
        <v>330</v>
      </c>
      <c r="H114" s="415"/>
      <c r="I114" s="414">
        <f t="shared" si="3"/>
        <v>0</v>
      </c>
      <c r="J114" s="329">
        <f t="shared" si="75"/>
        <v>350</v>
      </c>
      <c r="K114" s="421"/>
      <c r="L114" s="414">
        <f t="shared" si="76"/>
        <v>0</v>
      </c>
      <c r="M114" s="333">
        <f t="shared" si="77"/>
        <v>370</v>
      </c>
      <c r="N114" s="428"/>
      <c r="O114" s="414">
        <f t="shared" si="78"/>
        <v>0</v>
      </c>
      <c r="P114" s="351">
        <f t="shared" si="135"/>
        <v>0</v>
      </c>
      <c r="Q114" s="335">
        <f t="shared" si="71"/>
        <v>0.15</v>
      </c>
      <c r="R114" s="335">
        <f t="shared" si="79"/>
        <v>3.8145879089122647E-2</v>
      </c>
      <c r="S114" s="336">
        <f t="shared" si="136"/>
        <v>330</v>
      </c>
      <c r="T114" s="421"/>
      <c r="U114" s="411">
        <f t="shared" si="80"/>
        <v>0</v>
      </c>
      <c r="V114" s="338">
        <f t="shared" si="81"/>
        <v>350</v>
      </c>
      <c r="W114" s="421"/>
      <c r="X114" s="430">
        <f t="shared" si="82"/>
        <v>0</v>
      </c>
      <c r="Y114" s="339">
        <f t="shared" si="83"/>
        <v>370</v>
      </c>
      <c r="Z114" s="421"/>
      <c r="AA114" s="430">
        <f t="shared" si="84"/>
        <v>0</v>
      </c>
      <c r="AB114" s="355">
        <f t="shared" si="85"/>
        <v>0</v>
      </c>
      <c r="AC114" s="9">
        <f t="shared" ref="AC114:AC119" si="139">IF((((B114-1-$H$13)*$H$25/$H$35))&lt;=($H$6-2),$H$25,IF(AE113=$H$21,AC113,IF((AC113+$H$27)&gt;$H$26,$H$26,AC113+$H$27)))</f>
        <v>0.15</v>
      </c>
      <c r="AD114" s="9">
        <f t="shared" si="86"/>
        <v>1.1559357299734134E-2</v>
      </c>
      <c r="AE114" s="11">
        <f t="shared" si="87"/>
        <v>100</v>
      </c>
      <c r="AF114" s="421"/>
      <c r="AG114" s="411">
        <f t="shared" si="88"/>
        <v>0</v>
      </c>
      <c r="AH114" s="12">
        <f t="shared" si="89"/>
        <v>115</v>
      </c>
      <c r="AI114" s="421"/>
      <c r="AJ114" s="439">
        <f t="shared" si="90"/>
        <v>0</v>
      </c>
      <c r="AK114" s="13">
        <f t="shared" si="91"/>
        <v>132</v>
      </c>
      <c r="AL114" s="426"/>
      <c r="AM114" s="427">
        <f t="shared" si="92"/>
        <v>0</v>
      </c>
      <c r="AN114" s="361">
        <f t="shared" si="93"/>
        <v>0</v>
      </c>
      <c r="AO114" s="378">
        <f t="shared" ref="AO114:AO119" si="140">IF((((B114-1-$H$14)*$H$25/$H$36))&lt;=($H$6-3),$H$25,IF(AQ113=$H$21,AO113,IF((AO113+$H$27)&gt;$H$26,$H$26,AO113+$H$27)))</f>
        <v>0.15</v>
      </c>
      <c r="AP114" s="378">
        <f t="shared" si="94"/>
        <v>8.3805340423072482E-3</v>
      </c>
      <c r="AQ114" s="379">
        <f t="shared" si="95"/>
        <v>72.5</v>
      </c>
      <c r="AR114" s="421"/>
      <c r="AS114" s="411">
        <f t="shared" si="96"/>
        <v>0</v>
      </c>
      <c r="AT114" s="383">
        <f t="shared" si="97"/>
        <v>83</v>
      </c>
      <c r="AU114" s="421"/>
      <c r="AV114" s="439">
        <f t="shared" si="98"/>
        <v>0</v>
      </c>
      <c r="AW114" s="385">
        <f t="shared" si="99"/>
        <v>95</v>
      </c>
      <c r="AX114" s="421"/>
      <c r="AY114" s="427">
        <f t="shared" si="100"/>
        <v>0</v>
      </c>
      <c r="AZ114" s="361">
        <f t="shared" si="101"/>
        <v>0</v>
      </c>
      <c r="BA114" s="17">
        <f t="shared" si="74"/>
        <v>6.4732400878511152E-3</v>
      </c>
      <c r="BB114" s="14">
        <f t="shared" si="102"/>
        <v>56</v>
      </c>
      <c r="BC114" s="24"/>
      <c r="BD114" s="10">
        <f t="shared" si="103"/>
        <v>0</v>
      </c>
      <c r="BE114" s="15">
        <f t="shared" si="104"/>
        <v>64</v>
      </c>
      <c r="BF114" s="24"/>
      <c r="BG114" s="23">
        <f t="shared" si="105"/>
        <v>0</v>
      </c>
      <c r="BH114" s="16">
        <f t="shared" si="106"/>
        <v>74</v>
      </c>
      <c r="BI114" s="24"/>
      <c r="BJ114" s="25">
        <f t="shared" si="107"/>
        <v>0</v>
      </c>
      <c r="BK114" s="26">
        <f t="shared" si="108"/>
        <v>0</v>
      </c>
      <c r="BL114" s="17">
        <f t="shared" si="109"/>
        <v>5.2017107848803604E-3</v>
      </c>
      <c r="BM114" s="14">
        <f t="shared" si="110"/>
        <v>45</v>
      </c>
      <c r="BN114" s="24"/>
      <c r="BO114" s="10">
        <f t="shared" si="111"/>
        <v>0</v>
      </c>
      <c r="BP114" s="15">
        <f t="shared" si="112"/>
        <v>52</v>
      </c>
      <c r="BQ114" s="24"/>
      <c r="BR114" s="23">
        <f t="shared" si="113"/>
        <v>0</v>
      </c>
      <c r="BS114" s="16">
        <f t="shared" si="114"/>
        <v>60</v>
      </c>
      <c r="BT114" s="24"/>
      <c r="BU114" s="25">
        <f t="shared" si="115"/>
        <v>0</v>
      </c>
      <c r="BV114" s="26">
        <f t="shared" si="116"/>
        <v>0</v>
      </c>
      <c r="BW114" s="17">
        <f t="shared" si="117"/>
        <v>4.376042406327922E-3</v>
      </c>
      <c r="BX114" s="14">
        <f t="shared" si="118"/>
        <v>37.857142857142854</v>
      </c>
      <c r="BY114" s="24"/>
      <c r="BZ114" s="10">
        <f t="shared" si="119"/>
        <v>0</v>
      </c>
      <c r="CA114" s="15">
        <f t="shared" si="120"/>
        <v>44</v>
      </c>
      <c r="CB114" s="24"/>
      <c r="CC114" s="23">
        <f t="shared" si="121"/>
        <v>0</v>
      </c>
      <c r="CD114" s="16">
        <f t="shared" si="122"/>
        <v>51</v>
      </c>
      <c r="CE114" s="24"/>
      <c r="CF114" s="25">
        <f t="shared" si="123"/>
        <v>0</v>
      </c>
      <c r="CG114" s="26">
        <f t="shared" si="124"/>
        <v>0</v>
      </c>
      <c r="CH114" s="17">
        <f t="shared" si="125"/>
        <v>3.6845451392902556E-3</v>
      </c>
      <c r="CI114" s="14">
        <f t="shared" si="126"/>
        <v>31.875</v>
      </c>
      <c r="CJ114" s="24"/>
      <c r="CK114" s="10">
        <f t="shared" si="127"/>
        <v>0</v>
      </c>
      <c r="CL114" s="15">
        <f t="shared" si="128"/>
        <v>37</v>
      </c>
      <c r="CM114" s="24"/>
      <c r="CN114" s="23">
        <f t="shared" si="129"/>
        <v>0</v>
      </c>
      <c r="CO114" s="15">
        <f t="shared" si="130"/>
        <v>43</v>
      </c>
      <c r="CP114" s="24"/>
      <c r="CQ114" s="23">
        <f t="shared" si="131"/>
        <v>0</v>
      </c>
      <c r="CR114" s="361">
        <f t="shared" si="132"/>
        <v>0</v>
      </c>
    </row>
    <row r="115" spans="1:96" ht="15" hidden="1" customHeight="1" x14ac:dyDescent="0.25">
      <c r="A115" s="347">
        <f t="shared" si="72"/>
        <v>102</v>
      </c>
      <c r="B115" s="367">
        <f t="shared" si="133"/>
        <v>8751</v>
      </c>
      <c r="C115" s="460" t="s">
        <v>10</v>
      </c>
      <c r="D115" s="366">
        <f t="shared" si="137"/>
        <v>8850</v>
      </c>
      <c r="E115" s="326">
        <f t="shared" si="138"/>
        <v>0.14450000000000007</v>
      </c>
      <c r="F115" s="326">
        <f t="shared" si="73"/>
        <v>3.7709976002742542E-2</v>
      </c>
      <c r="G115" s="327">
        <f t="shared" si="134"/>
        <v>330</v>
      </c>
      <c r="H115" s="415"/>
      <c r="I115" s="414">
        <f t="shared" si="3"/>
        <v>0</v>
      </c>
      <c r="J115" s="329">
        <f t="shared" si="75"/>
        <v>350</v>
      </c>
      <c r="K115" s="421"/>
      <c r="L115" s="414">
        <f t="shared" si="76"/>
        <v>0</v>
      </c>
      <c r="M115" s="333">
        <f t="shared" si="77"/>
        <v>370</v>
      </c>
      <c r="N115" s="428"/>
      <c r="O115" s="414">
        <f t="shared" si="78"/>
        <v>0</v>
      </c>
      <c r="P115" s="351">
        <f t="shared" si="135"/>
        <v>0</v>
      </c>
      <c r="Q115" s="335">
        <f t="shared" si="71"/>
        <v>0.15</v>
      </c>
      <c r="R115" s="335">
        <f t="shared" si="79"/>
        <v>3.7709976002742542E-2</v>
      </c>
      <c r="S115" s="336">
        <f t="shared" si="136"/>
        <v>330</v>
      </c>
      <c r="T115" s="421"/>
      <c r="U115" s="411">
        <f t="shared" si="80"/>
        <v>0</v>
      </c>
      <c r="V115" s="338">
        <f t="shared" si="81"/>
        <v>350</v>
      </c>
      <c r="W115" s="421"/>
      <c r="X115" s="430">
        <f t="shared" si="82"/>
        <v>0</v>
      </c>
      <c r="Y115" s="339">
        <f t="shared" si="83"/>
        <v>370</v>
      </c>
      <c r="Z115" s="421"/>
      <c r="AA115" s="430">
        <f t="shared" si="84"/>
        <v>0</v>
      </c>
      <c r="AB115" s="355">
        <f t="shared" si="85"/>
        <v>0</v>
      </c>
      <c r="AC115" s="9">
        <f t="shared" si="139"/>
        <v>0.15</v>
      </c>
      <c r="AD115" s="9">
        <f t="shared" si="86"/>
        <v>1.1617719879632804E-2</v>
      </c>
      <c r="AE115" s="11">
        <f t="shared" si="87"/>
        <v>101.66666666666667</v>
      </c>
      <c r="AF115" s="421"/>
      <c r="AG115" s="411">
        <f t="shared" si="88"/>
        <v>0</v>
      </c>
      <c r="AH115" s="12">
        <f t="shared" si="89"/>
        <v>117</v>
      </c>
      <c r="AI115" s="421"/>
      <c r="AJ115" s="439">
        <f t="shared" si="90"/>
        <v>0</v>
      </c>
      <c r="AK115" s="13">
        <f t="shared" si="91"/>
        <v>135</v>
      </c>
      <c r="AL115" s="426"/>
      <c r="AM115" s="427">
        <f t="shared" si="92"/>
        <v>0</v>
      </c>
      <c r="AN115" s="361">
        <f t="shared" si="93"/>
        <v>0</v>
      </c>
      <c r="AO115" s="378">
        <f t="shared" si="140"/>
        <v>0.15</v>
      </c>
      <c r="AP115" s="378">
        <f t="shared" si="94"/>
        <v>8.4276082733401904E-3</v>
      </c>
      <c r="AQ115" s="379">
        <f t="shared" si="95"/>
        <v>73.75</v>
      </c>
      <c r="AR115" s="421"/>
      <c r="AS115" s="411">
        <f t="shared" si="96"/>
        <v>0</v>
      </c>
      <c r="AT115" s="383">
        <f t="shared" si="97"/>
        <v>85</v>
      </c>
      <c r="AU115" s="421"/>
      <c r="AV115" s="439">
        <f t="shared" si="98"/>
        <v>0</v>
      </c>
      <c r="AW115" s="385">
        <f t="shared" si="99"/>
        <v>98</v>
      </c>
      <c r="AX115" s="421"/>
      <c r="AY115" s="427">
        <f t="shared" si="100"/>
        <v>0</v>
      </c>
      <c r="AZ115" s="361">
        <f t="shared" si="101"/>
        <v>0</v>
      </c>
      <c r="BA115" s="17">
        <f t="shared" si="74"/>
        <v>6.5135413095646208E-3</v>
      </c>
      <c r="BB115" s="14">
        <f t="shared" si="102"/>
        <v>57</v>
      </c>
      <c r="BC115" s="24"/>
      <c r="BD115" s="10">
        <f t="shared" si="103"/>
        <v>0</v>
      </c>
      <c r="BE115" s="15">
        <f t="shared" si="104"/>
        <v>66</v>
      </c>
      <c r="BF115" s="24"/>
      <c r="BG115" s="23">
        <f t="shared" si="105"/>
        <v>0</v>
      </c>
      <c r="BH115" s="16">
        <f t="shared" si="106"/>
        <v>76</v>
      </c>
      <c r="BI115" s="24"/>
      <c r="BJ115" s="25">
        <f t="shared" si="107"/>
        <v>0</v>
      </c>
      <c r="BK115" s="26">
        <f t="shared" si="108"/>
        <v>0</v>
      </c>
      <c r="BL115" s="17">
        <f t="shared" si="109"/>
        <v>5.2374966670475755E-3</v>
      </c>
      <c r="BM115" s="14">
        <f t="shared" si="110"/>
        <v>45.833333333333336</v>
      </c>
      <c r="BN115" s="24"/>
      <c r="BO115" s="10">
        <f t="shared" si="111"/>
        <v>0</v>
      </c>
      <c r="BP115" s="15">
        <f t="shared" si="112"/>
        <v>53</v>
      </c>
      <c r="BQ115" s="24"/>
      <c r="BR115" s="23">
        <f t="shared" si="113"/>
        <v>0</v>
      </c>
      <c r="BS115" s="16">
        <f t="shared" si="114"/>
        <v>61</v>
      </c>
      <c r="BT115" s="24"/>
      <c r="BU115" s="25">
        <f t="shared" si="115"/>
        <v>0</v>
      </c>
      <c r="BV115" s="26">
        <f t="shared" si="116"/>
        <v>0</v>
      </c>
      <c r="BW115" s="17">
        <f t="shared" si="117"/>
        <v>4.4076595327880892E-3</v>
      </c>
      <c r="BX115" s="14">
        <f t="shared" si="118"/>
        <v>38.571428571428569</v>
      </c>
      <c r="BY115" s="24"/>
      <c r="BZ115" s="10">
        <f t="shared" si="119"/>
        <v>0</v>
      </c>
      <c r="CA115" s="15">
        <f t="shared" si="120"/>
        <v>44</v>
      </c>
      <c r="CB115" s="24"/>
      <c r="CC115" s="23">
        <f t="shared" si="121"/>
        <v>0</v>
      </c>
      <c r="CD115" s="16">
        <f t="shared" si="122"/>
        <v>51</v>
      </c>
      <c r="CE115" s="24"/>
      <c r="CF115" s="25">
        <f t="shared" si="123"/>
        <v>0</v>
      </c>
      <c r="CG115" s="26">
        <f t="shared" si="124"/>
        <v>0</v>
      </c>
      <c r="CH115" s="17">
        <f t="shared" si="125"/>
        <v>3.7138612729973718E-3</v>
      </c>
      <c r="CI115" s="14">
        <f t="shared" si="126"/>
        <v>32.5</v>
      </c>
      <c r="CJ115" s="24"/>
      <c r="CK115" s="10">
        <f t="shared" si="127"/>
        <v>0</v>
      </c>
      <c r="CL115" s="15">
        <f t="shared" si="128"/>
        <v>37</v>
      </c>
      <c r="CM115" s="24"/>
      <c r="CN115" s="23">
        <f t="shared" si="129"/>
        <v>0</v>
      </c>
      <c r="CO115" s="15">
        <f t="shared" si="130"/>
        <v>43</v>
      </c>
      <c r="CP115" s="24"/>
      <c r="CQ115" s="23">
        <f t="shared" si="131"/>
        <v>0</v>
      </c>
      <c r="CR115" s="361">
        <f t="shared" si="132"/>
        <v>0</v>
      </c>
    </row>
    <row r="116" spans="1:96" ht="15" hidden="1" customHeight="1" x14ac:dyDescent="0.25">
      <c r="A116" s="347">
        <f t="shared" si="72"/>
        <v>103</v>
      </c>
      <c r="B116" s="367">
        <f t="shared" si="133"/>
        <v>8851</v>
      </c>
      <c r="C116" s="460" t="s">
        <v>10</v>
      </c>
      <c r="D116" s="366">
        <f t="shared" si="137"/>
        <v>8950</v>
      </c>
      <c r="E116" s="326">
        <f t="shared" si="138"/>
        <v>0.14450000000000007</v>
      </c>
      <c r="F116" s="326">
        <f t="shared" si="73"/>
        <v>3.7283922720596545E-2</v>
      </c>
      <c r="G116" s="327">
        <f t="shared" si="134"/>
        <v>330</v>
      </c>
      <c r="H116" s="415"/>
      <c r="I116" s="414">
        <f t="shared" si="3"/>
        <v>0</v>
      </c>
      <c r="J116" s="329">
        <f t="shared" si="75"/>
        <v>350</v>
      </c>
      <c r="K116" s="421"/>
      <c r="L116" s="414">
        <f t="shared" si="76"/>
        <v>0</v>
      </c>
      <c r="M116" s="333">
        <f t="shared" si="77"/>
        <v>370</v>
      </c>
      <c r="N116" s="428"/>
      <c r="O116" s="414">
        <f t="shared" si="78"/>
        <v>0</v>
      </c>
      <c r="P116" s="351">
        <f t="shared" si="135"/>
        <v>0</v>
      </c>
      <c r="Q116" s="335">
        <f t="shared" si="71"/>
        <v>0.15</v>
      </c>
      <c r="R116" s="335">
        <f t="shared" si="79"/>
        <v>3.7283922720596545E-2</v>
      </c>
      <c r="S116" s="336">
        <f t="shared" si="136"/>
        <v>330</v>
      </c>
      <c r="T116" s="421"/>
      <c r="U116" s="411">
        <f t="shared" si="80"/>
        <v>0</v>
      </c>
      <c r="V116" s="338">
        <f t="shared" si="81"/>
        <v>350</v>
      </c>
      <c r="W116" s="421"/>
      <c r="X116" s="430">
        <f t="shared" si="82"/>
        <v>0</v>
      </c>
      <c r="Y116" s="339">
        <f t="shared" si="83"/>
        <v>370</v>
      </c>
      <c r="Z116" s="421"/>
      <c r="AA116" s="430">
        <f t="shared" si="84"/>
        <v>0</v>
      </c>
      <c r="AB116" s="355">
        <f t="shared" si="85"/>
        <v>0</v>
      </c>
      <c r="AC116" s="9">
        <f t="shared" si="139"/>
        <v>0.15</v>
      </c>
      <c r="AD116" s="9">
        <f t="shared" si="86"/>
        <v>1.1674763680186795E-2</v>
      </c>
      <c r="AE116" s="11">
        <f t="shared" si="87"/>
        <v>103.33333333333333</v>
      </c>
      <c r="AF116" s="421"/>
      <c r="AG116" s="411">
        <f t="shared" si="88"/>
        <v>0</v>
      </c>
      <c r="AH116" s="12">
        <f t="shared" si="89"/>
        <v>119</v>
      </c>
      <c r="AI116" s="421"/>
      <c r="AJ116" s="439">
        <f t="shared" si="90"/>
        <v>0</v>
      </c>
      <c r="AK116" s="13">
        <f t="shared" si="91"/>
        <v>137</v>
      </c>
      <c r="AL116" s="426"/>
      <c r="AM116" s="427">
        <f t="shared" si="92"/>
        <v>0</v>
      </c>
      <c r="AN116" s="361">
        <f t="shared" si="93"/>
        <v>0</v>
      </c>
      <c r="AO116" s="378">
        <f t="shared" si="140"/>
        <v>0.15</v>
      </c>
      <c r="AP116" s="378">
        <f t="shared" si="94"/>
        <v>8.4736188001355781E-3</v>
      </c>
      <c r="AQ116" s="379">
        <f t="shared" si="95"/>
        <v>75</v>
      </c>
      <c r="AR116" s="421"/>
      <c r="AS116" s="411">
        <f t="shared" si="96"/>
        <v>0</v>
      </c>
      <c r="AT116" s="383">
        <f t="shared" si="97"/>
        <v>86</v>
      </c>
      <c r="AU116" s="421"/>
      <c r="AV116" s="439">
        <f t="shared" si="98"/>
        <v>0</v>
      </c>
      <c r="AW116" s="385">
        <f t="shared" si="99"/>
        <v>99</v>
      </c>
      <c r="AX116" s="421"/>
      <c r="AY116" s="427">
        <f t="shared" si="100"/>
        <v>0</v>
      </c>
      <c r="AZ116" s="361">
        <f t="shared" si="101"/>
        <v>0</v>
      </c>
      <c r="BA116" s="17">
        <f t="shared" si="74"/>
        <v>6.5529318721048472E-3</v>
      </c>
      <c r="BB116" s="14">
        <f t="shared" si="102"/>
        <v>58</v>
      </c>
      <c r="BC116" s="24"/>
      <c r="BD116" s="10">
        <f t="shared" si="103"/>
        <v>0</v>
      </c>
      <c r="BE116" s="15">
        <f t="shared" si="104"/>
        <v>67</v>
      </c>
      <c r="BF116" s="24"/>
      <c r="BG116" s="23">
        <f t="shared" si="105"/>
        <v>0</v>
      </c>
      <c r="BH116" s="16">
        <f t="shared" si="106"/>
        <v>77</v>
      </c>
      <c r="BI116" s="24"/>
      <c r="BJ116" s="25">
        <f t="shared" si="107"/>
        <v>0</v>
      </c>
      <c r="BK116" s="26">
        <f t="shared" si="108"/>
        <v>0</v>
      </c>
      <c r="BL116" s="17">
        <f t="shared" si="109"/>
        <v>5.2724739200843591E-3</v>
      </c>
      <c r="BM116" s="14">
        <f t="shared" si="110"/>
        <v>46.666666666666664</v>
      </c>
      <c r="BN116" s="24"/>
      <c r="BO116" s="10">
        <f t="shared" si="111"/>
        <v>0</v>
      </c>
      <c r="BP116" s="15">
        <f t="shared" si="112"/>
        <v>54</v>
      </c>
      <c r="BQ116" s="24"/>
      <c r="BR116" s="23">
        <f t="shared" si="113"/>
        <v>0</v>
      </c>
      <c r="BS116" s="16">
        <f t="shared" si="114"/>
        <v>62</v>
      </c>
      <c r="BT116" s="24"/>
      <c r="BU116" s="25">
        <f t="shared" si="115"/>
        <v>0</v>
      </c>
      <c r="BV116" s="26">
        <f t="shared" si="116"/>
        <v>0</v>
      </c>
      <c r="BW116" s="17">
        <f t="shared" si="117"/>
        <v>4.4385622286424453E-3</v>
      </c>
      <c r="BX116" s="14">
        <f t="shared" si="118"/>
        <v>39.285714285714285</v>
      </c>
      <c r="BY116" s="24"/>
      <c r="BZ116" s="10">
        <f t="shared" si="119"/>
        <v>0</v>
      </c>
      <c r="CA116" s="15">
        <f t="shared" si="120"/>
        <v>45</v>
      </c>
      <c r="CB116" s="24"/>
      <c r="CC116" s="23">
        <f t="shared" si="121"/>
        <v>0</v>
      </c>
      <c r="CD116" s="16">
        <f t="shared" si="122"/>
        <v>52</v>
      </c>
      <c r="CE116" s="24"/>
      <c r="CF116" s="25">
        <f t="shared" si="123"/>
        <v>0</v>
      </c>
      <c r="CG116" s="26">
        <f t="shared" si="124"/>
        <v>0</v>
      </c>
      <c r="CH116" s="17">
        <f t="shared" si="125"/>
        <v>3.7425149700598802E-3</v>
      </c>
      <c r="CI116" s="14">
        <f t="shared" si="126"/>
        <v>33.125</v>
      </c>
      <c r="CJ116" s="24"/>
      <c r="CK116" s="10">
        <f t="shared" si="127"/>
        <v>0</v>
      </c>
      <c r="CL116" s="15">
        <f t="shared" si="128"/>
        <v>38</v>
      </c>
      <c r="CM116" s="24"/>
      <c r="CN116" s="23">
        <f t="shared" si="129"/>
        <v>0</v>
      </c>
      <c r="CO116" s="15">
        <f t="shared" si="130"/>
        <v>44</v>
      </c>
      <c r="CP116" s="24"/>
      <c r="CQ116" s="23">
        <f t="shared" si="131"/>
        <v>0</v>
      </c>
      <c r="CR116" s="361">
        <f t="shared" si="132"/>
        <v>0</v>
      </c>
    </row>
    <row r="117" spans="1:96" ht="15" hidden="1" customHeight="1" x14ac:dyDescent="0.25">
      <c r="A117" s="347">
        <f t="shared" si="72"/>
        <v>104</v>
      </c>
      <c r="B117" s="367">
        <f t="shared" si="133"/>
        <v>8951</v>
      </c>
      <c r="C117" s="460" t="s">
        <v>10</v>
      </c>
      <c r="D117" s="366">
        <f t="shared" si="137"/>
        <v>9050</v>
      </c>
      <c r="E117" s="326">
        <f t="shared" si="138"/>
        <v>0.14450000000000007</v>
      </c>
      <c r="F117" s="326">
        <f t="shared" si="73"/>
        <v>3.6867389118534245E-2</v>
      </c>
      <c r="G117" s="327">
        <f t="shared" si="134"/>
        <v>330</v>
      </c>
      <c r="H117" s="415"/>
      <c r="I117" s="414">
        <f t="shared" si="3"/>
        <v>0</v>
      </c>
      <c r="J117" s="329">
        <f t="shared" si="75"/>
        <v>350</v>
      </c>
      <c r="K117" s="421"/>
      <c r="L117" s="414">
        <f t="shared" si="76"/>
        <v>0</v>
      </c>
      <c r="M117" s="333">
        <f t="shared" si="77"/>
        <v>370</v>
      </c>
      <c r="N117" s="428"/>
      <c r="O117" s="414">
        <f t="shared" si="78"/>
        <v>0</v>
      </c>
      <c r="P117" s="351">
        <f t="shared" si="135"/>
        <v>0</v>
      </c>
      <c r="Q117" s="335">
        <f t="shared" si="71"/>
        <v>0.15</v>
      </c>
      <c r="R117" s="335">
        <f t="shared" si="79"/>
        <v>3.6867389118534245E-2</v>
      </c>
      <c r="S117" s="336">
        <f t="shared" si="136"/>
        <v>330</v>
      </c>
      <c r="T117" s="421"/>
      <c r="U117" s="411">
        <f t="shared" si="80"/>
        <v>0</v>
      </c>
      <c r="V117" s="338">
        <f t="shared" si="81"/>
        <v>350</v>
      </c>
      <c r="W117" s="421"/>
      <c r="X117" s="430">
        <f t="shared" si="82"/>
        <v>0</v>
      </c>
      <c r="Y117" s="339">
        <f t="shared" si="83"/>
        <v>370</v>
      </c>
      <c r="Z117" s="421"/>
      <c r="AA117" s="430">
        <f t="shared" si="84"/>
        <v>0</v>
      </c>
      <c r="AB117" s="355">
        <f t="shared" si="85"/>
        <v>0</v>
      </c>
      <c r="AC117" s="9">
        <f t="shared" si="139"/>
        <v>0.15</v>
      </c>
      <c r="AD117" s="9">
        <f t="shared" si="86"/>
        <v>1.1730532901351804E-2</v>
      </c>
      <c r="AE117" s="11">
        <f t="shared" si="87"/>
        <v>105</v>
      </c>
      <c r="AF117" s="421"/>
      <c r="AG117" s="411">
        <f t="shared" si="88"/>
        <v>0</v>
      </c>
      <c r="AH117" s="12">
        <f t="shared" si="89"/>
        <v>121</v>
      </c>
      <c r="AI117" s="421"/>
      <c r="AJ117" s="439">
        <f t="shared" si="90"/>
        <v>0</v>
      </c>
      <c r="AK117" s="13">
        <f t="shared" si="91"/>
        <v>139</v>
      </c>
      <c r="AL117" s="426"/>
      <c r="AM117" s="427">
        <f t="shared" si="92"/>
        <v>0</v>
      </c>
      <c r="AN117" s="361">
        <f t="shared" si="93"/>
        <v>0</v>
      </c>
      <c r="AO117" s="378">
        <f t="shared" si="140"/>
        <v>0.15</v>
      </c>
      <c r="AP117" s="378">
        <f t="shared" si="94"/>
        <v>8.5186012736007156E-3</v>
      </c>
      <c r="AQ117" s="379">
        <f t="shared" si="95"/>
        <v>76.25</v>
      </c>
      <c r="AR117" s="421"/>
      <c r="AS117" s="411">
        <f t="shared" si="96"/>
        <v>0</v>
      </c>
      <c r="AT117" s="383">
        <f t="shared" si="97"/>
        <v>88</v>
      </c>
      <c r="AU117" s="421"/>
      <c r="AV117" s="439">
        <f t="shared" si="98"/>
        <v>0</v>
      </c>
      <c r="AW117" s="385">
        <f t="shared" si="99"/>
        <v>101</v>
      </c>
      <c r="AX117" s="421"/>
      <c r="AY117" s="427">
        <f t="shared" si="100"/>
        <v>0</v>
      </c>
      <c r="AZ117" s="361">
        <f t="shared" si="101"/>
        <v>0</v>
      </c>
      <c r="BA117" s="17">
        <f t="shared" si="74"/>
        <v>6.5914422969500612E-3</v>
      </c>
      <c r="BB117" s="14">
        <f t="shared" si="102"/>
        <v>59</v>
      </c>
      <c r="BC117" s="24"/>
      <c r="BD117" s="10">
        <f t="shared" si="103"/>
        <v>0</v>
      </c>
      <c r="BE117" s="15">
        <f t="shared" si="104"/>
        <v>68</v>
      </c>
      <c r="BF117" s="24"/>
      <c r="BG117" s="23">
        <f t="shared" si="105"/>
        <v>0</v>
      </c>
      <c r="BH117" s="16">
        <f t="shared" si="106"/>
        <v>78</v>
      </c>
      <c r="BI117" s="24"/>
      <c r="BJ117" s="25">
        <f t="shared" si="107"/>
        <v>0</v>
      </c>
      <c r="BK117" s="26">
        <f t="shared" si="108"/>
        <v>0</v>
      </c>
      <c r="BL117" s="17">
        <f t="shared" si="109"/>
        <v>5.3066696458496255E-3</v>
      </c>
      <c r="BM117" s="14">
        <f t="shared" si="110"/>
        <v>47.5</v>
      </c>
      <c r="BN117" s="24"/>
      <c r="BO117" s="10">
        <f t="shared" si="111"/>
        <v>0</v>
      </c>
      <c r="BP117" s="15">
        <f t="shared" si="112"/>
        <v>55</v>
      </c>
      <c r="BQ117" s="24"/>
      <c r="BR117" s="23">
        <f t="shared" si="113"/>
        <v>0</v>
      </c>
      <c r="BS117" s="16">
        <f t="shared" si="114"/>
        <v>63</v>
      </c>
      <c r="BT117" s="24"/>
      <c r="BU117" s="25">
        <f t="shared" si="115"/>
        <v>0</v>
      </c>
      <c r="BV117" s="26">
        <f t="shared" si="116"/>
        <v>0</v>
      </c>
      <c r="BW117" s="17">
        <f t="shared" si="117"/>
        <v>4.4687744386102115E-3</v>
      </c>
      <c r="BX117" s="14">
        <f t="shared" si="118"/>
        <v>40</v>
      </c>
      <c r="BY117" s="24"/>
      <c r="BZ117" s="10">
        <f t="shared" si="119"/>
        <v>0</v>
      </c>
      <c r="CA117" s="15">
        <f t="shared" si="120"/>
        <v>46</v>
      </c>
      <c r="CB117" s="24"/>
      <c r="CC117" s="23">
        <f t="shared" si="121"/>
        <v>0</v>
      </c>
      <c r="CD117" s="16">
        <f t="shared" si="122"/>
        <v>53</v>
      </c>
      <c r="CE117" s="24"/>
      <c r="CF117" s="25">
        <f t="shared" si="123"/>
        <v>0</v>
      </c>
      <c r="CG117" s="26">
        <f t="shared" si="124"/>
        <v>0</v>
      </c>
      <c r="CH117" s="17">
        <f t="shared" si="125"/>
        <v>3.7705284325773658E-3</v>
      </c>
      <c r="CI117" s="14">
        <f t="shared" si="126"/>
        <v>33.75</v>
      </c>
      <c r="CJ117" s="24"/>
      <c r="CK117" s="10">
        <f t="shared" si="127"/>
        <v>0</v>
      </c>
      <c r="CL117" s="15">
        <f t="shared" si="128"/>
        <v>39</v>
      </c>
      <c r="CM117" s="24"/>
      <c r="CN117" s="23">
        <f t="shared" si="129"/>
        <v>0</v>
      </c>
      <c r="CO117" s="15">
        <f t="shared" si="130"/>
        <v>45</v>
      </c>
      <c r="CP117" s="24"/>
      <c r="CQ117" s="23">
        <f t="shared" si="131"/>
        <v>0</v>
      </c>
      <c r="CR117" s="361">
        <f t="shared" si="132"/>
        <v>0</v>
      </c>
    </row>
    <row r="118" spans="1:96" ht="15" hidden="1" customHeight="1" x14ac:dyDescent="0.25">
      <c r="A118" s="347">
        <f t="shared" si="72"/>
        <v>105</v>
      </c>
      <c r="B118" s="367">
        <f>SUM(D117+1)</f>
        <v>9051</v>
      </c>
      <c r="C118" s="460" t="s">
        <v>10</v>
      </c>
      <c r="D118" s="366">
        <f t="shared" si="137"/>
        <v>9150</v>
      </c>
      <c r="E118" s="326">
        <f t="shared" si="138"/>
        <v>0.14450000000000007</v>
      </c>
      <c r="F118" s="326">
        <f t="shared" si="73"/>
        <v>3.646005966191581E-2</v>
      </c>
      <c r="G118" s="327">
        <f t="shared" si="134"/>
        <v>330</v>
      </c>
      <c r="H118" s="415"/>
      <c r="I118" s="414">
        <f t="shared" si="3"/>
        <v>0</v>
      </c>
      <c r="J118" s="329">
        <f t="shared" si="75"/>
        <v>350</v>
      </c>
      <c r="K118" s="421"/>
      <c r="L118" s="414">
        <f t="shared" si="76"/>
        <v>0</v>
      </c>
      <c r="M118" s="333">
        <f t="shared" si="77"/>
        <v>370</v>
      </c>
      <c r="N118" s="428"/>
      <c r="O118" s="414">
        <f t="shared" si="78"/>
        <v>0</v>
      </c>
      <c r="P118" s="351">
        <f t="shared" si="135"/>
        <v>0</v>
      </c>
      <c r="Q118" s="335">
        <f t="shared" si="71"/>
        <v>0.15</v>
      </c>
      <c r="R118" s="335">
        <f t="shared" si="79"/>
        <v>3.646005966191581E-2</v>
      </c>
      <c r="S118" s="336">
        <f t="shared" si="136"/>
        <v>330</v>
      </c>
      <c r="T118" s="421"/>
      <c r="U118" s="411">
        <f t="shared" si="80"/>
        <v>0</v>
      </c>
      <c r="V118" s="338">
        <f t="shared" si="81"/>
        <v>350</v>
      </c>
      <c r="W118" s="421"/>
      <c r="X118" s="430">
        <f t="shared" si="82"/>
        <v>0</v>
      </c>
      <c r="Y118" s="339">
        <f t="shared" si="83"/>
        <v>370</v>
      </c>
      <c r="Z118" s="421"/>
      <c r="AA118" s="430">
        <f t="shared" si="84"/>
        <v>0</v>
      </c>
      <c r="AB118" s="355">
        <f t="shared" si="85"/>
        <v>0</v>
      </c>
      <c r="AC118" s="9">
        <f t="shared" si="139"/>
        <v>0.15</v>
      </c>
      <c r="AD118" s="9">
        <f t="shared" si="86"/>
        <v>1.1785069789710162E-2</v>
      </c>
      <c r="AE118" s="11">
        <f t="shared" si="87"/>
        <v>106.66666666666667</v>
      </c>
      <c r="AF118" s="421"/>
      <c r="AG118" s="411">
        <f t="shared" si="88"/>
        <v>0</v>
      </c>
      <c r="AH118" s="12">
        <f t="shared" si="89"/>
        <v>123</v>
      </c>
      <c r="AI118" s="421"/>
      <c r="AJ118" s="439">
        <f t="shared" si="90"/>
        <v>0</v>
      </c>
      <c r="AK118" s="13">
        <f t="shared" si="91"/>
        <v>141</v>
      </c>
      <c r="AL118" s="426"/>
      <c r="AM118" s="427">
        <f t="shared" si="92"/>
        <v>0</v>
      </c>
      <c r="AN118" s="361">
        <f t="shared" si="93"/>
        <v>0</v>
      </c>
      <c r="AO118" s="378">
        <f t="shared" si="140"/>
        <v>0.15</v>
      </c>
      <c r="AP118" s="378">
        <f t="shared" si="94"/>
        <v>8.5625897690862884E-3</v>
      </c>
      <c r="AQ118" s="379">
        <f t="shared" si="95"/>
        <v>77.5</v>
      </c>
      <c r="AR118" s="421"/>
      <c r="AS118" s="411">
        <f t="shared" si="96"/>
        <v>0</v>
      </c>
      <c r="AT118" s="383">
        <f t="shared" si="97"/>
        <v>89</v>
      </c>
      <c r="AU118" s="421"/>
      <c r="AV118" s="439">
        <f t="shared" si="98"/>
        <v>0</v>
      </c>
      <c r="AW118" s="385">
        <f t="shared" si="99"/>
        <v>102</v>
      </c>
      <c r="AX118" s="421"/>
      <c r="AY118" s="427">
        <f t="shared" si="100"/>
        <v>0</v>
      </c>
      <c r="AZ118" s="361">
        <f t="shared" si="101"/>
        <v>0</v>
      </c>
      <c r="BA118" s="17">
        <f t="shared" si="74"/>
        <v>6.6291017567119657E-3</v>
      </c>
      <c r="BB118" s="14">
        <f t="shared" si="102"/>
        <v>60</v>
      </c>
      <c r="BC118" s="24"/>
      <c r="BD118" s="10">
        <f t="shared" si="103"/>
        <v>0</v>
      </c>
      <c r="BE118" s="15">
        <f t="shared" si="104"/>
        <v>69</v>
      </c>
      <c r="BF118" s="24"/>
      <c r="BG118" s="23">
        <f t="shared" si="105"/>
        <v>0</v>
      </c>
      <c r="BH118" s="16">
        <f t="shared" si="106"/>
        <v>79</v>
      </c>
      <c r="BI118" s="24"/>
      <c r="BJ118" s="25">
        <f t="shared" si="107"/>
        <v>0</v>
      </c>
      <c r="BK118" s="26">
        <f t="shared" si="108"/>
        <v>0</v>
      </c>
      <c r="BL118" s="17">
        <f t="shared" si="109"/>
        <v>5.340109748462417E-3</v>
      </c>
      <c r="BM118" s="14">
        <f t="shared" si="110"/>
        <v>48.333333333333336</v>
      </c>
      <c r="BN118" s="24"/>
      <c r="BO118" s="10">
        <f t="shared" si="111"/>
        <v>0</v>
      </c>
      <c r="BP118" s="15">
        <f t="shared" si="112"/>
        <v>56</v>
      </c>
      <c r="BQ118" s="24"/>
      <c r="BR118" s="23">
        <f t="shared" si="113"/>
        <v>0</v>
      </c>
      <c r="BS118" s="16">
        <f t="shared" si="114"/>
        <v>64</v>
      </c>
      <c r="BT118" s="24"/>
      <c r="BU118" s="25">
        <f t="shared" si="115"/>
        <v>0</v>
      </c>
      <c r="BV118" s="26">
        <f t="shared" si="116"/>
        <v>0</v>
      </c>
      <c r="BW118" s="17">
        <f t="shared" si="117"/>
        <v>4.4983190491974055E-3</v>
      </c>
      <c r="BX118" s="14">
        <f t="shared" si="118"/>
        <v>40.714285714285715</v>
      </c>
      <c r="BY118" s="24"/>
      <c r="BZ118" s="10">
        <f t="shared" si="119"/>
        <v>0</v>
      </c>
      <c r="CA118" s="15">
        <f t="shared" si="120"/>
        <v>47</v>
      </c>
      <c r="CB118" s="24"/>
      <c r="CC118" s="23">
        <f t="shared" si="121"/>
        <v>0</v>
      </c>
      <c r="CD118" s="16">
        <f t="shared" si="122"/>
        <v>54</v>
      </c>
      <c r="CE118" s="24"/>
      <c r="CF118" s="25">
        <f t="shared" si="123"/>
        <v>0</v>
      </c>
      <c r="CG118" s="26">
        <f t="shared" si="124"/>
        <v>0</v>
      </c>
      <c r="CH118" s="17">
        <f t="shared" si="125"/>
        <v>3.7979228814495635E-3</v>
      </c>
      <c r="CI118" s="14">
        <f t="shared" si="126"/>
        <v>34.375</v>
      </c>
      <c r="CJ118" s="24"/>
      <c r="CK118" s="10">
        <f t="shared" si="127"/>
        <v>0</v>
      </c>
      <c r="CL118" s="15">
        <f t="shared" si="128"/>
        <v>40</v>
      </c>
      <c r="CM118" s="24"/>
      <c r="CN118" s="23">
        <f t="shared" si="129"/>
        <v>0</v>
      </c>
      <c r="CO118" s="15">
        <f t="shared" si="130"/>
        <v>46</v>
      </c>
      <c r="CP118" s="24"/>
      <c r="CQ118" s="23">
        <f t="shared" si="131"/>
        <v>0</v>
      </c>
      <c r="CR118" s="361">
        <f t="shared" si="132"/>
        <v>0</v>
      </c>
    </row>
    <row r="119" spans="1:96" ht="15" hidden="1" customHeight="1" x14ac:dyDescent="0.25">
      <c r="A119" s="347">
        <f t="shared" si="72"/>
        <v>106</v>
      </c>
      <c r="B119" s="367">
        <f>SUM(D118+1)</f>
        <v>9151</v>
      </c>
      <c r="C119" s="460" t="s">
        <v>10</v>
      </c>
      <c r="D119" s="366">
        <f t="shared" si="137"/>
        <v>9250</v>
      </c>
      <c r="E119" s="326">
        <f t="shared" si="138"/>
        <v>0.14450000000000007</v>
      </c>
      <c r="F119" s="326">
        <f t="shared" si="73"/>
        <v>3.6061632608458093E-2</v>
      </c>
      <c r="G119" s="327">
        <f t="shared" si="134"/>
        <v>330</v>
      </c>
      <c r="H119" s="415"/>
      <c r="I119" s="414">
        <f t="shared" si="3"/>
        <v>0</v>
      </c>
      <c r="J119" s="329">
        <f t="shared" si="75"/>
        <v>350</v>
      </c>
      <c r="K119" s="421"/>
      <c r="L119" s="414">
        <f t="shared" si="76"/>
        <v>0</v>
      </c>
      <c r="M119" s="333">
        <f t="shared" si="77"/>
        <v>370</v>
      </c>
      <c r="N119" s="428"/>
      <c r="O119" s="414">
        <f t="shared" si="78"/>
        <v>0</v>
      </c>
      <c r="P119" s="351">
        <f t="shared" si="135"/>
        <v>0</v>
      </c>
      <c r="Q119" s="335">
        <f t="shared" si="71"/>
        <v>0.15</v>
      </c>
      <c r="R119" s="335">
        <f t="shared" si="79"/>
        <v>3.6061632608458093E-2</v>
      </c>
      <c r="S119" s="336">
        <f t="shared" si="136"/>
        <v>330</v>
      </c>
      <c r="T119" s="421"/>
      <c r="U119" s="411">
        <f t="shared" si="80"/>
        <v>0</v>
      </c>
      <c r="V119" s="338">
        <f t="shared" si="81"/>
        <v>350</v>
      </c>
      <c r="W119" s="421"/>
      <c r="X119" s="430">
        <f t="shared" si="82"/>
        <v>0</v>
      </c>
      <c r="Y119" s="339">
        <f t="shared" si="83"/>
        <v>370</v>
      </c>
      <c r="Z119" s="421"/>
      <c r="AA119" s="430">
        <f t="shared" si="84"/>
        <v>0</v>
      </c>
      <c r="AB119" s="355">
        <f t="shared" si="85"/>
        <v>0</v>
      </c>
      <c r="AC119" s="9">
        <f t="shared" si="139"/>
        <v>0.15</v>
      </c>
      <c r="AD119" s="9">
        <f t="shared" si="86"/>
        <v>1.1838414745200889E-2</v>
      </c>
      <c r="AE119" s="11">
        <f t="shared" si="87"/>
        <v>108.33333333333333</v>
      </c>
      <c r="AF119" s="421"/>
      <c r="AG119" s="411">
        <f t="shared" si="88"/>
        <v>0</v>
      </c>
      <c r="AH119" s="12">
        <f t="shared" si="89"/>
        <v>125</v>
      </c>
      <c r="AI119" s="421"/>
      <c r="AJ119" s="439">
        <f t="shared" si="90"/>
        <v>0</v>
      </c>
      <c r="AK119" s="13">
        <f t="shared" si="91"/>
        <v>144</v>
      </c>
      <c r="AL119" s="426"/>
      <c r="AM119" s="427">
        <f t="shared" si="92"/>
        <v>0</v>
      </c>
      <c r="AN119" s="361">
        <f t="shared" si="93"/>
        <v>0</v>
      </c>
      <c r="AO119" s="378">
        <f t="shared" si="140"/>
        <v>0.15</v>
      </c>
      <c r="AP119" s="378">
        <f t="shared" si="94"/>
        <v>8.6056168724729532E-3</v>
      </c>
      <c r="AQ119" s="379">
        <f t="shared" si="95"/>
        <v>78.75</v>
      </c>
      <c r="AR119" s="421"/>
      <c r="AS119" s="411">
        <f t="shared" si="96"/>
        <v>0</v>
      </c>
      <c r="AT119" s="383">
        <f t="shared" si="97"/>
        <v>91</v>
      </c>
      <c r="AU119" s="421"/>
      <c r="AV119" s="439">
        <f t="shared" si="98"/>
        <v>0</v>
      </c>
      <c r="AW119" s="385">
        <f t="shared" si="99"/>
        <v>105</v>
      </c>
      <c r="AX119" s="421"/>
      <c r="AY119" s="427">
        <f t="shared" si="100"/>
        <v>0</v>
      </c>
      <c r="AZ119" s="361">
        <f t="shared" si="101"/>
        <v>0</v>
      </c>
      <c r="BA119" s="17">
        <f t="shared" si="74"/>
        <v>6.6659381488361931E-3</v>
      </c>
      <c r="BB119" s="14">
        <f t="shared" si="102"/>
        <v>61</v>
      </c>
      <c r="BC119" s="24"/>
      <c r="BD119" s="10">
        <f t="shared" si="103"/>
        <v>0</v>
      </c>
      <c r="BE119" s="15">
        <f t="shared" si="104"/>
        <v>70</v>
      </c>
      <c r="BF119" s="24"/>
      <c r="BG119" s="23">
        <f t="shared" si="105"/>
        <v>0</v>
      </c>
      <c r="BH119" s="16">
        <f t="shared" si="106"/>
        <v>81</v>
      </c>
      <c r="BI119" s="24"/>
      <c r="BJ119" s="25">
        <f t="shared" si="107"/>
        <v>0</v>
      </c>
      <c r="BK119" s="26">
        <f t="shared" si="108"/>
        <v>0</v>
      </c>
      <c r="BL119" s="17">
        <f t="shared" si="109"/>
        <v>5.3728189997450182E-3</v>
      </c>
      <c r="BM119" s="14">
        <f t="shared" si="110"/>
        <v>49.166666666666664</v>
      </c>
      <c r="BN119" s="24"/>
      <c r="BO119" s="10">
        <f t="shared" si="111"/>
        <v>0</v>
      </c>
      <c r="BP119" s="15">
        <f t="shared" si="112"/>
        <v>57</v>
      </c>
      <c r="BQ119" s="24"/>
      <c r="BR119" s="23">
        <f t="shared" si="113"/>
        <v>0</v>
      </c>
      <c r="BS119" s="16">
        <f t="shared" si="114"/>
        <v>66</v>
      </c>
      <c r="BT119" s="24"/>
      <c r="BU119" s="25">
        <f t="shared" si="115"/>
        <v>0</v>
      </c>
      <c r="BV119" s="26">
        <f t="shared" si="116"/>
        <v>0</v>
      </c>
      <c r="BW119" s="17">
        <f t="shared" si="117"/>
        <v>4.5272179465163844E-3</v>
      </c>
      <c r="BX119" s="14">
        <f t="shared" si="118"/>
        <v>41.428571428571431</v>
      </c>
      <c r="BY119" s="24"/>
      <c r="BZ119" s="10">
        <f t="shared" si="119"/>
        <v>0</v>
      </c>
      <c r="CA119" s="15">
        <f t="shared" si="120"/>
        <v>48</v>
      </c>
      <c r="CB119" s="24"/>
      <c r="CC119" s="23">
        <f t="shared" si="121"/>
        <v>0</v>
      </c>
      <c r="CD119" s="16">
        <f t="shared" si="122"/>
        <v>55</v>
      </c>
      <c r="CE119" s="24"/>
      <c r="CF119" s="25">
        <f t="shared" si="123"/>
        <v>0</v>
      </c>
      <c r="CG119" s="26">
        <f t="shared" si="124"/>
        <v>0</v>
      </c>
      <c r="CH119" s="17">
        <f t="shared" si="125"/>
        <v>3.8247186099879794E-3</v>
      </c>
      <c r="CI119" s="14">
        <f t="shared" si="126"/>
        <v>35</v>
      </c>
      <c r="CJ119" s="24"/>
      <c r="CK119" s="10">
        <f t="shared" si="127"/>
        <v>0</v>
      </c>
      <c r="CL119" s="15">
        <f t="shared" si="128"/>
        <v>40</v>
      </c>
      <c r="CM119" s="24"/>
      <c r="CN119" s="23">
        <f t="shared" si="129"/>
        <v>0</v>
      </c>
      <c r="CO119" s="15">
        <f t="shared" si="130"/>
        <v>46</v>
      </c>
      <c r="CP119" s="24"/>
      <c r="CQ119" s="23">
        <f t="shared" si="131"/>
        <v>0</v>
      </c>
      <c r="CR119" s="361">
        <f t="shared" si="132"/>
        <v>0</v>
      </c>
    </row>
    <row r="120" spans="1:96" ht="30" x14ac:dyDescent="0.25">
      <c r="A120" s="347">
        <f t="shared" si="72"/>
        <v>107</v>
      </c>
      <c r="B120" s="367">
        <f>SUM(D108+1)</f>
        <v>8151</v>
      </c>
      <c r="C120" s="460" t="s">
        <v>11</v>
      </c>
      <c r="D120" s="369"/>
      <c r="E120" s="326">
        <f t="shared" si="138"/>
        <v>0.14450000000000007</v>
      </c>
      <c r="F120" s="326">
        <f t="shared" si="73"/>
        <v>4.048582995951417E-2</v>
      </c>
      <c r="G120" s="327">
        <f t="shared" si="134"/>
        <v>330</v>
      </c>
      <c r="H120" s="415"/>
      <c r="I120" s="414">
        <f t="shared" si="3"/>
        <v>0</v>
      </c>
      <c r="J120" s="329">
        <f t="shared" si="75"/>
        <v>350</v>
      </c>
      <c r="K120" s="421"/>
      <c r="L120" s="414">
        <f t="shared" si="76"/>
        <v>0</v>
      </c>
      <c r="M120" s="333">
        <f t="shared" si="77"/>
        <v>370</v>
      </c>
      <c r="N120" s="428"/>
      <c r="O120" s="414">
        <f t="shared" si="78"/>
        <v>0</v>
      </c>
      <c r="P120" s="351">
        <f t="shared" si="135"/>
        <v>0</v>
      </c>
      <c r="Q120" s="335">
        <f t="shared" ref="Q120" si="141">IF((((B120-1-$H$12)*$H$25/$H$34))&lt;=($H$6-1),$H$25,IF(S119=$H$21,Q119,IF((Q119+$H$27)&gt;$H$26,$H$26,Q119+$H$27)))</f>
        <v>0.15</v>
      </c>
      <c r="R120" s="335">
        <f t="shared" si="79"/>
        <v>4.048582995951417E-2</v>
      </c>
      <c r="S120" s="336">
        <f t="shared" si="136"/>
        <v>330</v>
      </c>
      <c r="T120" s="421"/>
      <c r="U120" s="411">
        <f t="shared" si="80"/>
        <v>0</v>
      </c>
      <c r="V120" s="338">
        <f t="shared" si="81"/>
        <v>350</v>
      </c>
      <c r="W120" s="421"/>
      <c r="X120" s="430">
        <f t="shared" si="82"/>
        <v>0</v>
      </c>
      <c r="Y120" s="339">
        <f t="shared" si="83"/>
        <v>370</v>
      </c>
      <c r="Z120" s="421"/>
      <c r="AA120" s="430">
        <f t="shared" si="84"/>
        <v>0</v>
      </c>
      <c r="AB120" s="355">
        <f t="shared" si="85"/>
        <v>0</v>
      </c>
      <c r="AC120" s="9">
        <f>IF((((B120-1-$H$13)*$H$25/$H$35))&lt;=($H$6-2),$H$25,IF(AE119=$H$21,AC119,IF((AC108+$H$27)&gt;$H$26,$H$26,AC108+$H$27)))</f>
        <v>0.15</v>
      </c>
      <c r="AD120" s="9">
        <f t="shared" si="86"/>
        <v>1.1246063877642825E-2</v>
      </c>
      <c r="AE120" s="11">
        <f t="shared" si="87"/>
        <v>91.666666666666671</v>
      </c>
      <c r="AF120" s="421"/>
      <c r="AG120" s="411">
        <f t="shared" si="88"/>
        <v>0</v>
      </c>
      <c r="AH120" s="12">
        <f t="shared" si="89"/>
        <v>105</v>
      </c>
      <c r="AI120" s="421"/>
      <c r="AJ120" s="439">
        <f t="shared" si="90"/>
        <v>0</v>
      </c>
      <c r="AK120" s="13">
        <f t="shared" si="91"/>
        <v>121</v>
      </c>
      <c r="AL120" s="426"/>
      <c r="AM120" s="427">
        <f t="shared" si="92"/>
        <v>0</v>
      </c>
      <c r="AN120" s="361">
        <f t="shared" si="93"/>
        <v>0</v>
      </c>
      <c r="AO120" s="378">
        <f>IF((((B120-1-$H$14)*$H$25/$H$36))&lt;=($H$6-3),$H$25,IF(AQ119=$H$21,AO119,IF((AO108+$H$27)&gt;$H$26,$H$26,AO108+$H$27)))</f>
        <v>0.15</v>
      </c>
      <c r="AP120" s="378">
        <f t="shared" si="94"/>
        <v>8.1278370752054969E-3</v>
      </c>
      <c r="AQ120" s="379">
        <f t="shared" si="95"/>
        <v>66.25</v>
      </c>
      <c r="AR120" s="421"/>
      <c r="AS120" s="411">
        <f t="shared" si="96"/>
        <v>0</v>
      </c>
      <c r="AT120" s="383">
        <f t="shared" si="97"/>
        <v>76</v>
      </c>
      <c r="AU120" s="421"/>
      <c r="AV120" s="439">
        <f t="shared" si="98"/>
        <v>0</v>
      </c>
      <c r="AW120" s="385">
        <f t="shared" si="99"/>
        <v>87</v>
      </c>
      <c r="AX120" s="421"/>
      <c r="AY120" s="427">
        <f t="shared" si="100"/>
        <v>0</v>
      </c>
      <c r="AZ120" s="361">
        <f t="shared" si="101"/>
        <v>0</v>
      </c>
      <c r="BA120" s="17">
        <f t="shared" si="74"/>
        <v>6.2569009937430992E-3</v>
      </c>
      <c r="BB120" s="14">
        <f t="shared" si="102"/>
        <v>51</v>
      </c>
      <c r="BC120" s="24"/>
      <c r="BD120" s="10">
        <f t="shared" si="103"/>
        <v>0</v>
      </c>
      <c r="BE120" s="15">
        <f t="shared" si="104"/>
        <v>59</v>
      </c>
      <c r="BF120" s="24"/>
      <c r="BG120" s="23">
        <f t="shared" si="105"/>
        <v>0</v>
      </c>
      <c r="BH120" s="16">
        <f t="shared" si="106"/>
        <v>68</v>
      </c>
      <c r="BI120" s="24"/>
      <c r="BJ120" s="25">
        <f t="shared" si="107"/>
        <v>0</v>
      </c>
      <c r="BK120" s="26">
        <f t="shared" si="108"/>
        <v>0</v>
      </c>
      <c r="BL120" s="17">
        <f t="shared" si="109"/>
        <v>5.0096102727681677E-3</v>
      </c>
      <c r="BM120" s="14">
        <f t="shared" si="110"/>
        <v>40.833333333333336</v>
      </c>
      <c r="BN120" s="24"/>
      <c r="BO120" s="10">
        <f t="shared" si="111"/>
        <v>0</v>
      </c>
      <c r="BP120" s="15">
        <f t="shared" si="112"/>
        <v>47</v>
      </c>
      <c r="BQ120" s="24"/>
      <c r="BR120" s="23">
        <f t="shared" si="113"/>
        <v>0</v>
      </c>
      <c r="BS120" s="16">
        <f t="shared" si="114"/>
        <v>54</v>
      </c>
      <c r="BT120" s="24"/>
      <c r="BU120" s="25">
        <f t="shared" si="115"/>
        <v>0</v>
      </c>
      <c r="BV120" s="26">
        <f t="shared" si="116"/>
        <v>0</v>
      </c>
      <c r="BW120" s="17">
        <f t="shared" si="117"/>
        <v>4.2063199957936802E-3</v>
      </c>
      <c r="BX120" s="14">
        <f t="shared" si="118"/>
        <v>34.285714285714285</v>
      </c>
      <c r="BY120" s="24"/>
      <c r="BZ120" s="10">
        <f t="shared" si="119"/>
        <v>0</v>
      </c>
      <c r="CA120" s="15">
        <f t="shared" si="120"/>
        <v>39</v>
      </c>
      <c r="CB120" s="24"/>
      <c r="CC120" s="23">
        <f t="shared" si="121"/>
        <v>0</v>
      </c>
      <c r="CD120" s="16">
        <f t="shared" si="122"/>
        <v>45</v>
      </c>
      <c r="CE120" s="24"/>
      <c r="CF120" s="25">
        <f t="shared" si="123"/>
        <v>0</v>
      </c>
      <c r="CG120" s="26">
        <f t="shared" si="124"/>
        <v>0</v>
      </c>
      <c r="CH120" s="17">
        <f t="shared" si="125"/>
        <v>3.5271745798061589E-3</v>
      </c>
      <c r="CI120" s="14">
        <f t="shared" si="126"/>
        <v>28.75</v>
      </c>
      <c r="CJ120" s="24"/>
      <c r="CK120" s="10">
        <f t="shared" si="127"/>
        <v>0</v>
      </c>
      <c r="CL120" s="15">
        <f t="shared" si="128"/>
        <v>33</v>
      </c>
      <c r="CM120" s="24"/>
      <c r="CN120" s="23">
        <f t="shared" si="129"/>
        <v>0</v>
      </c>
      <c r="CO120" s="15">
        <f t="shared" si="130"/>
        <v>38</v>
      </c>
      <c r="CP120" s="24"/>
      <c r="CQ120" s="23">
        <f t="shared" si="131"/>
        <v>0</v>
      </c>
      <c r="CR120" s="361">
        <f t="shared" si="132"/>
        <v>0</v>
      </c>
    </row>
    <row r="121" spans="1:96" s="115" customFormat="1" x14ac:dyDescent="0.25">
      <c r="A121" s="347">
        <f t="shared" si="72"/>
        <v>108</v>
      </c>
      <c r="B121" s="555" t="s">
        <v>6</v>
      </c>
      <c r="C121" s="555"/>
      <c r="D121" s="556"/>
      <c r="E121" s="328"/>
      <c r="F121" s="329">
        <f>(MIN(G48:G120)+MAX(G48:G120))/2</f>
        <v>172.5</v>
      </c>
      <c r="G121" s="329"/>
      <c r="H121" s="416"/>
      <c r="I121" s="414">
        <f>SUM(F121*H121)</f>
        <v>0</v>
      </c>
      <c r="J121" s="333">
        <f>IF(F121=0,0,IF((ROUND(F121*(1+$H$33),0))&gt;$H$23,$H$23,IF((ROUND(F121*(1+$H$33),0))&lt;$H$8,$H$8,ROUND(F121*(1+$H$33),0))))</f>
        <v>198</v>
      </c>
      <c r="K121" s="416"/>
      <c r="L121" s="414"/>
      <c r="M121" s="333">
        <f t="shared" si="77"/>
        <v>228</v>
      </c>
      <c r="N121" s="416"/>
      <c r="O121" s="414"/>
      <c r="P121" s="351"/>
      <c r="Q121" s="335"/>
      <c r="R121" s="337"/>
      <c r="S121" s="337"/>
      <c r="T121" s="416"/>
      <c r="U121" s="411"/>
      <c r="V121" s="338"/>
      <c r="W121" s="416"/>
      <c r="X121" s="430"/>
      <c r="Y121" s="339">
        <f t="shared" si="83"/>
        <v>0</v>
      </c>
      <c r="Z121" s="416"/>
      <c r="AA121" s="430"/>
      <c r="AB121" s="355"/>
      <c r="AC121" s="9"/>
      <c r="AD121" s="117"/>
      <c r="AE121" s="11"/>
      <c r="AF121" s="416"/>
      <c r="AG121" s="411"/>
      <c r="AH121" s="11"/>
      <c r="AI121" s="416"/>
      <c r="AJ121" s="439"/>
      <c r="AK121" s="13">
        <f t="shared" si="91"/>
        <v>0</v>
      </c>
      <c r="AL121" s="442"/>
      <c r="AM121" s="427"/>
      <c r="AN121" s="361"/>
      <c r="AO121" s="378"/>
      <c r="AP121" s="380"/>
      <c r="AQ121" s="379"/>
      <c r="AR121" s="416"/>
      <c r="AS121" s="411"/>
      <c r="AT121" s="379"/>
      <c r="AU121" s="416"/>
      <c r="AV121" s="439"/>
      <c r="AW121" s="385">
        <f t="shared" si="99"/>
        <v>0</v>
      </c>
      <c r="AX121" s="416"/>
      <c r="AY121" s="427"/>
      <c r="AZ121" s="361"/>
      <c r="BA121" s="118"/>
      <c r="BB121" s="14"/>
      <c r="BC121" s="116"/>
      <c r="BD121" s="10"/>
      <c r="BE121" s="14"/>
      <c r="BF121" s="116"/>
      <c r="BG121" s="23"/>
      <c r="BH121" s="14"/>
      <c r="BI121" s="116"/>
      <c r="BJ121" s="25"/>
      <c r="BK121" s="26"/>
      <c r="BL121" s="118"/>
      <c r="BM121" s="14"/>
      <c r="BN121" s="116"/>
      <c r="BO121" s="10"/>
      <c r="BP121" s="14"/>
      <c r="BQ121" s="116"/>
      <c r="BR121" s="23"/>
      <c r="BS121" s="14"/>
      <c r="BT121" s="116"/>
      <c r="BU121" s="25"/>
      <c r="BV121" s="26"/>
      <c r="BW121" s="118"/>
      <c r="BX121" s="14"/>
      <c r="BY121" s="116"/>
      <c r="BZ121" s="10"/>
      <c r="CA121" s="14"/>
      <c r="CB121" s="116"/>
      <c r="CC121" s="23"/>
      <c r="CD121" s="14"/>
      <c r="CE121" s="116"/>
      <c r="CF121" s="25"/>
      <c r="CG121" s="26"/>
      <c r="CH121" s="118"/>
      <c r="CI121" s="14"/>
      <c r="CJ121" s="116"/>
      <c r="CK121" s="10"/>
      <c r="CL121" s="14"/>
      <c r="CM121" s="116"/>
      <c r="CN121" s="23"/>
      <c r="CO121" s="14"/>
      <c r="CP121" s="116"/>
      <c r="CQ121" s="23"/>
      <c r="CR121" s="361"/>
    </row>
    <row r="122" spans="1:96" ht="28.35" customHeight="1" x14ac:dyDescent="0.25">
      <c r="A122" s="50">
        <f t="shared" si="72"/>
        <v>109</v>
      </c>
      <c r="B122" s="557" t="s">
        <v>26</v>
      </c>
      <c r="C122" s="557"/>
      <c r="D122" s="557"/>
      <c r="E122" s="557"/>
      <c r="F122" s="557"/>
      <c r="G122" s="456"/>
      <c r="H122" s="443">
        <f>SUM(H47:H121)</f>
        <v>0</v>
      </c>
      <c r="I122" s="112"/>
      <c r="J122" s="43"/>
      <c r="K122" s="443">
        <f>SUM(K47:K121)</f>
        <v>0</v>
      </c>
      <c r="L122" s="43"/>
      <c r="M122" s="43"/>
      <c r="N122" s="443">
        <f>SUM(N47:N121)</f>
        <v>0</v>
      </c>
      <c r="O122" s="112"/>
      <c r="P122" s="351">
        <f>ROUND(SUM(P47:P121),0)</f>
        <v>0</v>
      </c>
      <c r="Q122" s="46"/>
      <c r="R122" s="43"/>
      <c r="S122" s="43"/>
      <c r="T122" s="443">
        <f>SUM(T47:T121)</f>
        <v>0</v>
      </c>
      <c r="U122" s="43"/>
      <c r="V122" s="45"/>
      <c r="W122" s="443">
        <f>SUM(W47:W121)</f>
        <v>0</v>
      </c>
      <c r="X122" s="45"/>
      <c r="Y122" s="45"/>
      <c r="Z122" s="443">
        <f>SUM(Z47:Z121)</f>
        <v>0</v>
      </c>
      <c r="AA122" s="45"/>
      <c r="AB122" s="351">
        <f>ROUND(SUM(AB47:AB121),0)</f>
        <v>0</v>
      </c>
      <c r="AC122" s="46"/>
      <c r="AD122" s="46"/>
      <c r="AE122" s="47"/>
      <c r="AF122" s="443">
        <f>SUM(AF47:AF121)</f>
        <v>0</v>
      </c>
      <c r="AG122" s="47"/>
      <c r="AH122" s="47"/>
      <c r="AI122" s="443">
        <f>SUM(AI47:AI121)</f>
        <v>0</v>
      </c>
      <c r="AJ122" s="47"/>
      <c r="AK122" s="47"/>
      <c r="AL122" s="443">
        <f>SUM(AL47:AL121)</f>
        <v>0</v>
      </c>
      <c r="AM122" s="48"/>
      <c r="AN122" s="360">
        <f>ROUND(SUM(AN47:AN121),0)</f>
        <v>0</v>
      </c>
      <c r="AO122" s="46"/>
      <c r="AP122" s="46"/>
      <c r="AQ122" s="47"/>
      <c r="AR122" s="443">
        <f>SUM(AR47:AR121)</f>
        <v>0</v>
      </c>
      <c r="AS122" s="47"/>
      <c r="AT122" s="47"/>
      <c r="AU122" s="443">
        <f>SUM(AU47:AU121)</f>
        <v>0</v>
      </c>
      <c r="AV122" s="47"/>
      <c r="AW122" s="47"/>
      <c r="AX122" s="443">
        <f>SUM(AX47:AX121)</f>
        <v>0</v>
      </c>
      <c r="AY122" s="48"/>
      <c r="AZ122" s="360">
        <f>ROUND(SUM(AZ47:AZ121),0)</f>
        <v>0</v>
      </c>
      <c r="BA122" s="46"/>
      <c r="BB122" s="47"/>
      <c r="BC122" s="44">
        <f>SUM(BC47:BC120)</f>
        <v>0</v>
      </c>
      <c r="BD122" s="47"/>
      <c r="BE122" s="47"/>
      <c r="BF122" s="44">
        <f>SUM(BF47:BF120)</f>
        <v>0</v>
      </c>
      <c r="BG122" s="47"/>
      <c r="BH122" s="47"/>
      <c r="BI122" s="44">
        <f>SUM(BI47:BI120)</f>
        <v>0</v>
      </c>
      <c r="BJ122" s="48"/>
      <c r="BK122" s="49">
        <f>ROUND(SUM(BK47:BK120),0)</f>
        <v>0</v>
      </c>
      <c r="BL122" s="46"/>
      <c r="BM122" s="47"/>
      <c r="BN122" s="44">
        <f>SUM(BN47:BN120)</f>
        <v>0</v>
      </c>
      <c r="BO122" s="47"/>
      <c r="BP122" s="47"/>
      <c r="BQ122" s="44">
        <f>SUM(BQ47:BQ120)</f>
        <v>0</v>
      </c>
      <c r="BR122" s="47"/>
      <c r="BS122" s="47"/>
      <c r="BT122" s="44">
        <f>SUM(BT47:BT120)</f>
        <v>0</v>
      </c>
      <c r="BU122" s="48"/>
      <c r="BV122" s="49">
        <f>ROUND(SUM(BV47:BV120),0)</f>
        <v>0</v>
      </c>
      <c r="BW122" s="46"/>
      <c r="BX122" s="47"/>
      <c r="BY122" s="44">
        <f>SUM(BY47:BY120)</f>
        <v>0</v>
      </c>
      <c r="BZ122" s="47"/>
      <c r="CA122" s="47"/>
      <c r="CB122" s="44">
        <f>SUM(CB47:CB120)</f>
        <v>0</v>
      </c>
      <c r="CC122" s="47"/>
      <c r="CD122" s="47"/>
      <c r="CE122" s="44">
        <f>SUM(CE47:CE120)</f>
        <v>0</v>
      </c>
      <c r="CF122" s="48"/>
      <c r="CG122" s="49">
        <f>ROUND(SUM(CG47:CG120),0)</f>
        <v>0</v>
      </c>
      <c r="CH122" s="46"/>
      <c r="CI122" s="47"/>
      <c r="CJ122" s="44">
        <f>SUM(CJ47:CJ120)</f>
        <v>0</v>
      </c>
      <c r="CK122" s="47"/>
      <c r="CL122" s="47"/>
      <c r="CM122" s="44">
        <f>SUM(CM47:CM120)</f>
        <v>0</v>
      </c>
      <c r="CN122" s="47"/>
      <c r="CO122" s="47"/>
      <c r="CP122" s="44">
        <f>SUM(CP47:CP120)</f>
        <v>0</v>
      </c>
      <c r="CQ122" s="47"/>
      <c r="CR122" s="360">
        <f>ROUND(SUM(CR48:CR121),0)</f>
        <v>0</v>
      </c>
    </row>
    <row r="123" spans="1:96" ht="15.75" customHeight="1" x14ac:dyDescent="0.25">
      <c r="B123" s="42"/>
      <c r="H123"/>
      <c r="J123" s="31"/>
      <c r="K123" s="31"/>
      <c r="L123" s="31"/>
      <c r="M123" s="31"/>
      <c r="N123" s="114"/>
      <c r="O123" s="31"/>
      <c r="P123" s="30"/>
      <c r="Q123" s="31"/>
      <c r="R123" s="31"/>
      <c r="S123" s="30"/>
      <c r="T123" s="31"/>
      <c r="U123" s="31"/>
      <c r="V123" s="30"/>
      <c r="W123" s="31"/>
      <c r="X123" s="31"/>
      <c r="Y123" s="30"/>
    </row>
    <row r="124" spans="1:96" ht="15.75" customHeight="1" x14ac:dyDescent="0.25">
      <c r="B124" s="42"/>
      <c r="H124"/>
      <c r="J124" s="31"/>
      <c r="K124" s="31"/>
      <c r="L124" s="31"/>
      <c r="M124" s="31"/>
      <c r="N124" s="114"/>
      <c r="O124" s="31"/>
      <c r="P124" s="30"/>
      <c r="Q124" s="31"/>
      <c r="R124" s="31"/>
      <c r="S124" s="30"/>
      <c r="T124" s="31"/>
      <c r="U124" s="31"/>
      <c r="V124" s="30"/>
      <c r="W124" s="31"/>
      <c r="X124" s="31"/>
      <c r="Y124" s="30"/>
    </row>
    <row r="125" spans="1:96" ht="15.75" customHeight="1" x14ac:dyDescent="0.25">
      <c r="B125" s="42"/>
      <c r="H125"/>
      <c r="J125" s="31"/>
      <c r="K125" s="31"/>
      <c r="L125" s="31"/>
      <c r="M125" s="31"/>
      <c r="N125" s="114"/>
      <c r="O125" s="31"/>
      <c r="P125" s="30"/>
      <c r="Q125" s="31"/>
      <c r="R125" s="31"/>
      <c r="S125" s="30"/>
      <c r="T125" s="31"/>
      <c r="U125" s="31"/>
      <c r="V125" s="30"/>
      <c r="W125" s="31"/>
      <c r="X125" s="31"/>
      <c r="Y125" s="30"/>
      <c r="AO125" s="171"/>
    </row>
    <row r="126" spans="1:96" ht="47.25" customHeight="1" thickBot="1" x14ac:dyDescent="0.3">
      <c r="A126" s="50">
        <f>A122+1</f>
        <v>110</v>
      </c>
      <c r="B126" s="163" t="s">
        <v>47</v>
      </c>
      <c r="C126" s="168"/>
      <c r="D126" s="168"/>
      <c r="E126" s="168"/>
      <c r="F126" s="168"/>
      <c r="G126" s="168"/>
      <c r="H126" s="169"/>
      <c r="I126" s="168"/>
      <c r="J126" s="31"/>
      <c r="K126" s="163" t="s">
        <v>57</v>
      </c>
      <c r="L126" s="165"/>
      <c r="M126" s="165"/>
      <c r="N126" s="166"/>
      <c r="O126" s="165"/>
      <c r="P126" s="167"/>
      <c r="Q126" s="165"/>
      <c r="R126" s="165"/>
      <c r="S126" s="165"/>
      <c r="T126" s="31"/>
      <c r="U126" s="31"/>
      <c r="V126" s="30"/>
      <c r="W126" s="31"/>
      <c r="X126" s="31"/>
      <c r="Y126" s="172"/>
    </row>
    <row r="127" spans="1:96" ht="30" customHeight="1" thickBot="1" x14ac:dyDescent="0.3">
      <c r="A127" s="50">
        <f t="shared" si="72"/>
        <v>111</v>
      </c>
      <c r="B127" s="541" t="s">
        <v>60</v>
      </c>
      <c r="C127" s="541"/>
      <c r="D127" s="541"/>
      <c r="E127" s="541"/>
      <c r="F127" s="541"/>
      <c r="G127" s="550"/>
      <c r="H127" s="551">
        <f>SUM(P122+AB122+AN122+AZ122)</f>
        <v>0</v>
      </c>
      <c r="I127" s="552"/>
      <c r="J127" s="31"/>
      <c r="K127" s="164" t="s">
        <v>59</v>
      </c>
      <c r="L127" s="457"/>
      <c r="M127" s="457"/>
      <c r="N127" s="457"/>
      <c r="O127" s="457"/>
      <c r="P127" s="458"/>
      <c r="Q127" s="167"/>
      <c r="R127" s="545"/>
      <c r="S127" s="546"/>
      <c r="T127" s="31"/>
      <c r="U127" s="31"/>
      <c r="V127" s="30"/>
      <c r="W127" s="31"/>
      <c r="X127" s="31"/>
      <c r="Y127" s="30"/>
      <c r="CG127" s="547" t="s">
        <v>12</v>
      </c>
      <c r="CH127" s="547"/>
      <c r="CI127" s="547"/>
      <c r="CJ127" s="547"/>
      <c r="CK127" s="547"/>
      <c r="CL127" s="547"/>
      <c r="CM127" s="539">
        <f>SUM(P122+AB122+AN122+AZ122+BK122+BV122+CG122+CR122)</f>
        <v>0</v>
      </c>
      <c r="CN127" s="540"/>
    </row>
    <row r="128" spans="1:96" ht="30" customHeight="1" thickBot="1" x14ac:dyDescent="0.3">
      <c r="A128" s="50">
        <v>112</v>
      </c>
      <c r="B128" s="541" t="s">
        <v>61</v>
      </c>
      <c r="C128" s="541"/>
      <c r="D128" s="541"/>
      <c r="E128" s="541"/>
      <c r="F128" s="541"/>
      <c r="G128" s="542"/>
      <c r="H128" s="543"/>
      <c r="I128" s="544"/>
      <c r="J128" s="31"/>
      <c r="K128" s="541" t="s">
        <v>58</v>
      </c>
      <c r="L128" s="541"/>
      <c r="M128" s="541"/>
      <c r="N128" s="541"/>
      <c r="O128" s="541"/>
      <c r="P128" s="541"/>
      <c r="Q128" s="167"/>
      <c r="R128" s="545"/>
      <c r="S128" s="546"/>
      <c r="T128" s="31"/>
      <c r="U128" s="31"/>
      <c r="V128" s="30"/>
      <c r="W128" s="31"/>
      <c r="X128" s="31"/>
      <c r="Y128" s="30"/>
      <c r="CG128" s="547" t="s">
        <v>45</v>
      </c>
      <c r="CH128" s="547"/>
      <c r="CI128" s="547"/>
      <c r="CJ128" s="547"/>
      <c r="CK128" s="547"/>
      <c r="CL128" s="547"/>
      <c r="CM128" s="548"/>
      <c r="CN128" s="549"/>
    </row>
    <row r="129" spans="1:92" ht="30" customHeight="1" thickBot="1" x14ac:dyDescent="0.3">
      <c r="A129" s="50">
        <v>113</v>
      </c>
      <c r="B129" s="541" t="s">
        <v>62</v>
      </c>
      <c r="C129" s="541"/>
      <c r="D129" s="541"/>
      <c r="E129" s="541"/>
      <c r="F129" s="541"/>
      <c r="G129" s="541"/>
      <c r="H129" s="553">
        <f>SUM(H127-H128)</f>
        <v>0</v>
      </c>
      <c r="I129" s="554"/>
      <c r="J129" s="31"/>
      <c r="K129" s="168"/>
      <c r="L129" s="168"/>
      <c r="M129" s="168"/>
      <c r="N129" s="169"/>
      <c r="O129" s="168"/>
      <c r="P129" s="170"/>
      <c r="Q129" s="168"/>
      <c r="R129" s="168"/>
      <c r="S129" s="165"/>
      <c r="T129" s="31"/>
      <c r="U129" s="31"/>
      <c r="V129" s="30"/>
      <c r="W129" s="31"/>
      <c r="X129" s="31"/>
      <c r="Y129" s="30"/>
      <c r="CG129" s="547" t="s">
        <v>13</v>
      </c>
      <c r="CH129" s="547"/>
      <c r="CI129" s="547"/>
      <c r="CJ129" s="547"/>
      <c r="CK129" s="547"/>
      <c r="CL129" s="547"/>
      <c r="CM129" s="536">
        <f>SUM(CM127-CM128)</f>
        <v>0</v>
      </c>
      <c r="CN129" s="498"/>
    </row>
    <row r="130" spans="1:92" ht="30" customHeight="1" x14ac:dyDescent="0.25">
      <c r="A130" s="50"/>
      <c r="B130" s="537" t="s">
        <v>35</v>
      </c>
      <c r="C130" s="537"/>
      <c r="D130" s="537"/>
      <c r="E130" s="537"/>
      <c r="F130" s="537"/>
      <c r="G130" s="537"/>
      <c r="H130" s="538"/>
      <c r="I130" s="538"/>
      <c r="J130" s="31"/>
      <c r="K130" s="31"/>
      <c r="L130" s="31"/>
      <c r="M130" s="31"/>
      <c r="N130" s="114"/>
      <c r="O130" s="31"/>
      <c r="P130" s="30"/>
      <c r="Q130" s="31"/>
      <c r="R130" s="31"/>
      <c r="S130" s="30"/>
      <c r="T130" s="31"/>
      <c r="U130" s="31"/>
      <c r="V130" s="30"/>
      <c r="W130" s="31"/>
      <c r="X130" s="31"/>
      <c r="Y130" s="30"/>
      <c r="CG130" s="51" t="s">
        <v>35</v>
      </c>
    </row>
    <row r="131" spans="1:92" ht="15.75" customHeight="1" x14ac:dyDescent="0.25">
      <c r="B131" s="468" t="str">
        <f>'Kinderkrippe &amp; -garten'!B131</f>
        <v xml:space="preserve">Weitere Hinweise: </v>
      </c>
      <c r="H131"/>
      <c r="J131" s="31"/>
      <c r="K131" s="31"/>
      <c r="L131" s="31"/>
      <c r="M131" s="31"/>
      <c r="N131" s="114"/>
      <c r="O131" s="31"/>
      <c r="P131" s="30"/>
      <c r="Q131" s="31"/>
      <c r="R131" s="31"/>
      <c r="S131" s="30"/>
      <c r="T131" s="31"/>
      <c r="U131" s="31"/>
      <c r="V131" s="30"/>
      <c r="W131" s="31"/>
      <c r="X131" s="31"/>
      <c r="Y131" s="30"/>
    </row>
    <row r="132" spans="1:92" ht="15.75" customHeight="1" x14ac:dyDescent="0.25">
      <c r="B132" s="581" t="str">
        <f>'Kinderkrippe &amp; -garten'!B132</f>
        <v>In den gelben Spalten H, K, N usw. gibt man die Anzahl der Kinder ein, welche Eltern diese Einkommengruppe einsortiert werden können. Trägt man alle Kinder ein, dann ist es möglich, dass auch für den Kämmerer eine Berechung vorgelegt werden kann, um die finziellen Auswirkungen der Veränderungen zu berechnen. Bitte vergessen Sie dabei nicht, die Zelle" I128" auszufüllen.</v>
      </c>
      <c r="C132" s="581"/>
      <c r="D132" s="581"/>
      <c r="E132" s="581"/>
      <c r="F132" s="581"/>
      <c r="G132" s="581"/>
      <c r="H132" s="581"/>
      <c r="I132" s="581"/>
      <c r="J132" s="581"/>
      <c r="K132" s="581"/>
      <c r="L132" s="581"/>
      <c r="M132" s="581"/>
      <c r="N132" s="581"/>
      <c r="O132" s="581"/>
      <c r="P132" s="581"/>
      <c r="Q132" s="581"/>
      <c r="R132" s="581"/>
      <c r="S132" s="581"/>
      <c r="T132" s="581"/>
      <c r="U132" s="581"/>
      <c r="V132" s="30"/>
      <c r="W132" s="31"/>
      <c r="X132" s="31"/>
      <c r="Y132" s="30"/>
    </row>
    <row r="133" spans="1:92" x14ac:dyDescent="0.25">
      <c r="B133" s="581"/>
      <c r="C133" s="581"/>
      <c r="D133" s="581"/>
      <c r="E133" s="581"/>
      <c r="F133" s="581"/>
      <c r="G133" s="581"/>
      <c r="H133" s="581"/>
      <c r="I133" s="581"/>
      <c r="J133" s="581"/>
      <c r="K133" s="581"/>
      <c r="L133" s="581"/>
      <c r="M133" s="581"/>
      <c r="N133" s="581"/>
      <c r="O133" s="581"/>
      <c r="P133" s="581"/>
      <c r="Q133" s="581"/>
      <c r="R133" s="581"/>
      <c r="S133" s="581"/>
      <c r="T133" s="581"/>
      <c r="U133" s="581"/>
    </row>
  </sheetData>
  <sheetProtection algorithmName="SHA-512" hashValue="VOG4GwWxJGCanSU3Sxw4KYBXxxP1YO9voo1H/ec5G11HELv8vswZGnLkCFHGzd+RNc9m8RpdTF6+cXLhONIB8Q==" saltValue="YVN4MSQ2Z7w8N70aKph7DQ==" spinCount="100000" sheet="1" objects="1" scenarios="1"/>
  <mergeCells count="84">
    <mergeCell ref="B6:G6"/>
    <mergeCell ref="J6:Y8"/>
    <mergeCell ref="B7:G7"/>
    <mergeCell ref="G1:N1"/>
    <mergeCell ref="B2:M2"/>
    <mergeCell ref="V2:Y4"/>
    <mergeCell ref="B3:K3"/>
    <mergeCell ref="J5:L5"/>
    <mergeCell ref="Z7:AB7"/>
    <mergeCell ref="B8:G8"/>
    <mergeCell ref="B9:G9"/>
    <mergeCell ref="J9:Y9"/>
    <mergeCell ref="B10:G10"/>
    <mergeCell ref="H10:I10"/>
    <mergeCell ref="J10:Y10"/>
    <mergeCell ref="B11:G11"/>
    <mergeCell ref="J11:Y18"/>
    <mergeCell ref="B12:G12"/>
    <mergeCell ref="B13:G13"/>
    <mergeCell ref="B14:G14"/>
    <mergeCell ref="B15:G15"/>
    <mergeCell ref="B16:G16"/>
    <mergeCell ref="B17:G17"/>
    <mergeCell ref="B18:G18"/>
    <mergeCell ref="B19:G19"/>
    <mergeCell ref="J19:Y19"/>
    <mergeCell ref="B20:G20"/>
    <mergeCell ref="J20:Y20"/>
    <mergeCell ref="B21:G21"/>
    <mergeCell ref="J21:Y23"/>
    <mergeCell ref="B22:G22"/>
    <mergeCell ref="B23:G23"/>
    <mergeCell ref="B24:G24"/>
    <mergeCell ref="J24:Y24"/>
    <mergeCell ref="B25:G25"/>
    <mergeCell ref="J25:Y27"/>
    <mergeCell ref="B26:G26"/>
    <mergeCell ref="B27:G27"/>
    <mergeCell ref="B28:G28"/>
    <mergeCell ref="J28:Y28"/>
    <mergeCell ref="B29:G29"/>
    <mergeCell ref="J29:Y29"/>
    <mergeCell ref="B30:G30"/>
    <mergeCell ref="J30:Y30"/>
    <mergeCell ref="B31:G31"/>
    <mergeCell ref="J31:Y31"/>
    <mergeCell ref="AA31:AF31"/>
    <mergeCell ref="B32:G32"/>
    <mergeCell ref="J32:Y33"/>
    <mergeCell ref="B33:G33"/>
    <mergeCell ref="B46:D46"/>
    <mergeCell ref="B34:G34"/>
    <mergeCell ref="J34:Y40"/>
    <mergeCell ref="B35:G35"/>
    <mergeCell ref="B36:G36"/>
    <mergeCell ref="B37:G37"/>
    <mergeCell ref="B38:G38"/>
    <mergeCell ref="B39:G39"/>
    <mergeCell ref="B40:G40"/>
    <mergeCell ref="B41:J41"/>
    <mergeCell ref="B42:D42"/>
    <mergeCell ref="B43:D43"/>
    <mergeCell ref="B44:D44"/>
    <mergeCell ref="B45:D45"/>
    <mergeCell ref="B121:D121"/>
    <mergeCell ref="B122:F122"/>
    <mergeCell ref="B127:G127"/>
    <mergeCell ref="H127:I127"/>
    <mergeCell ref="R127:S127"/>
    <mergeCell ref="CM127:CN127"/>
    <mergeCell ref="B128:G128"/>
    <mergeCell ref="H128:I128"/>
    <mergeCell ref="K128:P128"/>
    <mergeCell ref="R128:S128"/>
    <mergeCell ref="CG128:CL128"/>
    <mergeCell ref="CM128:CN128"/>
    <mergeCell ref="CG127:CL127"/>
    <mergeCell ref="B132:U133"/>
    <mergeCell ref="B129:G129"/>
    <mergeCell ref="H129:I129"/>
    <mergeCell ref="CG129:CL129"/>
    <mergeCell ref="CM129:CN129"/>
    <mergeCell ref="B130:G130"/>
    <mergeCell ref="H130:I130"/>
  </mergeCells>
  <conditionalFormatting sqref="H21">
    <cfRule type="cellIs" dxfId="5" priority="3" operator="greaterThan">
      <formula>$H$24</formula>
    </cfRule>
  </conditionalFormatting>
  <conditionalFormatting sqref="H22:H23">
    <cfRule type="cellIs" dxfId="4" priority="2" operator="greaterThan">
      <formula>$I$24</formula>
    </cfRule>
  </conditionalFormatting>
  <conditionalFormatting sqref="I28">
    <cfRule type="cellIs" dxfId="3" priority="1" operator="greaterThan">
      <formula>$H$28</formula>
    </cfRule>
  </conditionalFormatting>
  <printOptions horizontalCentered="1"/>
  <pageMargins left="0.25" right="0.25" top="0.75" bottom="0.75" header="0.3" footer="0.3"/>
  <pageSetup paperSize="8" scale="46" fitToHeight="0" orientation="landscape" r:id="rId1"/>
  <rowBreaks count="1" manualBreakCount="1">
    <brk id="41" min="1" max="91"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'Einkommensgrenzen PM'!$E$71:$H$71</xm:f>
          </x14:formula1>
          <xm:sqref>H10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2"/>
  <sheetViews>
    <sheetView zoomScale="80" zoomScaleNormal="80" workbookViewId="0"/>
  </sheetViews>
  <sheetFormatPr baseColWidth="10" defaultRowHeight="15" x14ac:dyDescent="0.25"/>
  <cols>
    <col min="1" max="1" width="9.42578125" customWidth="1"/>
    <col min="2" max="2" width="7.28515625" customWidth="1"/>
    <col min="3" max="3" width="10.140625" customWidth="1"/>
  </cols>
  <sheetData>
    <row r="1" spans="1:15" ht="18.75" x14ac:dyDescent="0.3">
      <c r="A1" s="100">
        <f>Kindergarten!G1</f>
        <v>0</v>
      </c>
    </row>
    <row r="2" spans="1:15" ht="18.75" x14ac:dyDescent="0.3">
      <c r="A2" s="100" t="str">
        <f>Kindergarten!B3</f>
        <v>Elternbeiträge für Kinderkrippe und Kindergarten</v>
      </c>
    </row>
    <row r="4" spans="1:15" x14ac:dyDescent="0.25">
      <c r="A4" s="507" t="str">
        <f>Kindergarten!B42</f>
        <v xml:space="preserve">Familien mit </v>
      </c>
      <c r="B4" s="507"/>
      <c r="C4" s="508"/>
      <c r="D4" s="43" t="str">
        <f>Kindergarten!E42</f>
        <v>einem Kind</v>
      </c>
      <c r="E4" s="55"/>
      <c r="F4" s="55"/>
      <c r="G4" s="43" t="str">
        <f>Kindergarten!Q42</f>
        <v>zwei Kindern</v>
      </c>
      <c r="H4" s="56"/>
      <c r="I4" s="56"/>
      <c r="J4" s="53" t="str">
        <f>Kindergarten!AC42</f>
        <v>drei Kindern</v>
      </c>
      <c r="K4" s="58"/>
      <c r="L4" s="58"/>
      <c r="M4" s="50" t="str">
        <f>Kindergarten!AO42</f>
        <v>vier Kindern</v>
      </c>
      <c r="N4" s="50"/>
      <c r="O4" s="50"/>
    </row>
    <row r="5" spans="1:15" ht="42" hidden="1" customHeight="1" x14ac:dyDescent="0.25">
      <c r="A5" s="566" t="str">
        <f>Kindergarten!B44</f>
        <v>prozentuale Erhöhung mit steigendem Betreuungsumgang</v>
      </c>
      <c r="B5" s="567"/>
      <c r="C5" s="568"/>
      <c r="D5" s="303"/>
      <c r="E5" s="304">
        <f>Kindergarten!J44</f>
        <v>0.15</v>
      </c>
      <c r="F5" s="304">
        <f>Kindergarten!M44</f>
        <v>0.15</v>
      </c>
      <c r="G5" s="101"/>
      <c r="H5" s="305">
        <f>Kindergarten!V44</f>
        <v>0.15</v>
      </c>
      <c r="I5" s="305">
        <f>Kindergarten!Y44</f>
        <v>0.15</v>
      </c>
      <c r="J5" s="306"/>
      <c r="K5" s="307">
        <f>Kindergarten!AH44</f>
        <v>0.15</v>
      </c>
      <c r="L5" s="307">
        <f>Kindergarten!AK44</f>
        <v>0.15</v>
      </c>
      <c r="M5" s="308"/>
      <c r="N5" s="309">
        <f>Kindergarten!AT44</f>
        <v>0.15</v>
      </c>
      <c r="O5" s="309">
        <f>Kindergarten!AW44</f>
        <v>0.15</v>
      </c>
    </row>
    <row r="6" spans="1:15" x14ac:dyDescent="0.25">
      <c r="A6" s="569" t="str">
        <f>Kindergarten!B45</f>
        <v>Betreuungsumfänge</v>
      </c>
      <c r="B6" s="569"/>
      <c r="C6" s="570"/>
      <c r="D6" s="388" t="str">
        <f>Kindergarten!G45</f>
        <v>bis 6h</v>
      </c>
      <c r="E6" s="388" t="str">
        <f>Kindergarten!J45</f>
        <v>bis 9h</v>
      </c>
      <c r="F6" s="389" t="str">
        <f>Kindergarten!M45</f>
        <v>über 9h</v>
      </c>
      <c r="G6" s="390" t="str">
        <f>Kindergarten!S45</f>
        <v>bis 6h</v>
      </c>
      <c r="H6" s="391" t="str">
        <f>Kindergarten!V45</f>
        <v>bis 9h</v>
      </c>
      <c r="I6" s="392" t="str">
        <f>Kindergarten!Y45</f>
        <v>über 9h</v>
      </c>
      <c r="J6" s="393" t="str">
        <f>Kindergarten!AE45</f>
        <v>bis 6h</v>
      </c>
      <c r="K6" s="393" t="str">
        <f>Kindergarten!AH45</f>
        <v>bis 9h</v>
      </c>
      <c r="L6" s="394" t="str">
        <f>Kindergarten!AK45</f>
        <v>über 9h</v>
      </c>
      <c r="M6" s="395" t="str">
        <f>Kindergarten!AQ45</f>
        <v>bis 6h</v>
      </c>
      <c r="N6" s="395" t="str">
        <f>Kindergarten!AT45</f>
        <v>bis 9h</v>
      </c>
      <c r="O6" s="396" t="str">
        <f>Kindergarten!AW45</f>
        <v>über 9h</v>
      </c>
    </row>
    <row r="7" spans="1:15" x14ac:dyDescent="0.25">
      <c r="A7" s="571" t="str">
        <f>Kindergarten!B46</f>
        <v>Nettoeinkommen je Monat</v>
      </c>
      <c r="B7" s="572"/>
      <c r="C7" s="573"/>
      <c r="D7" s="397" t="str">
        <f>Kindergarten!G46</f>
        <v>Betrag</v>
      </c>
      <c r="E7" s="398" t="str">
        <f>Kindergarten!J46</f>
        <v>Betrag</v>
      </c>
      <c r="F7" s="398" t="str">
        <f>Kindergarten!M46</f>
        <v>Betrag</v>
      </c>
      <c r="G7" s="399" t="str">
        <f>Kindergarten!S46</f>
        <v>Betrag</v>
      </c>
      <c r="H7" s="399" t="str">
        <f>Kindergarten!V46</f>
        <v>Betrag</v>
      </c>
      <c r="I7" s="400" t="str">
        <f>Kindergarten!Y46</f>
        <v>Betrag</v>
      </c>
      <c r="J7" s="401" t="str">
        <f>Kindergarten!AE46</f>
        <v>Betrag</v>
      </c>
      <c r="K7" s="401" t="str">
        <f>Kindergarten!AH46</f>
        <v>Betrag</v>
      </c>
      <c r="L7" s="401" t="str">
        <f>Kindergarten!AK46</f>
        <v>Betrag</v>
      </c>
      <c r="M7" s="402" t="str">
        <f>Kindergarten!AQ46</f>
        <v>Betrag</v>
      </c>
      <c r="N7" s="402" t="str">
        <f>Kindergarten!AT46</f>
        <v>Betrag</v>
      </c>
      <c r="O7" s="402" t="str">
        <f>Kindergarten!AW46</f>
        <v>Betrag</v>
      </c>
    </row>
    <row r="8" spans="1:15" x14ac:dyDescent="0.25">
      <c r="A8" s="365"/>
      <c r="B8" s="365" t="s">
        <v>10</v>
      </c>
      <c r="C8" s="386">
        <f>Kindergarten!D47</f>
        <v>1666.67</v>
      </c>
      <c r="D8" s="327">
        <f>Kindergarten!G47</f>
        <v>0</v>
      </c>
      <c r="E8" s="329">
        <f>Kindergarten!J47</f>
        <v>0</v>
      </c>
      <c r="F8" s="333">
        <f>Kindergarten!M47</f>
        <v>0</v>
      </c>
      <c r="G8" s="336">
        <f>Kindergarten!S47</f>
        <v>0</v>
      </c>
      <c r="H8" s="338">
        <f>Kindergarten!V47</f>
        <v>0</v>
      </c>
      <c r="I8" s="339">
        <f>Kindergarten!Y47</f>
        <v>0</v>
      </c>
      <c r="J8" s="11">
        <f>Kindergarten!AE47</f>
        <v>0</v>
      </c>
      <c r="K8" s="12">
        <f>Kindergarten!AH47</f>
        <v>0</v>
      </c>
      <c r="L8" s="13">
        <f>Kindergarten!AK47</f>
        <v>0</v>
      </c>
      <c r="M8" s="379">
        <f>Kindergarten!AQ47</f>
        <v>0</v>
      </c>
      <c r="N8" s="383">
        <f>Kindergarten!AT47</f>
        <v>0</v>
      </c>
      <c r="O8" s="385">
        <f>Kindergarten!AW47</f>
        <v>0</v>
      </c>
    </row>
    <row r="9" spans="1:15" x14ac:dyDescent="0.25">
      <c r="A9" s="364">
        <f>Kindergarten!B48</f>
        <v>1666.68</v>
      </c>
      <c r="B9" s="365" t="s">
        <v>10</v>
      </c>
      <c r="C9" s="366">
        <f>Kindergarten!D48</f>
        <v>2150</v>
      </c>
      <c r="D9" s="327">
        <f>Kindergarten!G48</f>
        <v>15</v>
      </c>
      <c r="E9" s="329">
        <f>Kindergarten!J48</f>
        <v>22</v>
      </c>
      <c r="F9" s="333">
        <f>Kindergarten!M48</f>
        <v>29</v>
      </c>
      <c r="G9" s="336">
        <f>Kindergarten!S48</f>
        <v>14</v>
      </c>
      <c r="H9" s="338">
        <f>Kindergarten!V48</f>
        <v>21</v>
      </c>
      <c r="I9" s="339">
        <f>Kindergarten!Y48</f>
        <v>28</v>
      </c>
      <c r="J9" s="11">
        <f>Kindergarten!AE48</f>
        <v>13</v>
      </c>
      <c r="K9" s="12">
        <f>Kindergarten!AH48</f>
        <v>20</v>
      </c>
      <c r="L9" s="13">
        <f>Kindergarten!AK48</f>
        <v>27</v>
      </c>
      <c r="M9" s="379">
        <f>Kindergarten!AQ48</f>
        <v>12</v>
      </c>
      <c r="N9" s="383">
        <f>Kindergarten!AT48</f>
        <v>19</v>
      </c>
      <c r="O9" s="385">
        <f>Kindergarten!AW48</f>
        <v>26</v>
      </c>
    </row>
    <row r="10" spans="1:15" x14ac:dyDescent="0.25">
      <c r="A10" s="367">
        <f>Kindergarten!B49</f>
        <v>2151</v>
      </c>
      <c r="B10" s="365" t="s">
        <v>10</v>
      </c>
      <c r="C10" s="366">
        <f>Kindergarten!D49</f>
        <v>2250</v>
      </c>
      <c r="D10" s="327">
        <f>Kindergarten!G49</f>
        <v>15</v>
      </c>
      <c r="E10" s="329">
        <f>Kindergarten!J49</f>
        <v>22</v>
      </c>
      <c r="F10" s="333">
        <f>Kindergarten!M49</f>
        <v>29</v>
      </c>
      <c r="G10" s="336">
        <f>Kindergarten!S49</f>
        <v>14</v>
      </c>
      <c r="H10" s="338">
        <f>Kindergarten!V49</f>
        <v>21</v>
      </c>
      <c r="I10" s="339">
        <f>Kindergarten!Y49</f>
        <v>28</v>
      </c>
      <c r="J10" s="11">
        <f>Kindergarten!AE49</f>
        <v>13</v>
      </c>
      <c r="K10" s="12">
        <f>Kindergarten!AH49</f>
        <v>20</v>
      </c>
      <c r="L10" s="13">
        <f>Kindergarten!AK49</f>
        <v>27</v>
      </c>
      <c r="M10" s="379">
        <f>Kindergarten!AQ49</f>
        <v>12</v>
      </c>
      <c r="N10" s="383">
        <f>Kindergarten!AT49</f>
        <v>19</v>
      </c>
      <c r="O10" s="385">
        <f>Kindergarten!AW49</f>
        <v>26</v>
      </c>
    </row>
    <row r="11" spans="1:15" x14ac:dyDescent="0.25">
      <c r="A11" s="367">
        <f>Kindergarten!B50</f>
        <v>2251</v>
      </c>
      <c r="B11" s="365" t="s">
        <v>10</v>
      </c>
      <c r="C11" s="366">
        <f>Kindergarten!D50</f>
        <v>2350</v>
      </c>
      <c r="D11" s="327">
        <f>Kindergarten!G50</f>
        <v>15</v>
      </c>
      <c r="E11" s="329">
        <f>Kindergarten!J50</f>
        <v>22</v>
      </c>
      <c r="F11" s="333">
        <f>Kindergarten!M50</f>
        <v>29</v>
      </c>
      <c r="G11" s="336">
        <f>Kindergarten!S50</f>
        <v>14</v>
      </c>
      <c r="H11" s="338">
        <f>Kindergarten!V50</f>
        <v>21</v>
      </c>
      <c r="I11" s="339">
        <f>Kindergarten!Y50</f>
        <v>28</v>
      </c>
      <c r="J11" s="11">
        <f>Kindergarten!AE50</f>
        <v>13</v>
      </c>
      <c r="K11" s="12">
        <f>Kindergarten!AH50</f>
        <v>20</v>
      </c>
      <c r="L11" s="13">
        <f>Kindergarten!AK50</f>
        <v>27</v>
      </c>
      <c r="M11" s="379">
        <f>Kindergarten!AQ50</f>
        <v>12</v>
      </c>
      <c r="N11" s="383">
        <f>Kindergarten!AT50</f>
        <v>19</v>
      </c>
      <c r="O11" s="385">
        <f>Kindergarten!AW50</f>
        <v>26</v>
      </c>
    </row>
    <row r="12" spans="1:15" x14ac:dyDescent="0.25">
      <c r="A12" s="367">
        <f>Kindergarten!B51</f>
        <v>2351</v>
      </c>
      <c r="B12" s="365" t="s">
        <v>10</v>
      </c>
      <c r="C12" s="366">
        <f>Kindergarten!D51</f>
        <v>2450</v>
      </c>
      <c r="D12" s="327">
        <f>Kindergarten!G51</f>
        <v>15</v>
      </c>
      <c r="E12" s="329">
        <f>Kindergarten!J51</f>
        <v>22</v>
      </c>
      <c r="F12" s="333">
        <f>Kindergarten!M51</f>
        <v>29</v>
      </c>
      <c r="G12" s="336">
        <f>Kindergarten!S51</f>
        <v>14</v>
      </c>
      <c r="H12" s="338">
        <f>Kindergarten!V51</f>
        <v>21</v>
      </c>
      <c r="I12" s="339">
        <f>Kindergarten!Y51</f>
        <v>28</v>
      </c>
      <c r="J12" s="11">
        <f>Kindergarten!AE51</f>
        <v>13</v>
      </c>
      <c r="K12" s="12">
        <f>Kindergarten!AH51</f>
        <v>20</v>
      </c>
      <c r="L12" s="13">
        <f>Kindergarten!AK51</f>
        <v>27</v>
      </c>
      <c r="M12" s="379">
        <f>Kindergarten!AQ51</f>
        <v>12</v>
      </c>
      <c r="N12" s="383">
        <f>Kindergarten!AT51</f>
        <v>19</v>
      </c>
      <c r="O12" s="385">
        <f>Kindergarten!AW51</f>
        <v>26</v>
      </c>
    </row>
    <row r="13" spans="1:15" x14ac:dyDescent="0.25">
      <c r="A13" s="367">
        <f>Kindergarten!B52</f>
        <v>2451</v>
      </c>
      <c r="B13" s="365" t="s">
        <v>10</v>
      </c>
      <c r="C13" s="366">
        <f>Kindergarten!D52</f>
        <v>2550</v>
      </c>
      <c r="D13" s="327">
        <f>Kindergarten!G52</f>
        <v>16.350000000000001</v>
      </c>
      <c r="E13" s="329">
        <f>Kindergarten!J52</f>
        <v>22</v>
      </c>
      <c r="F13" s="333">
        <f>Kindergarten!M52</f>
        <v>29</v>
      </c>
      <c r="G13" s="336">
        <f>Kindergarten!S52</f>
        <v>14</v>
      </c>
      <c r="H13" s="338">
        <f>Kindergarten!V52</f>
        <v>21</v>
      </c>
      <c r="I13" s="339">
        <f>Kindergarten!Y52</f>
        <v>28</v>
      </c>
      <c r="J13" s="11">
        <f>Kindergarten!AE52</f>
        <v>13</v>
      </c>
      <c r="K13" s="12">
        <f>Kindergarten!AH52</f>
        <v>20</v>
      </c>
      <c r="L13" s="13">
        <f>Kindergarten!AK52</f>
        <v>27</v>
      </c>
      <c r="M13" s="379">
        <f>Kindergarten!AQ52</f>
        <v>12</v>
      </c>
      <c r="N13" s="383">
        <f>Kindergarten!AT52</f>
        <v>19</v>
      </c>
      <c r="O13" s="385">
        <f>Kindergarten!AW52</f>
        <v>26</v>
      </c>
    </row>
    <row r="14" spans="1:15" x14ac:dyDescent="0.25">
      <c r="A14" s="367">
        <f>Kindergarten!B53</f>
        <v>2551</v>
      </c>
      <c r="B14" s="365" t="s">
        <v>10</v>
      </c>
      <c r="C14" s="366">
        <f>Kindergarten!D53</f>
        <v>2650</v>
      </c>
      <c r="D14" s="327">
        <f>Kindergarten!G53</f>
        <v>23.599999999999998</v>
      </c>
      <c r="E14" s="329">
        <f>Kindergarten!J53</f>
        <v>27</v>
      </c>
      <c r="F14" s="333">
        <f>Kindergarten!M53</f>
        <v>31</v>
      </c>
      <c r="G14" s="336">
        <f>Kindergarten!S53</f>
        <v>14</v>
      </c>
      <c r="H14" s="338">
        <f>Kindergarten!V53</f>
        <v>21</v>
      </c>
      <c r="I14" s="339">
        <f>Kindergarten!Y53</f>
        <v>28</v>
      </c>
      <c r="J14" s="11">
        <f>Kindergarten!AE53</f>
        <v>13</v>
      </c>
      <c r="K14" s="12">
        <f>Kindergarten!AH53</f>
        <v>20</v>
      </c>
      <c r="L14" s="13">
        <f>Kindergarten!AK53</f>
        <v>27</v>
      </c>
      <c r="M14" s="379">
        <f>Kindergarten!AQ53</f>
        <v>12</v>
      </c>
      <c r="N14" s="383">
        <f>Kindergarten!AT53</f>
        <v>19</v>
      </c>
      <c r="O14" s="385">
        <f>Kindergarten!AW53</f>
        <v>26</v>
      </c>
    </row>
    <row r="15" spans="1:15" x14ac:dyDescent="0.25">
      <c r="A15" s="367">
        <f>Kindergarten!B54</f>
        <v>2651</v>
      </c>
      <c r="B15" s="365" t="s">
        <v>10</v>
      </c>
      <c r="C15" s="366">
        <f>Kindergarten!D54</f>
        <v>2750</v>
      </c>
      <c r="D15" s="327">
        <f>Kindergarten!G54</f>
        <v>31.75</v>
      </c>
      <c r="E15" s="329">
        <f>Kindergarten!J54</f>
        <v>37</v>
      </c>
      <c r="F15" s="333">
        <f>Kindergarten!M54</f>
        <v>43</v>
      </c>
      <c r="G15" s="336">
        <f>Kindergarten!S54</f>
        <v>14</v>
      </c>
      <c r="H15" s="338">
        <f>Kindergarten!V54</f>
        <v>21</v>
      </c>
      <c r="I15" s="339">
        <f>Kindergarten!Y54</f>
        <v>28</v>
      </c>
      <c r="J15" s="11">
        <f>Kindergarten!AE54</f>
        <v>13</v>
      </c>
      <c r="K15" s="12">
        <f>Kindergarten!AH54</f>
        <v>20</v>
      </c>
      <c r="L15" s="13">
        <f>Kindergarten!AK54</f>
        <v>27</v>
      </c>
      <c r="M15" s="379">
        <f>Kindergarten!AQ54</f>
        <v>12</v>
      </c>
      <c r="N15" s="383">
        <f>Kindergarten!AT54</f>
        <v>19</v>
      </c>
      <c r="O15" s="385">
        <f>Kindergarten!AW54</f>
        <v>26</v>
      </c>
    </row>
    <row r="16" spans="1:15" x14ac:dyDescent="0.25">
      <c r="A16" s="367">
        <f>Kindergarten!B55</f>
        <v>2751</v>
      </c>
      <c r="B16" s="365" t="s">
        <v>10</v>
      </c>
      <c r="C16" s="366">
        <f>Kindergarten!D55</f>
        <v>2850</v>
      </c>
      <c r="D16" s="327">
        <f>Kindergarten!G55</f>
        <v>40.800000000000004</v>
      </c>
      <c r="E16" s="329">
        <f>Kindergarten!J55</f>
        <v>47</v>
      </c>
      <c r="F16" s="333">
        <f>Kindergarten!M55</f>
        <v>54</v>
      </c>
      <c r="G16" s="336">
        <f>Kindergarten!S55</f>
        <v>14</v>
      </c>
      <c r="H16" s="338">
        <f>Kindergarten!V55</f>
        <v>21</v>
      </c>
      <c r="I16" s="339">
        <f>Kindergarten!Y55</f>
        <v>28</v>
      </c>
      <c r="J16" s="11">
        <f>Kindergarten!AE55</f>
        <v>13</v>
      </c>
      <c r="K16" s="12">
        <f>Kindergarten!AH55</f>
        <v>20</v>
      </c>
      <c r="L16" s="13">
        <f>Kindergarten!AK55</f>
        <v>27</v>
      </c>
      <c r="M16" s="379">
        <f>Kindergarten!AQ55</f>
        <v>12</v>
      </c>
      <c r="N16" s="383">
        <f>Kindergarten!AT55</f>
        <v>19</v>
      </c>
      <c r="O16" s="385">
        <f>Kindergarten!AW55</f>
        <v>26</v>
      </c>
    </row>
    <row r="17" spans="1:15" x14ac:dyDescent="0.25">
      <c r="A17" s="367">
        <f>Kindergarten!B56</f>
        <v>2851</v>
      </c>
      <c r="B17" s="365" t="s">
        <v>10</v>
      </c>
      <c r="C17" s="366">
        <f>Kindergarten!D56</f>
        <v>2950</v>
      </c>
      <c r="D17" s="327">
        <f>Kindergarten!G56</f>
        <v>50.750000000000007</v>
      </c>
      <c r="E17" s="329">
        <f>Kindergarten!J56</f>
        <v>58</v>
      </c>
      <c r="F17" s="333">
        <f>Kindergarten!M56</f>
        <v>67</v>
      </c>
      <c r="G17" s="336">
        <f>Kindergarten!S56</f>
        <v>14</v>
      </c>
      <c r="H17" s="338">
        <f>Kindergarten!V56</f>
        <v>21</v>
      </c>
      <c r="I17" s="339">
        <f>Kindergarten!Y56</f>
        <v>28</v>
      </c>
      <c r="J17" s="11">
        <f>Kindergarten!AE56</f>
        <v>13</v>
      </c>
      <c r="K17" s="12">
        <f>Kindergarten!AH56</f>
        <v>20</v>
      </c>
      <c r="L17" s="13">
        <f>Kindergarten!AK56</f>
        <v>27</v>
      </c>
      <c r="M17" s="379">
        <f>Kindergarten!AQ56</f>
        <v>12</v>
      </c>
      <c r="N17" s="383">
        <f>Kindergarten!AT56</f>
        <v>19</v>
      </c>
      <c r="O17" s="385">
        <f>Kindergarten!AW56</f>
        <v>26</v>
      </c>
    </row>
    <row r="18" spans="1:15" x14ac:dyDescent="0.25">
      <c r="A18" s="367">
        <f>Kindergarten!B57</f>
        <v>2951</v>
      </c>
      <c r="B18" s="365" t="s">
        <v>10</v>
      </c>
      <c r="C18" s="366">
        <f>Kindergarten!D57</f>
        <v>3050</v>
      </c>
      <c r="D18" s="327">
        <f>Kindergarten!G57</f>
        <v>61.600000000000009</v>
      </c>
      <c r="E18" s="329">
        <f>Kindergarten!J57</f>
        <v>71</v>
      </c>
      <c r="F18" s="333">
        <f>Kindergarten!M57</f>
        <v>82</v>
      </c>
      <c r="G18" s="336">
        <f>Kindergarten!S57</f>
        <v>16.350000000000001</v>
      </c>
      <c r="H18" s="338">
        <f>Kindergarten!V57</f>
        <v>21</v>
      </c>
      <c r="I18" s="339">
        <f>Kindergarten!Y57</f>
        <v>28</v>
      </c>
      <c r="J18" s="11">
        <f>Kindergarten!AE57</f>
        <v>13</v>
      </c>
      <c r="K18" s="12">
        <f>Kindergarten!AH57</f>
        <v>20</v>
      </c>
      <c r="L18" s="13">
        <f>Kindergarten!AK57</f>
        <v>27</v>
      </c>
      <c r="M18" s="379">
        <f>Kindergarten!AQ57</f>
        <v>12</v>
      </c>
      <c r="N18" s="383">
        <f>Kindergarten!AT57</f>
        <v>19</v>
      </c>
      <c r="O18" s="385">
        <f>Kindergarten!AW57</f>
        <v>26</v>
      </c>
    </row>
    <row r="19" spans="1:15" x14ac:dyDescent="0.25">
      <c r="A19" s="367">
        <f>Kindergarten!B58</f>
        <v>3051</v>
      </c>
      <c r="B19" s="365" t="s">
        <v>10</v>
      </c>
      <c r="C19" s="366">
        <f>Kindergarten!D58</f>
        <v>3150</v>
      </c>
      <c r="D19" s="327">
        <f>Kindergarten!G58</f>
        <v>73.350000000000009</v>
      </c>
      <c r="E19" s="329">
        <f>Kindergarten!J58</f>
        <v>84</v>
      </c>
      <c r="F19" s="333">
        <f>Kindergarten!M58</f>
        <v>97</v>
      </c>
      <c r="G19" s="336">
        <f>Kindergarten!S58</f>
        <v>20.65</v>
      </c>
      <c r="H19" s="338">
        <f>Kindergarten!V58</f>
        <v>24</v>
      </c>
      <c r="I19" s="339">
        <f>Kindergarten!Y58</f>
        <v>28</v>
      </c>
      <c r="J19" s="11">
        <f>Kindergarten!AE58</f>
        <v>13</v>
      </c>
      <c r="K19" s="12">
        <f>Kindergarten!AH58</f>
        <v>20</v>
      </c>
      <c r="L19" s="13">
        <f>Kindergarten!AK58</f>
        <v>27</v>
      </c>
      <c r="M19" s="379">
        <f>Kindergarten!AQ58</f>
        <v>12</v>
      </c>
      <c r="N19" s="383">
        <f>Kindergarten!AT58</f>
        <v>19</v>
      </c>
      <c r="O19" s="385">
        <f>Kindergarten!AW58</f>
        <v>26</v>
      </c>
    </row>
    <row r="20" spans="1:15" x14ac:dyDescent="0.25">
      <c r="A20" s="367">
        <f>Kindergarten!B59</f>
        <v>3151</v>
      </c>
      <c r="B20" s="365" t="s">
        <v>10</v>
      </c>
      <c r="C20" s="366">
        <f>Kindergarten!D59</f>
        <v>3250</v>
      </c>
      <c r="D20" s="327">
        <f>Kindergarten!G59</f>
        <v>86.000000000000014</v>
      </c>
      <c r="E20" s="329">
        <f>Kindergarten!J59</f>
        <v>99</v>
      </c>
      <c r="F20" s="333">
        <f>Kindergarten!M59</f>
        <v>114</v>
      </c>
      <c r="G20" s="336">
        <f>Kindergarten!S59</f>
        <v>25.4</v>
      </c>
      <c r="H20" s="338">
        <f>Kindergarten!V59</f>
        <v>29</v>
      </c>
      <c r="I20" s="339">
        <f>Kindergarten!Y59</f>
        <v>33</v>
      </c>
      <c r="J20" s="11">
        <f>Kindergarten!AE59</f>
        <v>13</v>
      </c>
      <c r="K20" s="12">
        <f>Kindergarten!AH59</f>
        <v>20</v>
      </c>
      <c r="L20" s="13">
        <f>Kindergarten!AK59</f>
        <v>27</v>
      </c>
      <c r="M20" s="379">
        <f>Kindergarten!AQ59</f>
        <v>12</v>
      </c>
      <c r="N20" s="383">
        <f>Kindergarten!AT59</f>
        <v>19</v>
      </c>
      <c r="O20" s="385">
        <f>Kindergarten!AW59</f>
        <v>26</v>
      </c>
    </row>
    <row r="21" spans="1:15" x14ac:dyDescent="0.25">
      <c r="A21" s="367">
        <f>Kindergarten!B60</f>
        <v>3251</v>
      </c>
      <c r="B21" s="365" t="s">
        <v>10</v>
      </c>
      <c r="C21" s="366">
        <f>Kindergarten!D60</f>
        <v>3350</v>
      </c>
      <c r="D21" s="327">
        <f>Kindergarten!G60</f>
        <v>99.550000000000026</v>
      </c>
      <c r="E21" s="329">
        <f>Kindergarten!J60</f>
        <v>114</v>
      </c>
      <c r="F21" s="333">
        <f>Kindergarten!M60</f>
        <v>131</v>
      </c>
      <c r="G21" s="336">
        <f>Kindergarten!S60</f>
        <v>30.6</v>
      </c>
      <c r="H21" s="338">
        <f>Kindergarten!V60</f>
        <v>35</v>
      </c>
      <c r="I21" s="339">
        <f>Kindergarten!Y60</f>
        <v>40</v>
      </c>
      <c r="J21" s="11">
        <f>Kindergarten!AE60</f>
        <v>13</v>
      </c>
      <c r="K21" s="12">
        <f>Kindergarten!AH60</f>
        <v>20</v>
      </c>
      <c r="L21" s="13">
        <f>Kindergarten!AK60</f>
        <v>27</v>
      </c>
      <c r="M21" s="379">
        <f>Kindergarten!AQ60</f>
        <v>12</v>
      </c>
      <c r="N21" s="383">
        <f>Kindergarten!AT60</f>
        <v>19</v>
      </c>
      <c r="O21" s="385">
        <f>Kindergarten!AW60</f>
        <v>26</v>
      </c>
    </row>
    <row r="22" spans="1:15" x14ac:dyDescent="0.25">
      <c r="A22" s="367">
        <f>Kindergarten!B61</f>
        <v>3351</v>
      </c>
      <c r="B22" s="365" t="s">
        <v>10</v>
      </c>
      <c r="C22" s="366">
        <f>Kindergarten!D61</f>
        <v>3450</v>
      </c>
      <c r="D22" s="327">
        <f>Kindergarten!G61</f>
        <v>114.00000000000003</v>
      </c>
      <c r="E22" s="329">
        <f>Kindergarten!J61</f>
        <v>131</v>
      </c>
      <c r="F22" s="333">
        <f>Kindergarten!M61</f>
        <v>151</v>
      </c>
      <c r="G22" s="336">
        <f>Kindergarten!S61</f>
        <v>36.250000000000007</v>
      </c>
      <c r="H22" s="338">
        <f>Kindergarten!V61</f>
        <v>42</v>
      </c>
      <c r="I22" s="339">
        <f>Kindergarten!Y61</f>
        <v>48</v>
      </c>
      <c r="J22" s="11">
        <f>Kindergarten!AE61</f>
        <v>13</v>
      </c>
      <c r="K22" s="12">
        <f>Kindergarten!AH61</f>
        <v>20</v>
      </c>
      <c r="L22" s="13">
        <f>Kindergarten!AK61</f>
        <v>27</v>
      </c>
      <c r="M22" s="379">
        <f>Kindergarten!AQ61</f>
        <v>12</v>
      </c>
      <c r="N22" s="383">
        <f>Kindergarten!AT61</f>
        <v>19</v>
      </c>
      <c r="O22" s="385">
        <f>Kindergarten!AW61</f>
        <v>26</v>
      </c>
    </row>
    <row r="23" spans="1:15" x14ac:dyDescent="0.25">
      <c r="A23" s="367">
        <f>Kindergarten!B62</f>
        <v>3451</v>
      </c>
      <c r="B23" s="365" t="s">
        <v>10</v>
      </c>
      <c r="C23" s="366">
        <f>Kindergarten!D62</f>
        <v>3550</v>
      </c>
      <c r="D23" s="327">
        <f>Kindergarten!G62</f>
        <v>129.35000000000005</v>
      </c>
      <c r="E23" s="329">
        <f>Kindergarten!J62</f>
        <v>149</v>
      </c>
      <c r="F23" s="333">
        <f>Kindergarten!M62</f>
        <v>171</v>
      </c>
      <c r="G23" s="336">
        <f>Kindergarten!S62</f>
        <v>42.350000000000009</v>
      </c>
      <c r="H23" s="338">
        <f>Kindergarten!V62</f>
        <v>49</v>
      </c>
      <c r="I23" s="339">
        <f>Kindergarten!Y62</f>
        <v>56</v>
      </c>
      <c r="J23" s="11">
        <f>Kindergarten!AE62</f>
        <v>13.333333333333334</v>
      </c>
      <c r="K23" s="12">
        <f>Kindergarten!AH62</f>
        <v>20</v>
      </c>
      <c r="L23" s="13">
        <f>Kindergarten!AK62</f>
        <v>27</v>
      </c>
      <c r="M23" s="379">
        <f>Kindergarten!AQ62</f>
        <v>12</v>
      </c>
      <c r="N23" s="383">
        <f>Kindergarten!AT62</f>
        <v>19</v>
      </c>
      <c r="O23" s="385">
        <f>Kindergarten!AW62</f>
        <v>26</v>
      </c>
    </row>
    <row r="24" spans="1:15" x14ac:dyDescent="0.25">
      <c r="A24" s="367">
        <f>Kindergarten!B63</f>
        <v>3551</v>
      </c>
      <c r="B24" s="365" t="s">
        <v>10</v>
      </c>
      <c r="C24" s="366">
        <f>Kindergarten!D63</f>
        <v>3650</v>
      </c>
      <c r="D24" s="327">
        <f>Kindergarten!G63</f>
        <v>145.60000000000005</v>
      </c>
      <c r="E24" s="329">
        <f>Kindergarten!J63</f>
        <v>167</v>
      </c>
      <c r="F24" s="333">
        <f>Kindergarten!M63</f>
        <v>192</v>
      </c>
      <c r="G24" s="336">
        <f>Kindergarten!S63</f>
        <v>48.900000000000013</v>
      </c>
      <c r="H24" s="338">
        <f>Kindergarten!V63</f>
        <v>56</v>
      </c>
      <c r="I24" s="339">
        <f>Kindergarten!Y63</f>
        <v>64</v>
      </c>
      <c r="J24" s="11">
        <f>Kindergarten!AE63</f>
        <v>15</v>
      </c>
      <c r="K24" s="12">
        <f>Kindergarten!AH63</f>
        <v>20</v>
      </c>
      <c r="L24" s="13">
        <f>Kindergarten!AK63</f>
        <v>27</v>
      </c>
      <c r="M24" s="379">
        <f>Kindergarten!AQ63</f>
        <v>12</v>
      </c>
      <c r="N24" s="383">
        <f>Kindergarten!AT63</f>
        <v>19</v>
      </c>
      <c r="O24" s="385">
        <f>Kindergarten!AW63</f>
        <v>26</v>
      </c>
    </row>
    <row r="25" spans="1:15" x14ac:dyDescent="0.25">
      <c r="A25" s="367">
        <f>Kindergarten!B64</f>
        <v>3651</v>
      </c>
      <c r="B25" s="365" t="s">
        <v>10</v>
      </c>
      <c r="C25" s="366">
        <f>Kindergarten!D64</f>
        <v>3750</v>
      </c>
      <c r="D25" s="327">
        <f>Kindergarten!G64</f>
        <v>162.75000000000006</v>
      </c>
      <c r="E25" s="329">
        <f>Kindergarten!J64</f>
        <v>187</v>
      </c>
      <c r="F25" s="333">
        <f>Kindergarten!M64</f>
        <v>215</v>
      </c>
      <c r="G25" s="336">
        <f>Kindergarten!S64</f>
        <v>55.900000000000013</v>
      </c>
      <c r="H25" s="338">
        <f>Kindergarten!V64</f>
        <v>64</v>
      </c>
      <c r="I25" s="339">
        <f>Kindergarten!Y64</f>
        <v>74</v>
      </c>
      <c r="J25" s="11">
        <f>Kindergarten!AE64</f>
        <v>16.666666666666668</v>
      </c>
      <c r="K25" s="12">
        <f>Kindergarten!AH64</f>
        <v>20</v>
      </c>
      <c r="L25" s="13">
        <f>Kindergarten!AK64</f>
        <v>27</v>
      </c>
      <c r="M25" s="379">
        <f>Kindergarten!AQ64</f>
        <v>12</v>
      </c>
      <c r="N25" s="383">
        <f>Kindergarten!AT64</f>
        <v>19</v>
      </c>
      <c r="O25" s="385">
        <f>Kindergarten!AW64</f>
        <v>26</v>
      </c>
    </row>
    <row r="26" spans="1:15" x14ac:dyDescent="0.25">
      <c r="A26" s="367">
        <f>Kindergarten!B65</f>
        <v>3751</v>
      </c>
      <c r="B26" s="365" t="s">
        <v>10</v>
      </c>
      <c r="C26" s="366">
        <f>Kindergarten!D65</f>
        <v>3850</v>
      </c>
      <c r="D26" s="327">
        <f>Kindergarten!G65</f>
        <v>180.80000000000007</v>
      </c>
      <c r="E26" s="329">
        <f>Kindergarten!J65</f>
        <v>208</v>
      </c>
      <c r="F26" s="333">
        <f>Kindergarten!M65</f>
        <v>239</v>
      </c>
      <c r="G26" s="336">
        <f>Kindergarten!S65</f>
        <v>63.350000000000016</v>
      </c>
      <c r="H26" s="338">
        <f>Kindergarten!V65</f>
        <v>73</v>
      </c>
      <c r="I26" s="339">
        <f>Kindergarten!Y65</f>
        <v>84</v>
      </c>
      <c r="J26" s="11">
        <f>Kindergarten!AE65</f>
        <v>18.333333333333332</v>
      </c>
      <c r="K26" s="12">
        <f>Kindergarten!AH65</f>
        <v>21</v>
      </c>
      <c r="L26" s="13">
        <f>Kindergarten!AK65</f>
        <v>27</v>
      </c>
      <c r="M26" s="379">
        <f>Kindergarten!AQ65</f>
        <v>12</v>
      </c>
      <c r="N26" s="383">
        <f>Kindergarten!AT65</f>
        <v>19</v>
      </c>
      <c r="O26" s="385">
        <f>Kindergarten!AW65</f>
        <v>26</v>
      </c>
    </row>
    <row r="27" spans="1:15" x14ac:dyDescent="0.25">
      <c r="A27" s="367">
        <f>Kindergarten!B66</f>
        <v>3851</v>
      </c>
      <c r="B27" s="365" t="s">
        <v>10</v>
      </c>
      <c r="C27" s="366">
        <f>Kindergarten!D66</f>
        <v>3950</v>
      </c>
      <c r="D27" s="327">
        <f>Kindergarten!G66</f>
        <v>199.75000000000009</v>
      </c>
      <c r="E27" s="329">
        <f>Kindergarten!J66</f>
        <v>230</v>
      </c>
      <c r="F27" s="333">
        <f>Kindergarten!M66</f>
        <v>265</v>
      </c>
      <c r="G27" s="336">
        <f>Kindergarten!S66</f>
        <v>71.250000000000028</v>
      </c>
      <c r="H27" s="338">
        <f>Kindergarten!V66</f>
        <v>82</v>
      </c>
      <c r="I27" s="339">
        <f>Kindergarten!Y66</f>
        <v>94</v>
      </c>
      <c r="J27" s="11">
        <f>Kindergarten!AE66</f>
        <v>20</v>
      </c>
      <c r="K27" s="12">
        <f>Kindergarten!AH66</f>
        <v>23</v>
      </c>
      <c r="L27" s="13">
        <f>Kindergarten!AK66</f>
        <v>27</v>
      </c>
      <c r="M27" s="379">
        <f>Kindergarten!AQ66</f>
        <v>12.5</v>
      </c>
      <c r="N27" s="383">
        <f>Kindergarten!AT66</f>
        <v>19</v>
      </c>
      <c r="O27" s="385">
        <f>Kindergarten!AW66</f>
        <v>26</v>
      </c>
    </row>
    <row r="28" spans="1:15" x14ac:dyDescent="0.25">
      <c r="A28" s="367">
        <f>Kindergarten!B67</f>
        <v>3951</v>
      </c>
      <c r="B28" s="365" t="s">
        <v>10</v>
      </c>
      <c r="C28" s="366">
        <f>Kindergarten!D67</f>
        <v>4050</v>
      </c>
      <c r="D28" s="327">
        <f>Kindergarten!G67</f>
        <v>219.60000000000011</v>
      </c>
      <c r="E28" s="329">
        <f>Kindergarten!J67</f>
        <v>253</v>
      </c>
      <c r="F28" s="333">
        <f>Kindergarten!M67</f>
        <v>291</v>
      </c>
      <c r="G28" s="336">
        <f>Kindergarten!S67</f>
        <v>79.600000000000023</v>
      </c>
      <c r="H28" s="338">
        <f>Kindergarten!V67</f>
        <v>92</v>
      </c>
      <c r="I28" s="339">
        <f>Kindergarten!Y67</f>
        <v>106</v>
      </c>
      <c r="J28" s="11">
        <f>Kindergarten!AE67</f>
        <v>21.666666666666668</v>
      </c>
      <c r="K28" s="12">
        <f>Kindergarten!AH67</f>
        <v>25</v>
      </c>
      <c r="L28" s="13">
        <f>Kindergarten!AK67</f>
        <v>29</v>
      </c>
      <c r="M28" s="379">
        <f>Kindergarten!AQ67</f>
        <v>13.75</v>
      </c>
      <c r="N28" s="383">
        <f>Kindergarten!AT67</f>
        <v>19</v>
      </c>
      <c r="O28" s="385">
        <f>Kindergarten!AW67</f>
        <v>26</v>
      </c>
    </row>
    <row r="29" spans="1:15" x14ac:dyDescent="0.25">
      <c r="A29" s="367">
        <f>Kindergarten!B68</f>
        <v>4051</v>
      </c>
      <c r="B29" s="365" t="s">
        <v>10</v>
      </c>
      <c r="C29" s="366">
        <f>Kindergarten!D68</f>
        <v>4150</v>
      </c>
      <c r="D29" s="327">
        <f>Kindergarten!G68</f>
        <v>240.35000000000011</v>
      </c>
      <c r="E29" s="329">
        <f>Kindergarten!J68</f>
        <v>276</v>
      </c>
      <c r="F29" s="333">
        <f>Kindergarten!M68</f>
        <v>317</v>
      </c>
      <c r="G29" s="336">
        <f>Kindergarten!S68</f>
        <v>88.400000000000034</v>
      </c>
      <c r="H29" s="338">
        <f>Kindergarten!V68</f>
        <v>102</v>
      </c>
      <c r="I29" s="339">
        <f>Kindergarten!Y68</f>
        <v>117</v>
      </c>
      <c r="J29" s="11">
        <f>Kindergarten!AE68</f>
        <v>23.333333333333332</v>
      </c>
      <c r="K29" s="12">
        <f>Kindergarten!AH68</f>
        <v>27</v>
      </c>
      <c r="L29" s="13">
        <f>Kindergarten!AK68</f>
        <v>31</v>
      </c>
      <c r="M29" s="379">
        <f>Kindergarten!AQ68</f>
        <v>15</v>
      </c>
      <c r="N29" s="383">
        <f>Kindergarten!AT68</f>
        <v>19</v>
      </c>
      <c r="O29" s="385">
        <f>Kindergarten!AW68</f>
        <v>26</v>
      </c>
    </row>
    <row r="30" spans="1:15" x14ac:dyDescent="0.25">
      <c r="A30" s="367">
        <f>Kindergarten!B69</f>
        <v>4151</v>
      </c>
      <c r="B30" s="365" t="s">
        <v>10</v>
      </c>
      <c r="C30" s="366">
        <f>Kindergarten!D69</f>
        <v>4250</v>
      </c>
      <c r="D30" s="327">
        <f>Kindergarten!G69</f>
        <v>262.00000000000011</v>
      </c>
      <c r="E30" s="329">
        <f>Kindergarten!J69</f>
        <v>301</v>
      </c>
      <c r="F30" s="333">
        <f>Kindergarten!M69</f>
        <v>346</v>
      </c>
      <c r="G30" s="336">
        <f>Kindergarten!S69</f>
        <v>97.650000000000034</v>
      </c>
      <c r="H30" s="338">
        <f>Kindergarten!V69</f>
        <v>112</v>
      </c>
      <c r="I30" s="339">
        <f>Kindergarten!Y69</f>
        <v>129</v>
      </c>
      <c r="J30" s="11">
        <f>Kindergarten!AE69</f>
        <v>25</v>
      </c>
      <c r="K30" s="12">
        <f>Kindergarten!AH69</f>
        <v>29</v>
      </c>
      <c r="L30" s="13">
        <f>Kindergarten!AK69</f>
        <v>33</v>
      </c>
      <c r="M30" s="379">
        <f>Kindergarten!AQ69</f>
        <v>16.25</v>
      </c>
      <c r="N30" s="383">
        <f>Kindergarten!AT69</f>
        <v>19</v>
      </c>
      <c r="O30" s="385">
        <f>Kindergarten!AW69</f>
        <v>26</v>
      </c>
    </row>
    <row r="31" spans="1:15" x14ac:dyDescent="0.25">
      <c r="A31" s="367">
        <f>Kindergarten!B70</f>
        <v>4251</v>
      </c>
      <c r="B31" s="365" t="s">
        <v>10</v>
      </c>
      <c r="C31" s="366">
        <f>Kindergarten!D70</f>
        <v>4350</v>
      </c>
      <c r="D31" s="327">
        <f>Kindergarten!G70</f>
        <v>284.55000000000013</v>
      </c>
      <c r="E31" s="329">
        <f>Kindergarten!J70</f>
        <v>327</v>
      </c>
      <c r="F31" s="333">
        <f>Kindergarten!M70</f>
        <v>370</v>
      </c>
      <c r="G31" s="336">
        <f>Kindergarten!S70</f>
        <v>107.35000000000004</v>
      </c>
      <c r="H31" s="338">
        <f>Kindergarten!V70</f>
        <v>123</v>
      </c>
      <c r="I31" s="339">
        <f>Kindergarten!Y70</f>
        <v>141</v>
      </c>
      <c r="J31" s="11">
        <f>Kindergarten!AE70</f>
        <v>26.666666666666668</v>
      </c>
      <c r="K31" s="12">
        <f>Kindergarten!AH70</f>
        <v>31</v>
      </c>
      <c r="L31" s="13">
        <f>Kindergarten!AK70</f>
        <v>36</v>
      </c>
      <c r="M31" s="379">
        <f>Kindergarten!AQ70</f>
        <v>17.5</v>
      </c>
      <c r="N31" s="383">
        <f>Kindergarten!AT70</f>
        <v>20</v>
      </c>
      <c r="O31" s="385">
        <f>Kindergarten!AW70</f>
        <v>26</v>
      </c>
    </row>
    <row r="32" spans="1:15" x14ac:dyDescent="0.25">
      <c r="A32" s="367">
        <f>Kindergarten!B71</f>
        <v>4351</v>
      </c>
      <c r="B32" s="365" t="s">
        <v>10</v>
      </c>
      <c r="C32" s="366">
        <f>Kindergarten!D71</f>
        <v>4450</v>
      </c>
      <c r="D32" s="327">
        <f>Kindergarten!G71</f>
        <v>308.00000000000017</v>
      </c>
      <c r="E32" s="329">
        <f>Kindergarten!J71</f>
        <v>350</v>
      </c>
      <c r="F32" s="333">
        <f>Kindergarten!M71</f>
        <v>370</v>
      </c>
      <c r="G32" s="336">
        <f>Kindergarten!S71</f>
        <v>117.50000000000004</v>
      </c>
      <c r="H32" s="338">
        <f>Kindergarten!V71</f>
        <v>135</v>
      </c>
      <c r="I32" s="339">
        <f>Kindergarten!Y71</f>
        <v>155</v>
      </c>
      <c r="J32" s="11">
        <f>Kindergarten!AE71</f>
        <v>28.333333333333332</v>
      </c>
      <c r="K32" s="12">
        <f>Kindergarten!AH71</f>
        <v>33</v>
      </c>
      <c r="L32" s="13">
        <f>Kindergarten!AK71</f>
        <v>38</v>
      </c>
      <c r="M32" s="379">
        <f>Kindergarten!AQ71</f>
        <v>18.75</v>
      </c>
      <c r="N32" s="383">
        <f>Kindergarten!AT71</f>
        <v>22</v>
      </c>
      <c r="O32" s="385">
        <f>Kindergarten!AW71</f>
        <v>26</v>
      </c>
    </row>
    <row r="33" spans="1:15" x14ac:dyDescent="0.25">
      <c r="A33" s="367">
        <f>Kindergarten!B72</f>
        <v>4451</v>
      </c>
      <c r="B33" s="365" t="s">
        <v>10</v>
      </c>
      <c r="C33" s="366">
        <f>Kindergarten!D72</f>
        <v>4550</v>
      </c>
      <c r="D33" s="327">
        <f>Kindergarten!G72</f>
        <v>330</v>
      </c>
      <c r="E33" s="329">
        <f>Kindergarten!J72</f>
        <v>350</v>
      </c>
      <c r="F33" s="333">
        <f>Kindergarten!M72</f>
        <v>370</v>
      </c>
      <c r="G33" s="336">
        <f>Kindergarten!S72</f>
        <v>128.10000000000005</v>
      </c>
      <c r="H33" s="338">
        <f>Kindergarten!V72</f>
        <v>147</v>
      </c>
      <c r="I33" s="339">
        <f>Kindergarten!Y72</f>
        <v>169</v>
      </c>
      <c r="J33" s="11">
        <f>Kindergarten!AE72</f>
        <v>30</v>
      </c>
      <c r="K33" s="12">
        <f>Kindergarten!AH72</f>
        <v>35</v>
      </c>
      <c r="L33" s="13">
        <f>Kindergarten!AK72</f>
        <v>40</v>
      </c>
      <c r="M33" s="379">
        <f>Kindergarten!AQ72</f>
        <v>20</v>
      </c>
      <c r="N33" s="383">
        <f>Kindergarten!AT72</f>
        <v>23</v>
      </c>
      <c r="O33" s="385">
        <f>Kindergarten!AW72</f>
        <v>26</v>
      </c>
    </row>
    <row r="34" spans="1:15" x14ac:dyDescent="0.25">
      <c r="A34" s="367">
        <f>Kindergarten!B73</f>
        <v>4551</v>
      </c>
      <c r="B34" s="365" t="s">
        <v>10</v>
      </c>
      <c r="C34" s="366">
        <f>Kindergarten!D73</f>
        <v>4650</v>
      </c>
      <c r="D34" s="327">
        <f>Kindergarten!G73</f>
        <v>330</v>
      </c>
      <c r="E34" s="329">
        <f>Kindergarten!J73</f>
        <v>350</v>
      </c>
      <c r="F34" s="333">
        <f>Kindergarten!M73</f>
        <v>370</v>
      </c>
      <c r="G34" s="336">
        <f>Kindergarten!S73</f>
        <v>139.15000000000006</v>
      </c>
      <c r="H34" s="338">
        <f>Kindergarten!V73</f>
        <v>160</v>
      </c>
      <c r="I34" s="339">
        <f>Kindergarten!Y73</f>
        <v>184</v>
      </c>
      <c r="J34" s="11">
        <f>Kindergarten!AE73</f>
        <v>31.666666666666668</v>
      </c>
      <c r="K34" s="12">
        <f>Kindergarten!AH73</f>
        <v>36</v>
      </c>
      <c r="L34" s="13">
        <f>Kindergarten!AK73</f>
        <v>41</v>
      </c>
      <c r="M34" s="379">
        <f>Kindergarten!AQ73</f>
        <v>21.25</v>
      </c>
      <c r="N34" s="383">
        <f>Kindergarten!AT73</f>
        <v>24</v>
      </c>
      <c r="O34" s="385">
        <f>Kindergarten!AW73</f>
        <v>28</v>
      </c>
    </row>
    <row r="35" spans="1:15" x14ac:dyDescent="0.25">
      <c r="A35" s="367">
        <f>Kindergarten!B74</f>
        <v>4651</v>
      </c>
      <c r="B35" s="365" t="s">
        <v>10</v>
      </c>
      <c r="C35" s="366">
        <f>Kindergarten!D74</f>
        <v>4750</v>
      </c>
      <c r="D35" s="327">
        <f>Kindergarten!G74</f>
        <v>330</v>
      </c>
      <c r="E35" s="329">
        <f>Kindergarten!J74</f>
        <v>350</v>
      </c>
      <c r="F35" s="333">
        <f>Kindergarten!M74</f>
        <v>370</v>
      </c>
      <c r="G35" s="336">
        <f>Kindergarten!S74</f>
        <v>150.65000000000006</v>
      </c>
      <c r="H35" s="338">
        <f>Kindergarten!V74</f>
        <v>173</v>
      </c>
      <c r="I35" s="339">
        <f>Kindergarten!Y74</f>
        <v>199</v>
      </c>
      <c r="J35" s="11">
        <f>Kindergarten!AE74</f>
        <v>33.333333333333336</v>
      </c>
      <c r="K35" s="12">
        <f>Kindergarten!AH74</f>
        <v>38</v>
      </c>
      <c r="L35" s="13">
        <f>Kindergarten!AK74</f>
        <v>44</v>
      </c>
      <c r="M35" s="379">
        <f>Kindergarten!AQ74</f>
        <v>22.5</v>
      </c>
      <c r="N35" s="383">
        <f>Kindergarten!AT74</f>
        <v>26</v>
      </c>
      <c r="O35" s="385">
        <f>Kindergarten!AW74</f>
        <v>30</v>
      </c>
    </row>
    <row r="36" spans="1:15" x14ac:dyDescent="0.25">
      <c r="A36" s="367">
        <f>Kindergarten!B75</f>
        <v>4751</v>
      </c>
      <c r="B36" s="365" t="s">
        <v>10</v>
      </c>
      <c r="C36" s="366">
        <f>Kindergarten!D75</f>
        <v>4850</v>
      </c>
      <c r="D36" s="327">
        <f>Kindergarten!G75</f>
        <v>330</v>
      </c>
      <c r="E36" s="329">
        <f>Kindergarten!J75</f>
        <v>350</v>
      </c>
      <c r="F36" s="333">
        <f>Kindergarten!M75</f>
        <v>370</v>
      </c>
      <c r="G36" s="336">
        <f>Kindergarten!S75</f>
        <v>162.60000000000008</v>
      </c>
      <c r="H36" s="338">
        <f>Kindergarten!V75</f>
        <v>187</v>
      </c>
      <c r="I36" s="339">
        <f>Kindergarten!Y75</f>
        <v>215</v>
      </c>
      <c r="J36" s="11">
        <f>Kindergarten!AE75</f>
        <v>35</v>
      </c>
      <c r="K36" s="12">
        <f>Kindergarten!AH75</f>
        <v>40</v>
      </c>
      <c r="L36" s="13">
        <f>Kindergarten!AK75</f>
        <v>46</v>
      </c>
      <c r="M36" s="379">
        <f>Kindergarten!AQ75</f>
        <v>23.75</v>
      </c>
      <c r="N36" s="383">
        <f>Kindergarten!AT75</f>
        <v>27</v>
      </c>
      <c r="O36" s="385">
        <f>Kindergarten!AW75</f>
        <v>31</v>
      </c>
    </row>
    <row r="37" spans="1:15" x14ac:dyDescent="0.25">
      <c r="A37" s="367">
        <f>Kindergarten!B76</f>
        <v>4851</v>
      </c>
      <c r="B37" s="365" t="s">
        <v>10</v>
      </c>
      <c r="C37" s="366">
        <f>Kindergarten!D76</f>
        <v>4950</v>
      </c>
      <c r="D37" s="327">
        <f>Kindergarten!G76</f>
        <v>330</v>
      </c>
      <c r="E37" s="329">
        <f>Kindergarten!J76</f>
        <v>350</v>
      </c>
      <c r="F37" s="333">
        <f>Kindergarten!M76</f>
        <v>370</v>
      </c>
      <c r="G37" s="336">
        <f>Kindergarten!S76</f>
        <v>175.00000000000009</v>
      </c>
      <c r="H37" s="338">
        <f>Kindergarten!V76</f>
        <v>201</v>
      </c>
      <c r="I37" s="339">
        <f>Kindergarten!Y76</f>
        <v>231</v>
      </c>
      <c r="J37" s="11">
        <f>Kindergarten!AE76</f>
        <v>36.666666666666664</v>
      </c>
      <c r="K37" s="12">
        <f>Kindergarten!AH76</f>
        <v>42</v>
      </c>
      <c r="L37" s="13">
        <f>Kindergarten!AK76</f>
        <v>48</v>
      </c>
      <c r="M37" s="379">
        <f>Kindergarten!AQ76</f>
        <v>25</v>
      </c>
      <c r="N37" s="383">
        <f>Kindergarten!AT76</f>
        <v>29</v>
      </c>
      <c r="O37" s="385">
        <f>Kindergarten!AW76</f>
        <v>33</v>
      </c>
    </row>
    <row r="38" spans="1:15" x14ac:dyDescent="0.25">
      <c r="A38" s="367">
        <f>Kindergarten!B77</f>
        <v>4951</v>
      </c>
      <c r="B38" s="365" t="s">
        <v>10</v>
      </c>
      <c r="C38" s="366">
        <f>Kindergarten!D77</f>
        <v>5050</v>
      </c>
      <c r="D38" s="327">
        <f>Kindergarten!G77</f>
        <v>330</v>
      </c>
      <c r="E38" s="329">
        <f>Kindergarten!J77</f>
        <v>350</v>
      </c>
      <c r="F38" s="333">
        <f>Kindergarten!M77</f>
        <v>370</v>
      </c>
      <c r="G38" s="336">
        <f>Kindergarten!S77</f>
        <v>187.85000000000011</v>
      </c>
      <c r="H38" s="338">
        <f>Kindergarten!V77</f>
        <v>216</v>
      </c>
      <c r="I38" s="339">
        <f>Kindergarten!Y77</f>
        <v>248</v>
      </c>
      <c r="J38" s="11">
        <f>Kindergarten!AE77</f>
        <v>38.333333333333336</v>
      </c>
      <c r="K38" s="12">
        <f>Kindergarten!AH77</f>
        <v>44</v>
      </c>
      <c r="L38" s="13">
        <f>Kindergarten!AK77</f>
        <v>51</v>
      </c>
      <c r="M38" s="379">
        <f>Kindergarten!AQ77</f>
        <v>26.25</v>
      </c>
      <c r="N38" s="383">
        <f>Kindergarten!AT77</f>
        <v>30</v>
      </c>
      <c r="O38" s="385">
        <f>Kindergarten!AW77</f>
        <v>35</v>
      </c>
    </row>
    <row r="39" spans="1:15" x14ac:dyDescent="0.25">
      <c r="A39" s="367">
        <f>Kindergarten!B78</f>
        <v>5051</v>
      </c>
      <c r="B39" s="365" t="s">
        <v>10</v>
      </c>
      <c r="C39" s="366">
        <f>Kindergarten!D78</f>
        <v>5150</v>
      </c>
      <c r="D39" s="327">
        <f>Kindergarten!G78</f>
        <v>330</v>
      </c>
      <c r="E39" s="329">
        <f>Kindergarten!J78</f>
        <v>350</v>
      </c>
      <c r="F39" s="333">
        <f>Kindergarten!M78</f>
        <v>370</v>
      </c>
      <c r="G39" s="336">
        <f>Kindergarten!S78</f>
        <v>201.15000000000009</v>
      </c>
      <c r="H39" s="338">
        <f>Kindergarten!V78</f>
        <v>231</v>
      </c>
      <c r="I39" s="339">
        <f>Kindergarten!Y78</f>
        <v>266</v>
      </c>
      <c r="J39" s="11">
        <f>Kindergarten!AE78</f>
        <v>40</v>
      </c>
      <c r="K39" s="12">
        <f>Kindergarten!AH78</f>
        <v>46</v>
      </c>
      <c r="L39" s="13">
        <f>Kindergarten!AK78</f>
        <v>53</v>
      </c>
      <c r="M39" s="379">
        <f>Kindergarten!AQ78</f>
        <v>27.5</v>
      </c>
      <c r="N39" s="383">
        <f>Kindergarten!AT78</f>
        <v>32</v>
      </c>
      <c r="O39" s="385">
        <f>Kindergarten!AW78</f>
        <v>37</v>
      </c>
    </row>
    <row r="40" spans="1:15" x14ac:dyDescent="0.25">
      <c r="A40" s="367">
        <f>Kindergarten!B79</f>
        <v>5151</v>
      </c>
      <c r="B40" s="365" t="s">
        <v>10</v>
      </c>
      <c r="C40" s="366">
        <f>Kindergarten!D79</f>
        <v>5250</v>
      </c>
      <c r="D40" s="327">
        <f>Kindergarten!G79</f>
        <v>330</v>
      </c>
      <c r="E40" s="329">
        <f>Kindergarten!J79</f>
        <v>350</v>
      </c>
      <c r="F40" s="333">
        <f>Kindergarten!M79</f>
        <v>370</v>
      </c>
      <c r="G40" s="336">
        <f>Kindergarten!S79</f>
        <v>210</v>
      </c>
      <c r="H40" s="338">
        <f>Kindergarten!V79</f>
        <v>242</v>
      </c>
      <c r="I40" s="339">
        <f>Kindergarten!Y79</f>
        <v>278</v>
      </c>
      <c r="J40" s="11">
        <f>Kindergarten!AE79</f>
        <v>41.666666666666664</v>
      </c>
      <c r="K40" s="12">
        <f>Kindergarten!AH79</f>
        <v>48</v>
      </c>
      <c r="L40" s="13">
        <f>Kindergarten!AK79</f>
        <v>55</v>
      </c>
      <c r="M40" s="379">
        <f>Kindergarten!AQ79</f>
        <v>28.75</v>
      </c>
      <c r="N40" s="383">
        <f>Kindergarten!AT79</f>
        <v>33</v>
      </c>
      <c r="O40" s="385">
        <f>Kindergarten!AW79</f>
        <v>38</v>
      </c>
    </row>
    <row r="41" spans="1:15" x14ac:dyDescent="0.25">
      <c r="A41" s="367">
        <f>Kindergarten!B80</f>
        <v>5251</v>
      </c>
      <c r="B41" s="365" t="s">
        <v>10</v>
      </c>
      <c r="C41" s="366">
        <f>Kindergarten!D80</f>
        <v>5350</v>
      </c>
      <c r="D41" s="327">
        <f>Kindergarten!G80</f>
        <v>330</v>
      </c>
      <c r="E41" s="329">
        <f>Kindergarten!J80</f>
        <v>350</v>
      </c>
      <c r="F41" s="333">
        <f>Kindergarten!M80</f>
        <v>370</v>
      </c>
      <c r="G41" s="336">
        <f>Kindergarten!S80</f>
        <v>217.5</v>
      </c>
      <c r="H41" s="338">
        <f>Kindergarten!V80</f>
        <v>250</v>
      </c>
      <c r="I41" s="339">
        <f>Kindergarten!Y80</f>
        <v>288</v>
      </c>
      <c r="J41" s="11">
        <f>Kindergarten!AE80</f>
        <v>43.333333333333336</v>
      </c>
      <c r="K41" s="12">
        <f>Kindergarten!AH80</f>
        <v>50</v>
      </c>
      <c r="L41" s="13">
        <f>Kindergarten!AK80</f>
        <v>58</v>
      </c>
      <c r="M41" s="379">
        <f>Kindergarten!AQ80</f>
        <v>30</v>
      </c>
      <c r="N41" s="383">
        <f>Kindergarten!AT80</f>
        <v>35</v>
      </c>
      <c r="O41" s="385">
        <f>Kindergarten!AW80</f>
        <v>40</v>
      </c>
    </row>
    <row r="42" spans="1:15" x14ac:dyDescent="0.25">
      <c r="A42" s="367">
        <f>Kindergarten!B81</f>
        <v>5351</v>
      </c>
      <c r="B42" s="365" t="s">
        <v>10</v>
      </c>
      <c r="C42" s="366">
        <f>Kindergarten!D81</f>
        <v>5450</v>
      </c>
      <c r="D42" s="327">
        <f>Kindergarten!G81</f>
        <v>330</v>
      </c>
      <c r="E42" s="329">
        <f>Kindergarten!J81</f>
        <v>350</v>
      </c>
      <c r="F42" s="333">
        <f>Kindergarten!M81</f>
        <v>370</v>
      </c>
      <c r="G42" s="336">
        <f>Kindergarten!S81</f>
        <v>225</v>
      </c>
      <c r="H42" s="338">
        <f>Kindergarten!V81</f>
        <v>259</v>
      </c>
      <c r="I42" s="339">
        <f>Kindergarten!Y81</f>
        <v>298</v>
      </c>
      <c r="J42" s="11">
        <f>Kindergarten!AE81</f>
        <v>45</v>
      </c>
      <c r="K42" s="12">
        <f>Kindergarten!AH81</f>
        <v>52</v>
      </c>
      <c r="L42" s="13">
        <f>Kindergarten!AK81</f>
        <v>60</v>
      </c>
      <c r="M42" s="379">
        <f>Kindergarten!AQ81</f>
        <v>31.25</v>
      </c>
      <c r="N42" s="383">
        <f>Kindergarten!AT81</f>
        <v>36</v>
      </c>
      <c r="O42" s="385">
        <f>Kindergarten!AW81</f>
        <v>41</v>
      </c>
    </row>
    <row r="43" spans="1:15" x14ac:dyDescent="0.25">
      <c r="A43" s="367">
        <f>Kindergarten!B82</f>
        <v>5451</v>
      </c>
      <c r="B43" s="365" t="s">
        <v>10</v>
      </c>
      <c r="C43" s="366">
        <f>Kindergarten!D82</f>
        <v>5550</v>
      </c>
      <c r="D43" s="327">
        <f>Kindergarten!G82</f>
        <v>330</v>
      </c>
      <c r="E43" s="329">
        <f>Kindergarten!J82</f>
        <v>350</v>
      </c>
      <c r="F43" s="333">
        <f>Kindergarten!M82</f>
        <v>370</v>
      </c>
      <c r="G43" s="336">
        <f>Kindergarten!S82</f>
        <v>232.5</v>
      </c>
      <c r="H43" s="338">
        <f>Kindergarten!V82</f>
        <v>267</v>
      </c>
      <c r="I43" s="339">
        <f>Kindergarten!Y82</f>
        <v>307</v>
      </c>
      <c r="J43" s="11">
        <f>Kindergarten!AE82</f>
        <v>46.666666666666664</v>
      </c>
      <c r="K43" s="12">
        <f>Kindergarten!AH82</f>
        <v>54</v>
      </c>
      <c r="L43" s="13">
        <f>Kindergarten!AK82</f>
        <v>62</v>
      </c>
      <c r="M43" s="379">
        <f>Kindergarten!AQ82</f>
        <v>32.5</v>
      </c>
      <c r="N43" s="383">
        <f>Kindergarten!AT82</f>
        <v>37</v>
      </c>
      <c r="O43" s="385">
        <f>Kindergarten!AW82</f>
        <v>43</v>
      </c>
    </row>
    <row r="44" spans="1:15" x14ac:dyDescent="0.25">
      <c r="A44" s="367">
        <f>Kindergarten!B83</f>
        <v>5551</v>
      </c>
      <c r="B44" s="365" t="s">
        <v>10</v>
      </c>
      <c r="C44" s="366">
        <f>Kindergarten!D83</f>
        <v>5650</v>
      </c>
      <c r="D44" s="327">
        <f>Kindergarten!G83</f>
        <v>330</v>
      </c>
      <c r="E44" s="329">
        <f>Kindergarten!J83</f>
        <v>350</v>
      </c>
      <c r="F44" s="333">
        <f>Kindergarten!M83</f>
        <v>370</v>
      </c>
      <c r="G44" s="336">
        <f>Kindergarten!S83</f>
        <v>240</v>
      </c>
      <c r="H44" s="338">
        <f>Kindergarten!V83</f>
        <v>276</v>
      </c>
      <c r="I44" s="339">
        <f>Kindergarten!Y83</f>
        <v>317</v>
      </c>
      <c r="J44" s="11">
        <f>Kindergarten!AE83</f>
        <v>48.333333333333336</v>
      </c>
      <c r="K44" s="12">
        <f>Kindergarten!AH83</f>
        <v>56</v>
      </c>
      <c r="L44" s="13">
        <f>Kindergarten!AK83</f>
        <v>64</v>
      </c>
      <c r="M44" s="379">
        <f>Kindergarten!AQ83</f>
        <v>33.75</v>
      </c>
      <c r="N44" s="383">
        <f>Kindergarten!AT83</f>
        <v>39</v>
      </c>
      <c r="O44" s="385">
        <f>Kindergarten!AW83</f>
        <v>45</v>
      </c>
    </row>
    <row r="45" spans="1:15" x14ac:dyDescent="0.25">
      <c r="A45" s="367">
        <f>Kindergarten!B84</f>
        <v>5651</v>
      </c>
      <c r="B45" s="365" t="s">
        <v>10</v>
      </c>
      <c r="C45" s="366">
        <f>Kindergarten!D84</f>
        <v>5750</v>
      </c>
      <c r="D45" s="327">
        <f>Kindergarten!G84</f>
        <v>330</v>
      </c>
      <c r="E45" s="329">
        <f>Kindergarten!J84</f>
        <v>350</v>
      </c>
      <c r="F45" s="333">
        <f>Kindergarten!M84</f>
        <v>370</v>
      </c>
      <c r="G45" s="336">
        <f>Kindergarten!S84</f>
        <v>247.5</v>
      </c>
      <c r="H45" s="338">
        <f>Kindergarten!V84</f>
        <v>285</v>
      </c>
      <c r="I45" s="339">
        <f>Kindergarten!Y84</f>
        <v>328</v>
      </c>
      <c r="J45" s="11">
        <f>Kindergarten!AE84</f>
        <v>50</v>
      </c>
      <c r="K45" s="12">
        <f>Kindergarten!AH84</f>
        <v>58</v>
      </c>
      <c r="L45" s="13">
        <f>Kindergarten!AK84</f>
        <v>67</v>
      </c>
      <c r="M45" s="379">
        <f>Kindergarten!AQ84</f>
        <v>35</v>
      </c>
      <c r="N45" s="383">
        <f>Kindergarten!AT84</f>
        <v>40</v>
      </c>
      <c r="O45" s="385">
        <f>Kindergarten!AW84</f>
        <v>46</v>
      </c>
    </row>
    <row r="46" spans="1:15" x14ac:dyDescent="0.25">
      <c r="A46" s="367">
        <f>Kindergarten!B85</f>
        <v>5751</v>
      </c>
      <c r="B46" s="365" t="s">
        <v>10</v>
      </c>
      <c r="C46" s="366">
        <f>Kindergarten!D85</f>
        <v>5850</v>
      </c>
      <c r="D46" s="327">
        <f>Kindergarten!G85</f>
        <v>330</v>
      </c>
      <c r="E46" s="329">
        <f>Kindergarten!J85</f>
        <v>350</v>
      </c>
      <c r="F46" s="333">
        <f>Kindergarten!M85</f>
        <v>370</v>
      </c>
      <c r="G46" s="336">
        <f>Kindergarten!S85</f>
        <v>255</v>
      </c>
      <c r="H46" s="338">
        <f>Kindergarten!V85</f>
        <v>293</v>
      </c>
      <c r="I46" s="339">
        <f>Kindergarten!Y85</f>
        <v>337</v>
      </c>
      <c r="J46" s="11">
        <f>Kindergarten!AE85</f>
        <v>51.666666666666664</v>
      </c>
      <c r="K46" s="12">
        <f>Kindergarten!AH85</f>
        <v>59</v>
      </c>
      <c r="L46" s="13">
        <f>Kindergarten!AK85</f>
        <v>68</v>
      </c>
      <c r="M46" s="379">
        <f>Kindergarten!AQ85</f>
        <v>36.25</v>
      </c>
      <c r="N46" s="383">
        <f>Kindergarten!AT85</f>
        <v>42</v>
      </c>
      <c r="O46" s="385">
        <f>Kindergarten!AW85</f>
        <v>48</v>
      </c>
    </row>
    <row r="47" spans="1:15" x14ac:dyDescent="0.25">
      <c r="A47" s="367">
        <f>Kindergarten!B86</f>
        <v>5851</v>
      </c>
      <c r="B47" s="365" t="s">
        <v>10</v>
      </c>
      <c r="C47" s="366">
        <f>Kindergarten!D86</f>
        <v>5950</v>
      </c>
      <c r="D47" s="327">
        <f>Kindergarten!G86</f>
        <v>330</v>
      </c>
      <c r="E47" s="329">
        <f>Kindergarten!J86</f>
        <v>350</v>
      </c>
      <c r="F47" s="333">
        <f>Kindergarten!M86</f>
        <v>370</v>
      </c>
      <c r="G47" s="336">
        <f>Kindergarten!S86</f>
        <v>262.5</v>
      </c>
      <c r="H47" s="338">
        <f>Kindergarten!V86</f>
        <v>302</v>
      </c>
      <c r="I47" s="339">
        <f>Kindergarten!Y86</f>
        <v>347</v>
      </c>
      <c r="J47" s="11">
        <f>Kindergarten!AE86</f>
        <v>53.333333333333336</v>
      </c>
      <c r="K47" s="12">
        <f>Kindergarten!AH86</f>
        <v>61</v>
      </c>
      <c r="L47" s="13">
        <f>Kindergarten!AK86</f>
        <v>70</v>
      </c>
      <c r="M47" s="379">
        <f>Kindergarten!AQ86</f>
        <v>37.5</v>
      </c>
      <c r="N47" s="383">
        <f>Kindergarten!AT86</f>
        <v>43</v>
      </c>
      <c r="O47" s="385">
        <f>Kindergarten!AW86</f>
        <v>49</v>
      </c>
    </row>
    <row r="48" spans="1:15" x14ac:dyDescent="0.25">
      <c r="A48" s="367">
        <f>Kindergarten!B87</f>
        <v>5951</v>
      </c>
      <c r="B48" s="365" t="s">
        <v>10</v>
      </c>
      <c r="C48" s="366">
        <f>Kindergarten!D87</f>
        <v>6050</v>
      </c>
      <c r="D48" s="327">
        <f>Kindergarten!G87</f>
        <v>330</v>
      </c>
      <c r="E48" s="329">
        <f>Kindergarten!J87</f>
        <v>350</v>
      </c>
      <c r="F48" s="333">
        <f>Kindergarten!M87</f>
        <v>370</v>
      </c>
      <c r="G48" s="336">
        <f>Kindergarten!S87</f>
        <v>270</v>
      </c>
      <c r="H48" s="338">
        <f>Kindergarten!V87</f>
        <v>311</v>
      </c>
      <c r="I48" s="339">
        <f>Kindergarten!Y87</f>
        <v>358</v>
      </c>
      <c r="J48" s="11">
        <f>Kindergarten!AE87</f>
        <v>55</v>
      </c>
      <c r="K48" s="12">
        <f>Kindergarten!AH87</f>
        <v>63</v>
      </c>
      <c r="L48" s="13">
        <f>Kindergarten!AK87</f>
        <v>72</v>
      </c>
      <c r="M48" s="379">
        <f>Kindergarten!AQ87</f>
        <v>38.75</v>
      </c>
      <c r="N48" s="383">
        <f>Kindergarten!AT87</f>
        <v>45</v>
      </c>
      <c r="O48" s="385">
        <f>Kindergarten!AW87</f>
        <v>52</v>
      </c>
    </row>
    <row r="49" spans="1:15" x14ac:dyDescent="0.25">
      <c r="A49" s="367">
        <f>Kindergarten!B88</f>
        <v>6051</v>
      </c>
      <c r="B49" s="365" t="s">
        <v>10</v>
      </c>
      <c r="C49" s="366">
        <f>Kindergarten!D88</f>
        <v>6150</v>
      </c>
      <c r="D49" s="327">
        <f>Kindergarten!G88</f>
        <v>330</v>
      </c>
      <c r="E49" s="329">
        <f>Kindergarten!J88</f>
        <v>350</v>
      </c>
      <c r="F49" s="333">
        <f>Kindergarten!M88</f>
        <v>370</v>
      </c>
      <c r="G49" s="336">
        <f>Kindergarten!S88</f>
        <v>277.5</v>
      </c>
      <c r="H49" s="338">
        <f>Kindergarten!V88</f>
        <v>319</v>
      </c>
      <c r="I49" s="339">
        <f>Kindergarten!Y88</f>
        <v>367</v>
      </c>
      <c r="J49" s="11">
        <f>Kindergarten!AE88</f>
        <v>56.666666666666664</v>
      </c>
      <c r="K49" s="12">
        <f>Kindergarten!AH88</f>
        <v>65</v>
      </c>
      <c r="L49" s="13">
        <f>Kindergarten!AK88</f>
        <v>75</v>
      </c>
      <c r="M49" s="379">
        <f>Kindergarten!AQ88</f>
        <v>40</v>
      </c>
      <c r="N49" s="383">
        <f>Kindergarten!AT88</f>
        <v>46</v>
      </c>
      <c r="O49" s="385">
        <f>Kindergarten!AW88</f>
        <v>53</v>
      </c>
    </row>
    <row r="50" spans="1:15" x14ac:dyDescent="0.25">
      <c r="A50" s="367">
        <f>Kindergarten!B89</f>
        <v>6151</v>
      </c>
      <c r="B50" s="365" t="s">
        <v>10</v>
      </c>
      <c r="C50" s="366">
        <f>Kindergarten!D89</f>
        <v>6250</v>
      </c>
      <c r="D50" s="327">
        <f>Kindergarten!G89</f>
        <v>330</v>
      </c>
      <c r="E50" s="329">
        <f>Kindergarten!J89</f>
        <v>350</v>
      </c>
      <c r="F50" s="333">
        <f>Kindergarten!M89</f>
        <v>370</v>
      </c>
      <c r="G50" s="336">
        <f>Kindergarten!S89</f>
        <v>285</v>
      </c>
      <c r="H50" s="338">
        <f>Kindergarten!V89</f>
        <v>328</v>
      </c>
      <c r="I50" s="339">
        <f>Kindergarten!Y89</f>
        <v>370</v>
      </c>
      <c r="J50" s="11">
        <f>Kindergarten!AE89</f>
        <v>58.333333333333336</v>
      </c>
      <c r="K50" s="12">
        <f>Kindergarten!AH89</f>
        <v>67</v>
      </c>
      <c r="L50" s="13">
        <f>Kindergarten!AK89</f>
        <v>77</v>
      </c>
      <c r="M50" s="379">
        <f>Kindergarten!AQ89</f>
        <v>41.25</v>
      </c>
      <c r="N50" s="383">
        <f>Kindergarten!AT89</f>
        <v>47</v>
      </c>
      <c r="O50" s="385">
        <f>Kindergarten!AW89</f>
        <v>54</v>
      </c>
    </row>
    <row r="51" spans="1:15" x14ac:dyDescent="0.25">
      <c r="A51" s="367">
        <f>Kindergarten!B90</f>
        <v>6251</v>
      </c>
      <c r="B51" s="460" t="s">
        <v>10</v>
      </c>
      <c r="C51" s="366">
        <f>Kindergarten!D90</f>
        <v>6350</v>
      </c>
      <c r="D51" s="327">
        <f>Kindergarten!G90</f>
        <v>330</v>
      </c>
      <c r="E51" s="329">
        <f>Kindergarten!J90</f>
        <v>350</v>
      </c>
      <c r="F51" s="333">
        <f>Kindergarten!M90</f>
        <v>370</v>
      </c>
      <c r="G51" s="336">
        <f>Kindergarten!S90</f>
        <v>292.5</v>
      </c>
      <c r="H51" s="338">
        <f>Kindergarten!V90</f>
        <v>336</v>
      </c>
      <c r="I51" s="339">
        <f>Kindergarten!Y90</f>
        <v>370</v>
      </c>
      <c r="J51" s="11">
        <f>Kindergarten!AE90</f>
        <v>60</v>
      </c>
      <c r="K51" s="12">
        <f>Kindergarten!AH90</f>
        <v>69</v>
      </c>
      <c r="L51" s="13">
        <f>Kindergarten!AK90</f>
        <v>79</v>
      </c>
      <c r="M51" s="379">
        <f>Kindergarten!AQ90</f>
        <v>42.5</v>
      </c>
      <c r="N51" s="383">
        <f>Kindergarten!AT90</f>
        <v>49</v>
      </c>
      <c r="O51" s="385">
        <f>Kindergarten!AW90</f>
        <v>56</v>
      </c>
    </row>
    <row r="52" spans="1:15" x14ac:dyDescent="0.25">
      <c r="A52" s="367">
        <f>Kindergarten!B91</f>
        <v>6351</v>
      </c>
      <c r="B52" s="460" t="s">
        <v>10</v>
      </c>
      <c r="C52" s="366">
        <f>Kindergarten!D91</f>
        <v>6450</v>
      </c>
      <c r="D52" s="327">
        <f>Kindergarten!G91</f>
        <v>330</v>
      </c>
      <c r="E52" s="329">
        <f>Kindergarten!J91</f>
        <v>350</v>
      </c>
      <c r="F52" s="333">
        <f>Kindergarten!M91</f>
        <v>370</v>
      </c>
      <c r="G52" s="336">
        <f>Kindergarten!S91</f>
        <v>300</v>
      </c>
      <c r="H52" s="338">
        <f>Kindergarten!V91</f>
        <v>345</v>
      </c>
      <c r="I52" s="339">
        <f>Kindergarten!Y91</f>
        <v>370</v>
      </c>
      <c r="J52" s="11">
        <f>Kindergarten!AE91</f>
        <v>61.666666666666664</v>
      </c>
      <c r="K52" s="12">
        <f>Kindergarten!AH91</f>
        <v>71</v>
      </c>
      <c r="L52" s="13">
        <f>Kindergarten!AK91</f>
        <v>82</v>
      </c>
      <c r="M52" s="379">
        <f>Kindergarten!AQ91</f>
        <v>43.75</v>
      </c>
      <c r="N52" s="383">
        <f>Kindergarten!AT91</f>
        <v>50</v>
      </c>
      <c r="O52" s="385">
        <f>Kindergarten!AW91</f>
        <v>58</v>
      </c>
    </row>
    <row r="53" spans="1:15" x14ac:dyDescent="0.25">
      <c r="A53" s="367">
        <f>Kindergarten!B92</f>
        <v>6451</v>
      </c>
      <c r="B53" s="460" t="s">
        <v>10</v>
      </c>
      <c r="C53" s="366">
        <f>Kindergarten!D92</f>
        <v>6550</v>
      </c>
      <c r="D53" s="327">
        <f>Kindergarten!G92</f>
        <v>330</v>
      </c>
      <c r="E53" s="329">
        <f>Kindergarten!J92</f>
        <v>350</v>
      </c>
      <c r="F53" s="333">
        <f>Kindergarten!M92</f>
        <v>370</v>
      </c>
      <c r="G53" s="336">
        <f>Kindergarten!S92</f>
        <v>307.5</v>
      </c>
      <c r="H53" s="338">
        <f>Kindergarten!V92</f>
        <v>350</v>
      </c>
      <c r="I53" s="339">
        <f>Kindergarten!Y92</f>
        <v>370</v>
      </c>
      <c r="J53" s="11">
        <f>Kindergarten!AE92</f>
        <v>63.333333333333336</v>
      </c>
      <c r="K53" s="12">
        <f>Kindergarten!AH92</f>
        <v>73</v>
      </c>
      <c r="L53" s="13">
        <f>Kindergarten!AK92</f>
        <v>84</v>
      </c>
      <c r="M53" s="379">
        <f>Kindergarten!AQ92</f>
        <v>45</v>
      </c>
      <c r="N53" s="383">
        <f>Kindergarten!AT92</f>
        <v>52</v>
      </c>
      <c r="O53" s="385">
        <f>Kindergarten!AW92</f>
        <v>60</v>
      </c>
    </row>
    <row r="54" spans="1:15" x14ac:dyDescent="0.25">
      <c r="A54" s="367">
        <f>Kindergarten!B93</f>
        <v>6551</v>
      </c>
      <c r="B54" s="460" t="s">
        <v>10</v>
      </c>
      <c r="C54" s="366">
        <f>Kindergarten!D93</f>
        <v>6650</v>
      </c>
      <c r="D54" s="327">
        <f>Kindergarten!G93</f>
        <v>330</v>
      </c>
      <c r="E54" s="329">
        <f>Kindergarten!J93</f>
        <v>350</v>
      </c>
      <c r="F54" s="333">
        <f>Kindergarten!M93</f>
        <v>370</v>
      </c>
      <c r="G54" s="336">
        <f>Kindergarten!S93</f>
        <v>315</v>
      </c>
      <c r="H54" s="338">
        <f>Kindergarten!V93</f>
        <v>350</v>
      </c>
      <c r="I54" s="339">
        <f>Kindergarten!Y93</f>
        <v>370</v>
      </c>
      <c r="J54" s="11">
        <f>Kindergarten!AE93</f>
        <v>65</v>
      </c>
      <c r="K54" s="12">
        <f>Kindergarten!AH93</f>
        <v>75</v>
      </c>
      <c r="L54" s="13">
        <f>Kindergarten!AK93</f>
        <v>86</v>
      </c>
      <c r="M54" s="379">
        <f>Kindergarten!AQ93</f>
        <v>46.25</v>
      </c>
      <c r="N54" s="383">
        <f>Kindergarten!AT93</f>
        <v>53</v>
      </c>
      <c r="O54" s="385">
        <f>Kindergarten!AW93</f>
        <v>61</v>
      </c>
    </row>
    <row r="55" spans="1:15" x14ac:dyDescent="0.25">
      <c r="A55" s="367">
        <f>Kindergarten!B94</f>
        <v>6651</v>
      </c>
      <c r="B55" s="460" t="s">
        <v>10</v>
      </c>
      <c r="C55" s="366">
        <f>Kindergarten!D94</f>
        <v>6750</v>
      </c>
      <c r="D55" s="327">
        <f>Kindergarten!G94</f>
        <v>330</v>
      </c>
      <c r="E55" s="329">
        <f>Kindergarten!J94</f>
        <v>350</v>
      </c>
      <c r="F55" s="333">
        <f>Kindergarten!M94</f>
        <v>370</v>
      </c>
      <c r="G55" s="336">
        <f>Kindergarten!S94</f>
        <v>322.5</v>
      </c>
      <c r="H55" s="338">
        <f>Kindergarten!V94</f>
        <v>350</v>
      </c>
      <c r="I55" s="339">
        <f>Kindergarten!Y94</f>
        <v>370</v>
      </c>
      <c r="J55" s="11">
        <f>Kindergarten!AE94</f>
        <v>66.666666666666671</v>
      </c>
      <c r="K55" s="12">
        <f>Kindergarten!AH94</f>
        <v>77</v>
      </c>
      <c r="L55" s="13">
        <f>Kindergarten!AK94</f>
        <v>89</v>
      </c>
      <c r="M55" s="379">
        <f>Kindergarten!AQ94</f>
        <v>47.5</v>
      </c>
      <c r="N55" s="383">
        <f>Kindergarten!AT94</f>
        <v>55</v>
      </c>
      <c r="O55" s="385">
        <f>Kindergarten!AW94</f>
        <v>63</v>
      </c>
    </row>
    <row r="56" spans="1:15" x14ac:dyDescent="0.25">
      <c r="A56" s="367">
        <f>Kindergarten!B95</f>
        <v>6751</v>
      </c>
      <c r="B56" s="460" t="s">
        <v>10</v>
      </c>
      <c r="C56" s="366">
        <f>Kindergarten!D95</f>
        <v>6850</v>
      </c>
      <c r="D56" s="327">
        <f>Kindergarten!G95</f>
        <v>330</v>
      </c>
      <c r="E56" s="329">
        <f>Kindergarten!J95</f>
        <v>350</v>
      </c>
      <c r="F56" s="333">
        <f>Kindergarten!M95</f>
        <v>370</v>
      </c>
      <c r="G56" s="336">
        <f>Kindergarten!S95</f>
        <v>330</v>
      </c>
      <c r="H56" s="338">
        <f>Kindergarten!V95</f>
        <v>350</v>
      </c>
      <c r="I56" s="339">
        <f>Kindergarten!Y95</f>
        <v>370</v>
      </c>
      <c r="J56" s="11">
        <f>Kindergarten!AE95</f>
        <v>68.333333333333329</v>
      </c>
      <c r="K56" s="12">
        <f>Kindergarten!AH95</f>
        <v>79</v>
      </c>
      <c r="L56" s="13">
        <f>Kindergarten!AK95</f>
        <v>91</v>
      </c>
      <c r="M56" s="379">
        <f>Kindergarten!AQ95</f>
        <v>48.75</v>
      </c>
      <c r="N56" s="383">
        <f>Kindergarten!AT95</f>
        <v>56</v>
      </c>
      <c r="O56" s="385">
        <f>Kindergarten!AW95</f>
        <v>64</v>
      </c>
    </row>
    <row r="57" spans="1:15" x14ac:dyDescent="0.25">
      <c r="A57" s="367">
        <f>Kindergarten!B96</f>
        <v>6851</v>
      </c>
      <c r="B57" s="460" t="s">
        <v>10</v>
      </c>
      <c r="C57" s="366">
        <f>Kindergarten!D96</f>
        <v>6950</v>
      </c>
      <c r="D57" s="327">
        <f>Kindergarten!G96</f>
        <v>330</v>
      </c>
      <c r="E57" s="329">
        <f>Kindergarten!J96</f>
        <v>350</v>
      </c>
      <c r="F57" s="333">
        <f>Kindergarten!M96</f>
        <v>370</v>
      </c>
      <c r="G57" s="336">
        <f>Kindergarten!S96</f>
        <v>330</v>
      </c>
      <c r="H57" s="338">
        <f>Kindergarten!V96</f>
        <v>350</v>
      </c>
      <c r="I57" s="339">
        <f>Kindergarten!Y96</f>
        <v>370</v>
      </c>
      <c r="J57" s="11">
        <f>Kindergarten!AE96</f>
        <v>70</v>
      </c>
      <c r="K57" s="12">
        <f>Kindergarten!AH96</f>
        <v>81</v>
      </c>
      <c r="L57" s="13">
        <f>Kindergarten!AK96</f>
        <v>93</v>
      </c>
      <c r="M57" s="379">
        <f>Kindergarten!AQ96</f>
        <v>50</v>
      </c>
      <c r="N57" s="383">
        <f>Kindergarten!AT96</f>
        <v>58</v>
      </c>
      <c r="O57" s="385">
        <f>Kindergarten!AW96</f>
        <v>67</v>
      </c>
    </row>
    <row r="58" spans="1:15" x14ac:dyDescent="0.25">
      <c r="A58" s="367">
        <f>Kindergarten!B97</f>
        <v>6951</v>
      </c>
      <c r="B58" s="460" t="s">
        <v>10</v>
      </c>
      <c r="C58" s="366">
        <f>Kindergarten!D97</f>
        <v>7050</v>
      </c>
      <c r="D58" s="327">
        <f>Kindergarten!G97</f>
        <v>330</v>
      </c>
      <c r="E58" s="329">
        <f>Kindergarten!J97</f>
        <v>350</v>
      </c>
      <c r="F58" s="333">
        <f>Kindergarten!M97</f>
        <v>370</v>
      </c>
      <c r="G58" s="336">
        <f>Kindergarten!S97</f>
        <v>330</v>
      </c>
      <c r="H58" s="338">
        <f>Kindergarten!V97</f>
        <v>350</v>
      </c>
      <c r="I58" s="339">
        <f>Kindergarten!Y97</f>
        <v>370</v>
      </c>
      <c r="J58" s="11">
        <f>Kindergarten!AE97</f>
        <v>71.666666666666671</v>
      </c>
      <c r="K58" s="12">
        <f>Kindergarten!AH97</f>
        <v>82</v>
      </c>
      <c r="L58" s="13">
        <f>Kindergarten!AK97</f>
        <v>94</v>
      </c>
      <c r="M58" s="379">
        <f>Kindergarten!AQ97</f>
        <v>51.25</v>
      </c>
      <c r="N58" s="383">
        <f>Kindergarten!AT97</f>
        <v>59</v>
      </c>
      <c r="O58" s="385">
        <f>Kindergarten!AW97</f>
        <v>68</v>
      </c>
    </row>
    <row r="59" spans="1:15" x14ac:dyDescent="0.25">
      <c r="A59" s="367">
        <f>Kindergarten!B98</f>
        <v>7051</v>
      </c>
      <c r="B59" s="460" t="s">
        <v>10</v>
      </c>
      <c r="C59" s="366">
        <f>Kindergarten!D98</f>
        <v>7150</v>
      </c>
      <c r="D59" s="327">
        <f>Kindergarten!G98</f>
        <v>330</v>
      </c>
      <c r="E59" s="329">
        <f>Kindergarten!J98</f>
        <v>350</v>
      </c>
      <c r="F59" s="333">
        <f>Kindergarten!M98</f>
        <v>370</v>
      </c>
      <c r="G59" s="336">
        <f>Kindergarten!S98</f>
        <v>330</v>
      </c>
      <c r="H59" s="338">
        <f>Kindergarten!V98</f>
        <v>350</v>
      </c>
      <c r="I59" s="339">
        <f>Kindergarten!Y98</f>
        <v>370</v>
      </c>
      <c r="J59" s="11">
        <f>Kindergarten!AE98</f>
        <v>73.333333333333329</v>
      </c>
      <c r="K59" s="12">
        <f>Kindergarten!AH98</f>
        <v>84</v>
      </c>
      <c r="L59" s="13">
        <f>Kindergarten!AK98</f>
        <v>97</v>
      </c>
      <c r="M59" s="379">
        <f>Kindergarten!AQ98</f>
        <v>52.5</v>
      </c>
      <c r="N59" s="383">
        <f>Kindergarten!AT98</f>
        <v>60</v>
      </c>
      <c r="O59" s="385">
        <f>Kindergarten!AW98</f>
        <v>69</v>
      </c>
    </row>
    <row r="60" spans="1:15" x14ac:dyDescent="0.25">
      <c r="A60" s="367">
        <f>Kindergarten!B99</f>
        <v>7151</v>
      </c>
      <c r="B60" s="460" t="s">
        <v>10</v>
      </c>
      <c r="C60" s="366">
        <f>Kindergarten!D99</f>
        <v>7250</v>
      </c>
      <c r="D60" s="327">
        <f>Kindergarten!G99</f>
        <v>330</v>
      </c>
      <c r="E60" s="329">
        <f>Kindergarten!J99</f>
        <v>350</v>
      </c>
      <c r="F60" s="333">
        <f>Kindergarten!M99</f>
        <v>370</v>
      </c>
      <c r="G60" s="336">
        <f>Kindergarten!S99</f>
        <v>330</v>
      </c>
      <c r="H60" s="338">
        <f>Kindergarten!V99</f>
        <v>350</v>
      </c>
      <c r="I60" s="339">
        <f>Kindergarten!Y99</f>
        <v>370</v>
      </c>
      <c r="J60" s="11">
        <f>Kindergarten!AE99</f>
        <v>75</v>
      </c>
      <c r="K60" s="12">
        <f>Kindergarten!AH99</f>
        <v>86</v>
      </c>
      <c r="L60" s="13">
        <f>Kindergarten!AK99</f>
        <v>99</v>
      </c>
      <c r="M60" s="379">
        <f>Kindergarten!AQ99</f>
        <v>53.75</v>
      </c>
      <c r="N60" s="383">
        <f>Kindergarten!AT99</f>
        <v>62</v>
      </c>
      <c r="O60" s="385">
        <f>Kindergarten!AW99</f>
        <v>71</v>
      </c>
    </row>
    <row r="61" spans="1:15" x14ac:dyDescent="0.25">
      <c r="A61" s="367">
        <f>Kindergarten!B100</f>
        <v>7251</v>
      </c>
      <c r="B61" s="460" t="s">
        <v>10</v>
      </c>
      <c r="C61" s="366">
        <f>Kindergarten!D100</f>
        <v>7350</v>
      </c>
      <c r="D61" s="327">
        <f>Kindergarten!G100</f>
        <v>330</v>
      </c>
      <c r="E61" s="329">
        <f>Kindergarten!J100</f>
        <v>350</v>
      </c>
      <c r="F61" s="333">
        <f>Kindergarten!M100</f>
        <v>370</v>
      </c>
      <c r="G61" s="336">
        <f>Kindergarten!S100</f>
        <v>330</v>
      </c>
      <c r="H61" s="338">
        <f>Kindergarten!V100</f>
        <v>350</v>
      </c>
      <c r="I61" s="339">
        <f>Kindergarten!Y100</f>
        <v>370</v>
      </c>
      <c r="J61" s="11">
        <f>Kindergarten!AE100</f>
        <v>76.666666666666671</v>
      </c>
      <c r="K61" s="12">
        <f>Kindergarten!AH100</f>
        <v>88</v>
      </c>
      <c r="L61" s="13">
        <f>Kindergarten!AK100</f>
        <v>101</v>
      </c>
      <c r="M61" s="379">
        <f>Kindergarten!AQ100</f>
        <v>55</v>
      </c>
      <c r="N61" s="383">
        <f>Kindergarten!AT100</f>
        <v>63</v>
      </c>
      <c r="O61" s="385">
        <f>Kindergarten!AW100</f>
        <v>72</v>
      </c>
    </row>
    <row r="62" spans="1:15" x14ac:dyDescent="0.25">
      <c r="A62" s="367">
        <f>Kindergarten!B101</f>
        <v>7351</v>
      </c>
      <c r="B62" s="460" t="s">
        <v>10</v>
      </c>
      <c r="C62" s="366">
        <f>Kindergarten!D101</f>
        <v>7450</v>
      </c>
      <c r="D62" s="327">
        <f>Kindergarten!G101</f>
        <v>330</v>
      </c>
      <c r="E62" s="329">
        <f>Kindergarten!J101</f>
        <v>350</v>
      </c>
      <c r="F62" s="333">
        <f>Kindergarten!M101</f>
        <v>370</v>
      </c>
      <c r="G62" s="336">
        <f>Kindergarten!S101</f>
        <v>330</v>
      </c>
      <c r="H62" s="338">
        <f>Kindergarten!V101</f>
        <v>350</v>
      </c>
      <c r="I62" s="339">
        <f>Kindergarten!Y101</f>
        <v>370</v>
      </c>
      <c r="J62" s="11">
        <f>Kindergarten!AE101</f>
        <v>78.333333333333329</v>
      </c>
      <c r="K62" s="12">
        <f>Kindergarten!AH101</f>
        <v>90</v>
      </c>
      <c r="L62" s="13">
        <f>Kindergarten!AK101</f>
        <v>104</v>
      </c>
      <c r="M62" s="379">
        <f>Kindergarten!AQ101</f>
        <v>56.25</v>
      </c>
      <c r="N62" s="383">
        <f>Kindergarten!AT101</f>
        <v>65</v>
      </c>
      <c r="O62" s="385">
        <f>Kindergarten!AW101</f>
        <v>75</v>
      </c>
    </row>
    <row r="63" spans="1:15" x14ac:dyDescent="0.25">
      <c r="A63" s="367">
        <f>Kindergarten!B102</f>
        <v>7451</v>
      </c>
      <c r="B63" s="460" t="s">
        <v>10</v>
      </c>
      <c r="C63" s="366">
        <f>Kindergarten!D102</f>
        <v>7550</v>
      </c>
      <c r="D63" s="327">
        <f>Kindergarten!G102</f>
        <v>330</v>
      </c>
      <c r="E63" s="329">
        <f>Kindergarten!J102</f>
        <v>350</v>
      </c>
      <c r="F63" s="333">
        <f>Kindergarten!M102</f>
        <v>370</v>
      </c>
      <c r="G63" s="336">
        <f>Kindergarten!S102</f>
        <v>330</v>
      </c>
      <c r="H63" s="338">
        <f>Kindergarten!V102</f>
        <v>350</v>
      </c>
      <c r="I63" s="339">
        <f>Kindergarten!Y102</f>
        <v>370</v>
      </c>
      <c r="J63" s="11">
        <f>Kindergarten!AE102</f>
        <v>80</v>
      </c>
      <c r="K63" s="12">
        <f>Kindergarten!AH102</f>
        <v>92</v>
      </c>
      <c r="L63" s="13">
        <f>Kindergarten!AK102</f>
        <v>106</v>
      </c>
      <c r="M63" s="379">
        <f>Kindergarten!AQ102</f>
        <v>57.5</v>
      </c>
      <c r="N63" s="383">
        <f>Kindergarten!AT102</f>
        <v>66</v>
      </c>
      <c r="O63" s="385">
        <f>Kindergarten!AW102</f>
        <v>76</v>
      </c>
    </row>
    <row r="64" spans="1:15" x14ac:dyDescent="0.25">
      <c r="A64" s="367">
        <f>Kindergarten!B103</f>
        <v>7551</v>
      </c>
      <c r="B64" s="460" t="s">
        <v>10</v>
      </c>
      <c r="C64" s="366">
        <f>Kindergarten!D103</f>
        <v>7650</v>
      </c>
      <c r="D64" s="327">
        <f>Kindergarten!G103</f>
        <v>330</v>
      </c>
      <c r="E64" s="329">
        <f>Kindergarten!J103</f>
        <v>350</v>
      </c>
      <c r="F64" s="333">
        <f>Kindergarten!M103</f>
        <v>370</v>
      </c>
      <c r="G64" s="336">
        <f>Kindergarten!S103</f>
        <v>330</v>
      </c>
      <c r="H64" s="338">
        <f>Kindergarten!V103</f>
        <v>350</v>
      </c>
      <c r="I64" s="339">
        <f>Kindergarten!Y103</f>
        <v>370</v>
      </c>
      <c r="J64" s="11">
        <f>Kindergarten!AE103</f>
        <v>81.666666666666671</v>
      </c>
      <c r="K64" s="12">
        <f>Kindergarten!AH103</f>
        <v>94</v>
      </c>
      <c r="L64" s="13">
        <f>Kindergarten!AK103</f>
        <v>108</v>
      </c>
      <c r="M64" s="379">
        <f>Kindergarten!AQ103</f>
        <v>58.75</v>
      </c>
      <c r="N64" s="383">
        <f>Kindergarten!AT103</f>
        <v>68</v>
      </c>
      <c r="O64" s="385">
        <f>Kindergarten!AW103</f>
        <v>78</v>
      </c>
    </row>
    <row r="65" spans="1:15" x14ac:dyDescent="0.25">
      <c r="A65" s="367">
        <f>Kindergarten!B104</f>
        <v>7651</v>
      </c>
      <c r="B65" s="460" t="s">
        <v>10</v>
      </c>
      <c r="C65" s="366">
        <f>Kindergarten!D104</f>
        <v>7750</v>
      </c>
      <c r="D65" s="327">
        <f>Kindergarten!G104</f>
        <v>330</v>
      </c>
      <c r="E65" s="329">
        <f>Kindergarten!J104</f>
        <v>350</v>
      </c>
      <c r="F65" s="333">
        <f>Kindergarten!M104</f>
        <v>370</v>
      </c>
      <c r="G65" s="336">
        <f>Kindergarten!S104</f>
        <v>330</v>
      </c>
      <c r="H65" s="338">
        <f>Kindergarten!V104</f>
        <v>350</v>
      </c>
      <c r="I65" s="339">
        <f>Kindergarten!Y104</f>
        <v>370</v>
      </c>
      <c r="J65" s="11">
        <f>Kindergarten!AE104</f>
        <v>83.333333333333329</v>
      </c>
      <c r="K65" s="12">
        <f>Kindergarten!AH104</f>
        <v>96</v>
      </c>
      <c r="L65" s="13">
        <f>Kindergarten!AK104</f>
        <v>110</v>
      </c>
      <c r="M65" s="379">
        <f>Kindergarten!AQ104</f>
        <v>60</v>
      </c>
      <c r="N65" s="383">
        <f>Kindergarten!AT104</f>
        <v>69</v>
      </c>
      <c r="O65" s="385">
        <f>Kindergarten!AW104</f>
        <v>79</v>
      </c>
    </row>
    <row r="66" spans="1:15" x14ac:dyDescent="0.25">
      <c r="A66" s="367">
        <f>Kindergarten!B105</f>
        <v>7751</v>
      </c>
      <c r="B66" s="460" t="s">
        <v>10</v>
      </c>
      <c r="C66" s="366">
        <f>Kindergarten!D105</f>
        <v>7850</v>
      </c>
      <c r="D66" s="327">
        <f>Kindergarten!G105</f>
        <v>330</v>
      </c>
      <c r="E66" s="329">
        <f>Kindergarten!J105</f>
        <v>350</v>
      </c>
      <c r="F66" s="333">
        <f>Kindergarten!M105</f>
        <v>370</v>
      </c>
      <c r="G66" s="336">
        <f>Kindergarten!S105</f>
        <v>330</v>
      </c>
      <c r="H66" s="338">
        <f>Kindergarten!V105</f>
        <v>350</v>
      </c>
      <c r="I66" s="339">
        <f>Kindergarten!Y105</f>
        <v>370</v>
      </c>
      <c r="J66" s="11">
        <f>Kindergarten!AE105</f>
        <v>85</v>
      </c>
      <c r="K66" s="12">
        <f>Kindergarten!AH105</f>
        <v>98</v>
      </c>
      <c r="L66" s="13">
        <f>Kindergarten!AK105</f>
        <v>113</v>
      </c>
      <c r="M66" s="379">
        <f>Kindergarten!AQ105</f>
        <v>61.25</v>
      </c>
      <c r="N66" s="383">
        <f>Kindergarten!AT105</f>
        <v>70</v>
      </c>
      <c r="O66" s="385">
        <f>Kindergarten!AW105</f>
        <v>81</v>
      </c>
    </row>
    <row r="67" spans="1:15" x14ac:dyDescent="0.25">
      <c r="A67" s="367">
        <f>Kindergarten!B106</f>
        <v>7851</v>
      </c>
      <c r="B67" s="460" t="s">
        <v>10</v>
      </c>
      <c r="C67" s="366">
        <f>Kindergarten!D106</f>
        <v>7950</v>
      </c>
      <c r="D67" s="327">
        <f>Kindergarten!G106</f>
        <v>330</v>
      </c>
      <c r="E67" s="329">
        <f>Kindergarten!J106</f>
        <v>350</v>
      </c>
      <c r="F67" s="333">
        <f>Kindergarten!M106</f>
        <v>370</v>
      </c>
      <c r="G67" s="336">
        <f>Kindergarten!S106</f>
        <v>330</v>
      </c>
      <c r="H67" s="338">
        <f>Kindergarten!V106</f>
        <v>350</v>
      </c>
      <c r="I67" s="339">
        <f>Kindergarten!Y106</f>
        <v>370</v>
      </c>
      <c r="J67" s="11">
        <f>Kindergarten!AE106</f>
        <v>86.666666666666671</v>
      </c>
      <c r="K67" s="12">
        <f>Kindergarten!AH106</f>
        <v>100</v>
      </c>
      <c r="L67" s="13">
        <f>Kindergarten!AK106</f>
        <v>115</v>
      </c>
      <c r="M67" s="379">
        <f>Kindergarten!AQ106</f>
        <v>62.5</v>
      </c>
      <c r="N67" s="383">
        <f>Kindergarten!AT106</f>
        <v>72</v>
      </c>
      <c r="O67" s="385">
        <f>Kindergarten!AW106</f>
        <v>83</v>
      </c>
    </row>
    <row r="68" spans="1:15" x14ac:dyDescent="0.25">
      <c r="A68" s="367">
        <f>Kindergarten!B107</f>
        <v>7951</v>
      </c>
      <c r="B68" s="460" t="s">
        <v>10</v>
      </c>
      <c r="C68" s="366">
        <f>Kindergarten!D107</f>
        <v>8050</v>
      </c>
      <c r="D68" s="327">
        <f>Kindergarten!G107</f>
        <v>330</v>
      </c>
      <c r="E68" s="329">
        <f>Kindergarten!J107</f>
        <v>350</v>
      </c>
      <c r="F68" s="333">
        <f>Kindergarten!M107</f>
        <v>370</v>
      </c>
      <c r="G68" s="336">
        <f>Kindergarten!S107</f>
        <v>330</v>
      </c>
      <c r="H68" s="338">
        <f>Kindergarten!V107</f>
        <v>350</v>
      </c>
      <c r="I68" s="339">
        <f>Kindergarten!Y107</f>
        <v>370</v>
      </c>
      <c r="J68" s="11">
        <f>Kindergarten!AE107</f>
        <v>88.333333333333329</v>
      </c>
      <c r="K68" s="12">
        <f>Kindergarten!AH107</f>
        <v>102</v>
      </c>
      <c r="L68" s="13">
        <f>Kindergarten!AK107</f>
        <v>117</v>
      </c>
      <c r="M68" s="379">
        <f>Kindergarten!AQ107</f>
        <v>63.75</v>
      </c>
      <c r="N68" s="383">
        <f>Kindergarten!AT107</f>
        <v>73</v>
      </c>
      <c r="O68" s="385">
        <f>Kindergarten!AW107</f>
        <v>84</v>
      </c>
    </row>
    <row r="69" spans="1:15" x14ac:dyDescent="0.25">
      <c r="A69" s="367">
        <f>Kindergarten!B108</f>
        <v>8051</v>
      </c>
      <c r="B69" s="460" t="s">
        <v>10</v>
      </c>
      <c r="C69" s="366">
        <f>Kindergarten!D108</f>
        <v>8150</v>
      </c>
      <c r="D69" s="327">
        <f>Kindergarten!G108</f>
        <v>330</v>
      </c>
      <c r="E69" s="329">
        <f>Kindergarten!J108</f>
        <v>350</v>
      </c>
      <c r="F69" s="333">
        <f>Kindergarten!M108</f>
        <v>370</v>
      </c>
      <c r="G69" s="336">
        <f>Kindergarten!S108</f>
        <v>330</v>
      </c>
      <c r="H69" s="338">
        <f>Kindergarten!V108</f>
        <v>350</v>
      </c>
      <c r="I69" s="339">
        <f>Kindergarten!Y108</f>
        <v>370</v>
      </c>
      <c r="J69" s="11">
        <f>Kindergarten!AE108</f>
        <v>90</v>
      </c>
      <c r="K69" s="12">
        <f>Kindergarten!AH108</f>
        <v>104</v>
      </c>
      <c r="L69" s="13">
        <f>Kindergarten!AK108</f>
        <v>120</v>
      </c>
      <c r="M69" s="379">
        <f>Kindergarten!AQ108</f>
        <v>65</v>
      </c>
      <c r="N69" s="383">
        <f>Kindergarten!AT108</f>
        <v>75</v>
      </c>
      <c r="O69" s="385">
        <f>Kindergarten!AW108</f>
        <v>86</v>
      </c>
    </row>
    <row r="70" spans="1:15" hidden="1" x14ac:dyDescent="0.25">
      <c r="A70" s="367">
        <f>Kindergarten!B109</f>
        <v>8151</v>
      </c>
      <c r="B70" s="460" t="s">
        <v>10</v>
      </c>
      <c r="C70" s="366">
        <f>Kindergarten!D109</f>
        <v>8250</v>
      </c>
      <c r="D70" s="327">
        <f>Kindergarten!G109</f>
        <v>330</v>
      </c>
      <c r="E70" s="329">
        <f>Kindergarten!J109</f>
        <v>350</v>
      </c>
      <c r="F70" s="333">
        <f>Kindergarten!M109</f>
        <v>370</v>
      </c>
      <c r="G70" s="336">
        <f>Kindergarten!S109</f>
        <v>330</v>
      </c>
      <c r="H70" s="338">
        <f>Kindergarten!V109</f>
        <v>350</v>
      </c>
      <c r="I70" s="339">
        <f>Kindergarten!Y109</f>
        <v>370</v>
      </c>
      <c r="J70" s="11">
        <f>Kindergarten!AE109</f>
        <v>91.666666666666671</v>
      </c>
      <c r="K70" s="12">
        <f>Kindergarten!AH109</f>
        <v>105</v>
      </c>
      <c r="L70" s="13">
        <f>Kindergarten!AK109</f>
        <v>121</v>
      </c>
      <c r="M70" s="379">
        <f>Kindergarten!AQ109</f>
        <v>66.25</v>
      </c>
      <c r="N70" s="383">
        <f>Kindergarten!AT109</f>
        <v>76</v>
      </c>
      <c r="O70" s="385">
        <f>Kindergarten!AW109</f>
        <v>87</v>
      </c>
    </row>
    <row r="71" spans="1:15" hidden="1" x14ac:dyDescent="0.25">
      <c r="A71" s="367">
        <f>Kindergarten!B110</f>
        <v>8251</v>
      </c>
      <c r="B71" s="460" t="s">
        <v>10</v>
      </c>
      <c r="C71" s="366">
        <f>Kindergarten!D110</f>
        <v>8350</v>
      </c>
      <c r="D71" s="327">
        <f>Kindergarten!G110</f>
        <v>330</v>
      </c>
      <c r="E71" s="329">
        <f>Kindergarten!J110</f>
        <v>350</v>
      </c>
      <c r="F71" s="333">
        <f>Kindergarten!M110</f>
        <v>370</v>
      </c>
      <c r="G71" s="336">
        <f>Kindergarten!S110</f>
        <v>330</v>
      </c>
      <c r="H71" s="338">
        <f>Kindergarten!V110</f>
        <v>350</v>
      </c>
      <c r="I71" s="339">
        <f>Kindergarten!Y110</f>
        <v>370</v>
      </c>
      <c r="J71" s="11">
        <f>Kindergarten!AE110</f>
        <v>93.333333333333329</v>
      </c>
      <c r="K71" s="12">
        <f>Kindergarten!AH110</f>
        <v>107</v>
      </c>
      <c r="L71" s="13">
        <f>Kindergarten!AK110</f>
        <v>123</v>
      </c>
      <c r="M71" s="379">
        <f>Kindergarten!AQ110</f>
        <v>67.5</v>
      </c>
      <c r="N71" s="383">
        <f>Kindergarten!AT110</f>
        <v>78</v>
      </c>
      <c r="O71" s="385">
        <f>Kindergarten!AW110</f>
        <v>90</v>
      </c>
    </row>
    <row r="72" spans="1:15" hidden="1" x14ac:dyDescent="0.25">
      <c r="A72" s="367">
        <f>Kindergarten!B111</f>
        <v>8351</v>
      </c>
      <c r="B72" s="460" t="s">
        <v>10</v>
      </c>
      <c r="C72" s="366">
        <f>Kindergarten!D111</f>
        <v>8450</v>
      </c>
      <c r="D72" s="327">
        <f>Kindergarten!G111</f>
        <v>330</v>
      </c>
      <c r="E72" s="329">
        <f>Kindergarten!J111</f>
        <v>350</v>
      </c>
      <c r="F72" s="333">
        <f>Kindergarten!M111</f>
        <v>370</v>
      </c>
      <c r="G72" s="336">
        <f>Kindergarten!S111</f>
        <v>330</v>
      </c>
      <c r="H72" s="338">
        <f>Kindergarten!V111</f>
        <v>350</v>
      </c>
      <c r="I72" s="339">
        <f>Kindergarten!Y111</f>
        <v>370</v>
      </c>
      <c r="J72" s="11">
        <f>Kindergarten!AE111</f>
        <v>95</v>
      </c>
      <c r="K72" s="12">
        <f>Kindergarten!AH111</f>
        <v>109</v>
      </c>
      <c r="L72" s="13">
        <f>Kindergarten!AK111</f>
        <v>125</v>
      </c>
      <c r="M72" s="379">
        <f>Kindergarten!AQ111</f>
        <v>68.75</v>
      </c>
      <c r="N72" s="383">
        <f>Kindergarten!AT111</f>
        <v>79</v>
      </c>
      <c r="O72" s="385">
        <f>Kindergarten!AW111</f>
        <v>91</v>
      </c>
    </row>
    <row r="73" spans="1:15" hidden="1" x14ac:dyDescent="0.25">
      <c r="A73" s="367">
        <f>Kindergarten!B112</f>
        <v>8451</v>
      </c>
      <c r="B73" s="460" t="s">
        <v>10</v>
      </c>
      <c r="C73" s="366">
        <f>Kindergarten!D112</f>
        <v>8550</v>
      </c>
      <c r="D73" s="327">
        <f>Kindergarten!G112</f>
        <v>330</v>
      </c>
      <c r="E73" s="329">
        <f>Kindergarten!J112</f>
        <v>350</v>
      </c>
      <c r="F73" s="333">
        <f>Kindergarten!M112</f>
        <v>370</v>
      </c>
      <c r="G73" s="336">
        <f>Kindergarten!S112</f>
        <v>330</v>
      </c>
      <c r="H73" s="338">
        <f>Kindergarten!V112</f>
        <v>350</v>
      </c>
      <c r="I73" s="339">
        <f>Kindergarten!Y112</f>
        <v>370</v>
      </c>
      <c r="J73" s="11">
        <f>Kindergarten!AE112</f>
        <v>96.666666666666671</v>
      </c>
      <c r="K73" s="12">
        <f>Kindergarten!AH112</f>
        <v>111</v>
      </c>
      <c r="L73" s="13">
        <f>Kindergarten!AK112</f>
        <v>128</v>
      </c>
      <c r="M73" s="379">
        <f>Kindergarten!AQ112</f>
        <v>70</v>
      </c>
      <c r="N73" s="383">
        <f>Kindergarten!AT112</f>
        <v>81</v>
      </c>
      <c r="O73" s="385">
        <f>Kindergarten!AW112</f>
        <v>93</v>
      </c>
    </row>
    <row r="74" spans="1:15" hidden="1" x14ac:dyDescent="0.25">
      <c r="A74" s="367">
        <f>Kindergarten!B113</f>
        <v>8551</v>
      </c>
      <c r="B74" s="460" t="s">
        <v>10</v>
      </c>
      <c r="C74" s="366">
        <f>Kindergarten!D113</f>
        <v>8650</v>
      </c>
      <c r="D74" s="327">
        <f>Kindergarten!G113</f>
        <v>330</v>
      </c>
      <c r="E74" s="329">
        <f>Kindergarten!J113</f>
        <v>350</v>
      </c>
      <c r="F74" s="333">
        <f>Kindergarten!M113</f>
        <v>370</v>
      </c>
      <c r="G74" s="336">
        <f>Kindergarten!S113</f>
        <v>330</v>
      </c>
      <c r="H74" s="338">
        <f>Kindergarten!V113</f>
        <v>350</v>
      </c>
      <c r="I74" s="339">
        <f>Kindergarten!Y113</f>
        <v>370</v>
      </c>
      <c r="J74" s="11">
        <f>Kindergarten!AE113</f>
        <v>98.333333333333329</v>
      </c>
      <c r="K74" s="12">
        <f>Kindergarten!AH113</f>
        <v>113</v>
      </c>
      <c r="L74" s="13">
        <f>Kindergarten!AK113</f>
        <v>130</v>
      </c>
      <c r="M74" s="379">
        <f>Kindergarten!AQ113</f>
        <v>71.25</v>
      </c>
      <c r="N74" s="383">
        <f>Kindergarten!AT113</f>
        <v>82</v>
      </c>
      <c r="O74" s="385">
        <f>Kindergarten!AW113</f>
        <v>94</v>
      </c>
    </row>
    <row r="75" spans="1:15" hidden="1" x14ac:dyDescent="0.25">
      <c r="A75" s="367">
        <f>Kindergarten!B114</f>
        <v>8651</v>
      </c>
      <c r="B75" s="460" t="s">
        <v>10</v>
      </c>
      <c r="C75" s="366">
        <f>Kindergarten!D114</f>
        <v>8750</v>
      </c>
      <c r="D75" s="327">
        <f>Kindergarten!G114</f>
        <v>330</v>
      </c>
      <c r="E75" s="329">
        <f>Kindergarten!J114</f>
        <v>350</v>
      </c>
      <c r="F75" s="333">
        <f>Kindergarten!M114</f>
        <v>370</v>
      </c>
      <c r="G75" s="336">
        <f>Kindergarten!S114</f>
        <v>330</v>
      </c>
      <c r="H75" s="338">
        <f>Kindergarten!V114</f>
        <v>350</v>
      </c>
      <c r="I75" s="339">
        <f>Kindergarten!Y114</f>
        <v>370</v>
      </c>
      <c r="J75" s="11">
        <f>Kindergarten!AE114</f>
        <v>100</v>
      </c>
      <c r="K75" s="12">
        <f>Kindergarten!AH114</f>
        <v>115</v>
      </c>
      <c r="L75" s="13">
        <f>Kindergarten!AK114</f>
        <v>132</v>
      </c>
      <c r="M75" s="379">
        <f>Kindergarten!AQ114</f>
        <v>72.5</v>
      </c>
      <c r="N75" s="383">
        <f>Kindergarten!AT114</f>
        <v>83</v>
      </c>
      <c r="O75" s="385">
        <f>Kindergarten!AW114</f>
        <v>95</v>
      </c>
    </row>
    <row r="76" spans="1:15" hidden="1" x14ac:dyDescent="0.25">
      <c r="A76" s="367">
        <f>Kindergarten!B115</f>
        <v>8751</v>
      </c>
      <c r="B76" s="460" t="s">
        <v>10</v>
      </c>
      <c r="C76" s="366">
        <f>Kindergarten!D115</f>
        <v>8850</v>
      </c>
      <c r="D76" s="327">
        <f>Kindergarten!G115</f>
        <v>330</v>
      </c>
      <c r="E76" s="329">
        <f>Kindergarten!J115</f>
        <v>350</v>
      </c>
      <c r="F76" s="333">
        <f>Kindergarten!M115</f>
        <v>370</v>
      </c>
      <c r="G76" s="336">
        <f>Kindergarten!S115</f>
        <v>330</v>
      </c>
      <c r="H76" s="338">
        <f>Kindergarten!V115</f>
        <v>350</v>
      </c>
      <c r="I76" s="339">
        <f>Kindergarten!Y115</f>
        <v>370</v>
      </c>
      <c r="J76" s="11">
        <f>Kindergarten!AE115</f>
        <v>101.66666666666667</v>
      </c>
      <c r="K76" s="12">
        <f>Kindergarten!AH115</f>
        <v>117</v>
      </c>
      <c r="L76" s="13">
        <f>Kindergarten!AK115</f>
        <v>135</v>
      </c>
      <c r="M76" s="379">
        <f>Kindergarten!AQ115</f>
        <v>73.75</v>
      </c>
      <c r="N76" s="383">
        <f>Kindergarten!AT115</f>
        <v>85</v>
      </c>
      <c r="O76" s="385">
        <f>Kindergarten!AW115</f>
        <v>98</v>
      </c>
    </row>
    <row r="77" spans="1:15" hidden="1" x14ac:dyDescent="0.25">
      <c r="A77" s="367">
        <f>Kindergarten!B116</f>
        <v>8851</v>
      </c>
      <c r="B77" s="460" t="s">
        <v>10</v>
      </c>
      <c r="C77" s="366">
        <f>Kindergarten!D116</f>
        <v>8950</v>
      </c>
      <c r="D77" s="327">
        <f>Kindergarten!G116</f>
        <v>330</v>
      </c>
      <c r="E77" s="329">
        <f>Kindergarten!J116</f>
        <v>350</v>
      </c>
      <c r="F77" s="333">
        <f>Kindergarten!M116</f>
        <v>370</v>
      </c>
      <c r="G77" s="336">
        <f>Kindergarten!S116</f>
        <v>330</v>
      </c>
      <c r="H77" s="338">
        <f>Kindergarten!V116</f>
        <v>350</v>
      </c>
      <c r="I77" s="339">
        <f>Kindergarten!Y116</f>
        <v>370</v>
      </c>
      <c r="J77" s="11">
        <f>Kindergarten!AE116</f>
        <v>103.33333333333333</v>
      </c>
      <c r="K77" s="12">
        <f>Kindergarten!AH116</f>
        <v>119</v>
      </c>
      <c r="L77" s="13">
        <f>Kindergarten!AK116</f>
        <v>137</v>
      </c>
      <c r="M77" s="379">
        <f>Kindergarten!AQ116</f>
        <v>75</v>
      </c>
      <c r="N77" s="383">
        <f>Kindergarten!AT116</f>
        <v>86</v>
      </c>
      <c r="O77" s="385">
        <f>Kindergarten!AW116</f>
        <v>99</v>
      </c>
    </row>
    <row r="78" spans="1:15" hidden="1" x14ac:dyDescent="0.25">
      <c r="A78" s="367">
        <f>Kindergarten!B117</f>
        <v>8951</v>
      </c>
      <c r="B78" s="460" t="s">
        <v>10</v>
      </c>
      <c r="C78" s="366">
        <f>Kindergarten!D117</f>
        <v>9050</v>
      </c>
      <c r="D78" s="327">
        <f>Kindergarten!G117</f>
        <v>330</v>
      </c>
      <c r="E78" s="329">
        <f>Kindergarten!J117</f>
        <v>350</v>
      </c>
      <c r="F78" s="333">
        <f>Kindergarten!M117</f>
        <v>370</v>
      </c>
      <c r="G78" s="336">
        <f>Kindergarten!S117</f>
        <v>330</v>
      </c>
      <c r="H78" s="338">
        <f>Kindergarten!V117</f>
        <v>350</v>
      </c>
      <c r="I78" s="339">
        <f>Kindergarten!Y117</f>
        <v>370</v>
      </c>
      <c r="J78" s="11">
        <f>Kindergarten!AE117</f>
        <v>105</v>
      </c>
      <c r="K78" s="12">
        <f>Kindergarten!AH117</f>
        <v>121</v>
      </c>
      <c r="L78" s="13">
        <f>Kindergarten!AK117</f>
        <v>139</v>
      </c>
      <c r="M78" s="379">
        <f>Kindergarten!AQ117</f>
        <v>76.25</v>
      </c>
      <c r="N78" s="383">
        <f>Kindergarten!AT117</f>
        <v>88</v>
      </c>
      <c r="O78" s="385">
        <f>Kindergarten!AW117</f>
        <v>101</v>
      </c>
    </row>
    <row r="79" spans="1:15" hidden="1" x14ac:dyDescent="0.25">
      <c r="A79" s="367">
        <f>Kindergarten!B118</f>
        <v>9051</v>
      </c>
      <c r="B79" s="460" t="s">
        <v>10</v>
      </c>
      <c r="C79" s="366">
        <f>Kindergarten!D118</f>
        <v>9150</v>
      </c>
      <c r="D79" s="327">
        <f>Kindergarten!G118</f>
        <v>330</v>
      </c>
      <c r="E79" s="329">
        <f>Kindergarten!J118</f>
        <v>350</v>
      </c>
      <c r="F79" s="333">
        <f>Kindergarten!M118</f>
        <v>370</v>
      </c>
      <c r="G79" s="336">
        <f>Kindergarten!S118</f>
        <v>330</v>
      </c>
      <c r="H79" s="338">
        <f>Kindergarten!V118</f>
        <v>350</v>
      </c>
      <c r="I79" s="339">
        <f>Kindergarten!Y118</f>
        <v>370</v>
      </c>
      <c r="J79" s="11">
        <f>Kindergarten!AE118</f>
        <v>106.66666666666667</v>
      </c>
      <c r="K79" s="12">
        <f>Kindergarten!AH118</f>
        <v>123</v>
      </c>
      <c r="L79" s="13">
        <f>Kindergarten!AK118</f>
        <v>141</v>
      </c>
      <c r="M79" s="379">
        <f>Kindergarten!AQ118</f>
        <v>77.5</v>
      </c>
      <c r="N79" s="383">
        <f>Kindergarten!AT118</f>
        <v>89</v>
      </c>
      <c r="O79" s="385">
        <f>Kindergarten!AW118</f>
        <v>102</v>
      </c>
    </row>
    <row r="80" spans="1:15" hidden="1" x14ac:dyDescent="0.25">
      <c r="A80" s="367">
        <f>Kindergarten!B119</f>
        <v>9151</v>
      </c>
      <c r="B80" s="460" t="s">
        <v>10</v>
      </c>
      <c r="C80" s="366">
        <f>Kindergarten!D119</f>
        <v>9250</v>
      </c>
      <c r="D80" s="327">
        <f>Kindergarten!G119</f>
        <v>330</v>
      </c>
      <c r="E80" s="329">
        <f>Kindergarten!J119</f>
        <v>350</v>
      </c>
      <c r="F80" s="333">
        <f>Kindergarten!M119</f>
        <v>370</v>
      </c>
      <c r="G80" s="336">
        <f>Kindergarten!S119</f>
        <v>330</v>
      </c>
      <c r="H80" s="338">
        <f>Kindergarten!V119</f>
        <v>350</v>
      </c>
      <c r="I80" s="339">
        <f>Kindergarten!Y119</f>
        <v>370</v>
      </c>
      <c r="J80" s="11">
        <f>Kindergarten!AE119</f>
        <v>108.33333333333333</v>
      </c>
      <c r="K80" s="12">
        <f>Kindergarten!AH119</f>
        <v>125</v>
      </c>
      <c r="L80" s="13">
        <f>Kindergarten!AK119</f>
        <v>144</v>
      </c>
      <c r="M80" s="379">
        <f>Kindergarten!AQ119</f>
        <v>78.75</v>
      </c>
      <c r="N80" s="383">
        <f>Kindergarten!AT119</f>
        <v>91</v>
      </c>
      <c r="O80" s="385">
        <f>Kindergarten!AW119</f>
        <v>105</v>
      </c>
    </row>
    <row r="81" spans="1:15" ht="30" x14ac:dyDescent="0.25">
      <c r="A81" s="367">
        <f>SUM(C69+1)</f>
        <v>8151</v>
      </c>
      <c r="B81" s="460" t="s">
        <v>11</v>
      </c>
      <c r="C81" s="369"/>
      <c r="D81" s="327">
        <f>Kindergarten!G120</f>
        <v>330</v>
      </c>
      <c r="E81" s="329">
        <f>Kindergarten!J120</f>
        <v>350</v>
      </c>
      <c r="F81" s="333">
        <f>Kindergarten!M120</f>
        <v>370</v>
      </c>
      <c r="G81" s="336">
        <f>Kindergarten!S120</f>
        <v>330</v>
      </c>
      <c r="H81" s="338">
        <f>Kindergarten!V120</f>
        <v>350</v>
      </c>
      <c r="I81" s="339">
        <f>Kindergarten!Y120</f>
        <v>370</v>
      </c>
      <c r="J81" s="11">
        <f>Kindergarten!AE120</f>
        <v>91.666666666666671</v>
      </c>
      <c r="K81" s="12">
        <f>Kindergarten!AH120</f>
        <v>105</v>
      </c>
      <c r="L81" s="13">
        <f>Kindergarten!AK120</f>
        <v>121</v>
      </c>
      <c r="M81" s="379">
        <f>Kindergarten!AQ120</f>
        <v>66.25</v>
      </c>
      <c r="N81" s="383">
        <f>Kindergarten!AT120</f>
        <v>76</v>
      </c>
      <c r="O81" s="385">
        <f>Kindergarten!AW120</f>
        <v>87</v>
      </c>
    </row>
    <row r="82" spans="1:15" x14ac:dyDescent="0.25">
      <c r="A82" s="564" t="s">
        <v>49</v>
      </c>
      <c r="B82" s="564"/>
      <c r="C82" s="565"/>
      <c r="D82" s="327">
        <f>Kindergarten!F121</f>
        <v>172.5</v>
      </c>
      <c r="E82" s="329">
        <f>Kindergarten!J121</f>
        <v>198</v>
      </c>
      <c r="F82" s="333">
        <f>Kindergarten!M121</f>
        <v>228</v>
      </c>
      <c r="G82" s="336">
        <f>Kindergarten!S121</f>
        <v>0</v>
      </c>
      <c r="H82" s="338">
        <f>Kindergarten!V121</f>
        <v>0</v>
      </c>
      <c r="I82" s="339">
        <f>Kindergarten!Y121</f>
        <v>0</v>
      </c>
      <c r="J82" s="11">
        <f>Kindergarten!AE121</f>
        <v>0</v>
      </c>
      <c r="K82" s="12">
        <f>Kindergarten!AH121</f>
        <v>0</v>
      </c>
      <c r="L82" s="13">
        <f>Kindergarten!AK121</f>
        <v>0</v>
      </c>
      <c r="M82" s="379">
        <f>Kindergarten!AQ121</f>
        <v>0</v>
      </c>
      <c r="N82" s="383">
        <f>Kindergarten!AT121</f>
        <v>0</v>
      </c>
      <c r="O82" s="385">
        <f>Kindergarten!AW121</f>
        <v>0</v>
      </c>
    </row>
  </sheetData>
  <sheetProtection password="CA75" sheet="1" objects="1" scenarios="1"/>
  <mergeCells count="5">
    <mergeCell ref="A4:C4"/>
    <mergeCell ref="A5:C5"/>
    <mergeCell ref="A6:C6"/>
    <mergeCell ref="A7:C7"/>
    <mergeCell ref="A82:C82"/>
  </mergeCells>
  <printOptions horizontalCentered="1"/>
  <pageMargins left="0.70866141732283472" right="0.70866141732283472" top="0.78740157480314965" bottom="0.78740157480314965" header="0.31496062992125984" footer="0.31496062992125984"/>
  <pageSetup paperSize="9" scale="53"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CR133"/>
  <sheetViews>
    <sheetView topLeftCell="B1" zoomScale="85" zoomScaleNormal="85" zoomScalePageLayoutView="25" workbookViewId="0">
      <selection activeCell="G1" sqref="G1:N1"/>
    </sheetView>
  </sheetViews>
  <sheetFormatPr baseColWidth="10" defaultRowHeight="15" x14ac:dyDescent="0.25"/>
  <cols>
    <col min="1" max="1" width="4.42578125" hidden="1" customWidth="1"/>
    <col min="2" max="2" width="8.7109375" customWidth="1"/>
    <col min="3" max="3" width="7.28515625" customWidth="1"/>
    <col min="4" max="4" width="8.7109375" customWidth="1"/>
    <col min="5" max="5" width="10.7109375" customWidth="1"/>
    <col min="6" max="6" width="8.7109375" customWidth="1"/>
    <col min="7" max="7" width="11.28515625" customWidth="1"/>
    <col min="8" max="8" width="10.42578125" style="115" customWidth="1"/>
    <col min="9" max="9" width="11.140625" customWidth="1"/>
    <col min="10" max="10" width="8.28515625" customWidth="1"/>
    <col min="11" max="11" width="8.7109375" customWidth="1"/>
    <col min="12" max="12" width="9.28515625" customWidth="1"/>
    <col min="13" max="13" width="8.7109375" customWidth="1"/>
    <col min="14" max="14" width="8.7109375" style="115" customWidth="1"/>
    <col min="15" max="15" width="9.85546875" customWidth="1"/>
    <col min="16" max="16" width="8.7109375" style="1" customWidth="1"/>
    <col min="17" max="18" width="8.7109375" customWidth="1"/>
    <col min="19" max="19" width="8.7109375" style="1" customWidth="1"/>
    <col min="20" max="20" width="9.42578125" customWidth="1"/>
    <col min="21" max="21" width="8.7109375" customWidth="1"/>
    <col min="22" max="22" width="8.7109375" style="1" customWidth="1"/>
    <col min="23" max="23" width="9.28515625" customWidth="1"/>
    <col min="24" max="24" width="8.7109375" customWidth="1"/>
    <col min="25" max="25" width="8.7109375" style="1" customWidth="1"/>
    <col min="26" max="26" width="8.7109375" customWidth="1"/>
    <col min="27" max="27" width="8.7109375" style="1" customWidth="1"/>
    <col min="28" max="28" width="8.140625" customWidth="1"/>
    <col min="29" max="30" width="8.7109375" customWidth="1"/>
    <col min="31" max="31" width="9.5703125" customWidth="1"/>
    <col min="32" max="32" width="8.7109375" customWidth="1"/>
    <col min="33" max="33" width="6.85546875" customWidth="1"/>
    <col min="34" max="34" width="9.28515625" customWidth="1"/>
    <col min="35" max="35" width="7.7109375" customWidth="1"/>
    <col min="36" max="36" width="7.28515625" customWidth="1"/>
    <col min="37" max="37" width="9" customWidth="1"/>
    <col min="38" max="38" width="9.28515625" customWidth="1"/>
    <col min="39" max="39" width="7.5703125" customWidth="1"/>
    <col min="40" max="40" width="8.140625" customWidth="1"/>
    <col min="41" max="41" width="7.5703125" customWidth="1"/>
    <col min="42" max="42" width="8.5703125" customWidth="1"/>
    <col min="43" max="43" width="8.7109375" customWidth="1"/>
    <col min="44" max="44" width="7.85546875" customWidth="1"/>
    <col min="45" max="45" width="8.85546875" customWidth="1"/>
    <col min="46" max="46" width="8.140625" customWidth="1"/>
    <col min="48" max="52" width="8.7109375" customWidth="1"/>
    <col min="53" max="71" width="8.7109375" hidden="1" customWidth="1"/>
    <col min="72" max="72" width="10.85546875" hidden="1" customWidth="1"/>
    <col min="73" max="73" width="8.42578125" hidden="1" customWidth="1"/>
    <col min="74" max="92" width="8.7109375" hidden="1" customWidth="1"/>
    <col min="93" max="96" width="0" hidden="1" customWidth="1"/>
  </cols>
  <sheetData>
    <row r="1" spans="1:74" ht="15.75" x14ac:dyDescent="0.25">
      <c r="A1">
        <v>1</v>
      </c>
      <c r="B1" s="446" t="s">
        <v>153</v>
      </c>
      <c r="C1" s="447"/>
      <c r="D1" s="447"/>
      <c r="E1" s="447"/>
      <c r="F1" s="447"/>
      <c r="G1" s="583"/>
      <c r="H1" s="583"/>
      <c r="I1" s="583"/>
      <c r="J1" s="583"/>
      <c r="K1" s="583"/>
      <c r="L1" s="583"/>
      <c r="M1" s="583"/>
      <c r="N1" s="583"/>
      <c r="AX1" s="105"/>
      <c r="AY1" s="105"/>
      <c r="AZ1" s="105"/>
      <c r="BA1" s="105">
        <f>F1</f>
        <v>0</v>
      </c>
      <c r="BB1" s="105"/>
      <c r="BC1" s="105"/>
      <c r="BD1" s="179"/>
      <c r="BE1" s="179"/>
      <c r="BF1" s="179"/>
      <c r="BG1" s="179"/>
      <c r="BH1" s="179"/>
      <c r="BI1" s="179"/>
      <c r="BJ1" s="179"/>
      <c r="BL1" s="1"/>
      <c r="BO1" s="1"/>
      <c r="BR1" s="1"/>
      <c r="BV1" s="1"/>
    </row>
    <row r="2" spans="1:74" ht="30.75" customHeight="1" x14ac:dyDescent="0.25">
      <c r="A2" s="50">
        <f>A1+1</f>
        <v>2</v>
      </c>
      <c r="B2" s="497" t="s">
        <v>146</v>
      </c>
      <c r="C2" s="497"/>
      <c r="D2" s="497"/>
      <c r="E2" s="497"/>
      <c r="F2" s="497"/>
      <c r="G2" s="497"/>
      <c r="H2" s="497"/>
      <c r="I2" s="497"/>
      <c r="J2" s="497"/>
      <c r="K2" s="498"/>
      <c r="L2" s="498"/>
      <c r="M2" s="498"/>
      <c r="N2" s="119"/>
      <c r="O2" s="18"/>
      <c r="P2" s="19"/>
      <c r="Q2" s="19"/>
      <c r="R2" s="19"/>
      <c r="S2" s="19"/>
      <c r="T2" s="19"/>
      <c r="U2" s="19"/>
      <c r="V2" s="584" t="str">
        <f>'Kinderkrippe &amp; -garten'!V2:Y4</f>
        <v>Stand Mai 2022, Tabelle mit Berechnung der Beitragsfreiheit in der Zusammenfassung und Berücksichtigung der KitaBBV und des § 90  SGB VIII (Rechtsstand 03.06.2021), Berechnungstabelle für das Jahr 2022</v>
      </c>
      <c r="W2" s="584"/>
      <c r="X2" s="584"/>
      <c r="Y2" s="584"/>
      <c r="Z2" s="2"/>
      <c r="AE2" s="2"/>
      <c r="AF2" s="2"/>
      <c r="AG2" s="2"/>
      <c r="AH2" s="1"/>
      <c r="AX2" s="180"/>
      <c r="AY2" s="138"/>
      <c r="AZ2" s="138"/>
      <c r="BA2" s="138"/>
      <c r="BB2" s="138"/>
      <c r="BC2" s="138"/>
      <c r="BD2" s="138"/>
      <c r="BE2" s="138"/>
      <c r="BF2" s="138"/>
      <c r="BG2" s="182"/>
      <c r="BH2" s="182"/>
      <c r="BI2" s="182"/>
      <c r="BJ2" s="111"/>
      <c r="BK2" s="18"/>
      <c r="BL2" s="19"/>
      <c r="BM2" s="19"/>
      <c r="BN2" s="19"/>
      <c r="BO2" s="19"/>
      <c r="BP2" s="19"/>
      <c r="BQ2" s="19"/>
      <c r="BR2" s="123" t="s">
        <v>46</v>
      </c>
      <c r="BS2" s="123"/>
      <c r="BT2" s="124">
        <f>X2</f>
        <v>0</v>
      </c>
      <c r="BV2" s="124"/>
    </row>
    <row r="3" spans="1:74" ht="15.75" x14ac:dyDescent="0.25">
      <c r="A3" s="50">
        <f t="shared" ref="A3:A69" si="0">A2+1</f>
        <v>3</v>
      </c>
      <c r="B3" s="497" t="s">
        <v>145</v>
      </c>
      <c r="C3" s="500"/>
      <c r="D3" s="500"/>
      <c r="E3" s="585"/>
      <c r="F3" s="585"/>
      <c r="G3" s="585"/>
      <c r="H3" s="585"/>
      <c r="I3" s="585"/>
      <c r="J3" s="585"/>
      <c r="K3" s="585"/>
      <c r="L3" s="98"/>
      <c r="M3" s="98"/>
      <c r="N3" s="111"/>
      <c r="O3" s="18"/>
      <c r="P3" s="27"/>
      <c r="Q3" s="19"/>
      <c r="R3" s="19"/>
      <c r="S3" s="19"/>
      <c r="T3" s="19"/>
      <c r="U3" s="19"/>
      <c r="V3" s="584"/>
      <c r="W3" s="584"/>
      <c r="X3" s="584"/>
      <c r="Y3" s="584"/>
      <c r="Z3" s="2"/>
      <c r="AE3" s="2"/>
      <c r="AF3" s="2"/>
      <c r="AG3" s="2"/>
      <c r="AH3" s="1"/>
      <c r="AX3" s="176"/>
      <c r="AY3" s="181"/>
      <c r="AZ3" s="181"/>
      <c r="BA3" s="182"/>
      <c r="BB3" s="182"/>
      <c r="BC3" s="182"/>
      <c r="BD3" s="182"/>
      <c r="BE3" s="182"/>
      <c r="BF3" s="182"/>
      <c r="BG3" s="182"/>
      <c r="BH3" s="98"/>
      <c r="BI3" s="98"/>
      <c r="BJ3" s="111"/>
      <c r="BK3" s="18"/>
      <c r="BL3" s="27"/>
      <c r="BM3" s="19"/>
      <c r="BN3" s="19"/>
      <c r="BO3" s="19"/>
      <c r="BP3" s="19"/>
      <c r="BQ3" s="19"/>
      <c r="BR3" s="19"/>
      <c r="BS3" s="19"/>
      <c r="BT3" s="18"/>
      <c r="BV3" s="20"/>
    </row>
    <row r="4" spans="1:74" ht="30" customHeight="1" x14ac:dyDescent="0.25">
      <c r="A4" s="50">
        <f t="shared" si="0"/>
        <v>4</v>
      </c>
      <c r="B4" s="97"/>
      <c r="C4" s="97"/>
      <c r="D4" s="98"/>
      <c r="E4" s="98"/>
      <c r="F4" s="98"/>
      <c r="G4" s="98"/>
      <c r="H4" s="111"/>
      <c r="I4" s="18"/>
      <c r="J4" s="18"/>
      <c r="K4" s="18"/>
      <c r="L4" s="18"/>
      <c r="M4" s="18"/>
      <c r="N4" s="111"/>
      <c r="O4" s="18"/>
      <c r="P4" s="19"/>
      <c r="Q4" s="19"/>
      <c r="R4" s="19"/>
      <c r="S4" s="19"/>
      <c r="T4" s="19"/>
      <c r="U4" s="19"/>
      <c r="V4" s="584"/>
      <c r="W4" s="584"/>
      <c r="X4" s="584"/>
      <c r="Y4" s="584"/>
      <c r="Z4" s="2"/>
      <c r="AE4" s="2"/>
      <c r="AF4" s="2"/>
      <c r="AG4" s="2"/>
      <c r="AH4" s="1"/>
      <c r="AX4" s="97"/>
      <c r="AY4" s="97"/>
      <c r="AZ4" s="98"/>
      <c r="BA4" s="98"/>
      <c r="BB4" s="98"/>
      <c r="BC4" s="98"/>
      <c r="BD4" s="120"/>
      <c r="BE4" s="98"/>
      <c r="BF4" s="98"/>
      <c r="BG4" s="98"/>
      <c r="BH4" s="98"/>
      <c r="BI4" s="98"/>
      <c r="BJ4" s="111"/>
      <c r="BK4" s="18"/>
      <c r="BL4" s="19"/>
      <c r="BM4" s="19"/>
      <c r="BN4" s="19"/>
      <c r="BO4" s="19"/>
      <c r="BP4" s="19"/>
      <c r="BQ4" s="19"/>
      <c r="BR4" s="19"/>
      <c r="BS4" s="19"/>
      <c r="BT4" s="18"/>
      <c r="BU4" s="20"/>
    </row>
    <row r="5" spans="1:74" x14ac:dyDescent="0.25">
      <c r="A5" s="50">
        <f t="shared" si="0"/>
        <v>5</v>
      </c>
      <c r="B5" s="70"/>
      <c r="C5" s="70"/>
      <c r="D5" s="43"/>
      <c r="E5" s="43"/>
      <c r="F5" s="43"/>
      <c r="G5" s="43"/>
      <c r="H5" s="121"/>
      <c r="I5" s="30"/>
      <c r="J5" s="498" t="s">
        <v>24</v>
      </c>
      <c r="K5" s="498"/>
      <c r="L5" s="498"/>
      <c r="M5" s="43"/>
      <c r="N5" s="112"/>
      <c r="O5" s="43"/>
      <c r="P5" s="52"/>
      <c r="Q5" s="52"/>
      <c r="R5" s="52"/>
      <c r="S5" s="52"/>
      <c r="T5" s="52"/>
      <c r="U5" s="52"/>
      <c r="V5" s="52"/>
      <c r="W5" s="52"/>
      <c r="X5" s="43"/>
      <c r="Y5" s="53"/>
      <c r="Z5" s="2"/>
      <c r="AE5" s="2"/>
      <c r="AF5" s="2"/>
      <c r="AG5" s="2"/>
      <c r="AH5" s="1"/>
    </row>
    <row r="6" spans="1:74" ht="14.45" customHeight="1" x14ac:dyDescent="0.25">
      <c r="A6" s="50">
        <f t="shared" si="0"/>
        <v>6</v>
      </c>
      <c r="B6" s="492" t="s">
        <v>139</v>
      </c>
      <c r="C6" s="493"/>
      <c r="D6" s="493"/>
      <c r="E6" s="493"/>
      <c r="F6" s="493"/>
      <c r="G6" s="493"/>
      <c r="H6" s="129">
        <v>9</v>
      </c>
      <c r="I6" s="40"/>
      <c r="J6" s="494" t="str">
        <f>'Kinderkrippe &amp; -garten'!J6</f>
        <v xml:space="preserve">Grundlage für die Ermittlung des Mindestkostenbeitrages ist die häuslichen Ersparnis, die Eltern haben, wenn die Kinder eine Kindertagesbetreuung in Anspruch nehmen. Die Berechnung basiert auf dem Regelbedarf des aktuellen Jahres. Der Landkreis Potsdam-Mittelmark berechnet den Mindestbeitrag jedes Jahr neu. Bitte fragen Sie nach. </v>
      </c>
      <c r="K6" s="494"/>
      <c r="L6" s="494"/>
      <c r="M6" s="494"/>
      <c r="N6" s="494"/>
      <c r="O6" s="494"/>
      <c r="P6" s="494"/>
      <c r="Q6" s="494"/>
      <c r="R6" s="494"/>
      <c r="S6" s="494"/>
      <c r="T6" s="494"/>
      <c r="U6" s="494"/>
      <c r="V6" s="494"/>
      <c r="W6" s="494"/>
      <c r="X6" s="494"/>
      <c r="Y6" s="494"/>
      <c r="Z6" s="2"/>
      <c r="AE6" s="2"/>
      <c r="AF6" s="2"/>
      <c r="AG6" s="2"/>
      <c r="AH6" s="137"/>
    </row>
    <row r="7" spans="1:74" x14ac:dyDescent="0.25">
      <c r="A7" s="50">
        <f t="shared" si="0"/>
        <v>7</v>
      </c>
      <c r="B7" s="492" t="s">
        <v>136</v>
      </c>
      <c r="C7" s="496"/>
      <c r="D7" s="496"/>
      <c r="E7" s="496"/>
      <c r="F7" s="496"/>
      <c r="G7" s="496"/>
      <c r="H7" s="129">
        <v>13</v>
      </c>
      <c r="I7" s="40"/>
      <c r="J7" s="494"/>
      <c r="K7" s="494"/>
      <c r="L7" s="494"/>
      <c r="M7" s="494"/>
      <c r="N7" s="494"/>
      <c r="O7" s="494"/>
      <c r="P7" s="494"/>
      <c r="Q7" s="494"/>
      <c r="R7" s="494"/>
      <c r="S7" s="494"/>
      <c r="T7" s="494"/>
      <c r="U7" s="494"/>
      <c r="V7" s="494"/>
      <c r="W7" s="494"/>
      <c r="X7" s="494"/>
      <c r="Y7" s="494"/>
      <c r="Z7" s="509"/>
      <c r="AA7" s="509"/>
      <c r="AB7" s="509"/>
      <c r="AC7" s="107"/>
      <c r="AD7" s="107"/>
      <c r="AE7" s="107"/>
      <c r="AF7" s="2"/>
      <c r="AG7" s="2"/>
      <c r="AH7" s="1"/>
    </row>
    <row r="8" spans="1:74" ht="30.75" customHeight="1" x14ac:dyDescent="0.25">
      <c r="A8" s="50"/>
      <c r="B8" s="502" t="s">
        <v>138</v>
      </c>
      <c r="C8" s="503"/>
      <c r="D8" s="503"/>
      <c r="E8" s="503"/>
      <c r="F8" s="503"/>
      <c r="G8" s="503"/>
      <c r="H8" s="130">
        <v>17</v>
      </c>
      <c r="I8" s="41"/>
      <c r="J8" s="495"/>
      <c r="K8" s="495"/>
      <c r="L8" s="495"/>
      <c r="M8" s="495"/>
      <c r="N8" s="495"/>
      <c r="O8" s="495"/>
      <c r="P8" s="495"/>
      <c r="Q8" s="495"/>
      <c r="R8" s="495"/>
      <c r="S8" s="495"/>
      <c r="T8" s="495"/>
      <c r="U8" s="495"/>
      <c r="V8" s="495"/>
      <c r="W8" s="495"/>
      <c r="X8" s="495"/>
      <c r="Y8" s="495"/>
      <c r="Z8" s="177"/>
      <c r="AA8" s="177"/>
      <c r="AB8" s="177"/>
      <c r="AC8" s="107"/>
      <c r="AD8" s="107"/>
      <c r="AE8" s="107"/>
      <c r="AF8" s="2"/>
      <c r="AG8" s="2"/>
      <c r="AH8" s="1"/>
    </row>
    <row r="9" spans="1:74" x14ac:dyDescent="0.25">
      <c r="A9" s="50"/>
      <c r="B9" s="510" t="s">
        <v>48</v>
      </c>
      <c r="C9" s="511"/>
      <c r="D9" s="511"/>
      <c r="E9" s="511"/>
      <c r="F9" s="511"/>
      <c r="G9" s="511"/>
      <c r="H9" s="128">
        <v>1666.67</v>
      </c>
      <c r="I9" s="127"/>
      <c r="J9" s="501" t="str">
        <f>'Kinderkrippe &amp; -garten'!J9</f>
        <v>Diese Grenze ist in der KitaBBV festgesetzt (Rechtsstand 01.08.2019.) Bis zu dieser Grenze sind die Kinder beitragsfrei.</v>
      </c>
      <c r="K9" s="512"/>
      <c r="L9" s="512"/>
      <c r="M9" s="512"/>
      <c r="N9" s="512"/>
      <c r="O9" s="512"/>
      <c r="P9" s="512"/>
      <c r="Q9" s="512"/>
      <c r="R9" s="512"/>
      <c r="S9" s="512"/>
      <c r="T9" s="512"/>
      <c r="U9" s="512"/>
      <c r="V9" s="512"/>
      <c r="W9" s="512"/>
      <c r="X9" s="512"/>
      <c r="Y9" s="512"/>
      <c r="Z9" s="177"/>
      <c r="AA9" s="177"/>
      <c r="AB9" s="177"/>
      <c r="AC9" s="107"/>
      <c r="AD9" s="107"/>
      <c r="AE9" s="107"/>
      <c r="AF9" s="2"/>
      <c r="AG9" s="2"/>
      <c r="AH9" s="1"/>
    </row>
    <row r="10" spans="1:74" x14ac:dyDescent="0.25">
      <c r="A10" s="50"/>
      <c r="B10" s="517" t="s">
        <v>133</v>
      </c>
      <c r="C10" s="517"/>
      <c r="D10" s="517"/>
      <c r="E10" s="517"/>
      <c r="F10" s="517"/>
      <c r="G10" s="517"/>
      <c r="H10" s="518" t="s">
        <v>129</v>
      </c>
      <c r="I10" s="518"/>
      <c r="J10" s="519" t="str">
        <f>'Kinderkrippe &amp; -garten'!J10</f>
        <v>Bitte wählen Sie hier Ihre entsprechende Planregion des Landkreises Potsdam-Mittelamark aus.</v>
      </c>
      <c r="K10" s="519"/>
      <c r="L10" s="519"/>
      <c r="M10" s="519"/>
      <c r="N10" s="519"/>
      <c r="O10" s="519"/>
      <c r="P10" s="519"/>
      <c r="Q10" s="519"/>
      <c r="R10" s="519"/>
      <c r="S10" s="519"/>
      <c r="T10" s="519"/>
      <c r="U10" s="519"/>
      <c r="V10" s="519"/>
      <c r="W10" s="519"/>
      <c r="X10" s="519"/>
      <c r="Y10" s="519"/>
      <c r="Z10" s="193"/>
      <c r="AA10" s="193"/>
      <c r="AB10" s="193"/>
      <c r="AC10" s="107"/>
      <c r="AD10" s="107"/>
      <c r="AE10" s="107"/>
      <c r="AF10" s="2"/>
      <c r="AG10" s="2"/>
      <c r="AH10" s="1"/>
    </row>
    <row r="11" spans="1:74" ht="15" customHeight="1" x14ac:dyDescent="0.25">
      <c r="A11" s="50">
        <f>A7+1</f>
        <v>8</v>
      </c>
      <c r="B11" s="513" t="s">
        <v>20</v>
      </c>
      <c r="C11" s="514"/>
      <c r="D11" s="514"/>
      <c r="E11" s="514"/>
      <c r="F11" s="514"/>
      <c r="G11" s="514"/>
      <c r="H11" s="129">
        <f>IF($H$10='Einkommensgrenzen PM'!$E$71,'Einkommensgrenzen PM'!E72,IF($H$10='Einkommensgrenzen PM'!$F$71,'Einkommensgrenzen PM'!F72,IF($H$10='Einkommensgrenzen PM'!$G$71,'Einkommensgrenzen PM'!G72,'Einkommensgrenzen PM'!H72)))</f>
        <v>2150</v>
      </c>
      <c r="I11" s="40"/>
      <c r="J11" s="515" t="str">
        <f>'Kinderkrippe &amp; -garten'!J11</f>
        <v>Die Einkommensgrenzen (hier aufgerundet) richten sich nach § 90 Abs. 2 SGB VIII i.V.m. § 85 SGB XII.  Eine Einkommensgrenze analog § 85 SGB XII stellt den Bedarf an monetären Mitteln für einen Lebensstandard oberhalb der Bedürftigkeit einer Familie dar. Es soll die Aufrechterhaltung einer angemessenen Lebensführung ermöglicht werden. Der Landkreis Potsdam-Mittelmark berechnet die Einkommensgrenzen für die jeweiligen Planregionen für  jedes Jahr neu. Bitte fragen Sie nach.</v>
      </c>
      <c r="K11" s="515"/>
      <c r="L11" s="515"/>
      <c r="M11" s="515"/>
      <c r="N11" s="515"/>
      <c r="O11" s="515"/>
      <c r="P11" s="515"/>
      <c r="Q11" s="515"/>
      <c r="R11" s="515"/>
      <c r="S11" s="515"/>
      <c r="T11" s="515"/>
      <c r="U11" s="514"/>
      <c r="V11" s="514"/>
      <c r="W11" s="514"/>
      <c r="X11" s="514"/>
      <c r="Y11" s="514"/>
      <c r="Z11" s="107"/>
      <c r="AA11" s="108"/>
      <c r="AB11" s="107"/>
      <c r="AC11" s="109"/>
      <c r="AD11" s="110"/>
      <c r="AE11" s="110"/>
      <c r="AF11" s="2"/>
      <c r="AG11" s="2"/>
    </row>
    <row r="12" spans="1:74" ht="15" customHeight="1" x14ac:dyDescent="0.25">
      <c r="A12" s="50">
        <f t="shared" si="0"/>
        <v>9</v>
      </c>
      <c r="B12" s="492" t="s">
        <v>21</v>
      </c>
      <c r="C12" s="493"/>
      <c r="D12" s="493"/>
      <c r="E12" s="493"/>
      <c r="F12" s="493"/>
      <c r="G12" s="493"/>
      <c r="H12" s="129">
        <f>IF($H$10='Einkommensgrenzen PM'!$E$71,'Einkommensgrenzen PM'!E73,IF($H$10='Einkommensgrenzen PM'!$F$71,'Einkommensgrenzen PM'!F73,IF($H$10='Einkommensgrenzen PM'!$G$71,'Einkommensgrenzen PM'!G73,'Einkommensgrenzen PM'!H73)))</f>
        <v>2350</v>
      </c>
      <c r="I12" s="40"/>
      <c r="J12" s="494"/>
      <c r="K12" s="494"/>
      <c r="L12" s="494"/>
      <c r="M12" s="494"/>
      <c r="N12" s="494"/>
      <c r="O12" s="494"/>
      <c r="P12" s="494"/>
      <c r="Q12" s="494"/>
      <c r="R12" s="494"/>
      <c r="S12" s="494"/>
      <c r="T12" s="494"/>
      <c r="U12" s="493"/>
      <c r="V12" s="493"/>
      <c r="W12" s="493"/>
      <c r="X12" s="493"/>
      <c r="Y12" s="493"/>
      <c r="Z12" s="107"/>
      <c r="AA12" s="108"/>
      <c r="AB12" s="107"/>
      <c r="AC12" s="109"/>
      <c r="AD12" s="110"/>
      <c r="AE12" s="110"/>
      <c r="AF12" s="2"/>
      <c r="AG12" s="2"/>
      <c r="AH12" s="1"/>
    </row>
    <row r="13" spans="1:74" ht="15" customHeight="1" x14ac:dyDescent="0.25">
      <c r="A13" s="50">
        <f t="shared" si="0"/>
        <v>10</v>
      </c>
      <c r="B13" s="492" t="s">
        <v>22</v>
      </c>
      <c r="C13" s="493"/>
      <c r="D13" s="493"/>
      <c r="E13" s="493"/>
      <c r="F13" s="493"/>
      <c r="G13" s="493"/>
      <c r="H13" s="129">
        <f>IF($H$10='Einkommensgrenzen PM'!$E$71,'Einkommensgrenzen PM'!E74,IF($H$10='Einkommensgrenzen PM'!$F$71,'Einkommensgrenzen PM'!F74,IF($H$10='Einkommensgrenzen PM'!$G$71,'Einkommensgrenzen PM'!G74,'Einkommensgrenzen PM'!H74)))</f>
        <v>2650</v>
      </c>
      <c r="I13" s="40"/>
      <c r="J13" s="494"/>
      <c r="K13" s="494"/>
      <c r="L13" s="494"/>
      <c r="M13" s="494"/>
      <c r="N13" s="494"/>
      <c r="O13" s="494"/>
      <c r="P13" s="494"/>
      <c r="Q13" s="494"/>
      <c r="R13" s="494"/>
      <c r="S13" s="494"/>
      <c r="T13" s="494"/>
      <c r="U13" s="493"/>
      <c r="V13" s="493"/>
      <c r="W13" s="493"/>
      <c r="X13" s="493"/>
      <c r="Y13" s="493"/>
      <c r="Z13" s="107"/>
      <c r="AA13" s="108"/>
      <c r="AB13" s="107"/>
      <c r="AC13" s="109"/>
      <c r="AD13" s="110"/>
      <c r="AE13" s="110"/>
      <c r="AF13" s="2"/>
      <c r="AG13" s="2"/>
      <c r="AH13" s="1"/>
    </row>
    <row r="14" spans="1:74" ht="15" customHeight="1" x14ac:dyDescent="0.25">
      <c r="A14" s="50">
        <f t="shared" si="0"/>
        <v>11</v>
      </c>
      <c r="B14" s="492" t="s">
        <v>23</v>
      </c>
      <c r="C14" s="493"/>
      <c r="D14" s="493"/>
      <c r="E14" s="493"/>
      <c r="F14" s="493"/>
      <c r="G14" s="493"/>
      <c r="H14" s="129">
        <f>IF($H$10='Einkommensgrenzen PM'!$E$71,'Einkommensgrenzen PM'!E75,IF($H$10='Einkommensgrenzen PM'!$F$71,'Einkommensgrenzen PM'!F75,IF($H$10='Einkommensgrenzen PM'!$G$71,'Einkommensgrenzen PM'!G75,'Einkommensgrenzen PM'!H75)))</f>
        <v>2850</v>
      </c>
      <c r="I14" s="40"/>
      <c r="J14" s="494"/>
      <c r="K14" s="494"/>
      <c r="L14" s="494"/>
      <c r="M14" s="494"/>
      <c r="N14" s="494"/>
      <c r="O14" s="494"/>
      <c r="P14" s="494"/>
      <c r="Q14" s="494"/>
      <c r="R14" s="494"/>
      <c r="S14" s="494"/>
      <c r="T14" s="494"/>
      <c r="U14" s="493"/>
      <c r="V14" s="493"/>
      <c r="W14" s="493"/>
      <c r="X14" s="493"/>
      <c r="Y14" s="493"/>
      <c r="Z14" s="107"/>
      <c r="AA14" s="108"/>
      <c r="AB14" s="107"/>
      <c r="AC14" s="109"/>
      <c r="AD14" s="110"/>
      <c r="AE14" s="110"/>
      <c r="AF14" s="2"/>
      <c r="AG14" s="2"/>
      <c r="AH14" s="1"/>
    </row>
    <row r="15" spans="1:74" ht="15" hidden="1" customHeight="1" x14ac:dyDescent="0.25">
      <c r="A15" s="50">
        <f t="shared" si="0"/>
        <v>12</v>
      </c>
      <c r="B15" s="492" t="s">
        <v>37</v>
      </c>
      <c r="C15" s="493"/>
      <c r="D15" s="493"/>
      <c r="E15" s="493"/>
      <c r="F15" s="493"/>
      <c r="G15" s="493"/>
      <c r="H15" s="129">
        <f>IF($H$10='Einkommensgrenzen PM'!$E$71,'Einkommensgrenzen PM'!E76,IF($H$10='Einkommensgrenzen PM'!$F$71,'Einkommensgrenzen PM'!F76,IF($H$10='Einkommensgrenzen PM'!$G$71,'Einkommensgrenzen PM'!G76,'Einkommensgrenzen PM'!H76)))</f>
        <v>3050</v>
      </c>
      <c r="I15" s="40"/>
      <c r="J15" s="490"/>
      <c r="K15" s="490"/>
      <c r="L15" s="490"/>
      <c r="M15" s="490"/>
      <c r="N15" s="490"/>
      <c r="O15" s="490"/>
      <c r="P15" s="490"/>
      <c r="Q15" s="490"/>
      <c r="R15" s="490"/>
      <c r="S15" s="490"/>
      <c r="T15" s="490"/>
      <c r="U15" s="490"/>
      <c r="V15" s="490"/>
      <c r="W15" s="490"/>
      <c r="X15" s="490"/>
      <c r="Y15" s="490"/>
      <c r="Z15" s="107"/>
      <c r="AA15" s="108"/>
      <c r="AB15" s="107"/>
      <c r="AC15" s="109"/>
      <c r="AD15" s="110"/>
      <c r="AE15" s="110"/>
      <c r="AF15" s="2"/>
      <c r="AG15" s="2"/>
      <c r="AH15" s="1"/>
    </row>
    <row r="16" spans="1:74" ht="15" hidden="1" customHeight="1" x14ac:dyDescent="0.25">
      <c r="A16" s="50">
        <f t="shared" si="0"/>
        <v>13</v>
      </c>
      <c r="B16" s="492" t="s">
        <v>38</v>
      </c>
      <c r="C16" s="493"/>
      <c r="D16" s="493"/>
      <c r="E16" s="493"/>
      <c r="F16" s="493"/>
      <c r="G16" s="493"/>
      <c r="H16" s="129">
        <f>IF($H$10='Einkommensgrenzen PM'!$E$71,'Einkommensgrenzen PM'!E77,IF($H$10='Einkommensgrenzen PM'!$F$71,'Einkommensgrenzen PM'!F77,IF($H$10='Einkommensgrenzen PM'!$G$71,'Einkommensgrenzen PM'!G77,'Einkommensgrenzen PM'!H77)))</f>
        <v>3250</v>
      </c>
      <c r="I16" s="40"/>
      <c r="J16" s="490"/>
      <c r="K16" s="490"/>
      <c r="L16" s="490"/>
      <c r="M16" s="490"/>
      <c r="N16" s="490"/>
      <c r="O16" s="490"/>
      <c r="P16" s="490"/>
      <c r="Q16" s="490"/>
      <c r="R16" s="490"/>
      <c r="S16" s="490"/>
      <c r="T16" s="490"/>
      <c r="U16" s="490"/>
      <c r="V16" s="490"/>
      <c r="W16" s="490"/>
      <c r="X16" s="490"/>
      <c r="Y16" s="490"/>
      <c r="Z16" s="107"/>
      <c r="AA16" s="108"/>
      <c r="AB16" s="107"/>
      <c r="AC16" s="109"/>
      <c r="AD16" s="110"/>
      <c r="AE16" s="110"/>
      <c r="AF16" s="2"/>
      <c r="AG16" s="2"/>
      <c r="AH16" s="1"/>
    </row>
    <row r="17" spans="1:34" ht="15" hidden="1" customHeight="1" x14ac:dyDescent="0.25">
      <c r="A17" s="50">
        <f t="shared" si="0"/>
        <v>14</v>
      </c>
      <c r="B17" s="492" t="s">
        <v>39</v>
      </c>
      <c r="C17" s="493"/>
      <c r="D17" s="493"/>
      <c r="E17" s="493"/>
      <c r="F17" s="493"/>
      <c r="G17" s="493"/>
      <c r="H17" s="129">
        <f>IF($H$10='Einkommensgrenzen PM'!$E$71,'Einkommensgrenzen PM'!E78,IF($H$10='Einkommensgrenzen PM'!$F$71,'Einkommensgrenzen PM'!F78,IF($H$10='Einkommensgrenzen PM'!$G$71,'Einkommensgrenzen PM'!G78,'Einkommensgrenzen PM'!H78)))</f>
        <v>3350</v>
      </c>
      <c r="I17" s="40"/>
      <c r="J17" s="490"/>
      <c r="K17" s="490"/>
      <c r="L17" s="490"/>
      <c r="M17" s="490"/>
      <c r="N17" s="490"/>
      <c r="O17" s="490"/>
      <c r="P17" s="490"/>
      <c r="Q17" s="490"/>
      <c r="R17" s="490"/>
      <c r="S17" s="490"/>
      <c r="T17" s="490"/>
      <c r="U17" s="490"/>
      <c r="V17" s="490"/>
      <c r="W17" s="490"/>
      <c r="X17" s="490"/>
      <c r="Y17" s="490"/>
      <c r="Z17" s="107"/>
      <c r="AA17" s="108"/>
      <c r="AB17" s="107"/>
      <c r="AC17" s="109"/>
      <c r="AD17" s="110"/>
      <c r="AE17" s="110"/>
      <c r="AF17" s="2"/>
      <c r="AG17" s="2"/>
      <c r="AH17" s="1"/>
    </row>
    <row r="18" spans="1:34" ht="15" hidden="1" customHeight="1" x14ac:dyDescent="0.25">
      <c r="A18" s="50">
        <f t="shared" si="0"/>
        <v>15</v>
      </c>
      <c r="B18" s="492" t="s">
        <v>40</v>
      </c>
      <c r="C18" s="493"/>
      <c r="D18" s="493"/>
      <c r="E18" s="493"/>
      <c r="F18" s="493"/>
      <c r="G18" s="493"/>
      <c r="H18" s="129">
        <f>IF($H$10='Einkommensgrenzen PM'!$E$71,'Einkommensgrenzen PM'!E79,IF($H$10='Einkommensgrenzen PM'!$F$71,'Einkommensgrenzen PM'!F79,IF($H$10='Einkommensgrenzen PM'!$G$71,'Einkommensgrenzen PM'!G79,'Einkommensgrenzen PM'!H79)))</f>
        <v>3550</v>
      </c>
      <c r="I18" s="40"/>
      <c r="J18" s="516"/>
      <c r="K18" s="516"/>
      <c r="L18" s="516"/>
      <c r="M18" s="516"/>
      <c r="N18" s="516"/>
      <c r="O18" s="516"/>
      <c r="P18" s="516"/>
      <c r="Q18" s="516"/>
      <c r="R18" s="516"/>
      <c r="S18" s="516"/>
      <c r="T18" s="516"/>
      <c r="U18" s="516"/>
      <c r="V18" s="516"/>
      <c r="W18" s="516"/>
      <c r="X18" s="516"/>
      <c r="Y18" s="516"/>
      <c r="Z18" s="107"/>
      <c r="AA18" s="108"/>
      <c r="AB18" s="107"/>
      <c r="AC18" s="109"/>
      <c r="AD18" s="110"/>
      <c r="AE18" s="110"/>
      <c r="AF18" s="2"/>
      <c r="AG18" s="2"/>
      <c r="AH18" s="1"/>
    </row>
    <row r="19" spans="1:34" ht="57" customHeight="1" x14ac:dyDescent="0.25">
      <c r="A19" s="50">
        <f t="shared" si="0"/>
        <v>16</v>
      </c>
      <c r="B19" s="507" t="s">
        <v>25</v>
      </c>
      <c r="C19" s="508"/>
      <c r="D19" s="508"/>
      <c r="E19" s="508"/>
      <c r="F19" s="508"/>
      <c r="G19" s="508"/>
      <c r="H19" s="122">
        <v>100</v>
      </c>
      <c r="I19" s="41"/>
      <c r="J19" s="501" t="str">
        <f>'Kinderkrippe &amp; -garten'!J19</f>
        <v>Es ist eine Entscheidung des Trägers, wie hoch die einzelnen Abstände zwischen den Staffelungsstufen sind. In der Praxis hat sich gezeigt, dass eine geringere Staffelungsstufe als 100,00 € nicht effizient im Verwaltungshandeln ist. Bei einer höheren Staffelungsstufe besteht das Risiko, dass die wirtschaftliche Leistungsfähigkeit der Familienhaushalte nicht ausreichend berücksichtigt wird.</v>
      </c>
      <c r="K19" s="501"/>
      <c r="L19" s="501"/>
      <c r="M19" s="501"/>
      <c r="N19" s="501"/>
      <c r="O19" s="501"/>
      <c r="P19" s="501"/>
      <c r="Q19" s="501"/>
      <c r="R19" s="501"/>
      <c r="S19" s="501"/>
      <c r="T19" s="501"/>
      <c r="U19" s="501"/>
      <c r="V19" s="501"/>
      <c r="W19" s="501"/>
      <c r="X19" s="501"/>
      <c r="Y19" s="501"/>
      <c r="Z19" s="2"/>
      <c r="AA19" s="2"/>
      <c r="AB19" s="2"/>
      <c r="AC19" s="2"/>
      <c r="AD19" s="2"/>
      <c r="AE19" s="2"/>
      <c r="AF19" s="2"/>
      <c r="AG19" s="2"/>
      <c r="AH19" s="1"/>
    </row>
    <row r="20" spans="1:34" ht="68.25" customHeight="1" x14ac:dyDescent="0.25">
      <c r="A20" s="50">
        <f t="shared" si="0"/>
        <v>17</v>
      </c>
      <c r="B20" s="507" t="s">
        <v>32</v>
      </c>
      <c r="C20" s="508"/>
      <c r="D20" s="508"/>
      <c r="E20" s="508"/>
      <c r="F20" s="508"/>
      <c r="G20" s="508"/>
      <c r="H20" s="448">
        <f>SUM(B120)</f>
        <v>6051</v>
      </c>
      <c r="I20" s="41"/>
      <c r="J20" s="501" t="str">
        <f>'Kinderkrippe &amp; -garten'!J20</f>
        <v>Es ist eine Entscheidung des Trägers, bis zu welchem Netto-Haushaltseinkommen die Tabelle rechnen soll. Falls Sie sich hier eine Änderung wünschen, wenden Sie sich an uns.</v>
      </c>
      <c r="K20" s="501"/>
      <c r="L20" s="501"/>
      <c r="M20" s="501"/>
      <c r="N20" s="501"/>
      <c r="O20" s="501"/>
      <c r="P20" s="501"/>
      <c r="Q20" s="501"/>
      <c r="R20" s="501"/>
      <c r="S20" s="501"/>
      <c r="T20" s="501"/>
      <c r="U20" s="501"/>
      <c r="V20" s="501"/>
      <c r="W20" s="501"/>
      <c r="X20" s="501"/>
      <c r="Y20" s="501"/>
      <c r="Z20" s="2"/>
      <c r="AA20" s="2"/>
      <c r="AB20" s="2"/>
      <c r="AC20" s="2"/>
      <c r="AD20" s="2"/>
      <c r="AE20" s="2"/>
      <c r="AF20" s="2"/>
      <c r="AG20" s="2"/>
      <c r="AH20" s="1"/>
    </row>
    <row r="21" spans="1:34" ht="15" customHeight="1" x14ac:dyDescent="0.25">
      <c r="A21" s="50">
        <f t="shared" si="0"/>
        <v>18</v>
      </c>
      <c r="B21" s="502" t="s">
        <v>65</v>
      </c>
      <c r="C21" s="503"/>
      <c r="D21" s="503"/>
      <c r="E21" s="503"/>
      <c r="F21" s="503"/>
      <c r="G21" s="503"/>
      <c r="H21" s="310">
        <v>160</v>
      </c>
      <c r="I21" s="41"/>
      <c r="J21" s="504" t="str">
        <f>'Kinderkrippe &amp; -garten'!J21</f>
        <v xml:space="preserve">Es ist eine Entscheidung des Trägers wie hoch der Höchstbeitrag gewählt wird. Die Höhe ist aber begrenzt. Der höchste Elternbeitrag darf die anteilig auf einen Betreuungsplatz entfallenden verbleibenden rechnerischen Betriebskosten der Kindertagesstätten eines Einrichtungsträgers in der Gemeinde (höchstmöglicher Elternbeitrag) nicht übersteigen.  Sie können immer unter dem errechneten höchstmöglichen Beitrag bleiben. </v>
      </c>
      <c r="K21" s="504"/>
      <c r="L21" s="504"/>
      <c r="M21" s="504"/>
      <c r="N21" s="504"/>
      <c r="O21" s="504"/>
      <c r="P21" s="504"/>
      <c r="Q21" s="504"/>
      <c r="R21" s="504"/>
      <c r="S21" s="504"/>
      <c r="T21" s="504"/>
      <c r="U21" s="504"/>
      <c r="V21" s="504"/>
      <c r="W21" s="504"/>
      <c r="X21" s="504"/>
      <c r="Y21" s="504"/>
      <c r="Z21" s="2"/>
      <c r="AA21" s="2"/>
      <c r="AB21" s="2"/>
      <c r="AC21" s="2"/>
      <c r="AD21" s="2"/>
      <c r="AE21" s="2"/>
      <c r="AF21" s="2"/>
      <c r="AG21" s="2"/>
      <c r="AH21" s="1"/>
    </row>
    <row r="22" spans="1:34" ht="29.25" customHeight="1" x14ac:dyDescent="0.25">
      <c r="A22" s="50">
        <f>A21+1</f>
        <v>19</v>
      </c>
      <c r="B22" s="502" t="s">
        <v>30</v>
      </c>
      <c r="C22" s="503"/>
      <c r="D22" s="503"/>
      <c r="E22" s="503"/>
      <c r="F22" s="503"/>
      <c r="G22" s="503"/>
      <c r="H22" s="310">
        <v>180</v>
      </c>
      <c r="I22" s="41"/>
      <c r="J22" s="505"/>
      <c r="K22" s="505"/>
      <c r="L22" s="505"/>
      <c r="M22" s="505"/>
      <c r="N22" s="505"/>
      <c r="O22" s="505"/>
      <c r="P22" s="505"/>
      <c r="Q22" s="505"/>
      <c r="R22" s="505"/>
      <c r="S22" s="505"/>
      <c r="T22" s="505"/>
      <c r="U22" s="505"/>
      <c r="V22" s="505"/>
      <c r="W22" s="505"/>
      <c r="X22" s="505"/>
      <c r="Y22" s="505"/>
      <c r="Z22" s="2"/>
      <c r="AA22" s="2"/>
      <c r="AB22" s="2"/>
      <c r="AC22" s="2"/>
      <c r="AD22" s="2"/>
      <c r="AE22" s="2"/>
      <c r="AF22" s="2"/>
      <c r="AG22" s="2"/>
      <c r="AH22" s="1"/>
    </row>
    <row r="23" spans="1:34" ht="29.25" customHeight="1" x14ac:dyDescent="0.25">
      <c r="A23" s="50"/>
      <c r="B23" s="502" t="s">
        <v>66</v>
      </c>
      <c r="C23" s="503"/>
      <c r="D23" s="503"/>
      <c r="E23" s="503"/>
      <c r="F23" s="503"/>
      <c r="G23" s="503"/>
      <c r="H23" s="310">
        <v>200</v>
      </c>
      <c r="I23" s="41"/>
      <c r="J23" s="506"/>
      <c r="K23" s="506"/>
      <c r="L23" s="506"/>
      <c r="M23" s="506"/>
      <c r="N23" s="506"/>
      <c r="O23" s="506"/>
      <c r="P23" s="506"/>
      <c r="Q23" s="506"/>
      <c r="R23" s="506"/>
      <c r="S23" s="506"/>
      <c r="T23" s="506"/>
      <c r="U23" s="506"/>
      <c r="V23" s="506"/>
      <c r="W23" s="506"/>
      <c r="X23" s="506"/>
      <c r="Y23" s="506"/>
      <c r="Z23" s="2"/>
      <c r="AA23" s="2"/>
      <c r="AB23" s="2"/>
      <c r="AC23" s="2"/>
      <c r="AD23" s="2"/>
      <c r="AE23" s="2"/>
      <c r="AF23" s="2"/>
      <c r="AG23" s="2"/>
      <c r="AH23" s="1"/>
    </row>
    <row r="24" spans="1:34" ht="87" customHeight="1" x14ac:dyDescent="0.25">
      <c r="A24" s="50">
        <f>A22+1</f>
        <v>20</v>
      </c>
      <c r="B24" s="502" t="s">
        <v>174</v>
      </c>
      <c r="C24" s="503"/>
      <c r="D24" s="503"/>
      <c r="E24" s="503"/>
      <c r="F24" s="503"/>
      <c r="G24" s="503"/>
      <c r="H24" s="465">
        <v>200</v>
      </c>
      <c r="I24" s="466">
        <v>250</v>
      </c>
      <c r="J24" s="522" t="s">
        <v>178</v>
      </c>
      <c r="K24" s="523"/>
      <c r="L24" s="523"/>
      <c r="M24" s="523"/>
      <c r="N24" s="523"/>
      <c r="O24" s="523"/>
      <c r="P24" s="523"/>
      <c r="Q24" s="523"/>
      <c r="R24" s="523"/>
      <c r="S24" s="523"/>
      <c r="T24" s="523"/>
      <c r="U24" s="523"/>
      <c r="V24" s="523"/>
      <c r="W24" s="523"/>
      <c r="X24" s="523"/>
      <c r="Y24" s="523"/>
      <c r="Z24" s="2"/>
      <c r="AA24" s="2"/>
      <c r="AB24" s="2"/>
      <c r="AC24" s="2"/>
      <c r="AD24" s="2"/>
      <c r="AE24" s="2"/>
      <c r="AF24" s="2"/>
      <c r="AG24" s="2"/>
      <c r="AH24" s="1"/>
    </row>
    <row r="25" spans="1:34" ht="70.7" customHeight="1" x14ac:dyDescent="0.25">
      <c r="A25" s="50">
        <f t="shared" si="0"/>
        <v>21</v>
      </c>
      <c r="B25" s="502" t="s">
        <v>160</v>
      </c>
      <c r="C25" s="502"/>
      <c r="D25" s="525"/>
      <c r="E25" s="525"/>
      <c r="F25" s="525"/>
      <c r="G25" s="525"/>
      <c r="H25" s="315">
        <v>0.05</v>
      </c>
      <c r="I25" s="41"/>
      <c r="J25" s="533" t="str">
        <f>'Kinderkrippe &amp; -garten'!J25</f>
        <v xml:space="preserve">Es ist eine Entscheidung des Trägers, in welcher Höhe der Prozentsatz gewählt wird. Dieser Prozentsatz hat Einfluss darauf, ab welchem Einkommen der Höchstbeitrag zu zahlen ist. Der Einsatz des Einkommens, welches das Mindesteinkommen (Netto) übersteigt, darf in der Gesamtheit unter Berücksichtigung aller unterhaltsberechtigten Kinder 60 % nicht übersteigen (in Analogie zum § 87 Abs. 1 SGB XII). Wählt man einen sehr hohen Prozentsatz, liegt die Einkommensgrenze für den Höchstbeitrag sehr niedrig. Wählt man einen kleinen Prozentsatz z.B. 13 % wird die Einkommensgrenze für den Höchstbeitrag erst mit einem viel höheren Einkommen erreicht. Der Wert kann in beiden Feldern (mindestens, maximal) gleich sein. Wenn der Wert linear steigen soll, dann sind unterschiedliche Werte in "H25 und H26" einzutragen. Zelle "I 26" stellt ein Kontrollwert dar. Dieser Zelle können Sie entnehmen, welcher maximale prozentuale Wert erreicht wird. Mit Zelle "H 26" wird der stufenweise Anstieg von dem Mindest- zum Maximalwert festgelegt. Dieser Wert ist eine Entscheidung des Trägers.  </v>
      </c>
      <c r="K25" s="533"/>
      <c r="L25" s="533"/>
      <c r="M25" s="533"/>
      <c r="N25" s="533"/>
      <c r="O25" s="533"/>
      <c r="P25" s="533"/>
      <c r="Q25" s="533"/>
      <c r="R25" s="533"/>
      <c r="S25" s="533"/>
      <c r="T25" s="533"/>
      <c r="U25" s="533"/>
      <c r="V25" s="533"/>
      <c r="W25" s="533"/>
      <c r="X25" s="533"/>
      <c r="Y25" s="533"/>
      <c r="Z25" s="2"/>
      <c r="AA25" s="2"/>
      <c r="AB25" s="2"/>
      <c r="AC25" s="2"/>
      <c r="AD25" s="2"/>
      <c r="AE25" s="2"/>
      <c r="AF25" s="2"/>
      <c r="AG25" s="2"/>
      <c r="AH25" s="1"/>
    </row>
    <row r="26" spans="1:34" ht="70.7" customHeight="1" x14ac:dyDescent="0.25">
      <c r="A26" s="50"/>
      <c r="B26" s="502" t="s">
        <v>159</v>
      </c>
      <c r="C26" s="502"/>
      <c r="D26" s="525"/>
      <c r="E26" s="525"/>
      <c r="F26" s="525"/>
      <c r="G26" s="525"/>
      <c r="H26" s="315">
        <v>0.15</v>
      </c>
      <c r="I26" s="302">
        <f>MAX(E41:E113)</f>
        <v>0.11300000000000004</v>
      </c>
      <c r="J26" s="534"/>
      <c r="K26" s="534"/>
      <c r="L26" s="534"/>
      <c r="M26" s="534"/>
      <c r="N26" s="534"/>
      <c r="O26" s="534"/>
      <c r="P26" s="534"/>
      <c r="Q26" s="534"/>
      <c r="R26" s="534"/>
      <c r="S26" s="534"/>
      <c r="T26" s="534"/>
      <c r="U26" s="534"/>
      <c r="V26" s="534"/>
      <c r="W26" s="534"/>
      <c r="X26" s="534"/>
      <c r="Y26" s="534"/>
      <c r="Z26" s="2"/>
      <c r="AA26" s="2"/>
      <c r="AB26" s="2"/>
      <c r="AC26" s="2"/>
      <c r="AD26" s="2"/>
      <c r="AE26" s="2"/>
      <c r="AF26" s="2"/>
      <c r="AG26" s="2"/>
      <c r="AH26" s="1"/>
    </row>
    <row r="27" spans="1:34" ht="70.7" customHeight="1" x14ac:dyDescent="0.25">
      <c r="A27" s="50"/>
      <c r="B27" s="502" t="s">
        <v>161</v>
      </c>
      <c r="C27" s="502"/>
      <c r="D27" s="525"/>
      <c r="E27" s="525"/>
      <c r="F27" s="525"/>
      <c r="G27" s="525"/>
      <c r="H27" s="462">
        <v>4.4999999999999997E-3</v>
      </c>
      <c r="I27" s="41"/>
      <c r="J27" s="535"/>
      <c r="K27" s="535"/>
      <c r="L27" s="535"/>
      <c r="M27" s="535"/>
      <c r="N27" s="535"/>
      <c r="O27" s="535"/>
      <c r="P27" s="535"/>
      <c r="Q27" s="535"/>
      <c r="R27" s="535"/>
      <c r="S27" s="535"/>
      <c r="T27" s="535"/>
      <c r="U27" s="535"/>
      <c r="V27" s="535"/>
      <c r="W27" s="535"/>
      <c r="X27" s="535"/>
      <c r="Y27" s="535"/>
      <c r="Z27" s="2"/>
      <c r="AA27" s="2"/>
      <c r="AB27" s="2"/>
      <c r="AC27" s="2"/>
      <c r="AD27" s="2"/>
      <c r="AE27" s="2"/>
      <c r="AF27" s="2"/>
      <c r="AG27" s="2"/>
      <c r="AH27" s="1"/>
    </row>
    <row r="28" spans="1:34" ht="60.75" customHeight="1" x14ac:dyDescent="0.25">
      <c r="A28" s="50">
        <f>A25+1</f>
        <v>22</v>
      </c>
      <c r="B28" s="517" t="s">
        <v>31</v>
      </c>
      <c r="C28" s="517"/>
      <c r="D28" s="517"/>
      <c r="E28" s="517"/>
      <c r="F28" s="517"/>
      <c r="G28" s="517"/>
      <c r="H28" s="467">
        <v>0.1</v>
      </c>
      <c r="I28" s="301">
        <f>MAX(F47:F120)</f>
        <v>4.3823609969871266E-2</v>
      </c>
      <c r="J28" s="526" t="str">
        <f>'Kinderkrippe &amp; -garten'!J28</f>
        <v>Der erste Wert zeigt, welchen prozentualen Wert am Gesamtnettoeinkommen der Eltern der Elternbeitrag nicht überschreiten sollte. 10 % ist eine Empfehlung des Lankreises Potsdam-Mittelmark. Dieser kann unter aber auch überschritten werden. Es ist eine Entscheidung des Trägers. Dieser Wert geht in keine Berechnung ein. Der zweite Wert zeigt den tatsächlichen prozentualen Anteil am Gesamtnettoeinkommen der Eltern aufgrund der gewählten Parameter der Träger an. Wenn das Feld des zweiten Wertes"I28" rot ist, übersteigt der zweite Wert den ersten Wert in "H28".</v>
      </c>
      <c r="K28" s="526"/>
      <c r="L28" s="526"/>
      <c r="M28" s="526"/>
      <c r="N28" s="526"/>
      <c r="O28" s="526"/>
      <c r="P28" s="526"/>
      <c r="Q28" s="526"/>
      <c r="R28" s="526"/>
      <c r="S28" s="526"/>
      <c r="T28" s="526"/>
      <c r="U28" s="526"/>
      <c r="V28" s="526"/>
      <c r="W28" s="526"/>
      <c r="X28" s="526"/>
      <c r="Y28" s="526"/>
      <c r="Z28" s="2"/>
      <c r="AA28" s="2"/>
      <c r="AB28" s="2"/>
      <c r="AC28" s="2"/>
      <c r="AD28" s="2"/>
      <c r="AE28" s="2"/>
      <c r="AF28" s="2"/>
      <c r="AG28" s="2"/>
      <c r="AH28" s="1"/>
    </row>
    <row r="29" spans="1:34" ht="56.25" customHeight="1" x14ac:dyDescent="0.25">
      <c r="A29" s="50">
        <f t="shared" si="0"/>
        <v>23</v>
      </c>
      <c r="B29" s="502" t="s">
        <v>67</v>
      </c>
      <c r="C29" s="502"/>
      <c r="D29" s="503"/>
      <c r="E29" s="503"/>
      <c r="F29" s="503"/>
      <c r="G29" s="503"/>
      <c r="H29" s="450">
        <v>4</v>
      </c>
      <c r="I29" s="41"/>
      <c r="J29" s="501" t="s">
        <v>142</v>
      </c>
      <c r="K29" s="501"/>
      <c r="L29" s="501"/>
      <c r="M29" s="501"/>
      <c r="N29" s="501"/>
      <c r="O29" s="501"/>
      <c r="P29" s="501"/>
      <c r="Q29" s="501"/>
      <c r="R29" s="501"/>
      <c r="S29" s="501"/>
      <c r="T29" s="501"/>
      <c r="U29" s="501"/>
      <c r="V29" s="501"/>
      <c r="W29" s="501"/>
      <c r="X29" s="501"/>
      <c r="Y29" s="501"/>
      <c r="Z29" s="2"/>
      <c r="AA29" s="2"/>
      <c r="AB29" s="2"/>
      <c r="AC29" s="2"/>
      <c r="AD29" s="2"/>
      <c r="AE29" s="2"/>
      <c r="AF29" s="2"/>
      <c r="AG29" s="2"/>
      <c r="AH29" s="1"/>
    </row>
    <row r="30" spans="1:34" ht="54.75" customHeight="1" x14ac:dyDescent="0.25">
      <c r="A30" s="50">
        <f t="shared" si="0"/>
        <v>24</v>
      </c>
      <c r="B30" s="502" t="s">
        <v>15</v>
      </c>
      <c r="C30" s="502"/>
      <c r="D30" s="503"/>
      <c r="E30" s="503"/>
      <c r="F30" s="503"/>
      <c r="G30" s="503"/>
      <c r="H30" s="316">
        <v>6</v>
      </c>
      <c r="I30" s="41"/>
      <c r="J30" s="501" t="s">
        <v>143</v>
      </c>
      <c r="K30" s="501"/>
      <c r="L30" s="501"/>
      <c r="M30" s="501"/>
      <c r="N30" s="501"/>
      <c r="O30" s="501"/>
      <c r="P30" s="501"/>
      <c r="Q30" s="501"/>
      <c r="R30" s="501"/>
      <c r="S30" s="501"/>
      <c r="T30" s="501"/>
      <c r="U30" s="501"/>
      <c r="V30" s="501"/>
      <c r="W30" s="501"/>
      <c r="X30" s="501"/>
      <c r="Y30" s="501"/>
      <c r="Z30" s="2"/>
      <c r="AA30" s="2"/>
      <c r="AB30" s="2"/>
      <c r="AC30" s="2"/>
      <c r="AD30" s="2"/>
      <c r="AE30" s="2"/>
      <c r="AF30" s="2"/>
      <c r="AG30" s="2"/>
      <c r="AH30" s="1"/>
    </row>
    <row r="31" spans="1:34" ht="43.15" customHeight="1" x14ac:dyDescent="0.25">
      <c r="A31" s="50">
        <f t="shared" si="0"/>
        <v>25</v>
      </c>
      <c r="B31" s="502" t="s">
        <v>68</v>
      </c>
      <c r="C31" s="502"/>
      <c r="D31" s="503"/>
      <c r="E31" s="503"/>
      <c r="F31" s="503"/>
      <c r="G31" s="503"/>
      <c r="H31" s="317">
        <v>6</v>
      </c>
      <c r="I31" s="41"/>
      <c r="J31" s="524" t="s">
        <v>144</v>
      </c>
      <c r="K31" s="524"/>
      <c r="L31" s="524"/>
      <c r="M31" s="524"/>
      <c r="N31" s="524"/>
      <c r="O31" s="524"/>
      <c r="P31" s="524"/>
      <c r="Q31" s="524"/>
      <c r="R31" s="524"/>
      <c r="S31" s="524"/>
      <c r="T31" s="524"/>
      <c r="U31" s="524"/>
      <c r="V31" s="524"/>
      <c r="W31" s="524"/>
      <c r="X31" s="524"/>
      <c r="Y31" s="524"/>
      <c r="Z31" s="2"/>
      <c r="AA31" s="558"/>
      <c r="AB31" s="490"/>
      <c r="AC31" s="490"/>
      <c r="AD31" s="490"/>
      <c r="AE31" s="490"/>
      <c r="AF31" s="490"/>
      <c r="AG31" s="4"/>
      <c r="AH31" s="1"/>
    </row>
    <row r="32" spans="1:34" ht="27.4" customHeight="1" x14ac:dyDescent="0.25">
      <c r="A32" s="50">
        <f t="shared" si="0"/>
        <v>26</v>
      </c>
      <c r="B32" s="492" t="s">
        <v>33</v>
      </c>
      <c r="C32" s="493"/>
      <c r="D32" s="493"/>
      <c r="E32" s="493"/>
      <c r="F32" s="493"/>
      <c r="G32" s="493"/>
      <c r="H32" s="313">
        <v>0.15</v>
      </c>
      <c r="I32" s="40"/>
      <c r="J32" s="494" t="str">
        <f>'Kinderkrippe &amp; -garten'!J32</f>
        <v xml:space="preserve">Es ist eine Entscheidung des Trägers, wie hoch die prozentualen Unterschiede zwischen den einzelnen Betreuungsumfängen sind. Es wird darauf hingewiesen, dass der Mindestbeitrag in der zweiten und dritten Erhöhungsstufe sich verändern kann, wenn die prozentualen Erhöhungen einen bestimmten Prozentsatz überschreiten. </v>
      </c>
      <c r="K32" s="494"/>
      <c r="L32" s="494"/>
      <c r="M32" s="494"/>
      <c r="N32" s="494"/>
      <c r="O32" s="494"/>
      <c r="P32" s="494"/>
      <c r="Q32" s="494"/>
      <c r="R32" s="494"/>
      <c r="S32" s="494"/>
      <c r="T32" s="494"/>
      <c r="U32" s="494"/>
      <c r="V32" s="494"/>
      <c r="W32" s="494"/>
      <c r="X32" s="494"/>
      <c r="Y32" s="494"/>
      <c r="Z32" s="2"/>
      <c r="AA32" s="2"/>
      <c r="AB32" s="2"/>
      <c r="AC32" s="2"/>
      <c r="AD32" s="2"/>
      <c r="AE32" s="2"/>
      <c r="AF32" s="2"/>
      <c r="AG32" s="2"/>
      <c r="AH32" s="1"/>
    </row>
    <row r="33" spans="1:96" ht="33" customHeight="1" x14ac:dyDescent="0.25">
      <c r="A33" s="50">
        <f t="shared" si="0"/>
        <v>27</v>
      </c>
      <c r="B33" s="502" t="s">
        <v>34</v>
      </c>
      <c r="C33" s="503"/>
      <c r="D33" s="503"/>
      <c r="E33" s="503"/>
      <c r="F33" s="503"/>
      <c r="G33" s="503"/>
      <c r="H33" s="314">
        <v>0.15</v>
      </c>
      <c r="I33" s="41"/>
      <c r="J33" s="524"/>
      <c r="K33" s="524"/>
      <c r="L33" s="524"/>
      <c r="M33" s="524"/>
      <c r="N33" s="524"/>
      <c r="O33" s="524"/>
      <c r="P33" s="524"/>
      <c r="Q33" s="524"/>
      <c r="R33" s="524"/>
      <c r="S33" s="524"/>
      <c r="T33" s="524"/>
      <c r="U33" s="524"/>
      <c r="V33" s="524"/>
      <c r="W33" s="524"/>
      <c r="X33" s="524"/>
      <c r="Y33" s="524"/>
      <c r="Z33" s="2"/>
      <c r="AA33" s="2"/>
      <c r="AB33" s="2"/>
      <c r="AC33" s="2"/>
      <c r="AD33" s="2"/>
      <c r="AE33" s="2"/>
      <c r="AF33" s="2"/>
      <c r="AG33" s="2"/>
      <c r="AH33" s="1"/>
    </row>
    <row r="34" spans="1:96" ht="40.5" hidden="1" customHeight="1" x14ac:dyDescent="0.25">
      <c r="A34" s="50"/>
      <c r="B34" s="559" t="s">
        <v>56</v>
      </c>
      <c r="C34" s="559"/>
      <c r="D34" s="559"/>
      <c r="E34" s="559"/>
      <c r="F34" s="559"/>
      <c r="G34" s="559"/>
      <c r="H34" s="173">
        <v>2</v>
      </c>
      <c r="I34" s="155"/>
      <c r="J34" s="504" t="s">
        <v>158</v>
      </c>
      <c r="K34" s="504"/>
      <c r="L34" s="504"/>
      <c r="M34" s="504"/>
      <c r="N34" s="504"/>
      <c r="O34" s="504"/>
      <c r="P34" s="504"/>
      <c r="Q34" s="504"/>
      <c r="R34" s="504"/>
      <c r="S34" s="504"/>
      <c r="T34" s="504"/>
      <c r="U34" s="504"/>
      <c r="V34" s="504"/>
      <c r="W34" s="504"/>
      <c r="X34" s="504"/>
      <c r="Y34" s="504"/>
      <c r="Z34" s="2"/>
      <c r="AA34" s="2"/>
      <c r="AB34" s="2"/>
      <c r="AC34" s="2"/>
      <c r="AD34" s="2"/>
      <c r="AE34" s="2"/>
      <c r="AF34" s="2"/>
      <c r="AG34" s="2"/>
      <c r="AH34" s="1"/>
    </row>
    <row r="35" spans="1:96" ht="40.5" hidden="1" customHeight="1" x14ac:dyDescent="0.25">
      <c r="A35" s="50"/>
      <c r="B35" s="560" t="s">
        <v>54</v>
      </c>
      <c r="C35" s="560"/>
      <c r="D35" s="560"/>
      <c r="E35" s="560"/>
      <c r="F35" s="560"/>
      <c r="G35" s="560"/>
      <c r="H35" s="174">
        <v>3</v>
      </c>
      <c r="I35" s="154"/>
      <c r="J35" s="505"/>
      <c r="K35" s="505"/>
      <c r="L35" s="505"/>
      <c r="M35" s="505"/>
      <c r="N35" s="505"/>
      <c r="O35" s="505"/>
      <c r="P35" s="505"/>
      <c r="Q35" s="505"/>
      <c r="R35" s="505"/>
      <c r="S35" s="505"/>
      <c r="T35" s="505"/>
      <c r="U35" s="505"/>
      <c r="V35" s="505"/>
      <c r="W35" s="505"/>
      <c r="X35" s="505"/>
      <c r="Y35" s="505"/>
      <c r="Z35" s="2"/>
      <c r="AA35" s="2"/>
      <c r="AB35" s="2"/>
      <c r="AC35" s="2"/>
      <c r="AD35" s="2"/>
      <c r="AE35" s="2"/>
      <c r="AF35" s="2"/>
      <c r="AG35" s="2"/>
      <c r="AH35" s="1"/>
    </row>
    <row r="36" spans="1:96" ht="40.5" hidden="1" customHeight="1" x14ac:dyDescent="0.25">
      <c r="A36" s="50"/>
      <c r="B36" s="560" t="s">
        <v>55</v>
      </c>
      <c r="C36" s="560"/>
      <c r="D36" s="560"/>
      <c r="E36" s="560"/>
      <c r="F36" s="560"/>
      <c r="G36" s="560"/>
      <c r="H36" s="174">
        <v>4</v>
      </c>
      <c r="I36" s="154"/>
      <c r="J36" s="505"/>
      <c r="K36" s="505"/>
      <c r="L36" s="505"/>
      <c r="M36" s="505"/>
      <c r="N36" s="505"/>
      <c r="O36" s="505"/>
      <c r="P36" s="505"/>
      <c r="Q36" s="505"/>
      <c r="R36" s="505"/>
      <c r="S36" s="505"/>
      <c r="T36" s="505"/>
      <c r="U36" s="505"/>
      <c r="V36" s="505"/>
      <c r="W36" s="505"/>
      <c r="X36" s="505"/>
      <c r="Y36" s="505"/>
      <c r="Z36" s="2"/>
      <c r="AA36" s="2"/>
      <c r="AB36" s="2"/>
      <c r="AC36" s="2"/>
      <c r="AD36" s="2"/>
      <c r="AE36" s="2"/>
      <c r="AF36" s="2"/>
      <c r="AG36" s="2"/>
      <c r="AH36" s="1"/>
    </row>
    <row r="37" spans="1:96" hidden="1" x14ac:dyDescent="0.25">
      <c r="A37" s="50"/>
      <c r="B37" s="560" t="s">
        <v>50</v>
      </c>
      <c r="C37" s="560"/>
      <c r="D37" s="560"/>
      <c r="E37" s="560"/>
      <c r="F37" s="560"/>
      <c r="G37" s="560"/>
      <c r="H37" s="157">
        <v>5</v>
      </c>
      <c r="I37" s="154"/>
      <c r="J37" s="505"/>
      <c r="K37" s="505"/>
      <c r="L37" s="505"/>
      <c r="M37" s="505"/>
      <c r="N37" s="505"/>
      <c r="O37" s="505"/>
      <c r="P37" s="505"/>
      <c r="Q37" s="505"/>
      <c r="R37" s="505"/>
      <c r="S37" s="505"/>
      <c r="T37" s="505"/>
      <c r="U37" s="505"/>
      <c r="V37" s="505"/>
      <c r="W37" s="505"/>
      <c r="X37" s="505"/>
      <c r="Y37" s="505"/>
      <c r="Z37" s="2"/>
      <c r="AA37" s="2"/>
      <c r="AB37" s="2"/>
      <c r="AC37" s="2"/>
      <c r="AD37" s="2"/>
      <c r="AE37" s="2"/>
      <c r="AF37" s="2"/>
      <c r="AG37" s="2"/>
      <c r="AH37" s="1"/>
    </row>
    <row r="38" spans="1:96" hidden="1" x14ac:dyDescent="0.25">
      <c r="A38" s="50"/>
      <c r="B38" s="560" t="s">
        <v>51</v>
      </c>
      <c r="C38" s="560"/>
      <c r="D38" s="560"/>
      <c r="E38" s="560"/>
      <c r="F38" s="560"/>
      <c r="G38" s="560"/>
      <c r="H38" s="157">
        <v>6</v>
      </c>
      <c r="I38" s="154"/>
      <c r="J38" s="505"/>
      <c r="K38" s="505"/>
      <c r="L38" s="505"/>
      <c r="M38" s="505"/>
      <c r="N38" s="505"/>
      <c r="O38" s="505"/>
      <c r="P38" s="505"/>
      <c r="Q38" s="505"/>
      <c r="R38" s="505"/>
      <c r="S38" s="505"/>
      <c r="T38" s="505"/>
      <c r="U38" s="505"/>
      <c r="V38" s="505"/>
      <c r="W38" s="505"/>
      <c r="X38" s="505"/>
      <c r="Y38" s="505"/>
      <c r="Z38" s="2"/>
      <c r="AA38" s="2"/>
      <c r="AB38" s="2"/>
      <c r="AC38" s="2"/>
      <c r="AD38" s="2"/>
      <c r="AE38" s="2"/>
      <c r="AF38" s="2"/>
      <c r="AG38" s="2"/>
      <c r="AH38" s="1"/>
    </row>
    <row r="39" spans="1:96" hidden="1" x14ac:dyDescent="0.25">
      <c r="A39" s="50"/>
      <c r="B39" s="560" t="s">
        <v>52</v>
      </c>
      <c r="C39" s="560"/>
      <c r="D39" s="560"/>
      <c r="E39" s="560"/>
      <c r="F39" s="560"/>
      <c r="G39" s="560"/>
      <c r="H39" s="157">
        <v>7</v>
      </c>
      <c r="I39" s="154"/>
      <c r="J39" s="505"/>
      <c r="K39" s="505"/>
      <c r="L39" s="505"/>
      <c r="M39" s="505"/>
      <c r="N39" s="505"/>
      <c r="O39" s="505"/>
      <c r="P39" s="505"/>
      <c r="Q39" s="505"/>
      <c r="R39" s="505"/>
      <c r="S39" s="505"/>
      <c r="T39" s="505"/>
      <c r="U39" s="505"/>
      <c r="V39" s="505"/>
      <c r="W39" s="505"/>
      <c r="X39" s="505"/>
      <c r="Y39" s="505"/>
      <c r="Z39" s="2"/>
      <c r="AA39" s="2"/>
      <c r="AB39" s="2"/>
      <c r="AC39" s="2"/>
      <c r="AD39" s="2"/>
      <c r="AE39" s="2"/>
      <c r="AF39" s="2"/>
      <c r="AG39" s="2"/>
      <c r="AH39" s="1"/>
    </row>
    <row r="40" spans="1:96" ht="36.75" hidden="1" customHeight="1" x14ac:dyDescent="0.25">
      <c r="A40" s="50"/>
      <c r="B40" s="527" t="s">
        <v>53</v>
      </c>
      <c r="C40" s="527"/>
      <c r="D40" s="527"/>
      <c r="E40" s="527"/>
      <c r="F40" s="527"/>
      <c r="G40" s="527"/>
      <c r="H40" s="158">
        <v>8</v>
      </c>
      <c r="I40" s="156"/>
      <c r="J40" s="506"/>
      <c r="K40" s="506"/>
      <c r="L40" s="506"/>
      <c r="M40" s="506"/>
      <c r="N40" s="506"/>
      <c r="O40" s="506"/>
      <c r="P40" s="506"/>
      <c r="Q40" s="506"/>
      <c r="R40" s="506"/>
      <c r="S40" s="506"/>
      <c r="T40" s="506"/>
      <c r="U40" s="506"/>
      <c r="V40" s="506"/>
      <c r="W40" s="506"/>
      <c r="X40" s="506"/>
      <c r="Y40" s="506"/>
      <c r="Z40" s="2"/>
      <c r="AA40" s="2"/>
      <c r="AB40" s="2"/>
      <c r="AC40" s="2"/>
      <c r="AD40" s="2"/>
      <c r="AE40" s="2"/>
      <c r="AF40" s="2"/>
      <c r="AG40" s="2"/>
      <c r="AH40" s="1"/>
    </row>
    <row r="41" spans="1:96" ht="15.75" x14ac:dyDescent="0.25">
      <c r="A41" s="50">
        <f>A33+1</f>
        <v>28</v>
      </c>
      <c r="B41" s="528"/>
      <c r="C41" s="529"/>
      <c r="D41" s="529"/>
      <c r="E41" s="529"/>
      <c r="F41" s="529"/>
      <c r="G41" s="529"/>
      <c r="H41" s="529"/>
      <c r="I41" s="529"/>
      <c r="J41" s="529"/>
      <c r="K41" s="159"/>
      <c r="L41" s="159"/>
      <c r="M41" s="159"/>
      <c r="N41" s="160"/>
      <c r="O41" s="159"/>
      <c r="P41" s="161"/>
      <c r="Q41" s="161"/>
      <c r="R41" s="161"/>
      <c r="S41" s="161"/>
      <c r="T41" s="161"/>
      <c r="U41" s="161"/>
      <c r="V41" s="161"/>
      <c r="W41" s="161"/>
      <c r="X41" s="159"/>
      <c r="Y41" s="162"/>
      <c r="Z41" s="53"/>
      <c r="AA41" s="53"/>
      <c r="AB41" s="53"/>
      <c r="AC41" s="53"/>
      <c r="AD41" s="53"/>
      <c r="AE41" s="53"/>
      <c r="AF41" s="53"/>
      <c r="AG41" s="53"/>
      <c r="AH41" s="50"/>
      <c r="AI41" s="50"/>
      <c r="AJ41" s="50"/>
      <c r="AK41" s="50"/>
      <c r="AL41" s="50"/>
      <c r="AM41" s="50"/>
      <c r="AN41" s="50"/>
      <c r="AO41" s="50"/>
      <c r="AP41" s="50"/>
      <c r="AQ41" s="50"/>
      <c r="AR41" s="50"/>
      <c r="AS41" s="50"/>
      <c r="AT41" s="50"/>
      <c r="AU41" s="50"/>
      <c r="AV41" s="50"/>
    </row>
    <row r="42" spans="1:96" ht="45" x14ac:dyDescent="0.25">
      <c r="A42" s="50">
        <f t="shared" si="0"/>
        <v>29</v>
      </c>
      <c r="B42" s="507" t="s">
        <v>2</v>
      </c>
      <c r="C42" s="507"/>
      <c r="D42" s="508"/>
      <c r="E42" s="403" t="s">
        <v>3</v>
      </c>
      <c r="G42" s="43"/>
      <c r="H42" s="54"/>
      <c r="I42" s="113"/>
      <c r="J42" s="55"/>
      <c r="K42" s="55"/>
      <c r="L42" s="55"/>
      <c r="M42" s="55"/>
      <c r="N42" s="55"/>
      <c r="O42" s="113"/>
      <c r="P42" s="55"/>
      <c r="Q42" s="175" t="s">
        <v>4</v>
      </c>
      <c r="S42" s="43"/>
      <c r="T42" s="56"/>
      <c r="U42" s="56"/>
      <c r="V42" s="56"/>
      <c r="W42" s="56"/>
      <c r="X42" s="56"/>
      <c r="Y42" s="56"/>
      <c r="Z42" s="56"/>
      <c r="AA42" s="55"/>
      <c r="AB42" s="50"/>
      <c r="AC42" s="57" t="s">
        <v>5</v>
      </c>
      <c r="AE42" s="58"/>
      <c r="AF42" s="58"/>
      <c r="AG42" s="58"/>
      <c r="AH42" s="58"/>
      <c r="AI42" s="58"/>
      <c r="AJ42" s="58"/>
      <c r="AK42" s="58"/>
      <c r="AL42" s="50"/>
      <c r="AM42" s="50"/>
      <c r="AN42" s="50"/>
      <c r="AO42" s="57" t="s">
        <v>16</v>
      </c>
      <c r="AQ42" s="50"/>
      <c r="AR42" s="50"/>
      <c r="AS42" s="50"/>
      <c r="AT42" s="50"/>
      <c r="AU42" s="50"/>
      <c r="AV42" s="50"/>
      <c r="AW42" s="50"/>
      <c r="AX42" s="50"/>
      <c r="AY42" s="50"/>
      <c r="AZ42" s="50"/>
      <c r="BA42" s="57" t="s">
        <v>41</v>
      </c>
      <c r="BB42" s="50"/>
      <c r="BC42" s="50"/>
      <c r="BD42" s="50"/>
      <c r="BE42" s="50"/>
      <c r="BF42" s="50"/>
      <c r="BG42" s="50"/>
      <c r="BH42" s="50"/>
      <c r="BI42" s="50"/>
      <c r="BJ42" s="50"/>
      <c r="BK42" s="50"/>
      <c r="BL42" s="57" t="s">
        <v>42</v>
      </c>
      <c r="BM42" s="50"/>
      <c r="BN42" s="50"/>
      <c r="BO42" s="50"/>
      <c r="BP42" s="50"/>
      <c r="BQ42" s="50"/>
      <c r="BR42" s="50"/>
      <c r="BS42" s="50"/>
      <c r="BT42" s="50"/>
      <c r="BU42" s="50"/>
      <c r="BV42" s="50"/>
      <c r="BW42" s="57" t="s">
        <v>43</v>
      </c>
      <c r="BX42" s="50"/>
      <c r="BY42" s="50"/>
      <c r="BZ42" s="50"/>
      <c r="CA42" s="50"/>
      <c r="CB42" s="50"/>
      <c r="CC42" s="50"/>
      <c r="CD42" s="50"/>
      <c r="CE42" s="50"/>
      <c r="CF42" s="50"/>
      <c r="CG42" s="50"/>
      <c r="CH42" s="57" t="s">
        <v>44</v>
      </c>
      <c r="CI42" s="50"/>
      <c r="CJ42" s="50"/>
      <c r="CK42" s="50"/>
      <c r="CL42" s="50"/>
      <c r="CM42" s="50"/>
      <c r="CN42" s="50"/>
      <c r="CO42" s="50"/>
      <c r="CP42" s="50"/>
      <c r="CQ42" s="50"/>
      <c r="CR42" s="50"/>
    </row>
    <row r="43" spans="1:96" ht="149.65" customHeight="1" x14ac:dyDescent="0.25">
      <c r="A43" s="50">
        <f t="shared" si="0"/>
        <v>30</v>
      </c>
      <c r="B43" s="530"/>
      <c r="C43" s="531"/>
      <c r="D43" s="532"/>
      <c r="E43" s="320" t="s">
        <v>162</v>
      </c>
      <c r="F43" s="320" t="s">
        <v>154</v>
      </c>
      <c r="G43" s="321">
        <v>1</v>
      </c>
      <c r="H43" s="404" t="s">
        <v>29</v>
      </c>
      <c r="I43" s="405" t="s">
        <v>155</v>
      </c>
      <c r="J43" s="330" t="s">
        <v>156</v>
      </c>
      <c r="K43" s="404" t="s">
        <v>29</v>
      </c>
      <c r="L43" s="417" t="s">
        <v>8</v>
      </c>
      <c r="M43" s="330" t="s">
        <v>157</v>
      </c>
      <c r="N43" s="404" t="s">
        <v>29</v>
      </c>
      <c r="O43" s="405" t="s">
        <v>8</v>
      </c>
      <c r="P43" s="348" t="s">
        <v>9</v>
      </c>
      <c r="Q43" s="463" t="s">
        <v>162</v>
      </c>
      <c r="R43" s="342" t="s">
        <v>154</v>
      </c>
      <c r="S43" s="343">
        <v>1</v>
      </c>
      <c r="T43" s="404" t="s">
        <v>29</v>
      </c>
      <c r="U43" s="417" t="s">
        <v>8</v>
      </c>
      <c r="V43" s="340" t="s">
        <v>17</v>
      </c>
      <c r="W43" s="404" t="s">
        <v>29</v>
      </c>
      <c r="X43" s="417" t="s">
        <v>8</v>
      </c>
      <c r="Y43" s="340" t="s">
        <v>18</v>
      </c>
      <c r="Z43" s="404" t="s">
        <v>29</v>
      </c>
      <c r="AA43" s="417" t="s">
        <v>8</v>
      </c>
      <c r="AB43" s="348" t="s">
        <v>9</v>
      </c>
      <c r="AC43" s="464" t="s">
        <v>162</v>
      </c>
      <c r="AD43" s="62" t="s">
        <v>154</v>
      </c>
      <c r="AE43" s="63">
        <v>1</v>
      </c>
      <c r="AF43" s="404" t="s">
        <v>29</v>
      </c>
      <c r="AG43" s="433" t="s">
        <v>8</v>
      </c>
      <c r="AH43" s="65" t="s">
        <v>17</v>
      </c>
      <c r="AI43" s="404" t="s">
        <v>29</v>
      </c>
      <c r="AJ43" s="433" t="s">
        <v>8</v>
      </c>
      <c r="AK43" s="65" t="s">
        <v>18</v>
      </c>
      <c r="AL43" s="404" t="s">
        <v>29</v>
      </c>
      <c r="AM43" s="433" t="s">
        <v>8</v>
      </c>
      <c r="AN43" s="356" t="s">
        <v>9</v>
      </c>
      <c r="AO43" s="370" t="s">
        <v>162</v>
      </c>
      <c r="AP43" s="370" t="s">
        <v>154</v>
      </c>
      <c r="AQ43" s="371">
        <v>1</v>
      </c>
      <c r="AR43" s="404" t="s">
        <v>29</v>
      </c>
      <c r="AS43" s="433" t="s">
        <v>8</v>
      </c>
      <c r="AT43" s="381" t="s">
        <v>17</v>
      </c>
      <c r="AU43" s="404" t="s">
        <v>29</v>
      </c>
      <c r="AV43" s="433" t="s">
        <v>8</v>
      </c>
      <c r="AW43" s="381" t="s">
        <v>18</v>
      </c>
      <c r="AX43" s="404" t="s">
        <v>29</v>
      </c>
      <c r="AY43" s="433" t="s">
        <v>8</v>
      </c>
      <c r="AZ43" s="356" t="s">
        <v>9</v>
      </c>
      <c r="BA43" s="67" t="s">
        <v>7</v>
      </c>
      <c r="BB43" s="68">
        <v>1</v>
      </c>
      <c r="BC43" s="60" t="s">
        <v>29</v>
      </c>
      <c r="BD43" s="64" t="s">
        <v>8</v>
      </c>
      <c r="BE43" s="69" t="s">
        <v>17</v>
      </c>
      <c r="BF43" s="60" t="s">
        <v>29</v>
      </c>
      <c r="BG43" s="64" t="s">
        <v>8</v>
      </c>
      <c r="BH43" s="69" t="s">
        <v>18</v>
      </c>
      <c r="BI43" s="60" t="s">
        <v>29</v>
      </c>
      <c r="BJ43" s="64" t="s">
        <v>8</v>
      </c>
      <c r="BK43" s="66" t="s">
        <v>9</v>
      </c>
      <c r="BL43" s="67" t="s">
        <v>7</v>
      </c>
      <c r="BM43" s="68">
        <v>1</v>
      </c>
      <c r="BN43" s="60" t="s">
        <v>29</v>
      </c>
      <c r="BO43" s="64" t="s">
        <v>8</v>
      </c>
      <c r="BP43" s="69" t="s">
        <v>17</v>
      </c>
      <c r="BQ43" s="60" t="s">
        <v>29</v>
      </c>
      <c r="BR43" s="64" t="s">
        <v>8</v>
      </c>
      <c r="BS43" s="69" t="s">
        <v>18</v>
      </c>
      <c r="BT43" s="60" t="s">
        <v>29</v>
      </c>
      <c r="BU43" s="64" t="s">
        <v>8</v>
      </c>
      <c r="BV43" s="66" t="s">
        <v>9</v>
      </c>
      <c r="BW43" s="67" t="s">
        <v>7</v>
      </c>
      <c r="BX43" s="68">
        <v>1</v>
      </c>
      <c r="BY43" s="60" t="s">
        <v>29</v>
      </c>
      <c r="BZ43" s="64" t="s">
        <v>8</v>
      </c>
      <c r="CA43" s="69" t="s">
        <v>17</v>
      </c>
      <c r="CB43" s="60" t="s">
        <v>29</v>
      </c>
      <c r="CC43" s="64" t="s">
        <v>8</v>
      </c>
      <c r="CD43" s="69" t="s">
        <v>18</v>
      </c>
      <c r="CE43" s="60" t="s">
        <v>29</v>
      </c>
      <c r="CF43" s="64" t="s">
        <v>8</v>
      </c>
      <c r="CG43" s="66" t="s">
        <v>9</v>
      </c>
      <c r="CH43" s="67" t="s">
        <v>7</v>
      </c>
      <c r="CI43" s="68">
        <v>1</v>
      </c>
      <c r="CJ43" s="60" t="s">
        <v>29</v>
      </c>
      <c r="CK43" s="64" t="s">
        <v>8</v>
      </c>
      <c r="CL43" s="69" t="s">
        <v>17</v>
      </c>
      <c r="CM43" s="60" t="s">
        <v>29</v>
      </c>
      <c r="CN43" s="64" t="s">
        <v>8</v>
      </c>
      <c r="CO43" s="69" t="s">
        <v>18</v>
      </c>
      <c r="CP43" s="60" t="s">
        <v>29</v>
      </c>
      <c r="CQ43" s="64" t="s">
        <v>8</v>
      </c>
      <c r="CR43" s="356" t="s">
        <v>9</v>
      </c>
    </row>
    <row r="44" spans="1:96" ht="44.65" customHeight="1" x14ac:dyDescent="0.25">
      <c r="A44" s="50">
        <f t="shared" si="0"/>
        <v>31</v>
      </c>
      <c r="B44" s="561" t="s">
        <v>19</v>
      </c>
      <c r="C44" s="562"/>
      <c r="D44" s="563"/>
      <c r="E44" s="320"/>
      <c r="F44" s="320"/>
      <c r="G44" s="321"/>
      <c r="H44" s="404"/>
      <c r="I44" s="405"/>
      <c r="J44" s="330">
        <f>H32</f>
        <v>0.15</v>
      </c>
      <c r="K44" s="404"/>
      <c r="L44" s="417"/>
      <c r="M44" s="330">
        <f>H33</f>
        <v>0.15</v>
      </c>
      <c r="N44" s="404"/>
      <c r="O44" s="422"/>
      <c r="P44" s="348"/>
      <c r="Q44" s="335"/>
      <c r="R44" s="344"/>
      <c r="S44" s="343"/>
      <c r="T44" s="404"/>
      <c r="U44" s="417"/>
      <c r="V44" s="340">
        <f>H32</f>
        <v>0.15</v>
      </c>
      <c r="W44" s="404"/>
      <c r="X44" s="417"/>
      <c r="Y44" s="340">
        <f>H33</f>
        <v>0.15</v>
      </c>
      <c r="Z44" s="404"/>
      <c r="AA44" s="417"/>
      <c r="AB44" s="352"/>
      <c r="AC44" s="81"/>
      <c r="AD44" s="71"/>
      <c r="AE44" s="72"/>
      <c r="AF44" s="434"/>
      <c r="AG44" s="435"/>
      <c r="AH44" s="29">
        <f>H32</f>
        <v>0.15</v>
      </c>
      <c r="AI44" s="434"/>
      <c r="AJ44" s="435"/>
      <c r="AK44" s="29">
        <f>H33</f>
        <v>0.15</v>
      </c>
      <c r="AL44" s="434"/>
      <c r="AM44" s="435"/>
      <c r="AN44" s="357"/>
      <c r="AO44" s="370"/>
      <c r="AP44" s="372"/>
      <c r="AQ44" s="373"/>
      <c r="AR44" s="434"/>
      <c r="AS44" s="435"/>
      <c r="AT44" s="382">
        <f>H32</f>
        <v>0.15</v>
      </c>
      <c r="AU44" s="434"/>
      <c r="AV44" s="435"/>
      <c r="AW44" s="382">
        <f>H33</f>
        <v>0.15</v>
      </c>
      <c r="AX44" s="434"/>
      <c r="AY44" s="435"/>
      <c r="AZ44" s="357"/>
      <c r="BA44" s="76"/>
      <c r="BB44" s="77"/>
      <c r="BC44" s="73"/>
      <c r="BD44" s="74"/>
      <c r="BE44" s="28">
        <f>H32</f>
        <v>0.15</v>
      </c>
      <c r="BF44" s="73"/>
      <c r="BG44" s="74"/>
      <c r="BH44" s="28">
        <f>H33</f>
        <v>0.15</v>
      </c>
      <c r="BI44" s="73"/>
      <c r="BJ44" s="74"/>
      <c r="BK44" s="75"/>
      <c r="BL44" s="76"/>
      <c r="BM44" s="77"/>
      <c r="BN44" s="73"/>
      <c r="BO44" s="74"/>
      <c r="BP44" s="28">
        <f>H32</f>
        <v>0.15</v>
      </c>
      <c r="BQ44" s="73"/>
      <c r="BR44" s="74"/>
      <c r="BS44" s="28">
        <f>H33</f>
        <v>0.15</v>
      </c>
      <c r="BT44" s="73"/>
      <c r="BU44" s="74"/>
      <c r="BV44" s="75"/>
      <c r="BW44" s="76"/>
      <c r="BX44" s="77"/>
      <c r="BY44" s="73"/>
      <c r="BZ44" s="74"/>
      <c r="CA44" s="28">
        <f>H32</f>
        <v>0.15</v>
      </c>
      <c r="CB44" s="73"/>
      <c r="CC44" s="74"/>
      <c r="CD44" s="28">
        <f>H33</f>
        <v>0.15</v>
      </c>
      <c r="CE44" s="73"/>
      <c r="CF44" s="74"/>
      <c r="CG44" s="75"/>
      <c r="CH44" s="76"/>
      <c r="CI44" s="77"/>
      <c r="CJ44" s="73"/>
      <c r="CK44" s="74"/>
      <c r="CL44" s="28">
        <f>H32</f>
        <v>0.15</v>
      </c>
      <c r="CM44" s="73"/>
      <c r="CN44" s="74"/>
      <c r="CO44" s="28">
        <f>H33</f>
        <v>0.15</v>
      </c>
      <c r="CP44" s="73"/>
      <c r="CQ44" s="74"/>
      <c r="CR44" s="357"/>
    </row>
    <row r="45" spans="1:96" ht="49.15" customHeight="1" x14ac:dyDescent="0.25">
      <c r="A45" s="50">
        <f t="shared" si="0"/>
        <v>32</v>
      </c>
      <c r="B45" s="520" t="s">
        <v>27</v>
      </c>
      <c r="C45" s="520"/>
      <c r="D45" s="521"/>
      <c r="E45" s="320"/>
      <c r="F45" s="322"/>
      <c r="G45" s="323" t="str">
        <f>"bis "&amp; $H$29 &amp;"h"</f>
        <v>bis 4h</v>
      </c>
      <c r="H45" s="406"/>
      <c r="I45" s="407"/>
      <c r="J45" s="331" t="str">
        <f>"bis "&amp; $H$30 &amp;"h"</f>
        <v>bis 6h</v>
      </c>
      <c r="K45" s="406"/>
      <c r="L45" s="406"/>
      <c r="M45" s="334" t="str">
        <f>"über "&amp; $H$31 &amp;"h"</f>
        <v>über 6h</v>
      </c>
      <c r="N45" s="406"/>
      <c r="O45" s="423"/>
      <c r="P45" s="349"/>
      <c r="Q45" s="335"/>
      <c r="R45" s="318"/>
      <c r="S45" s="444" t="str">
        <f>"bis "&amp; $H$29 &amp;"h"</f>
        <v>bis 4h</v>
      </c>
      <c r="T45" s="406"/>
      <c r="U45" s="406"/>
      <c r="V45" s="346" t="str">
        <f>"bis "&amp; $H$30 &amp;"h"</f>
        <v>bis 6h</v>
      </c>
      <c r="W45" s="417"/>
      <c r="X45" s="406"/>
      <c r="Y45" s="341" t="str">
        <f>"über "&amp; $H$31 &amp;"h"</f>
        <v>über 6h</v>
      </c>
      <c r="Z45" s="431"/>
      <c r="AA45" s="406"/>
      <c r="AB45" s="353"/>
      <c r="AC45" s="81"/>
      <c r="AD45" s="81"/>
      <c r="AE45" s="81" t="str">
        <f>"bis "&amp; $H$29 &amp;"h"</f>
        <v>bis 4h</v>
      </c>
      <c r="AF45" s="436"/>
      <c r="AG45" s="436"/>
      <c r="AH45" s="82" t="str">
        <f>"bis "&amp; $H$30 &amp;"h"</f>
        <v>bis 6h</v>
      </c>
      <c r="AI45" s="436"/>
      <c r="AJ45" s="436"/>
      <c r="AK45" s="29" t="str">
        <f>"über "&amp; $H$31 &amp;"h"</f>
        <v>über 6h</v>
      </c>
      <c r="AL45" s="440"/>
      <c r="AM45" s="440"/>
      <c r="AN45" s="358"/>
      <c r="AO45" s="370"/>
      <c r="AP45" s="374"/>
      <c r="AQ45" s="374" t="str">
        <f>"bis "&amp; $H$29 &amp;"h"</f>
        <v>bis 4h</v>
      </c>
      <c r="AR45" s="436"/>
      <c r="AS45" s="436"/>
      <c r="AT45" s="375" t="str">
        <f>"bis "&amp; $H$30 &amp;"h"</f>
        <v>bis 6h</v>
      </c>
      <c r="AU45" s="436"/>
      <c r="AV45" s="436"/>
      <c r="AW45" s="384" t="str">
        <f>"über "&amp; $H$31 &amp;"h"</f>
        <v>über 6h</v>
      </c>
      <c r="AX45" s="440"/>
      <c r="AY45" s="440"/>
      <c r="AZ45" s="358"/>
      <c r="BA45" s="87"/>
      <c r="BB45" s="88" t="s">
        <v>0</v>
      </c>
      <c r="BC45" s="83"/>
      <c r="BD45" s="83"/>
      <c r="BE45" s="103" t="str">
        <f>"bis "&amp; $H$30 &amp;"h"</f>
        <v>bis 6h</v>
      </c>
      <c r="BF45" s="83"/>
      <c r="BG45" s="83"/>
      <c r="BH45" s="102" t="str">
        <f>"über "&amp; $H$31 &amp;"h"</f>
        <v>über 6h</v>
      </c>
      <c r="BI45" s="85"/>
      <c r="BJ45" s="85"/>
      <c r="BK45" s="86"/>
      <c r="BL45" s="87"/>
      <c r="BM45" s="88" t="s">
        <v>0</v>
      </c>
      <c r="BN45" s="83"/>
      <c r="BO45" s="83"/>
      <c r="BP45" s="103" t="str">
        <f>"bis "&amp; $H$30 &amp;"h"</f>
        <v>bis 6h</v>
      </c>
      <c r="BQ45" s="83"/>
      <c r="BR45" s="83"/>
      <c r="BS45" s="102" t="str">
        <f>"über "&amp; $H$31 &amp;"h"</f>
        <v>über 6h</v>
      </c>
      <c r="BT45" s="85"/>
      <c r="BU45" s="85"/>
      <c r="BV45" s="86"/>
      <c r="BW45" s="87"/>
      <c r="BX45" s="88" t="s">
        <v>0</v>
      </c>
      <c r="BY45" s="83"/>
      <c r="BZ45" s="83"/>
      <c r="CA45" s="103" t="str">
        <f>"bis "&amp; $H$30 &amp;"h"</f>
        <v>bis 6h</v>
      </c>
      <c r="CB45" s="83"/>
      <c r="CC45" s="83"/>
      <c r="CD45" s="102" t="str">
        <f>"über "&amp; $H$31 &amp;"h"</f>
        <v>über 6h</v>
      </c>
      <c r="CE45" s="85"/>
      <c r="CF45" s="85"/>
      <c r="CG45" s="86"/>
      <c r="CH45" s="87"/>
      <c r="CI45" s="88" t="s">
        <v>0</v>
      </c>
      <c r="CJ45" s="83"/>
      <c r="CK45" s="83"/>
      <c r="CL45" s="103" t="str">
        <f>"bis "&amp; $H$30 &amp;"h"</f>
        <v>bis 6h</v>
      </c>
      <c r="CM45" s="83"/>
      <c r="CN45" s="83"/>
      <c r="CO45" s="103" t="str">
        <f>"über "&amp; $H$31 &amp;"h"</f>
        <v>über 6h</v>
      </c>
      <c r="CP45" s="83"/>
      <c r="CQ45" s="83"/>
      <c r="CR45" s="358"/>
    </row>
    <row r="46" spans="1:96" x14ac:dyDescent="0.25">
      <c r="A46" s="50">
        <f t="shared" si="0"/>
        <v>33</v>
      </c>
      <c r="B46" s="530" t="s">
        <v>28</v>
      </c>
      <c r="C46" s="531"/>
      <c r="D46" s="532"/>
      <c r="E46" s="320"/>
      <c r="F46" s="324"/>
      <c r="G46" s="325" t="s">
        <v>1</v>
      </c>
      <c r="H46" s="408"/>
      <c r="I46" s="409"/>
      <c r="J46" s="332" t="s">
        <v>1</v>
      </c>
      <c r="K46" s="408"/>
      <c r="L46" s="408"/>
      <c r="M46" s="332" t="s">
        <v>1</v>
      </c>
      <c r="N46" s="408"/>
      <c r="O46" s="409"/>
      <c r="P46" s="350"/>
      <c r="Q46" s="335"/>
      <c r="R46" s="345"/>
      <c r="S46" s="319" t="s">
        <v>1</v>
      </c>
      <c r="T46" s="408"/>
      <c r="U46" s="408"/>
      <c r="V46" s="319" t="s">
        <v>1</v>
      </c>
      <c r="W46" s="429"/>
      <c r="X46" s="408"/>
      <c r="Y46" s="319" t="s">
        <v>1</v>
      </c>
      <c r="Z46" s="408"/>
      <c r="AA46" s="432"/>
      <c r="AB46" s="354"/>
      <c r="AC46" s="81"/>
      <c r="AD46" s="89"/>
      <c r="AE46" s="90" t="s">
        <v>1</v>
      </c>
      <c r="AF46" s="437"/>
      <c r="AG46" s="437"/>
      <c r="AH46" s="90" t="s">
        <v>1</v>
      </c>
      <c r="AI46" s="437"/>
      <c r="AJ46" s="438"/>
      <c r="AK46" s="90" t="s">
        <v>1</v>
      </c>
      <c r="AL46" s="441"/>
      <c r="AM46" s="441"/>
      <c r="AN46" s="359"/>
      <c r="AO46" s="370"/>
      <c r="AP46" s="376"/>
      <c r="AQ46" s="377" t="s">
        <v>1</v>
      </c>
      <c r="AR46" s="437"/>
      <c r="AS46" s="437"/>
      <c r="AT46" s="377" t="s">
        <v>1</v>
      </c>
      <c r="AU46" s="437"/>
      <c r="AV46" s="438"/>
      <c r="AW46" s="377" t="s">
        <v>1</v>
      </c>
      <c r="AX46" s="441"/>
      <c r="AY46" s="441"/>
      <c r="AZ46" s="359"/>
      <c r="BA46" s="95"/>
      <c r="BB46" s="96" t="s">
        <v>1</v>
      </c>
      <c r="BC46" s="91"/>
      <c r="BD46" s="91"/>
      <c r="BE46" s="96" t="s">
        <v>1</v>
      </c>
      <c r="BF46" s="91"/>
      <c r="BG46" s="92"/>
      <c r="BH46" s="96" t="s">
        <v>1</v>
      </c>
      <c r="BI46" s="93"/>
      <c r="BJ46" s="93"/>
      <c r="BK46" s="94"/>
      <c r="BL46" s="95"/>
      <c r="BM46" s="96" t="s">
        <v>1</v>
      </c>
      <c r="BN46" s="91"/>
      <c r="BO46" s="91"/>
      <c r="BP46" s="96" t="s">
        <v>1</v>
      </c>
      <c r="BQ46" s="91"/>
      <c r="BR46" s="92"/>
      <c r="BS46" s="96" t="s">
        <v>1</v>
      </c>
      <c r="BT46" s="93"/>
      <c r="BU46" s="93"/>
      <c r="BV46" s="94"/>
      <c r="BW46" s="95"/>
      <c r="BX46" s="96" t="s">
        <v>1</v>
      </c>
      <c r="BY46" s="91"/>
      <c r="BZ46" s="91"/>
      <c r="CA46" s="96" t="s">
        <v>1</v>
      </c>
      <c r="CB46" s="91"/>
      <c r="CC46" s="92"/>
      <c r="CD46" s="96" t="s">
        <v>1</v>
      </c>
      <c r="CE46" s="93"/>
      <c r="CF46" s="93"/>
      <c r="CG46" s="94"/>
      <c r="CH46" s="95"/>
      <c r="CI46" s="96" t="s">
        <v>1</v>
      </c>
      <c r="CJ46" s="91"/>
      <c r="CK46" s="91"/>
      <c r="CL46" s="96" t="s">
        <v>1</v>
      </c>
      <c r="CM46" s="91"/>
      <c r="CN46" s="92"/>
      <c r="CO46" s="96" t="s">
        <v>1</v>
      </c>
      <c r="CP46" s="91"/>
      <c r="CQ46" s="92"/>
      <c r="CR46" s="359"/>
    </row>
    <row r="47" spans="1:96" s="50" customFormat="1" x14ac:dyDescent="0.25">
      <c r="A47" s="50">
        <f t="shared" si="0"/>
        <v>34</v>
      </c>
      <c r="B47" s="358"/>
      <c r="C47" s="358" t="s">
        <v>10</v>
      </c>
      <c r="D47" s="363">
        <f>H9</f>
        <v>1666.67</v>
      </c>
      <c r="E47" s="320"/>
      <c r="F47" s="326" t="str">
        <f t="shared" ref="F47:F87" si="1">IF(OR(G47=$H$6,G47=0),"",G47/B47)</f>
        <v/>
      </c>
      <c r="G47" s="327"/>
      <c r="H47" s="410"/>
      <c r="I47" s="411"/>
      <c r="J47" s="329"/>
      <c r="K47" s="418"/>
      <c r="L47" s="419"/>
      <c r="M47" s="333"/>
      <c r="N47" s="424"/>
      <c r="O47" s="425"/>
      <c r="P47" s="351"/>
      <c r="Q47" s="335"/>
      <c r="R47" s="335" t="str">
        <f>IF(OR(S47=$H$6,S47=0),"",S47/B47)</f>
        <v/>
      </c>
      <c r="S47" s="336"/>
      <c r="T47" s="418"/>
      <c r="U47" s="411"/>
      <c r="V47" s="338"/>
      <c r="W47" s="418"/>
      <c r="X47" s="430"/>
      <c r="Y47" s="339"/>
      <c r="Z47" s="418"/>
      <c r="AA47" s="430"/>
      <c r="AB47" s="355"/>
      <c r="AC47" s="81"/>
      <c r="AD47" s="9"/>
      <c r="AE47" s="11"/>
      <c r="AF47" s="418"/>
      <c r="AG47" s="411"/>
      <c r="AH47" s="12"/>
      <c r="AI47" s="418"/>
      <c r="AJ47" s="439"/>
      <c r="AK47" s="13"/>
      <c r="AL47" s="424"/>
      <c r="AM47" s="425"/>
      <c r="AN47" s="360"/>
      <c r="AO47" s="370"/>
      <c r="AP47" s="378"/>
      <c r="AQ47" s="379"/>
      <c r="AR47" s="418"/>
      <c r="AS47" s="411"/>
      <c r="AT47" s="383"/>
      <c r="AU47" s="418"/>
      <c r="AV47" s="439"/>
      <c r="AW47" s="385"/>
      <c r="AX47" s="418"/>
      <c r="AY47" s="425"/>
      <c r="AZ47" s="360"/>
      <c r="BA47" s="17" t="str">
        <f t="shared" ref="BA47:BA78" si="2">IF(OR(BB47=$H$6,BB47=0),"",BB47/B47)</f>
        <v/>
      </c>
      <c r="BB47" s="14"/>
      <c r="BC47" s="125"/>
      <c r="BD47" s="10"/>
      <c r="BE47" s="15"/>
      <c r="BF47" s="125"/>
      <c r="BG47" s="23"/>
      <c r="BH47" s="16"/>
      <c r="BI47" s="125"/>
      <c r="BJ47" s="126"/>
      <c r="BK47" s="49"/>
      <c r="BL47" s="17"/>
      <c r="BM47" s="14"/>
      <c r="BN47" s="125"/>
      <c r="BO47" s="10"/>
      <c r="BP47" s="15"/>
      <c r="BQ47" s="125"/>
      <c r="BR47" s="23"/>
      <c r="BS47" s="16"/>
      <c r="BT47" s="125"/>
      <c r="BU47" s="126"/>
      <c r="BV47" s="49"/>
      <c r="BW47" s="17"/>
      <c r="BX47" s="14"/>
      <c r="BY47" s="125"/>
      <c r="BZ47" s="10"/>
      <c r="CA47" s="15"/>
      <c r="CB47" s="125"/>
      <c r="CC47" s="23"/>
      <c r="CD47" s="16"/>
      <c r="CE47" s="125"/>
      <c r="CF47" s="126"/>
      <c r="CG47" s="49"/>
      <c r="CH47" s="17"/>
      <c r="CI47" s="14"/>
      <c r="CJ47" s="125"/>
      <c r="CK47" s="10"/>
      <c r="CL47" s="15"/>
      <c r="CM47" s="125"/>
      <c r="CN47" s="23"/>
      <c r="CO47" s="15"/>
      <c r="CP47" s="125"/>
      <c r="CQ47" s="23"/>
      <c r="CR47" s="360"/>
    </row>
    <row r="48" spans="1:96" x14ac:dyDescent="0.25">
      <c r="A48" s="50">
        <f t="shared" si="0"/>
        <v>35</v>
      </c>
      <c r="B48" s="364">
        <f>SUM(D47+0.01)</f>
        <v>1666.68</v>
      </c>
      <c r="C48" s="365" t="s">
        <v>10</v>
      </c>
      <c r="D48" s="366">
        <f>H11</f>
        <v>2150</v>
      </c>
      <c r="E48" s="326">
        <f>H25</f>
        <v>0.05</v>
      </c>
      <c r="F48" s="326" t="str">
        <f t="shared" si="1"/>
        <v/>
      </c>
      <c r="G48" s="327">
        <f>IF(AND(IF((((B48-1-$H$11)*E48))&gt;$H$21,$H$21,IF((((B48-1-$H$11)*E48))&lt;$H$6,$H$6,((B48-1-$H$11)*E48)))&lt;=$H$6,B48-1&lt;$H$11),$H$6,IF((((B48-1-$H$11)*E48))&gt;$H$21,$H$21,IF((((B48-1-$H$11)*E48))&lt;$H$6,$H$6,((B48-1-$H$11)*E48))))</f>
        <v>9</v>
      </c>
      <c r="H48" s="412"/>
      <c r="I48" s="411">
        <f t="shared" ref="I48:I121" si="3">SUM(G48*H48)</f>
        <v>0</v>
      </c>
      <c r="J48" s="329">
        <f t="shared" ref="J48:J79" si="4">IF(G48=0,0,IF((ROUND(G48*(1+$H$32),0))&gt;$H$22,$H$22,IF((ROUND(G48*(1+$H$32),0))&lt;$H$7,$H$7,ROUND(G48*(1+$H$32),0))))</f>
        <v>13</v>
      </c>
      <c r="K48" s="420"/>
      <c r="L48" s="419">
        <f t="shared" ref="L48:L111" si="5">SUM(J48*K48)</f>
        <v>0</v>
      </c>
      <c r="M48" s="333">
        <f t="shared" ref="M48:M79" si="6">IF(J48=0,0,IF((ROUND(J48*(1+$H$33),0))&gt;$H$23,$H$23,IF((ROUND(J48*(1+$H$33),0))&lt;$H$8,$H$8,ROUND(J48*(1+$H$33),0))))</f>
        <v>17</v>
      </c>
      <c r="N48" s="426"/>
      <c r="O48" s="427">
        <f t="shared" ref="O48:O106" si="7">SUM(M48*N48)</f>
        <v>0</v>
      </c>
      <c r="P48" s="351">
        <f>SUM(I48+L48+O48)</f>
        <v>0</v>
      </c>
      <c r="Q48" s="335">
        <f>H25</f>
        <v>0.05</v>
      </c>
      <c r="R48" s="335" t="str">
        <f t="shared" ref="R48:R79" si="8">IF(OR(S48=$H$6-1,S48=0),"",S48/B48)</f>
        <v/>
      </c>
      <c r="S48" s="336">
        <f>IF(AND(IF((((B48-1-$H$12)*Q48)/$H$34)&gt;$H$21,$H$21,IF((((B48-1-$H$12)*Q48)/$H$34)&lt;$H$6-1,$H$6-1,((B48-1-$H$12)*Q48)/$H$34))&lt;=$H$6-1,B48-1&lt;$H$12),$H$6-1,IF((((B48-1-$H$12)*Q48)/$H$34)&gt;$H$21,$H$21,IF((((B48-1-$H$12)*Q48)/$H$34)&lt;$H$6-1,$H$6-1,((B48-1-$H$12)*Q48)/$H$34)))</f>
        <v>8</v>
      </c>
      <c r="T48" s="421"/>
      <c r="U48" s="411">
        <f t="shared" ref="U48:U111" si="9">S48*T48</f>
        <v>0</v>
      </c>
      <c r="V48" s="338">
        <f t="shared" ref="V48:V79" si="10">IF(S48=0,0,IF((ROUND(S48*(1+$H$32),0))&gt;$H$22,$H$22,IF((ROUND(S48*(1+$H$32),0))&lt;$H$7-1,$H$7-1,ROUND(S48*(1+$H$32),0))))</f>
        <v>12</v>
      </c>
      <c r="W48" s="421"/>
      <c r="X48" s="430">
        <f t="shared" ref="X48:X111" si="11">V48*W48</f>
        <v>0</v>
      </c>
      <c r="Y48" s="339">
        <f t="shared" ref="Y48:Y79" si="12">IF(V48=0,0,IF((ROUND(V48*(1+$H$33),0))&gt;$H$23,$H$23,IF((ROUND(V48*(1+$H$33),0))&lt;$H$8-1,$H$8-1,ROUND(V48*(1+$H$33),0))))</f>
        <v>16</v>
      </c>
      <c r="Z48" s="421"/>
      <c r="AA48" s="430">
        <f t="shared" ref="AA48:AA111" si="13">Y48*Z48</f>
        <v>0</v>
      </c>
      <c r="AB48" s="355">
        <f t="shared" ref="AB48:AB111" si="14">U48+X48+AA48</f>
        <v>0</v>
      </c>
      <c r="AC48" s="9">
        <f>H25</f>
        <v>0.05</v>
      </c>
      <c r="AD48" s="9" t="str">
        <f t="shared" ref="AD48:AD79" si="15">IF(OR(AE48=$H$6-2,AE48=0),"",AE48/B48)</f>
        <v/>
      </c>
      <c r="AE48" s="11">
        <f>IF(AND(IF((((B48-1-$H$13)*AC48)/$H$35)&gt;$H$21,$H$21,IF((((B48-1-$H$13)*AC48)/$H$35)&lt;$H$6-2,$H$6-2,((B48-1-$H$13)*AC48)/$H$35))&lt;=$H$6-2,B48-1&lt;$H$13),$H$6-2,IF((((B48-1-$H$13)*AC48)/$H$35)&gt;$H$21,$H$21,IF((((B48-1-$H$13)*AC48)/$H$35)&lt;$H$6-2,$H$6-2,((B48-1-$H$13)*AC48)/$H$35)))</f>
        <v>7</v>
      </c>
      <c r="AF48" s="421"/>
      <c r="AG48" s="411">
        <f t="shared" ref="AG48:AG111" si="16">AE48*AF48</f>
        <v>0</v>
      </c>
      <c r="AH48" s="12">
        <f t="shared" ref="AH48:AH79" si="17">IF(AE48=0,0,IF((ROUND(AE48*(1+$H$32),0))&gt;$H$22,$H$22,IF((ROUND(AE48*(1+$H$32),0))&lt;$H$7-2,$H$7-2,ROUND(AE48*(1+$H$32),0))))</f>
        <v>11</v>
      </c>
      <c r="AI48" s="421"/>
      <c r="AJ48" s="439">
        <f t="shared" ref="AJ48:AJ111" si="18">AH48*AI48</f>
        <v>0</v>
      </c>
      <c r="AK48" s="13">
        <f t="shared" ref="AK48:AK79" si="19">IF(AH48=0,0,IF((ROUND(AH48*(1+$H$33),0))&gt;$H$23,$H$23,IF((ROUND(AH48*(1+$H$33),0))&lt;$H$8-2,$H$8-2,ROUND(AH48*(1+$H$33),0))))</f>
        <v>15</v>
      </c>
      <c r="AL48" s="426"/>
      <c r="AM48" s="427">
        <f t="shared" ref="AM48:AM111" si="20">AK48*AL48</f>
        <v>0</v>
      </c>
      <c r="AN48" s="361">
        <f t="shared" ref="AN48:AN111" si="21">AG48+AJ48+AM48</f>
        <v>0</v>
      </c>
      <c r="AO48" s="378">
        <f>H25</f>
        <v>0.05</v>
      </c>
      <c r="AP48" s="378" t="str">
        <f t="shared" ref="AP48:AP79" si="22">IF(OR(AQ48=$H$6-3,AQ48=0),"",AQ48/B48)</f>
        <v/>
      </c>
      <c r="AQ48" s="379">
        <f>IF(AND(IF((((B48-1-$H$14)*AO48)/$H$36)&gt;$H$21,$H$21,IF((((B48-1-$H$14)*AO48)/$H$36)&lt;$H$6-3,$H$6-3,((B48-1-$H$14)*AO48)/$H$36))&lt;=$H$6-3,B48-1&lt;$H$14),$H$6-3,IF((((B48-1-$H$14)*AO48)/$H$36)&gt;$H$21,$H$21,IF((((B48-1-$H$14)*AO48)/$H$36)&lt;$H$6-3,$H$6-3,((B48-1-$H$14)*AO48)/$H$36)))</f>
        <v>6</v>
      </c>
      <c r="AR48" s="421"/>
      <c r="AS48" s="411">
        <f t="shared" ref="AS48:AS111" si="23">AQ48*AR48</f>
        <v>0</v>
      </c>
      <c r="AT48" s="383">
        <f t="shared" ref="AT48:AT79" si="24">IF(AQ48=0,0,IF((ROUND(AQ48*(1+$H$32),0))&gt;$H$22,$H$22,IF((ROUND(AQ48*(1+$H$32),0))&lt;$H$7-3,$H$7-3,ROUND(AQ48*(1+$H$32),0))))</f>
        <v>10</v>
      </c>
      <c r="AU48" s="421"/>
      <c r="AV48" s="439">
        <f t="shared" ref="AV48:AV111" si="25">AT48*AU48</f>
        <v>0</v>
      </c>
      <c r="AW48" s="385">
        <f t="shared" ref="AW48:AW79" si="26">IF(AT48=0,0,IF((ROUND(AT48*(1+$H$33),0))&gt;$H$23,$H$23,IF((ROUND(AT48*(1+$H$33),0))&lt;$H$8-3,$H$8-3,ROUND(AT48*(1+$H$33),0))))</f>
        <v>14</v>
      </c>
      <c r="AX48" s="421"/>
      <c r="AY48" s="427">
        <f t="shared" ref="AY48:AY111" si="27">AW48*AX48</f>
        <v>0</v>
      </c>
      <c r="AZ48" s="361">
        <f t="shared" ref="AZ48:AZ111" si="28">AS48+AV48+AY48</f>
        <v>0</v>
      </c>
      <c r="BA48" s="17">
        <f t="shared" si="2"/>
        <v>2.9999760001919984E-3</v>
      </c>
      <c r="BB48" s="14">
        <f t="shared" ref="BB48:BB79" si="29">IF(AND(IF((((B48-1-$H$15)*$H$25)/$H$37)&gt;$H$21,$H$21,IF((((B48-1-$H$15)*$H$25)/$H$37)&lt;$H$6-4,$H$6-4,((B48-1-$H$15)*$H$25)/$H$37))&lt;=$H$6-4,B48-1&lt;$H$15),$H$6-4,IF((((B48-1-$H$15)*$H$25)/$H$37)&gt;$H$21,$H$21,IF((((B48-1-$H$15)*$H$25)/$H$37)&lt;$H$6-4,$H$6-4,((B48-1-$H$15)*$H$25)/$H$37)))</f>
        <v>5</v>
      </c>
      <c r="BC48" s="24"/>
      <c r="BD48" s="10">
        <f t="shared" ref="BD48:BD111" si="30">BB48*BC48</f>
        <v>0</v>
      </c>
      <c r="BE48" s="15">
        <f t="shared" ref="BE48:BE79" si="31">IF(BB48=0,0,IF((ROUND(BB48*(1+$H$32),0))&gt;$H$22,$H$22,IF((ROUND(BB48*(1+$H$32),0))&lt;$H$7-4,$H$7-4,ROUND(BB48*(1+$H$32),0))))</f>
        <v>9</v>
      </c>
      <c r="BF48" s="24"/>
      <c r="BG48" s="23">
        <f t="shared" ref="BG48:BG111" si="32">BE48*BF48</f>
        <v>0</v>
      </c>
      <c r="BH48" s="16">
        <f t="shared" ref="BH48:BH79" si="33">IF(BE48=0,0,IF((ROUND(BE48*(1+$H$32),0))&gt;$H$22,$H$22,IF((ROUND(BE48*(1+$H$32),0))&lt;$H$8-4,$H$8-4,ROUND(BE48*(1+$H$32),0))))</f>
        <v>13</v>
      </c>
      <c r="BI48" s="24"/>
      <c r="BJ48" s="25">
        <f t="shared" ref="BJ48:BJ111" si="34">BH48*BI48</f>
        <v>0</v>
      </c>
      <c r="BK48" s="26">
        <f t="shared" ref="BK48:BK111" si="35">BD48+BG48+BJ48</f>
        <v>0</v>
      </c>
      <c r="BL48" s="17">
        <f t="shared" ref="BL48:BL79" si="36">IF(OR(BM48=$H$6,BM48=0),"",BM48/B48)</f>
        <v>2.3999808001535987E-3</v>
      </c>
      <c r="BM48" s="14">
        <f t="shared" ref="BM48:BM79" si="37">IF(AND(IF((((B48-1-$H$16)*$H$25)/$H$38)&gt;$H$21,$H$21,IF((((B48-1-$H$16)*$H$25)/$H$38)&lt;$H$6-5,$H$6-5,((B48-1-$H$16)*$H$25)/$H$38))&lt;=$H$6-5,B48-1&lt;$H$16),$H$6-5,IF((((B48-1-$H$16)*$H$25)/$H$38)&gt;$H$21,$H$21,IF((((B48-1-$H$16)*$H$25)/$H$38)&lt;$H$6-5,$H$6-5,((B48-1-$H$16)*$H$25)/$H$38)))</f>
        <v>4</v>
      </c>
      <c r="BN48" s="24"/>
      <c r="BO48" s="10">
        <f t="shared" ref="BO48:BO111" si="38">BM48*BN48</f>
        <v>0</v>
      </c>
      <c r="BP48" s="15">
        <f t="shared" ref="BP48:BP79" si="39">IF(BM48=0,0,IF((ROUND(BM48*(1+$H$32),0))&gt;$H$22,$H$22,IF((ROUND(BM48*(1+$H$32),0))&lt;$H$7-5,$H$7-5,ROUND(BM48*(1+$H$32),0))))</f>
        <v>8</v>
      </c>
      <c r="BQ48" s="24"/>
      <c r="BR48" s="23">
        <f t="shared" ref="BR48:BR111" si="40">BP48*BQ48</f>
        <v>0</v>
      </c>
      <c r="BS48" s="16">
        <f t="shared" ref="BS48:BS79" si="41">IF(BP48=0,0,IF((ROUND(BP48*(1+$H$32),0))&gt;$H$22,$H$22,IF((ROUND(BP48*(1+$H$32),0))&lt;$H$8-5,$H$8-5,ROUND(BP48*(1+$H$32),0))))</f>
        <v>12</v>
      </c>
      <c r="BT48" s="24"/>
      <c r="BU48" s="25">
        <f t="shared" ref="BU48:BU111" si="42">BS48*BT48</f>
        <v>0</v>
      </c>
      <c r="BV48" s="26">
        <f t="shared" ref="BV48:BV111" si="43">BO48+BR48+BU48</f>
        <v>0</v>
      </c>
      <c r="BW48" s="17">
        <f t="shared" ref="BW48:BW79" si="44">IF(OR(BX48=$H$6,BX48=0),"",BX48/B48)</f>
        <v>1.7999856001151991E-3</v>
      </c>
      <c r="BX48" s="14">
        <f t="shared" ref="BX48:BX79" si="45">IF(AND(IF((((B48-1-$H$17)*$H$25)/$H$39)&gt;$H$21,$H$21,IF((((B48-1-$H$17)*$H$25)/$H$39)&lt;$H$6-6,$H$6-6,((B48-1-$H$17)*$H$25)/$H$39))&lt;=$H$6-6,B48-1&lt;$H$17),$H$6-6,IF((((B48-1-$H$17)*$H$25)/$H$39)&gt;$H$21,$H$21,IF((((B48-1-$H$17)*$H$25)/$H$39)&lt;$H$6-6,$H$6-6,((B48-1-$H$17)*$H$25)/$H$39)))</f>
        <v>3</v>
      </c>
      <c r="BY48" s="24"/>
      <c r="BZ48" s="10">
        <f t="shared" ref="BZ48:BZ111" si="46">BX48*BY48</f>
        <v>0</v>
      </c>
      <c r="CA48" s="15">
        <f t="shared" ref="CA48:CA79" si="47">IF(BX48=0,0,IF((ROUND(BX48*(1+$H$32),0))&gt;$H$22,$H$22,IF((ROUND(BX48*(1+$H$32),0))&lt;$H$7-6,$H$7-6,ROUND(BX48*(1+$H$32),0))))</f>
        <v>7</v>
      </c>
      <c r="CB48" s="24"/>
      <c r="CC48" s="23">
        <f t="shared" ref="CC48:CC111" si="48">CA48*CB48</f>
        <v>0</v>
      </c>
      <c r="CD48" s="16">
        <f t="shared" ref="CD48:CD79" si="49">IF(CA48=0,0,IF((ROUND(CA48*(1+$H$32),0))&gt;$H$22,$H$22,IF((ROUND(CA48*(1+$H$32),0))&lt;$H$8-6,$H$8-6,ROUND(CA48*(1+$H$32),0))))</f>
        <v>11</v>
      </c>
      <c r="CE48" s="24"/>
      <c r="CF48" s="25">
        <f t="shared" ref="CF48:CF111" si="50">CD48*CE48</f>
        <v>0</v>
      </c>
      <c r="CG48" s="26">
        <f t="shared" ref="CG48:CG111" si="51">BZ48+CC48+CF48</f>
        <v>0</v>
      </c>
      <c r="CH48" s="17">
        <f t="shared" ref="CH48:CH79" si="52">IF(OR(CI48=$H$6,CI48=0),"",CI48/B48)</f>
        <v>1.1999904000767993E-3</v>
      </c>
      <c r="CI48" s="14">
        <f t="shared" ref="CI48:CI79" si="53">IF(AND(IF((((B48-1-$H$18)*$H$25)/$H$40)&gt;$H$21,$H$21,IF((((B48-1-$H$18)*$H$25)/$H$40)&lt;$H$6-7,$H$6-7,((B48-1-$H$18)*$H$25)/$H$40))&lt;=$H$6-7,B48-1&lt;$H$18),$H$6-7,IF((((B48-1-$H$18)*$H$25)/$H$40)&gt;$H$21,$H$21,IF((((B48-1-$H$18)*$H$25)/$H$40)&lt;$H$6-7,$H$6-7,((B48-1-$H$18)*$H$25)/$H$40)))</f>
        <v>2</v>
      </c>
      <c r="CJ48" s="24"/>
      <c r="CK48" s="10">
        <f t="shared" ref="CK48:CK111" si="54">CI48*CJ48</f>
        <v>0</v>
      </c>
      <c r="CL48" s="15">
        <f t="shared" ref="CL48:CL79" si="55">IF(CI48=0,0,IF((ROUND(CI48*(1+$H$32),0))&gt;$H$22,$H$22,IF((ROUND(CI48*(1+$H$32),0))&lt;$H$7-7,$H$7-7,ROUND(CI48*(1+$H$32),0))))</f>
        <v>6</v>
      </c>
      <c r="CM48" s="24"/>
      <c r="CN48" s="23">
        <f t="shared" ref="CN48:CN111" si="56">CL48*CM48</f>
        <v>0</v>
      </c>
      <c r="CO48" s="15">
        <f t="shared" ref="CO48:CO79" si="57">IF(CL48=0,0,IF((ROUND(CL48*(1+$H$32),0))&gt;$H$22,$H$22,IF((ROUND(CL48*(1+$H$32),0))&lt;$H$8-7,$H$8-7,ROUND(CL48*(1+$H$32),0))))</f>
        <v>10</v>
      </c>
      <c r="CP48" s="24"/>
      <c r="CQ48" s="23">
        <f t="shared" ref="CQ48:CQ111" si="58">CO48*CP48</f>
        <v>0</v>
      </c>
      <c r="CR48" s="361">
        <f t="shared" ref="CR48:CR111" si="59">CK48+CN48+CQ48</f>
        <v>0</v>
      </c>
    </row>
    <row r="49" spans="1:96" x14ac:dyDescent="0.25">
      <c r="A49" s="50">
        <f t="shared" si="0"/>
        <v>36</v>
      </c>
      <c r="B49" s="367">
        <f t="shared" ref="B49:B112" si="60">SUM(D48+1)</f>
        <v>2151</v>
      </c>
      <c r="C49" s="365" t="s">
        <v>10</v>
      </c>
      <c r="D49" s="366">
        <f>D48+$H$19</f>
        <v>2250</v>
      </c>
      <c r="E49" s="326">
        <f>IF((((B49-1-$H$11)*$H$25))&lt;$H$6,$H$25,IF(G48=$H$21,E48,IF((E48+$H$29)&gt;$H$28,$H$28,E48+$H$29)))</f>
        <v>0.05</v>
      </c>
      <c r="F49" s="326" t="str">
        <f t="shared" si="1"/>
        <v/>
      </c>
      <c r="G49" s="327">
        <f t="shared" ref="G49:G112" si="61">IF(AND(IF((((B49-1-$H$11)*E49))&gt;$H$21,$H$21,IF((((B49-1-$H$11)*E49))&lt;$H$6,$H$6,((B49-1-$H$11)*E49)))&lt;=$H$6,B49-1&lt;$H$11),$H$6,IF((((B49-1-$H$11)*E49))&gt;$H$21,$H$21,IF((((B49-1-$H$11)*E49))&lt;$H$6,$H$6,((B49-1-$H$11)*E49))))</f>
        <v>9</v>
      </c>
      <c r="H49" s="413"/>
      <c r="I49" s="414">
        <f t="shared" si="3"/>
        <v>0</v>
      </c>
      <c r="J49" s="329">
        <f t="shared" si="4"/>
        <v>13</v>
      </c>
      <c r="K49" s="421"/>
      <c r="L49" s="414">
        <f t="shared" si="5"/>
        <v>0</v>
      </c>
      <c r="M49" s="333">
        <f t="shared" si="6"/>
        <v>17</v>
      </c>
      <c r="N49" s="428"/>
      <c r="O49" s="414">
        <f t="shared" si="7"/>
        <v>0</v>
      </c>
      <c r="P49" s="351">
        <f t="shared" ref="P49:P112" si="62">SUM(I49+L49+O49)</f>
        <v>0</v>
      </c>
      <c r="Q49" s="335">
        <f t="shared" ref="Q49:Q54" si="63">IF((((B49-1-$H$12)*$H$25/$H$34))&lt;=($H$6-1),$H$25,IF(S48=$H$21,Q48,IF((Q48+$H$27)&gt;$H$26,$H$26,Q48+$H$27)))</f>
        <v>0.05</v>
      </c>
      <c r="R49" s="335" t="str">
        <f t="shared" si="8"/>
        <v/>
      </c>
      <c r="S49" s="336">
        <f t="shared" ref="S49:S112" si="64">IF(AND(IF((((B49-1-$H$12)*Q49)/$H$34)&gt;$H$21,$H$21,IF((((B49-1-$H$12)*Q49)/$H$34)&lt;$H$6-1,$H$6-1,((B49-1-$H$12)*Q49)/$H$34))&lt;=$H$6-1,B49-1&lt;$H$12),$H$6-1,IF((((B49-1-$H$12)*Q49)/$H$34)&gt;$H$21,$H$21,IF((((B49-1-$H$12)*Q49)/$H$34)&lt;$H$6-1,$H$6-1,((B49-1-$H$12)*Q49)/$H$34)))</f>
        <v>8</v>
      </c>
      <c r="T49" s="421"/>
      <c r="U49" s="411">
        <f t="shared" si="9"/>
        <v>0</v>
      </c>
      <c r="V49" s="338">
        <f t="shared" si="10"/>
        <v>12</v>
      </c>
      <c r="W49" s="421"/>
      <c r="X49" s="419">
        <f t="shared" si="11"/>
        <v>0</v>
      </c>
      <c r="Y49" s="339">
        <f t="shared" si="12"/>
        <v>16</v>
      </c>
      <c r="Z49" s="421"/>
      <c r="AA49" s="427">
        <f t="shared" si="13"/>
        <v>0</v>
      </c>
      <c r="AB49" s="355">
        <f t="shared" si="14"/>
        <v>0</v>
      </c>
      <c r="AC49" s="9">
        <f>IF((((B49-1-$H$13)*$H$25/$H$35))&lt;=($H$6-2),$H$25,IF(AE48=$H$21,AC48,IF((AC48+$H$27)&gt;$H$26,$H$26,AC48+$H$27)))</f>
        <v>0.05</v>
      </c>
      <c r="AD49" s="9" t="str">
        <f t="shared" si="15"/>
        <v/>
      </c>
      <c r="AE49" s="11">
        <f t="shared" ref="AE49:AE112" si="65">IF(AND(IF((((B49-1-$H$13)*AC49)/$H$35)&gt;$H$21,$H$21,IF((((B49-1-$H$13)*AC49)/$H$35)&lt;$H$6-2,$H$6-2,((B49-1-$H$13)*AC49)/$H$35))&lt;=$H$6-2,B49-1&lt;$H$13),$H$6-2,IF((((B49-1-$H$13)*AC49)/$H$35)&gt;$H$21,$H$21,IF((((B49-1-$H$13)*AC49)/$H$35)&lt;$H$6-2,$H$6-2,((B49-1-$H$13)*AC49)/$H$35)))</f>
        <v>7</v>
      </c>
      <c r="AF49" s="421"/>
      <c r="AG49" s="411">
        <f t="shared" si="16"/>
        <v>0</v>
      </c>
      <c r="AH49" s="12">
        <f t="shared" si="17"/>
        <v>11</v>
      </c>
      <c r="AI49" s="421"/>
      <c r="AJ49" s="439">
        <f t="shared" si="18"/>
        <v>0</v>
      </c>
      <c r="AK49" s="13">
        <f t="shared" si="19"/>
        <v>15</v>
      </c>
      <c r="AL49" s="426"/>
      <c r="AM49" s="427">
        <f t="shared" si="20"/>
        <v>0</v>
      </c>
      <c r="AN49" s="361">
        <f t="shared" si="21"/>
        <v>0</v>
      </c>
      <c r="AO49" s="378">
        <f>IF((((B49-1-$H$14)*$H$25/$H$36))&lt;=($H$6-3),$H$25,IF(AQ48=$H$21,AO48,IF((AO48+$H$27)&gt;$H$26,$H$26,AO48+$H$27)))</f>
        <v>0.05</v>
      </c>
      <c r="AP49" s="378" t="str">
        <f t="shared" si="22"/>
        <v/>
      </c>
      <c r="AQ49" s="379">
        <f t="shared" ref="AQ49:AQ112" si="66">IF(AND(IF((((B49-1-$H$14)*AO49)/$H$36)&gt;$H$21,$H$21,IF((((B49-1-$H$14)*AO49)/$H$36)&lt;$H$6-3,$H$6-3,((B49-1-$H$14)*AO49)/$H$36))&lt;=$H$6-3,B49-1&lt;$H$14),$H$6-3,IF((((B49-1-$H$14)*AO49)/$H$36)&gt;$H$21,$H$21,IF((((B49-1-$H$14)*AO49)/$H$36)&lt;$H$6-3,$H$6-3,((B49-1-$H$14)*AO49)/$H$36)))</f>
        <v>6</v>
      </c>
      <c r="AR49" s="421"/>
      <c r="AS49" s="411">
        <f t="shared" si="23"/>
        <v>0</v>
      </c>
      <c r="AT49" s="383">
        <f t="shared" si="24"/>
        <v>10</v>
      </c>
      <c r="AU49" s="421"/>
      <c r="AV49" s="439">
        <f t="shared" si="25"/>
        <v>0</v>
      </c>
      <c r="AW49" s="385">
        <f t="shared" si="26"/>
        <v>14</v>
      </c>
      <c r="AX49" s="421"/>
      <c r="AY49" s="427">
        <f t="shared" si="27"/>
        <v>0</v>
      </c>
      <c r="AZ49" s="361">
        <f t="shared" si="28"/>
        <v>0</v>
      </c>
      <c r="BA49" s="17">
        <f t="shared" si="2"/>
        <v>2.3245002324500234E-3</v>
      </c>
      <c r="BB49" s="14">
        <f t="shared" si="29"/>
        <v>5</v>
      </c>
      <c r="BC49" s="24"/>
      <c r="BD49" s="10">
        <f t="shared" si="30"/>
        <v>0</v>
      </c>
      <c r="BE49" s="15">
        <f t="shared" si="31"/>
        <v>9</v>
      </c>
      <c r="BF49" s="24"/>
      <c r="BG49" s="23">
        <f t="shared" si="32"/>
        <v>0</v>
      </c>
      <c r="BH49" s="16">
        <f t="shared" si="33"/>
        <v>13</v>
      </c>
      <c r="BI49" s="24"/>
      <c r="BJ49" s="25">
        <f t="shared" si="34"/>
        <v>0</v>
      </c>
      <c r="BK49" s="26">
        <f t="shared" si="35"/>
        <v>0</v>
      </c>
      <c r="BL49" s="17">
        <f t="shared" si="36"/>
        <v>1.8596001859600185E-3</v>
      </c>
      <c r="BM49" s="14">
        <f t="shared" si="37"/>
        <v>4</v>
      </c>
      <c r="BN49" s="24"/>
      <c r="BO49" s="10">
        <f t="shared" si="38"/>
        <v>0</v>
      </c>
      <c r="BP49" s="15">
        <f t="shared" si="39"/>
        <v>8</v>
      </c>
      <c r="BQ49" s="24"/>
      <c r="BR49" s="23">
        <f t="shared" si="40"/>
        <v>0</v>
      </c>
      <c r="BS49" s="16">
        <f t="shared" si="41"/>
        <v>12</v>
      </c>
      <c r="BT49" s="24"/>
      <c r="BU49" s="25">
        <f t="shared" si="42"/>
        <v>0</v>
      </c>
      <c r="BV49" s="26">
        <f t="shared" si="43"/>
        <v>0</v>
      </c>
      <c r="BW49" s="17">
        <f t="shared" si="44"/>
        <v>1.3947001394700139E-3</v>
      </c>
      <c r="BX49" s="14">
        <f t="shared" si="45"/>
        <v>3</v>
      </c>
      <c r="BY49" s="24"/>
      <c r="BZ49" s="10">
        <f t="shared" si="46"/>
        <v>0</v>
      </c>
      <c r="CA49" s="15">
        <f t="shared" si="47"/>
        <v>7</v>
      </c>
      <c r="CB49" s="24"/>
      <c r="CC49" s="23">
        <f t="shared" si="48"/>
        <v>0</v>
      </c>
      <c r="CD49" s="16">
        <f t="shared" si="49"/>
        <v>11</v>
      </c>
      <c r="CE49" s="24"/>
      <c r="CF49" s="25">
        <f t="shared" si="50"/>
        <v>0</v>
      </c>
      <c r="CG49" s="26">
        <f t="shared" si="51"/>
        <v>0</v>
      </c>
      <c r="CH49" s="17">
        <f t="shared" si="52"/>
        <v>9.2980009298000927E-4</v>
      </c>
      <c r="CI49" s="14">
        <f t="shared" si="53"/>
        <v>2</v>
      </c>
      <c r="CJ49" s="24"/>
      <c r="CK49" s="10">
        <f t="shared" si="54"/>
        <v>0</v>
      </c>
      <c r="CL49" s="15">
        <f t="shared" si="55"/>
        <v>6</v>
      </c>
      <c r="CM49" s="24"/>
      <c r="CN49" s="23">
        <f t="shared" si="56"/>
        <v>0</v>
      </c>
      <c r="CO49" s="15">
        <f t="shared" si="57"/>
        <v>10</v>
      </c>
      <c r="CP49" s="24"/>
      <c r="CQ49" s="23">
        <f t="shared" si="58"/>
        <v>0</v>
      </c>
      <c r="CR49" s="361">
        <f t="shared" si="59"/>
        <v>0</v>
      </c>
    </row>
    <row r="50" spans="1:96" x14ac:dyDescent="0.25">
      <c r="A50" s="50">
        <f t="shared" si="0"/>
        <v>37</v>
      </c>
      <c r="B50" s="367">
        <f t="shared" si="60"/>
        <v>2251</v>
      </c>
      <c r="C50" s="365" t="s">
        <v>10</v>
      </c>
      <c r="D50" s="366">
        <f t="shared" ref="D50:D113" si="67">D49+$H$19</f>
        <v>2350</v>
      </c>
      <c r="E50" s="326">
        <f>IF((((B50-1-$H$11)*$H$25))&lt;$H$6,$H$25,IF(G49=$H$21,E49,IF((E49+$H$29)&gt;$H$28,$H$28,E49+$H$29)))</f>
        <v>0.05</v>
      </c>
      <c r="F50" s="326" t="str">
        <f t="shared" si="1"/>
        <v/>
      </c>
      <c r="G50" s="327">
        <f t="shared" si="61"/>
        <v>9</v>
      </c>
      <c r="H50" s="413"/>
      <c r="I50" s="414">
        <f>SUM(G50*H50)</f>
        <v>0</v>
      </c>
      <c r="J50" s="329">
        <f t="shared" si="4"/>
        <v>13</v>
      </c>
      <c r="K50" s="421"/>
      <c r="L50" s="414">
        <f>SUM(J50*K50)</f>
        <v>0</v>
      </c>
      <c r="M50" s="333">
        <f t="shared" si="6"/>
        <v>17</v>
      </c>
      <c r="N50" s="428"/>
      <c r="O50" s="414">
        <f t="shared" si="7"/>
        <v>0</v>
      </c>
      <c r="P50" s="351">
        <f t="shared" si="62"/>
        <v>0</v>
      </c>
      <c r="Q50" s="335">
        <f t="shared" si="63"/>
        <v>0.05</v>
      </c>
      <c r="R50" s="335" t="str">
        <f t="shared" si="8"/>
        <v/>
      </c>
      <c r="S50" s="336">
        <f t="shared" si="64"/>
        <v>8</v>
      </c>
      <c r="T50" s="421"/>
      <c r="U50" s="411">
        <f t="shared" si="9"/>
        <v>0</v>
      </c>
      <c r="V50" s="338">
        <f t="shared" si="10"/>
        <v>12</v>
      </c>
      <c r="W50" s="421"/>
      <c r="X50" s="419">
        <f t="shared" si="11"/>
        <v>0</v>
      </c>
      <c r="Y50" s="339">
        <f t="shared" si="12"/>
        <v>16</v>
      </c>
      <c r="Z50" s="421"/>
      <c r="AA50" s="427">
        <f t="shared" si="13"/>
        <v>0</v>
      </c>
      <c r="AB50" s="355">
        <f t="shared" si="14"/>
        <v>0</v>
      </c>
      <c r="AC50" s="9">
        <f t="shared" ref="AC50:AC113" si="68">IF((((B50-1-$H$13)*$H$25/$H$35))&lt;=($H$6-2),$H$25,IF(AE49=$H$21,AC49,IF((AC49+$H$27)&gt;$H$26,$H$26,AC49+$H$27)))</f>
        <v>0.05</v>
      </c>
      <c r="AD50" s="9" t="str">
        <f t="shared" si="15"/>
        <v/>
      </c>
      <c r="AE50" s="11">
        <f t="shared" si="65"/>
        <v>7</v>
      </c>
      <c r="AF50" s="421"/>
      <c r="AG50" s="411">
        <f t="shared" si="16"/>
        <v>0</v>
      </c>
      <c r="AH50" s="12">
        <f t="shared" si="17"/>
        <v>11</v>
      </c>
      <c r="AI50" s="421"/>
      <c r="AJ50" s="439">
        <f t="shared" si="18"/>
        <v>0</v>
      </c>
      <c r="AK50" s="13">
        <f t="shared" si="19"/>
        <v>15</v>
      </c>
      <c r="AL50" s="426"/>
      <c r="AM50" s="427">
        <f t="shared" si="20"/>
        <v>0</v>
      </c>
      <c r="AN50" s="361">
        <f t="shared" si="21"/>
        <v>0</v>
      </c>
      <c r="AO50" s="378">
        <f t="shared" ref="AO50:AO113" si="69">IF((((B50-1-$H$14)*$H$25/$H$36))&lt;=($H$6-3),$H$25,IF(AQ49=$H$21,AO49,IF((AO49+$H$27)&gt;$H$26,$H$26,AO49+$H$27)))</f>
        <v>0.05</v>
      </c>
      <c r="AP50" s="378" t="str">
        <f t="shared" si="22"/>
        <v/>
      </c>
      <c r="AQ50" s="379">
        <f t="shared" si="66"/>
        <v>6</v>
      </c>
      <c r="AR50" s="421"/>
      <c r="AS50" s="411">
        <f t="shared" si="23"/>
        <v>0</v>
      </c>
      <c r="AT50" s="383">
        <f t="shared" si="24"/>
        <v>10</v>
      </c>
      <c r="AU50" s="421"/>
      <c r="AV50" s="439">
        <f t="shared" si="25"/>
        <v>0</v>
      </c>
      <c r="AW50" s="385">
        <f t="shared" si="26"/>
        <v>14</v>
      </c>
      <c r="AX50" s="421"/>
      <c r="AY50" s="427">
        <f t="shared" si="27"/>
        <v>0</v>
      </c>
      <c r="AZ50" s="361">
        <f t="shared" si="28"/>
        <v>0</v>
      </c>
      <c r="BA50" s="17">
        <f t="shared" si="2"/>
        <v>2.221235006663705E-3</v>
      </c>
      <c r="BB50" s="14">
        <f t="shared" si="29"/>
        <v>5</v>
      </c>
      <c r="BC50" s="24"/>
      <c r="BD50" s="10">
        <f t="shared" si="30"/>
        <v>0</v>
      </c>
      <c r="BE50" s="15">
        <f t="shared" si="31"/>
        <v>9</v>
      </c>
      <c r="BF50" s="24"/>
      <c r="BG50" s="23">
        <f t="shared" si="32"/>
        <v>0</v>
      </c>
      <c r="BH50" s="16">
        <f t="shared" si="33"/>
        <v>13</v>
      </c>
      <c r="BI50" s="24"/>
      <c r="BJ50" s="25">
        <f t="shared" si="34"/>
        <v>0</v>
      </c>
      <c r="BK50" s="26">
        <f t="shared" si="35"/>
        <v>0</v>
      </c>
      <c r="BL50" s="17">
        <f t="shared" si="36"/>
        <v>1.7769880053309639E-3</v>
      </c>
      <c r="BM50" s="14">
        <f t="shared" si="37"/>
        <v>4</v>
      </c>
      <c r="BN50" s="24"/>
      <c r="BO50" s="10">
        <f t="shared" si="38"/>
        <v>0</v>
      </c>
      <c r="BP50" s="15">
        <f t="shared" si="39"/>
        <v>8</v>
      </c>
      <c r="BQ50" s="24"/>
      <c r="BR50" s="23">
        <f t="shared" si="40"/>
        <v>0</v>
      </c>
      <c r="BS50" s="16">
        <f t="shared" si="41"/>
        <v>12</v>
      </c>
      <c r="BT50" s="24"/>
      <c r="BU50" s="25">
        <f t="shared" si="42"/>
        <v>0</v>
      </c>
      <c r="BV50" s="26">
        <f t="shared" si="43"/>
        <v>0</v>
      </c>
      <c r="BW50" s="17">
        <f t="shared" si="44"/>
        <v>1.3327410039982231E-3</v>
      </c>
      <c r="BX50" s="14">
        <f t="shared" si="45"/>
        <v>3</v>
      </c>
      <c r="BY50" s="24"/>
      <c r="BZ50" s="10">
        <f t="shared" si="46"/>
        <v>0</v>
      </c>
      <c r="CA50" s="15">
        <f t="shared" si="47"/>
        <v>7</v>
      </c>
      <c r="CB50" s="24"/>
      <c r="CC50" s="23">
        <f t="shared" si="48"/>
        <v>0</v>
      </c>
      <c r="CD50" s="16">
        <f t="shared" si="49"/>
        <v>11</v>
      </c>
      <c r="CE50" s="24"/>
      <c r="CF50" s="25">
        <f t="shared" si="50"/>
        <v>0</v>
      </c>
      <c r="CG50" s="26">
        <f t="shared" si="51"/>
        <v>0</v>
      </c>
      <c r="CH50" s="17">
        <f t="shared" si="52"/>
        <v>8.8849400266548197E-4</v>
      </c>
      <c r="CI50" s="14">
        <f t="shared" si="53"/>
        <v>2</v>
      </c>
      <c r="CJ50" s="24"/>
      <c r="CK50" s="10">
        <f t="shared" si="54"/>
        <v>0</v>
      </c>
      <c r="CL50" s="15">
        <f t="shared" si="55"/>
        <v>6</v>
      </c>
      <c r="CM50" s="24"/>
      <c r="CN50" s="23">
        <f t="shared" si="56"/>
        <v>0</v>
      </c>
      <c r="CO50" s="15">
        <f t="shared" si="57"/>
        <v>10</v>
      </c>
      <c r="CP50" s="24"/>
      <c r="CQ50" s="23">
        <f t="shared" si="58"/>
        <v>0</v>
      </c>
      <c r="CR50" s="361">
        <f t="shared" si="59"/>
        <v>0</v>
      </c>
    </row>
    <row r="51" spans="1:96" x14ac:dyDescent="0.25">
      <c r="A51" s="50">
        <f t="shared" si="0"/>
        <v>38</v>
      </c>
      <c r="B51" s="367">
        <f t="shared" si="60"/>
        <v>2351</v>
      </c>
      <c r="C51" s="365" t="s">
        <v>10</v>
      </c>
      <c r="D51" s="366">
        <f t="shared" si="67"/>
        <v>2450</v>
      </c>
      <c r="E51" s="326">
        <f>IF((((B51-1-$H$11)*$H$25))&lt;$H$6,$H$25,IF(G50=$H$21,E50,IF((E50+$H$27)&gt;$H$26,$H$26,E50+$H$27)))</f>
        <v>5.45E-2</v>
      </c>
      <c r="F51" s="326">
        <f t="shared" si="1"/>
        <v>4.6363249680986818E-3</v>
      </c>
      <c r="G51" s="327">
        <f t="shared" si="61"/>
        <v>10.9</v>
      </c>
      <c r="H51" s="413"/>
      <c r="I51" s="414">
        <f t="shared" si="3"/>
        <v>0</v>
      </c>
      <c r="J51" s="329">
        <f t="shared" si="4"/>
        <v>13</v>
      </c>
      <c r="K51" s="421"/>
      <c r="L51" s="414">
        <f t="shared" si="5"/>
        <v>0</v>
      </c>
      <c r="M51" s="333">
        <f t="shared" si="6"/>
        <v>17</v>
      </c>
      <c r="N51" s="428"/>
      <c r="O51" s="414">
        <f t="shared" si="7"/>
        <v>0</v>
      </c>
      <c r="P51" s="351">
        <f t="shared" si="62"/>
        <v>0</v>
      </c>
      <c r="Q51" s="335">
        <f t="shared" si="63"/>
        <v>0.05</v>
      </c>
      <c r="R51" s="335" t="str">
        <f t="shared" si="8"/>
        <v/>
      </c>
      <c r="S51" s="336">
        <f t="shared" si="64"/>
        <v>8</v>
      </c>
      <c r="T51" s="421"/>
      <c r="U51" s="411">
        <f t="shared" si="9"/>
        <v>0</v>
      </c>
      <c r="V51" s="338">
        <f t="shared" si="10"/>
        <v>12</v>
      </c>
      <c r="W51" s="421"/>
      <c r="X51" s="419">
        <f t="shared" si="11"/>
        <v>0</v>
      </c>
      <c r="Y51" s="339">
        <f t="shared" si="12"/>
        <v>16</v>
      </c>
      <c r="Z51" s="421"/>
      <c r="AA51" s="427">
        <f t="shared" si="13"/>
        <v>0</v>
      </c>
      <c r="AB51" s="355">
        <f t="shared" si="14"/>
        <v>0</v>
      </c>
      <c r="AC51" s="9">
        <f t="shared" si="68"/>
        <v>0.05</v>
      </c>
      <c r="AD51" s="9" t="str">
        <f t="shared" si="15"/>
        <v/>
      </c>
      <c r="AE51" s="11">
        <f t="shared" si="65"/>
        <v>7</v>
      </c>
      <c r="AF51" s="421"/>
      <c r="AG51" s="411">
        <f t="shared" si="16"/>
        <v>0</v>
      </c>
      <c r="AH51" s="12">
        <f t="shared" si="17"/>
        <v>11</v>
      </c>
      <c r="AI51" s="421"/>
      <c r="AJ51" s="439">
        <f t="shared" si="18"/>
        <v>0</v>
      </c>
      <c r="AK51" s="13">
        <f t="shared" si="19"/>
        <v>15</v>
      </c>
      <c r="AL51" s="426"/>
      <c r="AM51" s="427">
        <f t="shared" si="20"/>
        <v>0</v>
      </c>
      <c r="AN51" s="361">
        <f t="shared" si="21"/>
        <v>0</v>
      </c>
      <c r="AO51" s="378">
        <f t="shared" si="69"/>
        <v>0.05</v>
      </c>
      <c r="AP51" s="378" t="str">
        <f t="shared" si="22"/>
        <v/>
      </c>
      <c r="AQ51" s="379">
        <f t="shared" si="66"/>
        <v>6</v>
      </c>
      <c r="AR51" s="421"/>
      <c r="AS51" s="411">
        <f t="shared" si="23"/>
        <v>0</v>
      </c>
      <c r="AT51" s="383">
        <f t="shared" si="24"/>
        <v>10</v>
      </c>
      <c r="AU51" s="421"/>
      <c r="AV51" s="439">
        <f t="shared" si="25"/>
        <v>0</v>
      </c>
      <c r="AW51" s="385">
        <f t="shared" si="26"/>
        <v>14</v>
      </c>
      <c r="AX51" s="421"/>
      <c r="AY51" s="427">
        <f t="shared" si="27"/>
        <v>0</v>
      </c>
      <c r="AZ51" s="361">
        <f t="shared" si="28"/>
        <v>0</v>
      </c>
      <c r="BA51" s="17">
        <f t="shared" si="2"/>
        <v>2.126754572522331E-3</v>
      </c>
      <c r="BB51" s="14">
        <f t="shared" si="29"/>
        <v>5</v>
      </c>
      <c r="BC51" s="24"/>
      <c r="BD51" s="10">
        <f t="shared" si="30"/>
        <v>0</v>
      </c>
      <c r="BE51" s="15">
        <f t="shared" si="31"/>
        <v>9</v>
      </c>
      <c r="BF51" s="24"/>
      <c r="BG51" s="23">
        <f t="shared" si="32"/>
        <v>0</v>
      </c>
      <c r="BH51" s="16">
        <f t="shared" si="33"/>
        <v>13</v>
      </c>
      <c r="BI51" s="24"/>
      <c r="BJ51" s="25">
        <f t="shared" si="34"/>
        <v>0</v>
      </c>
      <c r="BK51" s="26">
        <f t="shared" si="35"/>
        <v>0</v>
      </c>
      <c r="BL51" s="17">
        <f t="shared" si="36"/>
        <v>1.7014036580178648E-3</v>
      </c>
      <c r="BM51" s="14">
        <f t="shared" si="37"/>
        <v>4</v>
      </c>
      <c r="BN51" s="24"/>
      <c r="BO51" s="10">
        <f t="shared" si="38"/>
        <v>0</v>
      </c>
      <c r="BP51" s="15">
        <f t="shared" si="39"/>
        <v>8</v>
      </c>
      <c r="BQ51" s="24"/>
      <c r="BR51" s="23">
        <f t="shared" si="40"/>
        <v>0</v>
      </c>
      <c r="BS51" s="16">
        <f t="shared" si="41"/>
        <v>12</v>
      </c>
      <c r="BT51" s="24"/>
      <c r="BU51" s="25">
        <f t="shared" si="42"/>
        <v>0</v>
      </c>
      <c r="BV51" s="26">
        <f t="shared" si="43"/>
        <v>0</v>
      </c>
      <c r="BW51" s="17">
        <f t="shared" si="44"/>
        <v>1.2760527435133986E-3</v>
      </c>
      <c r="BX51" s="14">
        <f t="shared" si="45"/>
        <v>3</v>
      </c>
      <c r="BY51" s="24"/>
      <c r="BZ51" s="10">
        <f t="shared" si="46"/>
        <v>0</v>
      </c>
      <c r="CA51" s="15">
        <f t="shared" si="47"/>
        <v>7</v>
      </c>
      <c r="CB51" s="24"/>
      <c r="CC51" s="23">
        <f t="shared" si="48"/>
        <v>0</v>
      </c>
      <c r="CD51" s="16">
        <f t="shared" si="49"/>
        <v>11</v>
      </c>
      <c r="CE51" s="24"/>
      <c r="CF51" s="25">
        <f t="shared" si="50"/>
        <v>0</v>
      </c>
      <c r="CG51" s="26">
        <f t="shared" si="51"/>
        <v>0</v>
      </c>
      <c r="CH51" s="17">
        <f t="shared" si="52"/>
        <v>8.507018290089324E-4</v>
      </c>
      <c r="CI51" s="14">
        <f t="shared" si="53"/>
        <v>2</v>
      </c>
      <c r="CJ51" s="24"/>
      <c r="CK51" s="10">
        <f t="shared" si="54"/>
        <v>0</v>
      </c>
      <c r="CL51" s="15">
        <f t="shared" si="55"/>
        <v>6</v>
      </c>
      <c r="CM51" s="24"/>
      <c r="CN51" s="23">
        <f t="shared" si="56"/>
        <v>0</v>
      </c>
      <c r="CO51" s="15">
        <f t="shared" si="57"/>
        <v>10</v>
      </c>
      <c r="CP51" s="24"/>
      <c r="CQ51" s="23">
        <f t="shared" si="58"/>
        <v>0</v>
      </c>
      <c r="CR51" s="361">
        <f t="shared" si="59"/>
        <v>0</v>
      </c>
    </row>
    <row r="52" spans="1:96" x14ac:dyDescent="0.25">
      <c r="A52" s="50">
        <f t="shared" si="0"/>
        <v>39</v>
      </c>
      <c r="B52" s="367">
        <f t="shared" si="60"/>
        <v>2451</v>
      </c>
      <c r="C52" s="365" t="s">
        <v>10</v>
      </c>
      <c r="D52" s="366">
        <f t="shared" si="67"/>
        <v>2550</v>
      </c>
      <c r="E52" s="326">
        <f t="shared" ref="E52:E115" si="70">IF((((B52-1-$H$11)*$H$25))&lt;$H$6,$H$25,IF(G51=$H$21,E51,IF((E51+$H$27)&gt;$H$26,$H$26,E51+$H$27)))</f>
        <v>5.8999999999999997E-2</v>
      </c>
      <c r="F52" s="326">
        <f t="shared" si="1"/>
        <v>7.2215422276621782E-3</v>
      </c>
      <c r="G52" s="327">
        <f t="shared" si="61"/>
        <v>17.7</v>
      </c>
      <c r="H52" s="413"/>
      <c r="I52" s="414">
        <f t="shared" si="3"/>
        <v>0</v>
      </c>
      <c r="J52" s="329">
        <f t="shared" si="4"/>
        <v>20</v>
      </c>
      <c r="K52" s="421"/>
      <c r="L52" s="414">
        <f t="shared" si="5"/>
        <v>0</v>
      </c>
      <c r="M52" s="333">
        <f t="shared" si="6"/>
        <v>23</v>
      </c>
      <c r="N52" s="428"/>
      <c r="O52" s="414">
        <f t="shared" si="7"/>
        <v>0</v>
      </c>
      <c r="P52" s="351">
        <f t="shared" si="62"/>
        <v>0</v>
      </c>
      <c r="Q52" s="335">
        <f t="shared" si="63"/>
        <v>0.05</v>
      </c>
      <c r="R52" s="335" t="str">
        <f t="shared" si="8"/>
        <v/>
      </c>
      <c r="S52" s="336">
        <f t="shared" si="64"/>
        <v>8</v>
      </c>
      <c r="T52" s="421"/>
      <c r="U52" s="411">
        <f t="shared" si="9"/>
        <v>0</v>
      </c>
      <c r="V52" s="338">
        <f t="shared" si="10"/>
        <v>12</v>
      </c>
      <c r="W52" s="421"/>
      <c r="X52" s="430">
        <f t="shared" si="11"/>
        <v>0</v>
      </c>
      <c r="Y52" s="339">
        <f t="shared" si="12"/>
        <v>16</v>
      </c>
      <c r="Z52" s="421"/>
      <c r="AA52" s="430">
        <f t="shared" si="13"/>
        <v>0</v>
      </c>
      <c r="AB52" s="355">
        <f t="shared" si="14"/>
        <v>0</v>
      </c>
      <c r="AC52" s="9">
        <f t="shared" si="68"/>
        <v>0.05</v>
      </c>
      <c r="AD52" s="9" t="str">
        <f t="shared" si="15"/>
        <v/>
      </c>
      <c r="AE52" s="11">
        <f t="shared" si="65"/>
        <v>7</v>
      </c>
      <c r="AF52" s="421"/>
      <c r="AG52" s="411">
        <f t="shared" si="16"/>
        <v>0</v>
      </c>
      <c r="AH52" s="12">
        <f t="shared" si="17"/>
        <v>11</v>
      </c>
      <c r="AI52" s="421"/>
      <c r="AJ52" s="439">
        <f t="shared" si="18"/>
        <v>0</v>
      </c>
      <c r="AK52" s="13">
        <f t="shared" si="19"/>
        <v>15</v>
      </c>
      <c r="AL52" s="426"/>
      <c r="AM52" s="427">
        <f t="shared" si="20"/>
        <v>0</v>
      </c>
      <c r="AN52" s="361">
        <f t="shared" si="21"/>
        <v>0</v>
      </c>
      <c r="AO52" s="378">
        <f t="shared" si="69"/>
        <v>0.05</v>
      </c>
      <c r="AP52" s="378" t="str">
        <f t="shared" si="22"/>
        <v/>
      </c>
      <c r="AQ52" s="379">
        <f t="shared" si="66"/>
        <v>6</v>
      </c>
      <c r="AR52" s="421"/>
      <c r="AS52" s="411">
        <f t="shared" si="23"/>
        <v>0</v>
      </c>
      <c r="AT52" s="383">
        <f t="shared" si="24"/>
        <v>10</v>
      </c>
      <c r="AU52" s="421"/>
      <c r="AV52" s="439">
        <f t="shared" si="25"/>
        <v>0</v>
      </c>
      <c r="AW52" s="385">
        <f t="shared" si="26"/>
        <v>14</v>
      </c>
      <c r="AX52" s="421"/>
      <c r="AY52" s="427">
        <f t="shared" si="27"/>
        <v>0</v>
      </c>
      <c r="AZ52" s="361">
        <f t="shared" si="28"/>
        <v>0</v>
      </c>
      <c r="BA52" s="17">
        <f t="shared" si="2"/>
        <v>2.0399836801305591E-3</v>
      </c>
      <c r="BB52" s="14">
        <f t="shared" si="29"/>
        <v>5</v>
      </c>
      <c r="BC52" s="24"/>
      <c r="BD52" s="10">
        <f t="shared" si="30"/>
        <v>0</v>
      </c>
      <c r="BE52" s="15">
        <f t="shared" si="31"/>
        <v>9</v>
      </c>
      <c r="BF52" s="24"/>
      <c r="BG52" s="23">
        <f t="shared" si="32"/>
        <v>0</v>
      </c>
      <c r="BH52" s="16">
        <f t="shared" si="33"/>
        <v>13</v>
      </c>
      <c r="BI52" s="24"/>
      <c r="BJ52" s="25">
        <f t="shared" si="34"/>
        <v>0</v>
      </c>
      <c r="BK52" s="26">
        <f t="shared" si="35"/>
        <v>0</v>
      </c>
      <c r="BL52" s="17">
        <f t="shared" si="36"/>
        <v>1.6319869441044472E-3</v>
      </c>
      <c r="BM52" s="14">
        <f t="shared" si="37"/>
        <v>4</v>
      </c>
      <c r="BN52" s="24"/>
      <c r="BO52" s="10">
        <f t="shared" si="38"/>
        <v>0</v>
      </c>
      <c r="BP52" s="15">
        <f t="shared" si="39"/>
        <v>8</v>
      </c>
      <c r="BQ52" s="24"/>
      <c r="BR52" s="23">
        <f t="shared" si="40"/>
        <v>0</v>
      </c>
      <c r="BS52" s="16">
        <f t="shared" si="41"/>
        <v>12</v>
      </c>
      <c r="BT52" s="24"/>
      <c r="BU52" s="25">
        <f t="shared" si="42"/>
        <v>0</v>
      </c>
      <c r="BV52" s="26">
        <f t="shared" si="43"/>
        <v>0</v>
      </c>
      <c r="BW52" s="17">
        <f t="shared" si="44"/>
        <v>1.2239902080783353E-3</v>
      </c>
      <c r="BX52" s="14">
        <f t="shared" si="45"/>
        <v>3</v>
      </c>
      <c r="BY52" s="24"/>
      <c r="BZ52" s="10">
        <f t="shared" si="46"/>
        <v>0</v>
      </c>
      <c r="CA52" s="15">
        <f t="shared" si="47"/>
        <v>7</v>
      </c>
      <c r="CB52" s="24"/>
      <c r="CC52" s="23">
        <f t="shared" si="48"/>
        <v>0</v>
      </c>
      <c r="CD52" s="16">
        <f t="shared" si="49"/>
        <v>11</v>
      </c>
      <c r="CE52" s="24"/>
      <c r="CF52" s="25">
        <f t="shared" si="50"/>
        <v>0</v>
      </c>
      <c r="CG52" s="26">
        <f t="shared" si="51"/>
        <v>0</v>
      </c>
      <c r="CH52" s="17">
        <f t="shared" si="52"/>
        <v>8.1599347205222358E-4</v>
      </c>
      <c r="CI52" s="14">
        <f t="shared" si="53"/>
        <v>2</v>
      </c>
      <c r="CJ52" s="24"/>
      <c r="CK52" s="10">
        <f t="shared" si="54"/>
        <v>0</v>
      </c>
      <c r="CL52" s="15">
        <f t="shared" si="55"/>
        <v>6</v>
      </c>
      <c r="CM52" s="24"/>
      <c r="CN52" s="23">
        <f t="shared" si="56"/>
        <v>0</v>
      </c>
      <c r="CO52" s="15">
        <f t="shared" si="57"/>
        <v>10</v>
      </c>
      <c r="CP52" s="24"/>
      <c r="CQ52" s="23">
        <f t="shared" si="58"/>
        <v>0</v>
      </c>
      <c r="CR52" s="361">
        <f t="shared" si="59"/>
        <v>0</v>
      </c>
    </row>
    <row r="53" spans="1:96" x14ac:dyDescent="0.25">
      <c r="A53" s="50">
        <f t="shared" si="0"/>
        <v>40</v>
      </c>
      <c r="B53" s="367">
        <f t="shared" si="60"/>
        <v>2551</v>
      </c>
      <c r="C53" s="365" t="s">
        <v>10</v>
      </c>
      <c r="D53" s="366">
        <f t="shared" si="67"/>
        <v>2650</v>
      </c>
      <c r="E53" s="326">
        <f t="shared" si="70"/>
        <v>6.3500000000000001E-2</v>
      </c>
      <c r="F53" s="326">
        <f t="shared" si="1"/>
        <v>9.9568796550372398E-3</v>
      </c>
      <c r="G53" s="327">
        <f t="shared" si="61"/>
        <v>25.4</v>
      </c>
      <c r="H53" s="413"/>
      <c r="I53" s="414">
        <f t="shared" si="3"/>
        <v>0</v>
      </c>
      <c r="J53" s="329">
        <f t="shared" si="4"/>
        <v>29</v>
      </c>
      <c r="K53" s="421"/>
      <c r="L53" s="414">
        <f t="shared" si="5"/>
        <v>0</v>
      </c>
      <c r="M53" s="333">
        <f t="shared" si="6"/>
        <v>33</v>
      </c>
      <c r="N53" s="428"/>
      <c r="O53" s="414">
        <f t="shared" si="7"/>
        <v>0</v>
      </c>
      <c r="P53" s="351">
        <f t="shared" si="62"/>
        <v>0</v>
      </c>
      <c r="Q53" s="335">
        <f t="shared" si="63"/>
        <v>0.05</v>
      </c>
      <c r="R53" s="335" t="str">
        <f t="shared" si="8"/>
        <v/>
      </c>
      <c r="S53" s="336">
        <f t="shared" si="64"/>
        <v>8</v>
      </c>
      <c r="T53" s="421"/>
      <c r="U53" s="411">
        <f t="shared" si="9"/>
        <v>0</v>
      </c>
      <c r="V53" s="338">
        <f t="shared" si="10"/>
        <v>12</v>
      </c>
      <c r="W53" s="421"/>
      <c r="X53" s="430">
        <f t="shared" si="11"/>
        <v>0</v>
      </c>
      <c r="Y53" s="339">
        <f t="shared" si="12"/>
        <v>16</v>
      </c>
      <c r="Z53" s="421"/>
      <c r="AA53" s="430">
        <f t="shared" si="13"/>
        <v>0</v>
      </c>
      <c r="AB53" s="355">
        <f t="shared" si="14"/>
        <v>0</v>
      </c>
      <c r="AC53" s="9">
        <f t="shared" si="68"/>
        <v>0.05</v>
      </c>
      <c r="AD53" s="9" t="str">
        <f t="shared" si="15"/>
        <v/>
      </c>
      <c r="AE53" s="11">
        <f t="shared" si="65"/>
        <v>7</v>
      </c>
      <c r="AF53" s="421"/>
      <c r="AG53" s="411">
        <f t="shared" si="16"/>
        <v>0</v>
      </c>
      <c r="AH53" s="12">
        <f t="shared" si="17"/>
        <v>11</v>
      </c>
      <c r="AI53" s="421"/>
      <c r="AJ53" s="439">
        <f t="shared" si="18"/>
        <v>0</v>
      </c>
      <c r="AK53" s="13">
        <f t="shared" si="19"/>
        <v>15</v>
      </c>
      <c r="AL53" s="426"/>
      <c r="AM53" s="427">
        <f t="shared" si="20"/>
        <v>0</v>
      </c>
      <c r="AN53" s="361">
        <f t="shared" si="21"/>
        <v>0</v>
      </c>
      <c r="AO53" s="378">
        <f t="shared" si="69"/>
        <v>0.05</v>
      </c>
      <c r="AP53" s="378" t="str">
        <f t="shared" si="22"/>
        <v/>
      </c>
      <c r="AQ53" s="379">
        <f t="shared" si="66"/>
        <v>6</v>
      </c>
      <c r="AR53" s="421"/>
      <c r="AS53" s="411">
        <f t="shared" si="23"/>
        <v>0</v>
      </c>
      <c r="AT53" s="383">
        <f t="shared" si="24"/>
        <v>10</v>
      </c>
      <c r="AU53" s="421"/>
      <c r="AV53" s="439">
        <f t="shared" si="25"/>
        <v>0</v>
      </c>
      <c r="AW53" s="385">
        <f t="shared" si="26"/>
        <v>14</v>
      </c>
      <c r="AX53" s="421"/>
      <c r="AY53" s="427">
        <f t="shared" si="27"/>
        <v>0</v>
      </c>
      <c r="AZ53" s="362">
        <f t="shared" si="28"/>
        <v>0</v>
      </c>
      <c r="BA53" s="17">
        <f t="shared" si="2"/>
        <v>1.9600156801254411E-3</v>
      </c>
      <c r="BB53" s="14">
        <f t="shared" si="29"/>
        <v>5</v>
      </c>
      <c r="BC53" s="24"/>
      <c r="BD53" s="10">
        <f t="shared" si="30"/>
        <v>0</v>
      </c>
      <c r="BE53" s="15">
        <f t="shared" si="31"/>
        <v>9</v>
      </c>
      <c r="BF53" s="24"/>
      <c r="BG53" s="23">
        <f t="shared" si="32"/>
        <v>0</v>
      </c>
      <c r="BH53" s="16">
        <f t="shared" si="33"/>
        <v>13</v>
      </c>
      <c r="BI53" s="24"/>
      <c r="BJ53" s="25">
        <f t="shared" si="34"/>
        <v>0</v>
      </c>
      <c r="BK53" s="26">
        <f t="shared" si="35"/>
        <v>0</v>
      </c>
      <c r="BL53" s="17">
        <f t="shared" si="36"/>
        <v>1.5680125441003528E-3</v>
      </c>
      <c r="BM53" s="14">
        <f t="shared" si="37"/>
        <v>4</v>
      </c>
      <c r="BN53" s="24"/>
      <c r="BO53" s="10">
        <f t="shared" si="38"/>
        <v>0</v>
      </c>
      <c r="BP53" s="15">
        <f t="shared" si="39"/>
        <v>8</v>
      </c>
      <c r="BQ53" s="24"/>
      <c r="BR53" s="23">
        <f t="shared" si="40"/>
        <v>0</v>
      </c>
      <c r="BS53" s="16">
        <f t="shared" si="41"/>
        <v>12</v>
      </c>
      <c r="BT53" s="24"/>
      <c r="BU53" s="25">
        <f t="shared" si="42"/>
        <v>0</v>
      </c>
      <c r="BV53" s="26">
        <f t="shared" si="43"/>
        <v>0</v>
      </c>
      <c r="BW53" s="17">
        <f t="shared" si="44"/>
        <v>1.1760094080752645E-3</v>
      </c>
      <c r="BX53" s="14">
        <f t="shared" si="45"/>
        <v>3</v>
      </c>
      <c r="BY53" s="24"/>
      <c r="BZ53" s="10">
        <f t="shared" si="46"/>
        <v>0</v>
      </c>
      <c r="CA53" s="15">
        <f t="shared" si="47"/>
        <v>7</v>
      </c>
      <c r="CB53" s="24"/>
      <c r="CC53" s="23">
        <f t="shared" si="48"/>
        <v>0</v>
      </c>
      <c r="CD53" s="16">
        <f t="shared" si="49"/>
        <v>11</v>
      </c>
      <c r="CE53" s="24"/>
      <c r="CF53" s="25">
        <f t="shared" si="50"/>
        <v>0</v>
      </c>
      <c r="CG53" s="26">
        <f t="shared" si="51"/>
        <v>0</v>
      </c>
      <c r="CH53" s="17">
        <f t="shared" si="52"/>
        <v>7.840062720501764E-4</v>
      </c>
      <c r="CI53" s="14">
        <f t="shared" si="53"/>
        <v>2</v>
      </c>
      <c r="CJ53" s="24"/>
      <c r="CK53" s="10">
        <f t="shared" si="54"/>
        <v>0</v>
      </c>
      <c r="CL53" s="15">
        <f t="shared" si="55"/>
        <v>6</v>
      </c>
      <c r="CM53" s="24"/>
      <c r="CN53" s="23">
        <f t="shared" si="56"/>
        <v>0</v>
      </c>
      <c r="CO53" s="15">
        <f t="shared" si="57"/>
        <v>10</v>
      </c>
      <c r="CP53" s="24"/>
      <c r="CQ53" s="23">
        <f t="shared" si="58"/>
        <v>0</v>
      </c>
      <c r="CR53" s="361">
        <f t="shared" si="59"/>
        <v>0</v>
      </c>
    </row>
    <row r="54" spans="1:96" x14ac:dyDescent="0.25">
      <c r="A54" s="50">
        <f t="shared" si="0"/>
        <v>41</v>
      </c>
      <c r="B54" s="367">
        <f t="shared" si="60"/>
        <v>2651</v>
      </c>
      <c r="C54" s="365" t="s">
        <v>10</v>
      </c>
      <c r="D54" s="366">
        <f t="shared" si="67"/>
        <v>2750</v>
      </c>
      <c r="E54" s="326">
        <f t="shared" si="70"/>
        <v>6.8000000000000005E-2</v>
      </c>
      <c r="F54" s="326">
        <f t="shared" si="1"/>
        <v>1.2825348924933987E-2</v>
      </c>
      <c r="G54" s="327">
        <f t="shared" si="61"/>
        <v>34</v>
      </c>
      <c r="H54" s="413"/>
      <c r="I54" s="414">
        <f t="shared" si="3"/>
        <v>0</v>
      </c>
      <c r="J54" s="329">
        <f t="shared" si="4"/>
        <v>39</v>
      </c>
      <c r="K54" s="421"/>
      <c r="L54" s="414">
        <f t="shared" si="5"/>
        <v>0</v>
      </c>
      <c r="M54" s="333">
        <f t="shared" si="6"/>
        <v>45</v>
      </c>
      <c r="N54" s="428"/>
      <c r="O54" s="414">
        <f t="shared" si="7"/>
        <v>0</v>
      </c>
      <c r="P54" s="351">
        <f t="shared" si="62"/>
        <v>0</v>
      </c>
      <c r="Q54" s="335">
        <f t="shared" si="63"/>
        <v>0.05</v>
      </c>
      <c r="R54" s="335" t="str">
        <f t="shared" si="8"/>
        <v/>
      </c>
      <c r="S54" s="336">
        <f t="shared" si="64"/>
        <v>8</v>
      </c>
      <c r="T54" s="421"/>
      <c r="U54" s="411">
        <f t="shared" si="9"/>
        <v>0</v>
      </c>
      <c r="V54" s="338">
        <f t="shared" si="10"/>
        <v>12</v>
      </c>
      <c r="W54" s="421"/>
      <c r="X54" s="430">
        <f t="shared" si="11"/>
        <v>0</v>
      </c>
      <c r="Y54" s="339">
        <f t="shared" si="12"/>
        <v>16</v>
      </c>
      <c r="Z54" s="421"/>
      <c r="AA54" s="430">
        <f t="shared" si="13"/>
        <v>0</v>
      </c>
      <c r="AB54" s="355">
        <f t="shared" si="14"/>
        <v>0</v>
      </c>
      <c r="AC54" s="9">
        <f t="shared" si="68"/>
        <v>0.05</v>
      </c>
      <c r="AD54" s="9" t="str">
        <f t="shared" si="15"/>
        <v/>
      </c>
      <c r="AE54" s="11">
        <f t="shared" si="65"/>
        <v>7</v>
      </c>
      <c r="AF54" s="421"/>
      <c r="AG54" s="411">
        <f t="shared" si="16"/>
        <v>0</v>
      </c>
      <c r="AH54" s="12">
        <f t="shared" si="17"/>
        <v>11</v>
      </c>
      <c r="AI54" s="421"/>
      <c r="AJ54" s="439">
        <f t="shared" si="18"/>
        <v>0</v>
      </c>
      <c r="AK54" s="13">
        <f t="shared" si="19"/>
        <v>15</v>
      </c>
      <c r="AL54" s="426"/>
      <c r="AM54" s="427">
        <f t="shared" si="20"/>
        <v>0</v>
      </c>
      <c r="AN54" s="361">
        <f t="shared" si="21"/>
        <v>0</v>
      </c>
      <c r="AO54" s="378">
        <f t="shared" si="69"/>
        <v>0.05</v>
      </c>
      <c r="AP54" s="378" t="str">
        <f t="shared" si="22"/>
        <v/>
      </c>
      <c r="AQ54" s="379">
        <f t="shared" si="66"/>
        <v>6</v>
      </c>
      <c r="AR54" s="421"/>
      <c r="AS54" s="411">
        <f t="shared" si="23"/>
        <v>0</v>
      </c>
      <c r="AT54" s="383">
        <f t="shared" si="24"/>
        <v>10</v>
      </c>
      <c r="AU54" s="421"/>
      <c r="AV54" s="439">
        <f t="shared" si="25"/>
        <v>0</v>
      </c>
      <c r="AW54" s="385">
        <f t="shared" si="26"/>
        <v>14</v>
      </c>
      <c r="AX54" s="421"/>
      <c r="AY54" s="427">
        <f t="shared" si="27"/>
        <v>0</v>
      </c>
      <c r="AZ54" s="361">
        <f t="shared" si="28"/>
        <v>0</v>
      </c>
      <c r="BA54" s="17">
        <f t="shared" si="2"/>
        <v>1.886080724254998E-3</v>
      </c>
      <c r="BB54" s="14">
        <f t="shared" si="29"/>
        <v>5</v>
      </c>
      <c r="BC54" s="24"/>
      <c r="BD54" s="10">
        <f t="shared" si="30"/>
        <v>0</v>
      </c>
      <c r="BE54" s="15">
        <f t="shared" si="31"/>
        <v>9</v>
      </c>
      <c r="BF54" s="24"/>
      <c r="BG54" s="23">
        <f t="shared" si="32"/>
        <v>0</v>
      </c>
      <c r="BH54" s="16">
        <f t="shared" si="33"/>
        <v>13</v>
      </c>
      <c r="BI54" s="24"/>
      <c r="BJ54" s="25">
        <f t="shared" si="34"/>
        <v>0</v>
      </c>
      <c r="BK54" s="26">
        <f t="shared" si="35"/>
        <v>0</v>
      </c>
      <c r="BL54" s="17">
        <f t="shared" si="36"/>
        <v>1.5088645794039985E-3</v>
      </c>
      <c r="BM54" s="14">
        <f t="shared" si="37"/>
        <v>4</v>
      </c>
      <c r="BN54" s="24"/>
      <c r="BO54" s="10">
        <f t="shared" si="38"/>
        <v>0</v>
      </c>
      <c r="BP54" s="15">
        <f t="shared" si="39"/>
        <v>8</v>
      </c>
      <c r="BQ54" s="24"/>
      <c r="BR54" s="23">
        <f t="shared" si="40"/>
        <v>0</v>
      </c>
      <c r="BS54" s="16">
        <f t="shared" si="41"/>
        <v>12</v>
      </c>
      <c r="BT54" s="24"/>
      <c r="BU54" s="25">
        <f t="shared" si="42"/>
        <v>0</v>
      </c>
      <c r="BV54" s="26">
        <f t="shared" si="43"/>
        <v>0</v>
      </c>
      <c r="BW54" s="17">
        <f t="shared" si="44"/>
        <v>1.1316484345529989E-3</v>
      </c>
      <c r="BX54" s="14">
        <f t="shared" si="45"/>
        <v>3</v>
      </c>
      <c r="BY54" s="24"/>
      <c r="BZ54" s="10">
        <f t="shared" si="46"/>
        <v>0</v>
      </c>
      <c r="CA54" s="15">
        <f t="shared" si="47"/>
        <v>7</v>
      </c>
      <c r="CB54" s="24"/>
      <c r="CC54" s="23">
        <f t="shared" si="48"/>
        <v>0</v>
      </c>
      <c r="CD54" s="16">
        <f t="shared" si="49"/>
        <v>11</v>
      </c>
      <c r="CE54" s="24"/>
      <c r="CF54" s="25">
        <f t="shared" si="50"/>
        <v>0</v>
      </c>
      <c r="CG54" s="26">
        <f t="shared" si="51"/>
        <v>0</v>
      </c>
      <c r="CH54" s="17">
        <f t="shared" si="52"/>
        <v>7.5443228970199924E-4</v>
      </c>
      <c r="CI54" s="14">
        <f t="shared" si="53"/>
        <v>2</v>
      </c>
      <c r="CJ54" s="24"/>
      <c r="CK54" s="10">
        <f t="shared" si="54"/>
        <v>0</v>
      </c>
      <c r="CL54" s="15">
        <f t="shared" si="55"/>
        <v>6</v>
      </c>
      <c r="CM54" s="24"/>
      <c r="CN54" s="23">
        <f t="shared" si="56"/>
        <v>0</v>
      </c>
      <c r="CO54" s="15">
        <f t="shared" si="57"/>
        <v>10</v>
      </c>
      <c r="CP54" s="24"/>
      <c r="CQ54" s="23">
        <f t="shared" si="58"/>
        <v>0</v>
      </c>
      <c r="CR54" s="361">
        <f t="shared" si="59"/>
        <v>0</v>
      </c>
    </row>
    <row r="55" spans="1:96" x14ac:dyDescent="0.25">
      <c r="A55" s="50">
        <f t="shared" si="0"/>
        <v>42</v>
      </c>
      <c r="B55" s="367">
        <f t="shared" si="60"/>
        <v>2751</v>
      </c>
      <c r="C55" s="365" t="s">
        <v>10</v>
      </c>
      <c r="D55" s="366">
        <f t="shared" si="67"/>
        <v>2850</v>
      </c>
      <c r="E55" s="326">
        <f t="shared" si="70"/>
        <v>7.2500000000000009E-2</v>
      </c>
      <c r="F55" s="326">
        <f t="shared" si="1"/>
        <v>1.5812431842966195E-2</v>
      </c>
      <c r="G55" s="327">
        <f t="shared" si="61"/>
        <v>43.500000000000007</v>
      </c>
      <c r="H55" s="413"/>
      <c r="I55" s="414">
        <f t="shared" si="3"/>
        <v>0</v>
      </c>
      <c r="J55" s="329">
        <f t="shared" si="4"/>
        <v>50</v>
      </c>
      <c r="K55" s="421"/>
      <c r="L55" s="414">
        <f t="shared" si="5"/>
        <v>0</v>
      </c>
      <c r="M55" s="333">
        <f t="shared" si="6"/>
        <v>58</v>
      </c>
      <c r="N55" s="428"/>
      <c r="O55" s="414">
        <f t="shared" si="7"/>
        <v>0</v>
      </c>
      <c r="P55" s="351">
        <f t="shared" si="62"/>
        <v>0</v>
      </c>
      <c r="Q55" s="335">
        <f>IF((((B55-1-$H$12)*$H$25/$H$34))&lt;=($H$6-1),$H$25,IF(S54=$H$21,Q54,IF((Q54+$H$27)&gt;$H$26,$H$26,Q54+$H$27)))</f>
        <v>5.45E-2</v>
      </c>
      <c r="R55" s="335">
        <f t="shared" si="8"/>
        <v>3.9621955652490003E-3</v>
      </c>
      <c r="S55" s="336">
        <f t="shared" si="64"/>
        <v>10.9</v>
      </c>
      <c r="T55" s="421"/>
      <c r="U55" s="411">
        <f t="shared" si="9"/>
        <v>0</v>
      </c>
      <c r="V55" s="338">
        <f t="shared" si="10"/>
        <v>13</v>
      </c>
      <c r="W55" s="421"/>
      <c r="X55" s="430">
        <f t="shared" si="11"/>
        <v>0</v>
      </c>
      <c r="Y55" s="339">
        <f t="shared" si="12"/>
        <v>16</v>
      </c>
      <c r="Z55" s="421"/>
      <c r="AA55" s="430">
        <f t="shared" si="13"/>
        <v>0</v>
      </c>
      <c r="AB55" s="355">
        <f t="shared" si="14"/>
        <v>0</v>
      </c>
      <c r="AC55" s="9">
        <f t="shared" si="68"/>
        <v>0.05</v>
      </c>
      <c r="AD55" s="9" t="str">
        <f t="shared" si="15"/>
        <v/>
      </c>
      <c r="AE55" s="11">
        <f t="shared" si="65"/>
        <v>7</v>
      </c>
      <c r="AF55" s="421"/>
      <c r="AG55" s="411">
        <f t="shared" si="16"/>
        <v>0</v>
      </c>
      <c r="AH55" s="12">
        <f t="shared" si="17"/>
        <v>11</v>
      </c>
      <c r="AI55" s="421"/>
      <c r="AJ55" s="439">
        <f t="shared" si="18"/>
        <v>0</v>
      </c>
      <c r="AK55" s="13">
        <f t="shared" si="19"/>
        <v>15</v>
      </c>
      <c r="AL55" s="426"/>
      <c r="AM55" s="427">
        <f t="shared" si="20"/>
        <v>0</v>
      </c>
      <c r="AN55" s="361">
        <f t="shared" si="21"/>
        <v>0</v>
      </c>
      <c r="AO55" s="378">
        <f t="shared" si="69"/>
        <v>0.05</v>
      </c>
      <c r="AP55" s="378" t="str">
        <f t="shared" si="22"/>
        <v/>
      </c>
      <c r="AQ55" s="379">
        <f t="shared" si="66"/>
        <v>6</v>
      </c>
      <c r="AR55" s="421"/>
      <c r="AS55" s="411">
        <f t="shared" si="23"/>
        <v>0</v>
      </c>
      <c r="AT55" s="383">
        <f t="shared" si="24"/>
        <v>10</v>
      </c>
      <c r="AU55" s="421"/>
      <c r="AV55" s="439">
        <f t="shared" si="25"/>
        <v>0</v>
      </c>
      <c r="AW55" s="385">
        <f t="shared" si="26"/>
        <v>14</v>
      </c>
      <c r="AX55" s="421"/>
      <c r="AY55" s="427">
        <f t="shared" si="27"/>
        <v>0</v>
      </c>
      <c r="AZ55" s="361">
        <f t="shared" si="28"/>
        <v>0</v>
      </c>
      <c r="BA55" s="17">
        <f t="shared" si="2"/>
        <v>1.8175209014903672E-3</v>
      </c>
      <c r="BB55" s="14">
        <f t="shared" si="29"/>
        <v>5</v>
      </c>
      <c r="BC55" s="24"/>
      <c r="BD55" s="10">
        <f t="shared" si="30"/>
        <v>0</v>
      </c>
      <c r="BE55" s="15">
        <f t="shared" si="31"/>
        <v>9</v>
      </c>
      <c r="BF55" s="24"/>
      <c r="BG55" s="23">
        <f t="shared" si="32"/>
        <v>0</v>
      </c>
      <c r="BH55" s="16">
        <f t="shared" si="33"/>
        <v>13</v>
      </c>
      <c r="BI55" s="24"/>
      <c r="BJ55" s="25">
        <f t="shared" si="34"/>
        <v>0</v>
      </c>
      <c r="BK55" s="26">
        <f t="shared" si="35"/>
        <v>0</v>
      </c>
      <c r="BL55" s="17">
        <f t="shared" si="36"/>
        <v>1.4540167211922936E-3</v>
      </c>
      <c r="BM55" s="14">
        <f t="shared" si="37"/>
        <v>4</v>
      </c>
      <c r="BN55" s="24"/>
      <c r="BO55" s="10">
        <f t="shared" si="38"/>
        <v>0</v>
      </c>
      <c r="BP55" s="15">
        <f t="shared" si="39"/>
        <v>8</v>
      </c>
      <c r="BQ55" s="24"/>
      <c r="BR55" s="23">
        <f t="shared" si="40"/>
        <v>0</v>
      </c>
      <c r="BS55" s="16">
        <f t="shared" si="41"/>
        <v>12</v>
      </c>
      <c r="BT55" s="24"/>
      <c r="BU55" s="25">
        <f t="shared" si="42"/>
        <v>0</v>
      </c>
      <c r="BV55" s="26">
        <f t="shared" si="43"/>
        <v>0</v>
      </c>
      <c r="BW55" s="17">
        <f t="shared" si="44"/>
        <v>1.0905125408942203E-3</v>
      </c>
      <c r="BX55" s="14">
        <f t="shared" si="45"/>
        <v>3</v>
      </c>
      <c r="BY55" s="24"/>
      <c r="BZ55" s="10">
        <f t="shared" si="46"/>
        <v>0</v>
      </c>
      <c r="CA55" s="15">
        <f t="shared" si="47"/>
        <v>7</v>
      </c>
      <c r="CB55" s="24"/>
      <c r="CC55" s="23">
        <f t="shared" si="48"/>
        <v>0</v>
      </c>
      <c r="CD55" s="16">
        <f t="shared" si="49"/>
        <v>11</v>
      </c>
      <c r="CE55" s="24"/>
      <c r="CF55" s="25">
        <f t="shared" si="50"/>
        <v>0</v>
      </c>
      <c r="CG55" s="26">
        <f t="shared" si="51"/>
        <v>0</v>
      </c>
      <c r="CH55" s="17">
        <f t="shared" si="52"/>
        <v>7.2700836059614682E-4</v>
      </c>
      <c r="CI55" s="14">
        <f t="shared" si="53"/>
        <v>2</v>
      </c>
      <c r="CJ55" s="24"/>
      <c r="CK55" s="10">
        <f t="shared" si="54"/>
        <v>0</v>
      </c>
      <c r="CL55" s="15">
        <f t="shared" si="55"/>
        <v>6</v>
      </c>
      <c r="CM55" s="24"/>
      <c r="CN55" s="23">
        <f t="shared" si="56"/>
        <v>0</v>
      </c>
      <c r="CO55" s="15">
        <f t="shared" si="57"/>
        <v>10</v>
      </c>
      <c r="CP55" s="24"/>
      <c r="CQ55" s="23">
        <f t="shared" si="58"/>
        <v>0</v>
      </c>
      <c r="CR55" s="361">
        <f t="shared" si="59"/>
        <v>0</v>
      </c>
    </row>
    <row r="56" spans="1:96" x14ac:dyDescent="0.25">
      <c r="A56" s="50">
        <f t="shared" si="0"/>
        <v>43</v>
      </c>
      <c r="B56" s="367">
        <f t="shared" si="60"/>
        <v>2851</v>
      </c>
      <c r="C56" s="365" t="s">
        <v>10</v>
      </c>
      <c r="D56" s="366">
        <f t="shared" si="67"/>
        <v>2950</v>
      </c>
      <c r="E56" s="326">
        <f t="shared" si="70"/>
        <v>7.7000000000000013E-2</v>
      </c>
      <c r="F56" s="326">
        <f t="shared" si="1"/>
        <v>1.8905647141353912E-2</v>
      </c>
      <c r="G56" s="327">
        <f t="shared" si="61"/>
        <v>53.900000000000006</v>
      </c>
      <c r="H56" s="413"/>
      <c r="I56" s="414">
        <f t="shared" si="3"/>
        <v>0</v>
      </c>
      <c r="J56" s="329">
        <f t="shared" si="4"/>
        <v>62</v>
      </c>
      <c r="K56" s="421"/>
      <c r="L56" s="414">
        <f t="shared" si="5"/>
        <v>0</v>
      </c>
      <c r="M56" s="333">
        <f t="shared" si="6"/>
        <v>71</v>
      </c>
      <c r="N56" s="428"/>
      <c r="O56" s="414">
        <f t="shared" si="7"/>
        <v>0</v>
      </c>
      <c r="P56" s="351">
        <f t="shared" si="62"/>
        <v>0</v>
      </c>
      <c r="Q56" s="335">
        <f t="shared" ref="Q56:Q119" si="71">IF((((B56-1-$H$12)*$H$25/$H$34))&lt;=($H$6-1),$H$25,IF(S55=$H$21,Q55,IF((Q55+$H$27)&gt;$H$26,$H$26,Q55+$H$27)))</f>
        <v>5.8999999999999997E-2</v>
      </c>
      <c r="R56" s="335">
        <f t="shared" si="8"/>
        <v>5.1736232900736583E-3</v>
      </c>
      <c r="S56" s="336">
        <f t="shared" si="64"/>
        <v>14.75</v>
      </c>
      <c r="T56" s="421"/>
      <c r="U56" s="411">
        <f t="shared" si="9"/>
        <v>0</v>
      </c>
      <c r="V56" s="338">
        <f t="shared" si="10"/>
        <v>17</v>
      </c>
      <c r="W56" s="421"/>
      <c r="X56" s="430">
        <f t="shared" si="11"/>
        <v>0</v>
      </c>
      <c r="Y56" s="339">
        <f t="shared" si="12"/>
        <v>20</v>
      </c>
      <c r="Z56" s="421"/>
      <c r="AA56" s="430">
        <f t="shared" si="13"/>
        <v>0</v>
      </c>
      <c r="AB56" s="355">
        <f t="shared" si="14"/>
        <v>0</v>
      </c>
      <c r="AC56" s="9">
        <f t="shared" si="68"/>
        <v>0.05</v>
      </c>
      <c r="AD56" s="9" t="str">
        <f t="shared" si="15"/>
        <v/>
      </c>
      <c r="AE56" s="11">
        <f t="shared" si="65"/>
        <v>7</v>
      </c>
      <c r="AF56" s="421"/>
      <c r="AG56" s="411">
        <f t="shared" si="16"/>
        <v>0</v>
      </c>
      <c r="AH56" s="12">
        <f t="shared" si="17"/>
        <v>11</v>
      </c>
      <c r="AI56" s="421"/>
      <c r="AJ56" s="439">
        <f t="shared" si="18"/>
        <v>0</v>
      </c>
      <c r="AK56" s="13">
        <f t="shared" si="19"/>
        <v>15</v>
      </c>
      <c r="AL56" s="426"/>
      <c r="AM56" s="427">
        <f t="shared" si="20"/>
        <v>0</v>
      </c>
      <c r="AN56" s="361">
        <f t="shared" si="21"/>
        <v>0</v>
      </c>
      <c r="AO56" s="378">
        <f t="shared" si="69"/>
        <v>0.05</v>
      </c>
      <c r="AP56" s="378" t="str">
        <f t="shared" si="22"/>
        <v/>
      </c>
      <c r="AQ56" s="379">
        <f t="shared" si="66"/>
        <v>6</v>
      </c>
      <c r="AR56" s="421"/>
      <c r="AS56" s="411">
        <f t="shared" si="23"/>
        <v>0</v>
      </c>
      <c r="AT56" s="383">
        <f t="shared" si="24"/>
        <v>10</v>
      </c>
      <c r="AU56" s="421"/>
      <c r="AV56" s="439">
        <f t="shared" si="25"/>
        <v>0</v>
      </c>
      <c r="AW56" s="385">
        <f t="shared" si="26"/>
        <v>14</v>
      </c>
      <c r="AX56" s="421"/>
      <c r="AY56" s="427">
        <f t="shared" si="27"/>
        <v>0</v>
      </c>
      <c r="AZ56" s="361">
        <f t="shared" si="28"/>
        <v>0</v>
      </c>
      <c r="BA56" s="17">
        <f t="shared" si="2"/>
        <v>1.75377060680463E-3</v>
      </c>
      <c r="BB56" s="14">
        <f t="shared" si="29"/>
        <v>5</v>
      </c>
      <c r="BC56" s="24"/>
      <c r="BD56" s="10">
        <f t="shared" si="30"/>
        <v>0</v>
      </c>
      <c r="BE56" s="15">
        <f t="shared" si="31"/>
        <v>9</v>
      </c>
      <c r="BF56" s="24"/>
      <c r="BG56" s="23">
        <f t="shared" si="32"/>
        <v>0</v>
      </c>
      <c r="BH56" s="16">
        <f t="shared" si="33"/>
        <v>13</v>
      </c>
      <c r="BI56" s="24"/>
      <c r="BJ56" s="25">
        <f t="shared" si="34"/>
        <v>0</v>
      </c>
      <c r="BK56" s="26">
        <f t="shared" si="35"/>
        <v>0</v>
      </c>
      <c r="BL56" s="17">
        <f t="shared" si="36"/>
        <v>1.4030164854437039E-3</v>
      </c>
      <c r="BM56" s="14">
        <f t="shared" si="37"/>
        <v>4</v>
      </c>
      <c r="BN56" s="24"/>
      <c r="BO56" s="10">
        <f t="shared" si="38"/>
        <v>0</v>
      </c>
      <c r="BP56" s="15">
        <f t="shared" si="39"/>
        <v>8</v>
      </c>
      <c r="BQ56" s="24"/>
      <c r="BR56" s="23">
        <f t="shared" si="40"/>
        <v>0</v>
      </c>
      <c r="BS56" s="16">
        <f t="shared" si="41"/>
        <v>12</v>
      </c>
      <c r="BT56" s="24"/>
      <c r="BU56" s="25">
        <f t="shared" si="42"/>
        <v>0</v>
      </c>
      <c r="BV56" s="26">
        <f t="shared" si="43"/>
        <v>0</v>
      </c>
      <c r="BW56" s="17">
        <f t="shared" si="44"/>
        <v>1.052262364082778E-3</v>
      </c>
      <c r="BX56" s="14">
        <f t="shared" si="45"/>
        <v>3</v>
      </c>
      <c r="BY56" s="24"/>
      <c r="BZ56" s="10">
        <f t="shared" si="46"/>
        <v>0</v>
      </c>
      <c r="CA56" s="15">
        <f t="shared" si="47"/>
        <v>7</v>
      </c>
      <c r="CB56" s="24"/>
      <c r="CC56" s="23">
        <f t="shared" si="48"/>
        <v>0</v>
      </c>
      <c r="CD56" s="16">
        <f t="shared" si="49"/>
        <v>11</v>
      </c>
      <c r="CE56" s="24"/>
      <c r="CF56" s="25">
        <f t="shared" si="50"/>
        <v>0</v>
      </c>
      <c r="CG56" s="26">
        <f t="shared" si="51"/>
        <v>0</v>
      </c>
      <c r="CH56" s="17">
        <f t="shared" si="52"/>
        <v>7.0150824272185194E-4</v>
      </c>
      <c r="CI56" s="14">
        <f t="shared" si="53"/>
        <v>2</v>
      </c>
      <c r="CJ56" s="24"/>
      <c r="CK56" s="10">
        <f t="shared" si="54"/>
        <v>0</v>
      </c>
      <c r="CL56" s="15">
        <f t="shared" si="55"/>
        <v>6</v>
      </c>
      <c r="CM56" s="24"/>
      <c r="CN56" s="23">
        <f t="shared" si="56"/>
        <v>0</v>
      </c>
      <c r="CO56" s="15">
        <f t="shared" si="57"/>
        <v>10</v>
      </c>
      <c r="CP56" s="24"/>
      <c r="CQ56" s="23">
        <f t="shared" si="58"/>
        <v>0</v>
      </c>
      <c r="CR56" s="361">
        <f t="shared" si="59"/>
        <v>0</v>
      </c>
    </row>
    <row r="57" spans="1:96" x14ac:dyDescent="0.25">
      <c r="A57" s="50">
        <f t="shared" si="0"/>
        <v>44</v>
      </c>
      <c r="B57" s="367">
        <f t="shared" si="60"/>
        <v>2951</v>
      </c>
      <c r="C57" s="365" t="s">
        <v>10</v>
      </c>
      <c r="D57" s="366">
        <f t="shared" si="67"/>
        <v>3050</v>
      </c>
      <c r="E57" s="326">
        <f t="shared" si="70"/>
        <v>8.1500000000000017E-2</v>
      </c>
      <c r="F57" s="326">
        <f t="shared" si="1"/>
        <v>2.2094205354117255E-2</v>
      </c>
      <c r="G57" s="327">
        <f t="shared" si="61"/>
        <v>65.200000000000017</v>
      </c>
      <c r="H57" s="415"/>
      <c r="I57" s="414">
        <f t="shared" si="3"/>
        <v>0</v>
      </c>
      <c r="J57" s="329">
        <f t="shared" si="4"/>
        <v>75</v>
      </c>
      <c r="K57" s="421"/>
      <c r="L57" s="414">
        <f t="shared" si="5"/>
        <v>0</v>
      </c>
      <c r="M57" s="333">
        <f t="shared" si="6"/>
        <v>86</v>
      </c>
      <c r="N57" s="428"/>
      <c r="O57" s="414">
        <f t="shared" si="7"/>
        <v>0</v>
      </c>
      <c r="P57" s="351">
        <f t="shared" si="62"/>
        <v>0</v>
      </c>
      <c r="Q57" s="335">
        <f t="shared" si="71"/>
        <v>6.3500000000000001E-2</v>
      </c>
      <c r="R57" s="335">
        <f t="shared" si="8"/>
        <v>6.4554388342934598E-3</v>
      </c>
      <c r="S57" s="336">
        <f t="shared" si="64"/>
        <v>19.05</v>
      </c>
      <c r="T57" s="421"/>
      <c r="U57" s="411">
        <f t="shared" si="9"/>
        <v>0</v>
      </c>
      <c r="V57" s="338">
        <f t="shared" si="10"/>
        <v>22</v>
      </c>
      <c r="W57" s="421"/>
      <c r="X57" s="430">
        <f t="shared" si="11"/>
        <v>0</v>
      </c>
      <c r="Y57" s="339">
        <f t="shared" si="12"/>
        <v>25</v>
      </c>
      <c r="Z57" s="421"/>
      <c r="AA57" s="430">
        <f t="shared" si="13"/>
        <v>0</v>
      </c>
      <c r="AB57" s="355">
        <f t="shared" si="14"/>
        <v>0</v>
      </c>
      <c r="AC57" s="9">
        <f t="shared" si="68"/>
        <v>0.05</v>
      </c>
      <c r="AD57" s="9" t="str">
        <f t="shared" si="15"/>
        <v/>
      </c>
      <c r="AE57" s="11">
        <f t="shared" si="65"/>
        <v>7</v>
      </c>
      <c r="AF57" s="421"/>
      <c r="AG57" s="411">
        <f t="shared" si="16"/>
        <v>0</v>
      </c>
      <c r="AH57" s="12">
        <f t="shared" si="17"/>
        <v>11</v>
      </c>
      <c r="AI57" s="421"/>
      <c r="AJ57" s="439">
        <f t="shared" si="18"/>
        <v>0</v>
      </c>
      <c r="AK57" s="13">
        <f t="shared" si="19"/>
        <v>15</v>
      </c>
      <c r="AL57" s="426"/>
      <c r="AM57" s="427">
        <f t="shared" si="20"/>
        <v>0</v>
      </c>
      <c r="AN57" s="361">
        <f t="shared" si="21"/>
        <v>0</v>
      </c>
      <c r="AO57" s="378">
        <f t="shared" si="69"/>
        <v>0.05</v>
      </c>
      <c r="AP57" s="378" t="str">
        <f t="shared" si="22"/>
        <v/>
      </c>
      <c r="AQ57" s="379">
        <f t="shared" si="66"/>
        <v>6</v>
      </c>
      <c r="AR57" s="421"/>
      <c r="AS57" s="411">
        <f t="shared" si="23"/>
        <v>0</v>
      </c>
      <c r="AT57" s="383">
        <f t="shared" si="24"/>
        <v>10</v>
      </c>
      <c r="AU57" s="421"/>
      <c r="AV57" s="439">
        <f t="shared" si="25"/>
        <v>0</v>
      </c>
      <c r="AW57" s="385">
        <f t="shared" si="26"/>
        <v>14</v>
      </c>
      <c r="AX57" s="421"/>
      <c r="AY57" s="427">
        <f t="shared" si="27"/>
        <v>0</v>
      </c>
      <c r="AZ57" s="361">
        <f t="shared" si="28"/>
        <v>0</v>
      </c>
      <c r="BA57" s="17">
        <f t="shared" si="2"/>
        <v>1.6943409013893595E-3</v>
      </c>
      <c r="BB57" s="14">
        <f t="shared" si="29"/>
        <v>5</v>
      </c>
      <c r="BC57" s="24"/>
      <c r="BD57" s="10">
        <f t="shared" si="30"/>
        <v>0</v>
      </c>
      <c r="BE57" s="15">
        <f t="shared" si="31"/>
        <v>9</v>
      </c>
      <c r="BF57" s="24"/>
      <c r="BG57" s="23">
        <f t="shared" si="32"/>
        <v>0</v>
      </c>
      <c r="BH57" s="16">
        <f t="shared" si="33"/>
        <v>13</v>
      </c>
      <c r="BI57" s="24"/>
      <c r="BJ57" s="25">
        <f t="shared" si="34"/>
        <v>0</v>
      </c>
      <c r="BK57" s="26">
        <f t="shared" si="35"/>
        <v>0</v>
      </c>
      <c r="BL57" s="17">
        <f t="shared" si="36"/>
        <v>1.3554727211114877E-3</v>
      </c>
      <c r="BM57" s="14">
        <f t="shared" si="37"/>
        <v>4</v>
      </c>
      <c r="BN57" s="24"/>
      <c r="BO57" s="10">
        <f t="shared" si="38"/>
        <v>0</v>
      </c>
      <c r="BP57" s="15">
        <f t="shared" si="39"/>
        <v>8</v>
      </c>
      <c r="BQ57" s="24"/>
      <c r="BR57" s="23">
        <f t="shared" si="40"/>
        <v>0</v>
      </c>
      <c r="BS57" s="16">
        <f t="shared" si="41"/>
        <v>12</v>
      </c>
      <c r="BT57" s="24"/>
      <c r="BU57" s="25">
        <f t="shared" si="42"/>
        <v>0</v>
      </c>
      <c r="BV57" s="26">
        <f t="shared" si="43"/>
        <v>0</v>
      </c>
      <c r="BW57" s="17">
        <f t="shared" si="44"/>
        <v>1.0166045408336157E-3</v>
      </c>
      <c r="BX57" s="14">
        <f t="shared" si="45"/>
        <v>3</v>
      </c>
      <c r="BY57" s="24"/>
      <c r="BZ57" s="10">
        <f t="shared" si="46"/>
        <v>0</v>
      </c>
      <c r="CA57" s="15">
        <f t="shared" si="47"/>
        <v>7</v>
      </c>
      <c r="CB57" s="24"/>
      <c r="CC57" s="23">
        <f t="shared" si="48"/>
        <v>0</v>
      </c>
      <c r="CD57" s="16">
        <f t="shared" si="49"/>
        <v>11</v>
      </c>
      <c r="CE57" s="24"/>
      <c r="CF57" s="25">
        <f t="shared" si="50"/>
        <v>0</v>
      </c>
      <c r="CG57" s="26">
        <f t="shared" si="51"/>
        <v>0</v>
      </c>
      <c r="CH57" s="17">
        <f t="shared" si="52"/>
        <v>6.7773636055574386E-4</v>
      </c>
      <c r="CI57" s="14">
        <f t="shared" si="53"/>
        <v>2</v>
      </c>
      <c r="CJ57" s="24"/>
      <c r="CK57" s="10">
        <f t="shared" si="54"/>
        <v>0</v>
      </c>
      <c r="CL57" s="15">
        <f t="shared" si="55"/>
        <v>6</v>
      </c>
      <c r="CM57" s="24"/>
      <c r="CN57" s="23">
        <f t="shared" si="56"/>
        <v>0</v>
      </c>
      <c r="CO57" s="15">
        <f t="shared" si="57"/>
        <v>10</v>
      </c>
      <c r="CP57" s="24"/>
      <c r="CQ57" s="23">
        <f t="shared" si="58"/>
        <v>0</v>
      </c>
      <c r="CR57" s="361">
        <f t="shared" si="59"/>
        <v>0</v>
      </c>
    </row>
    <row r="58" spans="1:96" x14ac:dyDescent="0.25">
      <c r="A58" s="50">
        <f t="shared" si="0"/>
        <v>45</v>
      </c>
      <c r="B58" s="367">
        <f t="shared" si="60"/>
        <v>3051</v>
      </c>
      <c r="C58" s="365" t="s">
        <v>10</v>
      </c>
      <c r="D58" s="366">
        <f t="shared" si="67"/>
        <v>3150</v>
      </c>
      <c r="E58" s="326">
        <f t="shared" si="70"/>
        <v>8.6000000000000021E-2</v>
      </c>
      <c r="F58" s="326">
        <f t="shared" si="1"/>
        <v>2.5368731563421835E-2</v>
      </c>
      <c r="G58" s="327">
        <f t="shared" si="61"/>
        <v>77.40000000000002</v>
      </c>
      <c r="H58" s="415"/>
      <c r="I58" s="414">
        <f t="shared" si="3"/>
        <v>0</v>
      </c>
      <c r="J58" s="329">
        <f t="shared" si="4"/>
        <v>89</v>
      </c>
      <c r="K58" s="421"/>
      <c r="L58" s="414">
        <f t="shared" si="5"/>
        <v>0</v>
      </c>
      <c r="M58" s="333">
        <f t="shared" si="6"/>
        <v>102</v>
      </c>
      <c r="N58" s="428"/>
      <c r="O58" s="414">
        <f t="shared" si="7"/>
        <v>0</v>
      </c>
      <c r="P58" s="351">
        <f t="shared" si="62"/>
        <v>0</v>
      </c>
      <c r="Q58" s="335">
        <f t="shared" si="71"/>
        <v>6.8000000000000005E-2</v>
      </c>
      <c r="R58" s="335">
        <f t="shared" si="8"/>
        <v>7.8007210750573588E-3</v>
      </c>
      <c r="S58" s="336">
        <f t="shared" si="64"/>
        <v>23.8</v>
      </c>
      <c r="T58" s="421"/>
      <c r="U58" s="411">
        <f t="shared" si="9"/>
        <v>0</v>
      </c>
      <c r="V58" s="338">
        <f t="shared" si="10"/>
        <v>27</v>
      </c>
      <c r="W58" s="421"/>
      <c r="X58" s="430">
        <f t="shared" si="11"/>
        <v>0</v>
      </c>
      <c r="Y58" s="339">
        <f t="shared" si="12"/>
        <v>31</v>
      </c>
      <c r="Z58" s="421"/>
      <c r="AA58" s="430">
        <f t="shared" si="13"/>
        <v>0</v>
      </c>
      <c r="AB58" s="355">
        <f t="shared" si="14"/>
        <v>0</v>
      </c>
      <c r="AC58" s="9">
        <f t="shared" si="68"/>
        <v>0.05</v>
      </c>
      <c r="AD58" s="9" t="str">
        <f t="shared" si="15"/>
        <v/>
      </c>
      <c r="AE58" s="11">
        <f t="shared" si="65"/>
        <v>7</v>
      </c>
      <c r="AF58" s="421"/>
      <c r="AG58" s="411">
        <f t="shared" si="16"/>
        <v>0</v>
      </c>
      <c r="AH58" s="12">
        <f t="shared" si="17"/>
        <v>11</v>
      </c>
      <c r="AI58" s="421"/>
      <c r="AJ58" s="439">
        <f t="shared" si="18"/>
        <v>0</v>
      </c>
      <c r="AK58" s="13">
        <f t="shared" si="19"/>
        <v>15</v>
      </c>
      <c r="AL58" s="426"/>
      <c r="AM58" s="427">
        <f t="shared" si="20"/>
        <v>0</v>
      </c>
      <c r="AN58" s="361">
        <f t="shared" si="21"/>
        <v>0</v>
      </c>
      <c r="AO58" s="378">
        <f t="shared" si="69"/>
        <v>0.05</v>
      </c>
      <c r="AP58" s="378" t="str">
        <f t="shared" si="22"/>
        <v/>
      </c>
      <c r="AQ58" s="379">
        <f t="shared" si="66"/>
        <v>6</v>
      </c>
      <c r="AR58" s="421"/>
      <c r="AS58" s="411">
        <f t="shared" si="23"/>
        <v>0</v>
      </c>
      <c r="AT58" s="383">
        <f t="shared" si="24"/>
        <v>10</v>
      </c>
      <c r="AU58" s="421"/>
      <c r="AV58" s="439">
        <f t="shared" si="25"/>
        <v>0</v>
      </c>
      <c r="AW58" s="385">
        <f t="shared" si="26"/>
        <v>14</v>
      </c>
      <c r="AX58" s="421"/>
      <c r="AY58" s="427">
        <f t="shared" si="27"/>
        <v>0</v>
      </c>
      <c r="AZ58" s="361">
        <f t="shared" si="28"/>
        <v>0</v>
      </c>
      <c r="BA58" s="17">
        <f t="shared" si="2"/>
        <v>1.6388069485414618E-3</v>
      </c>
      <c r="BB58" s="14">
        <f t="shared" si="29"/>
        <v>5</v>
      </c>
      <c r="BC58" s="24"/>
      <c r="BD58" s="10">
        <f t="shared" si="30"/>
        <v>0</v>
      </c>
      <c r="BE58" s="15">
        <f t="shared" si="31"/>
        <v>9</v>
      </c>
      <c r="BF58" s="24"/>
      <c r="BG58" s="23">
        <f t="shared" si="32"/>
        <v>0</v>
      </c>
      <c r="BH58" s="16">
        <f t="shared" si="33"/>
        <v>13</v>
      </c>
      <c r="BI58" s="24"/>
      <c r="BJ58" s="25">
        <f t="shared" si="34"/>
        <v>0</v>
      </c>
      <c r="BK58" s="26">
        <f t="shared" si="35"/>
        <v>0</v>
      </c>
      <c r="BL58" s="17">
        <f t="shared" si="36"/>
        <v>1.3110455588331695E-3</v>
      </c>
      <c r="BM58" s="14">
        <f t="shared" si="37"/>
        <v>4</v>
      </c>
      <c r="BN58" s="24"/>
      <c r="BO58" s="10">
        <f t="shared" si="38"/>
        <v>0</v>
      </c>
      <c r="BP58" s="15">
        <f t="shared" si="39"/>
        <v>8</v>
      </c>
      <c r="BQ58" s="24"/>
      <c r="BR58" s="23">
        <f t="shared" si="40"/>
        <v>0</v>
      </c>
      <c r="BS58" s="16">
        <f t="shared" si="41"/>
        <v>12</v>
      </c>
      <c r="BT58" s="24"/>
      <c r="BU58" s="25">
        <f t="shared" si="42"/>
        <v>0</v>
      </c>
      <c r="BV58" s="26">
        <f t="shared" si="43"/>
        <v>0</v>
      </c>
      <c r="BW58" s="17">
        <f t="shared" si="44"/>
        <v>9.8328416912487715E-4</v>
      </c>
      <c r="BX58" s="14">
        <f t="shared" si="45"/>
        <v>3</v>
      </c>
      <c r="BY58" s="24"/>
      <c r="BZ58" s="10">
        <f t="shared" si="46"/>
        <v>0</v>
      </c>
      <c r="CA58" s="15">
        <f t="shared" si="47"/>
        <v>7</v>
      </c>
      <c r="CB58" s="24"/>
      <c r="CC58" s="23">
        <f t="shared" si="48"/>
        <v>0</v>
      </c>
      <c r="CD58" s="16">
        <f t="shared" si="49"/>
        <v>11</v>
      </c>
      <c r="CE58" s="24"/>
      <c r="CF58" s="25">
        <f t="shared" si="50"/>
        <v>0</v>
      </c>
      <c r="CG58" s="26">
        <f t="shared" si="51"/>
        <v>0</v>
      </c>
      <c r="CH58" s="17">
        <f t="shared" si="52"/>
        <v>6.5552277941658473E-4</v>
      </c>
      <c r="CI58" s="14">
        <f t="shared" si="53"/>
        <v>2</v>
      </c>
      <c r="CJ58" s="24"/>
      <c r="CK58" s="10">
        <f t="shared" si="54"/>
        <v>0</v>
      </c>
      <c r="CL58" s="15">
        <f t="shared" si="55"/>
        <v>6</v>
      </c>
      <c r="CM58" s="24"/>
      <c r="CN58" s="23">
        <f t="shared" si="56"/>
        <v>0</v>
      </c>
      <c r="CO58" s="15">
        <f t="shared" si="57"/>
        <v>10</v>
      </c>
      <c r="CP58" s="24"/>
      <c r="CQ58" s="23">
        <f t="shared" si="58"/>
        <v>0</v>
      </c>
      <c r="CR58" s="361">
        <f t="shared" si="59"/>
        <v>0</v>
      </c>
    </row>
    <row r="59" spans="1:96" x14ac:dyDescent="0.25">
      <c r="A59" s="50">
        <f t="shared" si="0"/>
        <v>46</v>
      </c>
      <c r="B59" s="367">
        <f t="shared" si="60"/>
        <v>3151</v>
      </c>
      <c r="C59" s="365" t="s">
        <v>10</v>
      </c>
      <c r="D59" s="366">
        <f t="shared" si="67"/>
        <v>3250</v>
      </c>
      <c r="E59" s="326">
        <f t="shared" si="70"/>
        <v>9.0500000000000025E-2</v>
      </c>
      <c r="F59" s="326">
        <f t="shared" si="1"/>
        <v>2.8721040939384331E-2</v>
      </c>
      <c r="G59" s="327">
        <f t="shared" si="61"/>
        <v>90.500000000000028</v>
      </c>
      <c r="H59" s="415"/>
      <c r="I59" s="414">
        <f t="shared" si="3"/>
        <v>0</v>
      </c>
      <c r="J59" s="329">
        <f t="shared" si="4"/>
        <v>104</v>
      </c>
      <c r="K59" s="421"/>
      <c r="L59" s="414">
        <f t="shared" si="5"/>
        <v>0</v>
      </c>
      <c r="M59" s="333">
        <f t="shared" si="6"/>
        <v>120</v>
      </c>
      <c r="N59" s="428"/>
      <c r="O59" s="414">
        <f t="shared" si="7"/>
        <v>0</v>
      </c>
      <c r="P59" s="351">
        <f t="shared" si="62"/>
        <v>0</v>
      </c>
      <c r="Q59" s="335">
        <f t="shared" si="71"/>
        <v>7.2500000000000009E-2</v>
      </c>
      <c r="R59" s="335">
        <f t="shared" si="8"/>
        <v>9.2034274833386245E-3</v>
      </c>
      <c r="S59" s="336">
        <f t="shared" si="64"/>
        <v>29.000000000000004</v>
      </c>
      <c r="T59" s="421"/>
      <c r="U59" s="411">
        <f t="shared" si="9"/>
        <v>0</v>
      </c>
      <c r="V59" s="338">
        <f t="shared" si="10"/>
        <v>33</v>
      </c>
      <c r="W59" s="421"/>
      <c r="X59" s="430">
        <f t="shared" si="11"/>
        <v>0</v>
      </c>
      <c r="Y59" s="339">
        <f t="shared" si="12"/>
        <v>38</v>
      </c>
      <c r="Z59" s="421"/>
      <c r="AA59" s="430">
        <f t="shared" si="13"/>
        <v>0</v>
      </c>
      <c r="AB59" s="355">
        <f t="shared" si="14"/>
        <v>0</v>
      </c>
      <c r="AC59" s="9">
        <f t="shared" si="68"/>
        <v>5.45E-2</v>
      </c>
      <c r="AD59" s="9">
        <f t="shared" si="15"/>
        <v>2.8826827462181321E-3</v>
      </c>
      <c r="AE59" s="11">
        <f t="shared" si="65"/>
        <v>9.0833333333333339</v>
      </c>
      <c r="AF59" s="421"/>
      <c r="AG59" s="411">
        <f t="shared" si="16"/>
        <v>0</v>
      </c>
      <c r="AH59" s="12">
        <f t="shared" si="17"/>
        <v>11</v>
      </c>
      <c r="AI59" s="421"/>
      <c r="AJ59" s="439">
        <f t="shared" si="18"/>
        <v>0</v>
      </c>
      <c r="AK59" s="13">
        <f t="shared" si="19"/>
        <v>15</v>
      </c>
      <c r="AL59" s="426"/>
      <c r="AM59" s="427">
        <f t="shared" si="20"/>
        <v>0</v>
      </c>
      <c r="AN59" s="361">
        <f t="shared" si="21"/>
        <v>0</v>
      </c>
      <c r="AO59" s="378">
        <f t="shared" si="69"/>
        <v>0.05</v>
      </c>
      <c r="AP59" s="378" t="str">
        <f t="shared" si="22"/>
        <v/>
      </c>
      <c r="AQ59" s="379">
        <f t="shared" si="66"/>
        <v>6</v>
      </c>
      <c r="AR59" s="421"/>
      <c r="AS59" s="411">
        <f t="shared" si="23"/>
        <v>0</v>
      </c>
      <c r="AT59" s="383">
        <f t="shared" si="24"/>
        <v>10</v>
      </c>
      <c r="AU59" s="421"/>
      <c r="AV59" s="439">
        <f t="shared" si="25"/>
        <v>0</v>
      </c>
      <c r="AW59" s="385">
        <f t="shared" si="26"/>
        <v>14</v>
      </c>
      <c r="AX59" s="421"/>
      <c r="AY59" s="427">
        <f t="shared" si="27"/>
        <v>0</v>
      </c>
      <c r="AZ59" s="361">
        <f t="shared" si="28"/>
        <v>0</v>
      </c>
      <c r="BA59" s="17">
        <f t="shared" si="2"/>
        <v>1.5867978419549348E-3</v>
      </c>
      <c r="BB59" s="14">
        <f t="shared" si="29"/>
        <v>5</v>
      </c>
      <c r="BC59" s="24"/>
      <c r="BD59" s="10">
        <f t="shared" si="30"/>
        <v>0</v>
      </c>
      <c r="BE59" s="15">
        <f t="shared" si="31"/>
        <v>9</v>
      </c>
      <c r="BF59" s="24"/>
      <c r="BG59" s="23">
        <f t="shared" si="32"/>
        <v>0</v>
      </c>
      <c r="BH59" s="16">
        <f t="shared" si="33"/>
        <v>13</v>
      </c>
      <c r="BI59" s="24"/>
      <c r="BJ59" s="25">
        <f t="shared" si="34"/>
        <v>0</v>
      </c>
      <c r="BK59" s="26">
        <f t="shared" si="35"/>
        <v>0</v>
      </c>
      <c r="BL59" s="17">
        <f t="shared" si="36"/>
        <v>1.2694382735639479E-3</v>
      </c>
      <c r="BM59" s="14">
        <f t="shared" si="37"/>
        <v>4</v>
      </c>
      <c r="BN59" s="24"/>
      <c r="BO59" s="10">
        <f t="shared" si="38"/>
        <v>0</v>
      </c>
      <c r="BP59" s="15">
        <f t="shared" si="39"/>
        <v>8</v>
      </c>
      <c r="BQ59" s="24"/>
      <c r="BR59" s="23">
        <f t="shared" si="40"/>
        <v>0</v>
      </c>
      <c r="BS59" s="16">
        <f t="shared" si="41"/>
        <v>12</v>
      </c>
      <c r="BT59" s="24"/>
      <c r="BU59" s="25">
        <f t="shared" si="42"/>
        <v>0</v>
      </c>
      <c r="BV59" s="26">
        <f t="shared" si="43"/>
        <v>0</v>
      </c>
      <c r="BW59" s="17">
        <f t="shared" si="44"/>
        <v>9.5207870517296101E-4</v>
      </c>
      <c r="BX59" s="14">
        <f t="shared" si="45"/>
        <v>3</v>
      </c>
      <c r="BY59" s="24"/>
      <c r="BZ59" s="10">
        <f t="shared" si="46"/>
        <v>0</v>
      </c>
      <c r="CA59" s="15">
        <f t="shared" si="47"/>
        <v>7</v>
      </c>
      <c r="CB59" s="24"/>
      <c r="CC59" s="23">
        <f t="shared" si="48"/>
        <v>0</v>
      </c>
      <c r="CD59" s="16">
        <f t="shared" si="49"/>
        <v>11</v>
      </c>
      <c r="CE59" s="24"/>
      <c r="CF59" s="25">
        <f t="shared" si="50"/>
        <v>0</v>
      </c>
      <c r="CG59" s="26">
        <f t="shared" si="51"/>
        <v>0</v>
      </c>
      <c r="CH59" s="17">
        <f t="shared" si="52"/>
        <v>6.3471913678197394E-4</v>
      </c>
      <c r="CI59" s="14">
        <f t="shared" si="53"/>
        <v>2</v>
      </c>
      <c r="CJ59" s="24"/>
      <c r="CK59" s="10">
        <f t="shared" si="54"/>
        <v>0</v>
      </c>
      <c r="CL59" s="15">
        <f t="shared" si="55"/>
        <v>6</v>
      </c>
      <c r="CM59" s="24"/>
      <c r="CN59" s="23">
        <f t="shared" si="56"/>
        <v>0</v>
      </c>
      <c r="CO59" s="15">
        <f t="shared" si="57"/>
        <v>10</v>
      </c>
      <c r="CP59" s="24"/>
      <c r="CQ59" s="23">
        <f t="shared" si="58"/>
        <v>0</v>
      </c>
      <c r="CR59" s="361">
        <f t="shared" si="59"/>
        <v>0</v>
      </c>
    </row>
    <row r="60" spans="1:96" x14ac:dyDescent="0.25">
      <c r="A60" s="50">
        <f t="shared" si="0"/>
        <v>47</v>
      </c>
      <c r="B60" s="367">
        <f t="shared" si="60"/>
        <v>3251</v>
      </c>
      <c r="C60" s="365" t="s">
        <v>10</v>
      </c>
      <c r="D60" s="366">
        <f t="shared" si="67"/>
        <v>3350</v>
      </c>
      <c r="E60" s="326">
        <f t="shared" si="70"/>
        <v>9.5000000000000029E-2</v>
      </c>
      <c r="F60" s="326">
        <f t="shared" si="1"/>
        <v>3.2143955705936644E-2</v>
      </c>
      <c r="G60" s="327">
        <f t="shared" si="61"/>
        <v>104.50000000000003</v>
      </c>
      <c r="H60" s="415"/>
      <c r="I60" s="414">
        <f t="shared" si="3"/>
        <v>0</v>
      </c>
      <c r="J60" s="329">
        <f t="shared" si="4"/>
        <v>120</v>
      </c>
      <c r="K60" s="421"/>
      <c r="L60" s="414">
        <f t="shared" si="5"/>
        <v>0</v>
      </c>
      <c r="M60" s="333">
        <f t="shared" si="6"/>
        <v>138</v>
      </c>
      <c r="N60" s="428"/>
      <c r="O60" s="414">
        <f t="shared" si="7"/>
        <v>0</v>
      </c>
      <c r="P60" s="351">
        <f t="shared" si="62"/>
        <v>0</v>
      </c>
      <c r="Q60" s="335">
        <f t="shared" si="71"/>
        <v>7.7000000000000013E-2</v>
      </c>
      <c r="R60" s="335">
        <f t="shared" si="8"/>
        <v>1.0658258997231622E-2</v>
      </c>
      <c r="S60" s="336">
        <f t="shared" si="64"/>
        <v>34.650000000000006</v>
      </c>
      <c r="T60" s="421"/>
      <c r="U60" s="411">
        <f t="shared" si="9"/>
        <v>0</v>
      </c>
      <c r="V60" s="338">
        <f t="shared" si="10"/>
        <v>40</v>
      </c>
      <c r="W60" s="421"/>
      <c r="X60" s="430">
        <f t="shared" si="11"/>
        <v>0</v>
      </c>
      <c r="Y60" s="339">
        <f t="shared" si="12"/>
        <v>46</v>
      </c>
      <c r="Z60" s="421"/>
      <c r="AA60" s="430">
        <f t="shared" si="13"/>
        <v>0</v>
      </c>
      <c r="AB60" s="355">
        <f t="shared" si="14"/>
        <v>0</v>
      </c>
      <c r="AC60" s="9">
        <f t="shared" si="68"/>
        <v>5.8999999999999997E-2</v>
      </c>
      <c r="AD60" s="9">
        <f t="shared" si="15"/>
        <v>3.6296524146416484E-3</v>
      </c>
      <c r="AE60" s="11">
        <f t="shared" si="65"/>
        <v>11.799999999999999</v>
      </c>
      <c r="AF60" s="421"/>
      <c r="AG60" s="411">
        <f t="shared" si="16"/>
        <v>0</v>
      </c>
      <c r="AH60" s="12">
        <f t="shared" si="17"/>
        <v>14</v>
      </c>
      <c r="AI60" s="421"/>
      <c r="AJ60" s="439">
        <f t="shared" si="18"/>
        <v>0</v>
      </c>
      <c r="AK60" s="13">
        <f t="shared" si="19"/>
        <v>16</v>
      </c>
      <c r="AL60" s="426"/>
      <c r="AM60" s="427">
        <f t="shared" si="20"/>
        <v>0</v>
      </c>
      <c r="AN60" s="361">
        <f t="shared" si="21"/>
        <v>0</v>
      </c>
      <c r="AO60" s="378">
        <f t="shared" si="69"/>
        <v>0.05</v>
      </c>
      <c r="AP60" s="378" t="str">
        <f t="shared" si="22"/>
        <v/>
      </c>
      <c r="AQ60" s="379">
        <f t="shared" si="66"/>
        <v>6</v>
      </c>
      <c r="AR60" s="421"/>
      <c r="AS60" s="411">
        <f t="shared" si="23"/>
        <v>0</v>
      </c>
      <c r="AT60" s="383">
        <f t="shared" si="24"/>
        <v>10</v>
      </c>
      <c r="AU60" s="421"/>
      <c r="AV60" s="439">
        <f t="shared" si="25"/>
        <v>0</v>
      </c>
      <c r="AW60" s="385">
        <f t="shared" si="26"/>
        <v>14</v>
      </c>
      <c r="AX60" s="421"/>
      <c r="AY60" s="427">
        <f t="shared" si="27"/>
        <v>0</v>
      </c>
      <c r="AZ60" s="361">
        <f t="shared" si="28"/>
        <v>0</v>
      </c>
      <c r="BA60" s="17">
        <f t="shared" si="2"/>
        <v>1.5379883112888342E-3</v>
      </c>
      <c r="BB60" s="14">
        <f t="shared" si="29"/>
        <v>5</v>
      </c>
      <c r="BC60" s="24"/>
      <c r="BD60" s="10">
        <f t="shared" si="30"/>
        <v>0</v>
      </c>
      <c r="BE60" s="15">
        <f t="shared" si="31"/>
        <v>9</v>
      </c>
      <c r="BF60" s="24"/>
      <c r="BG60" s="23">
        <f t="shared" si="32"/>
        <v>0</v>
      </c>
      <c r="BH60" s="16">
        <f t="shared" si="33"/>
        <v>13</v>
      </c>
      <c r="BI60" s="24"/>
      <c r="BJ60" s="25">
        <f t="shared" si="34"/>
        <v>0</v>
      </c>
      <c r="BK60" s="26">
        <f t="shared" si="35"/>
        <v>0</v>
      </c>
      <c r="BL60" s="17">
        <f t="shared" si="36"/>
        <v>1.2303906490310674E-3</v>
      </c>
      <c r="BM60" s="14">
        <f t="shared" si="37"/>
        <v>4</v>
      </c>
      <c r="BN60" s="24"/>
      <c r="BO60" s="10">
        <f t="shared" si="38"/>
        <v>0</v>
      </c>
      <c r="BP60" s="15">
        <f t="shared" si="39"/>
        <v>8</v>
      </c>
      <c r="BQ60" s="24"/>
      <c r="BR60" s="23">
        <f t="shared" si="40"/>
        <v>0</v>
      </c>
      <c r="BS60" s="16">
        <f t="shared" si="41"/>
        <v>12</v>
      </c>
      <c r="BT60" s="24"/>
      <c r="BU60" s="25">
        <f t="shared" si="42"/>
        <v>0</v>
      </c>
      <c r="BV60" s="26">
        <f t="shared" si="43"/>
        <v>0</v>
      </c>
      <c r="BW60" s="17">
        <f t="shared" si="44"/>
        <v>9.2279298677330052E-4</v>
      </c>
      <c r="BX60" s="14">
        <f t="shared" si="45"/>
        <v>3</v>
      </c>
      <c r="BY60" s="24"/>
      <c r="BZ60" s="10">
        <f t="shared" si="46"/>
        <v>0</v>
      </c>
      <c r="CA60" s="15">
        <f t="shared" si="47"/>
        <v>7</v>
      </c>
      <c r="CB60" s="24"/>
      <c r="CC60" s="23">
        <f t="shared" si="48"/>
        <v>0</v>
      </c>
      <c r="CD60" s="16">
        <f t="shared" si="49"/>
        <v>11</v>
      </c>
      <c r="CE60" s="24"/>
      <c r="CF60" s="25">
        <f t="shared" si="50"/>
        <v>0</v>
      </c>
      <c r="CG60" s="26">
        <f t="shared" si="51"/>
        <v>0</v>
      </c>
      <c r="CH60" s="17">
        <f t="shared" si="52"/>
        <v>6.1519532451553372E-4</v>
      </c>
      <c r="CI60" s="14">
        <f t="shared" si="53"/>
        <v>2</v>
      </c>
      <c r="CJ60" s="24"/>
      <c r="CK60" s="10">
        <f t="shared" si="54"/>
        <v>0</v>
      </c>
      <c r="CL60" s="15">
        <f t="shared" si="55"/>
        <v>6</v>
      </c>
      <c r="CM60" s="24"/>
      <c r="CN60" s="23">
        <f t="shared" si="56"/>
        <v>0</v>
      </c>
      <c r="CO60" s="15">
        <f t="shared" si="57"/>
        <v>10</v>
      </c>
      <c r="CP60" s="24"/>
      <c r="CQ60" s="23">
        <f t="shared" si="58"/>
        <v>0</v>
      </c>
      <c r="CR60" s="361">
        <f t="shared" si="59"/>
        <v>0</v>
      </c>
    </row>
    <row r="61" spans="1:96" x14ac:dyDescent="0.25">
      <c r="A61" s="50">
        <f t="shared" si="0"/>
        <v>48</v>
      </c>
      <c r="B61" s="367">
        <f t="shared" si="60"/>
        <v>3351</v>
      </c>
      <c r="C61" s="365" t="s">
        <v>10</v>
      </c>
      <c r="D61" s="366">
        <f t="shared" si="67"/>
        <v>3450</v>
      </c>
      <c r="E61" s="326">
        <f t="shared" si="70"/>
        <v>9.9500000000000033E-2</v>
      </c>
      <c r="F61" s="326">
        <f t="shared" si="1"/>
        <v>3.5631154879140564E-2</v>
      </c>
      <c r="G61" s="327">
        <f t="shared" si="61"/>
        <v>119.40000000000003</v>
      </c>
      <c r="H61" s="415"/>
      <c r="I61" s="414">
        <f t="shared" si="3"/>
        <v>0</v>
      </c>
      <c r="J61" s="329">
        <f t="shared" si="4"/>
        <v>137</v>
      </c>
      <c r="K61" s="421"/>
      <c r="L61" s="414">
        <f t="shared" si="5"/>
        <v>0</v>
      </c>
      <c r="M61" s="333">
        <f t="shared" si="6"/>
        <v>158</v>
      </c>
      <c r="N61" s="428"/>
      <c r="O61" s="414">
        <f t="shared" si="7"/>
        <v>0</v>
      </c>
      <c r="P61" s="351">
        <f t="shared" si="62"/>
        <v>0</v>
      </c>
      <c r="Q61" s="335">
        <f t="shared" si="71"/>
        <v>8.1500000000000017E-2</v>
      </c>
      <c r="R61" s="335">
        <f t="shared" si="8"/>
        <v>1.2160549089823934E-2</v>
      </c>
      <c r="S61" s="336">
        <f t="shared" si="64"/>
        <v>40.750000000000007</v>
      </c>
      <c r="T61" s="421"/>
      <c r="U61" s="411">
        <f t="shared" si="9"/>
        <v>0</v>
      </c>
      <c r="V61" s="338">
        <f t="shared" si="10"/>
        <v>47</v>
      </c>
      <c r="W61" s="421"/>
      <c r="X61" s="430">
        <f t="shared" si="11"/>
        <v>0</v>
      </c>
      <c r="Y61" s="339">
        <f t="shared" si="12"/>
        <v>54</v>
      </c>
      <c r="Z61" s="421"/>
      <c r="AA61" s="430">
        <f t="shared" si="13"/>
        <v>0</v>
      </c>
      <c r="AB61" s="355">
        <f t="shared" si="14"/>
        <v>0</v>
      </c>
      <c r="AC61" s="9">
        <f t="shared" si="68"/>
        <v>6.3500000000000001E-2</v>
      </c>
      <c r="AD61" s="9">
        <f t="shared" si="15"/>
        <v>4.421565701780563E-3</v>
      </c>
      <c r="AE61" s="11">
        <f t="shared" si="65"/>
        <v>14.816666666666668</v>
      </c>
      <c r="AF61" s="421"/>
      <c r="AG61" s="411">
        <f t="shared" si="16"/>
        <v>0</v>
      </c>
      <c r="AH61" s="12">
        <f t="shared" si="17"/>
        <v>17</v>
      </c>
      <c r="AI61" s="421"/>
      <c r="AJ61" s="439">
        <f t="shared" si="18"/>
        <v>0</v>
      </c>
      <c r="AK61" s="13">
        <f t="shared" si="19"/>
        <v>20</v>
      </c>
      <c r="AL61" s="426"/>
      <c r="AM61" s="427">
        <f t="shared" si="20"/>
        <v>0</v>
      </c>
      <c r="AN61" s="361">
        <f t="shared" si="21"/>
        <v>0</v>
      </c>
      <c r="AO61" s="378">
        <f t="shared" si="69"/>
        <v>5.45E-2</v>
      </c>
      <c r="AP61" s="378">
        <f t="shared" si="22"/>
        <v>2.0329752312742465E-3</v>
      </c>
      <c r="AQ61" s="379">
        <f t="shared" si="66"/>
        <v>6.8125</v>
      </c>
      <c r="AR61" s="421"/>
      <c r="AS61" s="411">
        <f t="shared" si="23"/>
        <v>0</v>
      </c>
      <c r="AT61" s="383">
        <f t="shared" si="24"/>
        <v>10</v>
      </c>
      <c r="AU61" s="421"/>
      <c r="AV61" s="439">
        <f t="shared" si="25"/>
        <v>0</v>
      </c>
      <c r="AW61" s="385">
        <f t="shared" si="26"/>
        <v>14</v>
      </c>
      <c r="AX61" s="421"/>
      <c r="AY61" s="427">
        <f t="shared" si="27"/>
        <v>0</v>
      </c>
      <c r="AZ61" s="361">
        <f t="shared" si="28"/>
        <v>0</v>
      </c>
      <c r="BA61" s="17">
        <f t="shared" si="2"/>
        <v>1.4920919128618322E-3</v>
      </c>
      <c r="BB61" s="14">
        <f t="shared" si="29"/>
        <v>5</v>
      </c>
      <c r="BC61" s="24"/>
      <c r="BD61" s="10">
        <f t="shared" si="30"/>
        <v>0</v>
      </c>
      <c r="BE61" s="15">
        <f t="shared" si="31"/>
        <v>9</v>
      </c>
      <c r="BF61" s="24"/>
      <c r="BG61" s="23">
        <f t="shared" si="32"/>
        <v>0</v>
      </c>
      <c r="BH61" s="16">
        <f t="shared" si="33"/>
        <v>13</v>
      </c>
      <c r="BI61" s="24"/>
      <c r="BJ61" s="25">
        <f t="shared" si="34"/>
        <v>0</v>
      </c>
      <c r="BK61" s="26">
        <f t="shared" si="35"/>
        <v>0</v>
      </c>
      <c r="BL61" s="17">
        <f t="shared" si="36"/>
        <v>1.1936735302894659E-3</v>
      </c>
      <c r="BM61" s="14">
        <f t="shared" si="37"/>
        <v>4</v>
      </c>
      <c r="BN61" s="24"/>
      <c r="BO61" s="10">
        <f t="shared" si="38"/>
        <v>0</v>
      </c>
      <c r="BP61" s="15">
        <f t="shared" si="39"/>
        <v>8</v>
      </c>
      <c r="BQ61" s="24"/>
      <c r="BR61" s="23">
        <f t="shared" si="40"/>
        <v>0</v>
      </c>
      <c r="BS61" s="16">
        <f t="shared" si="41"/>
        <v>12</v>
      </c>
      <c r="BT61" s="24"/>
      <c r="BU61" s="25">
        <f t="shared" si="42"/>
        <v>0</v>
      </c>
      <c r="BV61" s="26">
        <f t="shared" si="43"/>
        <v>0</v>
      </c>
      <c r="BW61" s="17">
        <f t="shared" si="44"/>
        <v>8.9525514771709937E-4</v>
      </c>
      <c r="BX61" s="14">
        <f t="shared" si="45"/>
        <v>3</v>
      </c>
      <c r="BY61" s="24"/>
      <c r="BZ61" s="10">
        <f t="shared" si="46"/>
        <v>0</v>
      </c>
      <c r="CA61" s="15">
        <f t="shared" si="47"/>
        <v>7</v>
      </c>
      <c r="CB61" s="24"/>
      <c r="CC61" s="23">
        <f t="shared" si="48"/>
        <v>0</v>
      </c>
      <c r="CD61" s="16">
        <f t="shared" si="49"/>
        <v>11</v>
      </c>
      <c r="CE61" s="24"/>
      <c r="CF61" s="25">
        <f t="shared" si="50"/>
        <v>0</v>
      </c>
      <c r="CG61" s="26">
        <f t="shared" si="51"/>
        <v>0</v>
      </c>
      <c r="CH61" s="17">
        <f t="shared" si="52"/>
        <v>5.9683676514473295E-4</v>
      </c>
      <c r="CI61" s="14">
        <f t="shared" si="53"/>
        <v>2</v>
      </c>
      <c r="CJ61" s="24"/>
      <c r="CK61" s="10">
        <f t="shared" si="54"/>
        <v>0</v>
      </c>
      <c r="CL61" s="15">
        <f t="shared" si="55"/>
        <v>6</v>
      </c>
      <c r="CM61" s="24"/>
      <c r="CN61" s="23">
        <f t="shared" si="56"/>
        <v>0</v>
      </c>
      <c r="CO61" s="15">
        <f t="shared" si="57"/>
        <v>10</v>
      </c>
      <c r="CP61" s="24"/>
      <c r="CQ61" s="23">
        <f t="shared" si="58"/>
        <v>0</v>
      </c>
      <c r="CR61" s="361">
        <f t="shared" si="59"/>
        <v>0</v>
      </c>
    </row>
    <row r="62" spans="1:96" x14ac:dyDescent="0.25">
      <c r="A62" s="50">
        <f t="shared" si="0"/>
        <v>49</v>
      </c>
      <c r="B62" s="367">
        <f t="shared" si="60"/>
        <v>3451</v>
      </c>
      <c r="C62" s="365" t="s">
        <v>10</v>
      </c>
      <c r="D62" s="366">
        <f t="shared" si="67"/>
        <v>3550</v>
      </c>
      <c r="E62" s="326">
        <f t="shared" si="70"/>
        <v>0.10400000000000004</v>
      </c>
      <c r="F62" s="326">
        <f t="shared" si="1"/>
        <v>3.9177050130396997E-2</v>
      </c>
      <c r="G62" s="327">
        <f t="shared" si="61"/>
        <v>135.20000000000005</v>
      </c>
      <c r="H62" s="415"/>
      <c r="I62" s="414">
        <f t="shared" si="3"/>
        <v>0</v>
      </c>
      <c r="J62" s="329">
        <f t="shared" si="4"/>
        <v>155</v>
      </c>
      <c r="K62" s="421"/>
      <c r="L62" s="414">
        <f t="shared" si="5"/>
        <v>0</v>
      </c>
      <c r="M62" s="333">
        <f t="shared" si="6"/>
        <v>178</v>
      </c>
      <c r="N62" s="428"/>
      <c r="O62" s="414">
        <f t="shared" si="7"/>
        <v>0</v>
      </c>
      <c r="P62" s="351">
        <f t="shared" si="62"/>
        <v>0</v>
      </c>
      <c r="Q62" s="335">
        <f t="shared" si="71"/>
        <v>8.6000000000000021E-2</v>
      </c>
      <c r="R62" s="335">
        <f t="shared" si="8"/>
        <v>1.3706172124022026E-2</v>
      </c>
      <c r="S62" s="336">
        <f t="shared" si="64"/>
        <v>47.300000000000011</v>
      </c>
      <c r="T62" s="421"/>
      <c r="U62" s="411">
        <f t="shared" si="9"/>
        <v>0</v>
      </c>
      <c r="V62" s="338">
        <f t="shared" si="10"/>
        <v>54</v>
      </c>
      <c r="W62" s="421"/>
      <c r="X62" s="430">
        <f t="shared" si="11"/>
        <v>0</v>
      </c>
      <c r="Y62" s="339">
        <f t="shared" si="12"/>
        <v>62</v>
      </c>
      <c r="Z62" s="421"/>
      <c r="AA62" s="430">
        <f t="shared" si="13"/>
        <v>0</v>
      </c>
      <c r="AB62" s="355">
        <f t="shared" si="14"/>
        <v>0</v>
      </c>
      <c r="AC62" s="9">
        <f t="shared" si="68"/>
        <v>6.8000000000000005E-2</v>
      </c>
      <c r="AD62" s="9">
        <f t="shared" si="15"/>
        <v>5.2545155993431866E-3</v>
      </c>
      <c r="AE62" s="11">
        <f t="shared" si="65"/>
        <v>18.133333333333336</v>
      </c>
      <c r="AF62" s="421"/>
      <c r="AG62" s="411">
        <f t="shared" si="16"/>
        <v>0</v>
      </c>
      <c r="AH62" s="12">
        <f t="shared" si="17"/>
        <v>21</v>
      </c>
      <c r="AI62" s="421"/>
      <c r="AJ62" s="439">
        <f t="shared" si="18"/>
        <v>0</v>
      </c>
      <c r="AK62" s="13">
        <f t="shared" si="19"/>
        <v>24</v>
      </c>
      <c r="AL62" s="426"/>
      <c r="AM62" s="427">
        <f t="shared" si="20"/>
        <v>0</v>
      </c>
      <c r="AN62" s="361">
        <f t="shared" si="21"/>
        <v>0</v>
      </c>
      <c r="AO62" s="378">
        <f t="shared" si="69"/>
        <v>5.8999999999999997E-2</v>
      </c>
      <c r="AP62" s="378">
        <f t="shared" si="22"/>
        <v>2.5644740654882643E-3</v>
      </c>
      <c r="AQ62" s="379">
        <f t="shared" si="66"/>
        <v>8.85</v>
      </c>
      <c r="AR62" s="421"/>
      <c r="AS62" s="411">
        <f t="shared" si="23"/>
        <v>0</v>
      </c>
      <c r="AT62" s="383">
        <f t="shared" si="24"/>
        <v>10</v>
      </c>
      <c r="AU62" s="421"/>
      <c r="AV62" s="439">
        <f t="shared" si="25"/>
        <v>0</v>
      </c>
      <c r="AW62" s="385">
        <f t="shared" si="26"/>
        <v>14</v>
      </c>
      <c r="AX62" s="421"/>
      <c r="AY62" s="427">
        <f t="shared" si="27"/>
        <v>0</v>
      </c>
      <c r="AZ62" s="361">
        <f t="shared" si="28"/>
        <v>0</v>
      </c>
      <c r="BA62" s="17">
        <f t="shared" si="2"/>
        <v>1.4488554042306578E-3</v>
      </c>
      <c r="BB62" s="14">
        <f t="shared" si="29"/>
        <v>5</v>
      </c>
      <c r="BC62" s="24"/>
      <c r="BD62" s="10">
        <f t="shared" si="30"/>
        <v>0</v>
      </c>
      <c r="BE62" s="15">
        <f t="shared" si="31"/>
        <v>9</v>
      </c>
      <c r="BF62" s="24"/>
      <c r="BG62" s="23">
        <f t="shared" si="32"/>
        <v>0</v>
      </c>
      <c r="BH62" s="16">
        <f t="shared" si="33"/>
        <v>13</v>
      </c>
      <c r="BI62" s="24"/>
      <c r="BJ62" s="25">
        <f t="shared" si="34"/>
        <v>0</v>
      </c>
      <c r="BK62" s="26">
        <f t="shared" si="35"/>
        <v>0</v>
      </c>
      <c r="BL62" s="17">
        <f t="shared" si="36"/>
        <v>1.1590843233845263E-3</v>
      </c>
      <c r="BM62" s="14">
        <f t="shared" si="37"/>
        <v>4</v>
      </c>
      <c r="BN62" s="24"/>
      <c r="BO62" s="10">
        <f t="shared" si="38"/>
        <v>0</v>
      </c>
      <c r="BP62" s="15">
        <f t="shared" si="39"/>
        <v>8</v>
      </c>
      <c r="BQ62" s="24"/>
      <c r="BR62" s="23">
        <f t="shared" si="40"/>
        <v>0</v>
      </c>
      <c r="BS62" s="16">
        <f t="shared" si="41"/>
        <v>12</v>
      </c>
      <c r="BT62" s="24"/>
      <c r="BU62" s="25">
        <f t="shared" si="42"/>
        <v>0</v>
      </c>
      <c r="BV62" s="26">
        <f t="shared" si="43"/>
        <v>0</v>
      </c>
      <c r="BW62" s="17">
        <f t="shared" si="44"/>
        <v>8.6931324253839467E-4</v>
      </c>
      <c r="BX62" s="14">
        <f t="shared" si="45"/>
        <v>3</v>
      </c>
      <c r="BY62" s="24"/>
      <c r="BZ62" s="10">
        <f t="shared" si="46"/>
        <v>0</v>
      </c>
      <c r="CA62" s="15">
        <f t="shared" si="47"/>
        <v>7</v>
      </c>
      <c r="CB62" s="24"/>
      <c r="CC62" s="23">
        <f t="shared" si="48"/>
        <v>0</v>
      </c>
      <c r="CD62" s="16">
        <f t="shared" si="49"/>
        <v>11</v>
      </c>
      <c r="CE62" s="24"/>
      <c r="CF62" s="25">
        <f t="shared" si="50"/>
        <v>0</v>
      </c>
      <c r="CG62" s="26">
        <f t="shared" si="51"/>
        <v>0</v>
      </c>
      <c r="CH62" s="17">
        <f t="shared" si="52"/>
        <v>5.7954216169226315E-4</v>
      </c>
      <c r="CI62" s="14">
        <f t="shared" si="53"/>
        <v>2</v>
      </c>
      <c r="CJ62" s="24"/>
      <c r="CK62" s="10">
        <f t="shared" si="54"/>
        <v>0</v>
      </c>
      <c r="CL62" s="15">
        <f t="shared" si="55"/>
        <v>6</v>
      </c>
      <c r="CM62" s="24"/>
      <c r="CN62" s="23">
        <f t="shared" si="56"/>
        <v>0</v>
      </c>
      <c r="CO62" s="15">
        <f t="shared" si="57"/>
        <v>10</v>
      </c>
      <c r="CP62" s="24"/>
      <c r="CQ62" s="23">
        <f t="shared" si="58"/>
        <v>0</v>
      </c>
      <c r="CR62" s="361">
        <f t="shared" si="59"/>
        <v>0</v>
      </c>
    </row>
    <row r="63" spans="1:96" x14ac:dyDescent="0.25">
      <c r="A63" s="50">
        <f t="shared" si="0"/>
        <v>50</v>
      </c>
      <c r="B63" s="367">
        <f t="shared" si="60"/>
        <v>3551</v>
      </c>
      <c r="C63" s="365" t="s">
        <v>10</v>
      </c>
      <c r="D63" s="366">
        <f t="shared" si="67"/>
        <v>3650</v>
      </c>
      <c r="E63" s="326">
        <f t="shared" si="70"/>
        <v>0.10850000000000004</v>
      </c>
      <c r="F63" s="326">
        <f t="shared" si="1"/>
        <v>4.2776682624612802E-2</v>
      </c>
      <c r="G63" s="327">
        <f t="shared" si="61"/>
        <v>151.90000000000006</v>
      </c>
      <c r="H63" s="415"/>
      <c r="I63" s="414">
        <f t="shared" si="3"/>
        <v>0</v>
      </c>
      <c r="J63" s="329">
        <f t="shared" si="4"/>
        <v>175</v>
      </c>
      <c r="K63" s="421"/>
      <c r="L63" s="414">
        <f t="shared" si="5"/>
        <v>0</v>
      </c>
      <c r="M63" s="333">
        <f t="shared" si="6"/>
        <v>200</v>
      </c>
      <c r="N63" s="428"/>
      <c r="O63" s="414">
        <f t="shared" si="7"/>
        <v>0</v>
      </c>
      <c r="P63" s="351">
        <f t="shared" si="62"/>
        <v>0</v>
      </c>
      <c r="Q63" s="335">
        <f t="shared" si="71"/>
        <v>9.0500000000000025E-2</v>
      </c>
      <c r="R63" s="335">
        <f t="shared" si="8"/>
        <v>1.5291467192340188E-2</v>
      </c>
      <c r="S63" s="336">
        <f t="shared" si="64"/>
        <v>54.300000000000011</v>
      </c>
      <c r="T63" s="421"/>
      <c r="U63" s="411">
        <f t="shared" si="9"/>
        <v>0</v>
      </c>
      <c r="V63" s="338">
        <f t="shared" si="10"/>
        <v>62</v>
      </c>
      <c r="W63" s="421"/>
      <c r="X63" s="430">
        <f t="shared" si="11"/>
        <v>0</v>
      </c>
      <c r="Y63" s="339">
        <f t="shared" si="12"/>
        <v>71</v>
      </c>
      <c r="Z63" s="421"/>
      <c r="AA63" s="430">
        <f t="shared" si="13"/>
        <v>0</v>
      </c>
      <c r="AB63" s="355">
        <f t="shared" si="14"/>
        <v>0</v>
      </c>
      <c r="AC63" s="9">
        <f t="shared" si="68"/>
        <v>7.2500000000000009E-2</v>
      </c>
      <c r="AD63" s="9">
        <f t="shared" si="15"/>
        <v>6.1250352013517331E-3</v>
      </c>
      <c r="AE63" s="11">
        <f t="shared" si="65"/>
        <v>21.750000000000004</v>
      </c>
      <c r="AF63" s="421"/>
      <c r="AG63" s="411">
        <f t="shared" si="16"/>
        <v>0</v>
      </c>
      <c r="AH63" s="12">
        <f t="shared" si="17"/>
        <v>25</v>
      </c>
      <c r="AI63" s="421"/>
      <c r="AJ63" s="439">
        <f t="shared" si="18"/>
        <v>0</v>
      </c>
      <c r="AK63" s="13">
        <f t="shared" si="19"/>
        <v>29</v>
      </c>
      <c r="AL63" s="426"/>
      <c r="AM63" s="427">
        <f t="shared" si="20"/>
        <v>0</v>
      </c>
      <c r="AN63" s="361">
        <f t="shared" si="21"/>
        <v>0</v>
      </c>
      <c r="AO63" s="378">
        <f t="shared" si="69"/>
        <v>6.3500000000000001E-2</v>
      </c>
      <c r="AP63" s="378">
        <f t="shared" si="22"/>
        <v>3.1294001689664884E-3</v>
      </c>
      <c r="AQ63" s="379">
        <f t="shared" si="66"/>
        <v>11.112500000000001</v>
      </c>
      <c r="AR63" s="421"/>
      <c r="AS63" s="411">
        <f t="shared" si="23"/>
        <v>0</v>
      </c>
      <c r="AT63" s="383">
        <f t="shared" si="24"/>
        <v>13</v>
      </c>
      <c r="AU63" s="421"/>
      <c r="AV63" s="439">
        <f t="shared" si="25"/>
        <v>0</v>
      </c>
      <c r="AW63" s="385">
        <f t="shared" si="26"/>
        <v>15</v>
      </c>
      <c r="AX63" s="421"/>
      <c r="AY63" s="427">
        <f t="shared" si="27"/>
        <v>0</v>
      </c>
      <c r="AZ63" s="361">
        <f t="shared" si="28"/>
        <v>0</v>
      </c>
      <c r="BA63" s="17">
        <f t="shared" si="2"/>
        <v>1.4080540692762602E-3</v>
      </c>
      <c r="BB63" s="14">
        <f t="shared" si="29"/>
        <v>5</v>
      </c>
      <c r="BC63" s="24"/>
      <c r="BD63" s="10">
        <f t="shared" si="30"/>
        <v>0</v>
      </c>
      <c r="BE63" s="15">
        <f t="shared" si="31"/>
        <v>9</v>
      </c>
      <c r="BF63" s="24"/>
      <c r="BG63" s="23">
        <f t="shared" si="32"/>
        <v>0</v>
      </c>
      <c r="BH63" s="16">
        <f t="shared" si="33"/>
        <v>13</v>
      </c>
      <c r="BI63" s="24"/>
      <c r="BJ63" s="25">
        <f t="shared" si="34"/>
        <v>0</v>
      </c>
      <c r="BK63" s="26">
        <f t="shared" si="35"/>
        <v>0</v>
      </c>
      <c r="BL63" s="17">
        <f t="shared" si="36"/>
        <v>1.1264432554210081E-3</v>
      </c>
      <c r="BM63" s="14">
        <f t="shared" si="37"/>
        <v>4</v>
      </c>
      <c r="BN63" s="24"/>
      <c r="BO63" s="10">
        <f t="shared" si="38"/>
        <v>0</v>
      </c>
      <c r="BP63" s="15">
        <f t="shared" si="39"/>
        <v>8</v>
      </c>
      <c r="BQ63" s="24"/>
      <c r="BR63" s="23">
        <f t="shared" si="40"/>
        <v>0</v>
      </c>
      <c r="BS63" s="16">
        <f t="shared" si="41"/>
        <v>12</v>
      </c>
      <c r="BT63" s="24"/>
      <c r="BU63" s="25">
        <f t="shared" si="42"/>
        <v>0</v>
      </c>
      <c r="BV63" s="26">
        <f t="shared" si="43"/>
        <v>0</v>
      </c>
      <c r="BW63" s="17">
        <f t="shared" si="44"/>
        <v>8.4483244156575608E-4</v>
      </c>
      <c r="BX63" s="14">
        <f t="shared" si="45"/>
        <v>3</v>
      </c>
      <c r="BY63" s="24"/>
      <c r="BZ63" s="10">
        <f t="shared" si="46"/>
        <v>0</v>
      </c>
      <c r="CA63" s="15">
        <f t="shared" si="47"/>
        <v>7</v>
      </c>
      <c r="CB63" s="24"/>
      <c r="CC63" s="23">
        <f t="shared" si="48"/>
        <v>0</v>
      </c>
      <c r="CD63" s="16">
        <f t="shared" si="49"/>
        <v>11</v>
      </c>
      <c r="CE63" s="24"/>
      <c r="CF63" s="25">
        <f t="shared" si="50"/>
        <v>0</v>
      </c>
      <c r="CG63" s="26">
        <f t="shared" si="51"/>
        <v>0</v>
      </c>
      <c r="CH63" s="17">
        <f t="shared" si="52"/>
        <v>5.6322162771050405E-4</v>
      </c>
      <c r="CI63" s="14">
        <f t="shared" si="53"/>
        <v>2</v>
      </c>
      <c r="CJ63" s="24"/>
      <c r="CK63" s="10">
        <f t="shared" si="54"/>
        <v>0</v>
      </c>
      <c r="CL63" s="15">
        <f t="shared" si="55"/>
        <v>6</v>
      </c>
      <c r="CM63" s="24"/>
      <c r="CN63" s="23">
        <f t="shared" si="56"/>
        <v>0</v>
      </c>
      <c r="CO63" s="15">
        <f t="shared" si="57"/>
        <v>10</v>
      </c>
      <c r="CP63" s="24"/>
      <c r="CQ63" s="23">
        <f t="shared" si="58"/>
        <v>0</v>
      </c>
      <c r="CR63" s="361">
        <f t="shared" si="59"/>
        <v>0</v>
      </c>
    </row>
    <row r="64" spans="1:96" x14ac:dyDescent="0.25">
      <c r="A64" s="50">
        <f t="shared" si="0"/>
        <v>51</v>
      </c>
      <c r="B64" s="367">
        <f t="shared" si="60"/>
        <v>3651</v>
      </c>
      <c r="C64" s="365" t="s">
        <v>10</v>
      </c>
      <c r="D64" s="366">
        <f t="shared" si="67"/>
        <v>3750</v>
      </c>
      <c r="E64" s="326">
        <f t="shared" si="70"/>
        <v>0.11300000000000004</v>
      </c>
      <c r="F64" s="326">
        <f t="shared" si="1"/>
        <v>4.3823609969871266E-2</v>
      </c>
      <c r="G64" s="327">
        <f t="shared" si="61"/>
        <v>160</v>
      </c>
      <c r="H64" s="415"/>
      <c r="I64" s="414">
        <f t="shared" si="3"/>
        <v>0</v>
      </c>
      <c r="J64" s="329">
        <f t="shared" si="4"/>
        <v>180</v>
      </c>
      <c r="K64" s="421"/>
      <c r="L64" s="414">
        <f t="shared" si="5"/>
        <v>0</v>
      </c>
      <c r="M64" s="333">
        <f t="shared" si="6"/>
        <v>200</v>
      </c>
      <c r="N64" s="428"/>
      <c r="O64" s="414">
        <f t="shared" si="7"/>
        <v>0</v>
      </c>
      <c r="P64" s="351">
        <f t="shared" si="62"/>
        <v>0</v>
      </c>
      <c r="Q64" s="335">
        <f t="shared" si="71"/>
        <v>9.5000000000000029E-2</v>
      </c>
      <c r="R64" s="335">
        <f t="shared" si="8"/>
        <v>1.6913174472747199E-2</v>
      </c>
      <c r="S64" s="336">
        <f t="shared" si="64"/>
        <v>61.750000000000021</v>
      </c>
      <c r="T64" s="421"/>
      <c r="U64" s="411">
        <f t="shared" si="9"/>
        <v>0</v>
      </c>
      <c r="V64" s="338">
        <f t="shared" si="10"/>
        <v>71</v>
      </c>
      <c r="W64" s="421"/>
      <c r="X64" s="430">
        <f t="shared" si="11"/>
        <v>0</v>
      </c>
      <c r="Y64" s="339">
        <f t="shared" si="12"/>
        <v>82</v>
      </c>
      <c r="Z64" s="421"/>
      <c r="AA64" s="430">
        <f t="shared" si="13"/>
        <v>0</v>
      </c>
      <c r="AB64" s="355">
        <f t="shared" si="14"/>
        <v>0</v>
      </c>
      <c r="AC64" s="9">
        <f t="shared" si="68"/>
        <v>7.7000000000000013E-2</v>
      </c>
      <c r="AD64" s="9">
        <f t="shared" si="15"/>
        <v>7.0300374326668505E-3</v>
      </c>
      <c r="AE64" s="11">
        <f t="shared" si="65"/>
        <v>25.666666666666671</v>
      </c>
      <c r="AF64" s="421"/>
      <c r="AG64" s="411">
        <f t="shared" si="16"/>
        <v>0</v>
      </c>
      <c r="AH64" s="12">
        <f t="shared" si="17"/>
        <v>30</v>
      </c>
      <c r="AI64" s="421"/>
      <c r="AJ64" s="439">
        <f t="shared" si="18"/>
        <v>0</v>
      </c>
      <c r="AK64" s="13">
        <f t="shared" si="19"/>
        <v>35</v>
      </c>
      <c r="AL64" s="426"/>
      <c r="AM64" s="427">
        <f t="shared" si="20"/>
        <v>0</v>
      </c>
      <c r="AN64" s="361">
        <f t="shared" si="21"/>
        <v>0</v>
      </c>
      <c r="AO64" s="378">
        <f t="shared" si="69"/>
        <v>6.8000000000000005E-2</v>
      </c>
      <c r="AP64" s="378">
        <f t="shared" si="22"/>
        <v>3.7250068474390581E-3</v>
      </c>
      <c r="AQ64" s="379">
        <f t="shared" si="66"/>
        <v>13.600000000000001</v>
      </c>
      <c r="AR64" s="421"/>
      <c r="AS64" s="411">
        <f t="shared" si="23"/>
        <v>0</v>
      </c>
      <c r="AT64" s="383">
        <f t="shared" si="24"/>
        <v>16</v>
      </c>
      <c r="AU64" s="421"/>
      <c r="AV64" s="439">
        <f t="shared" si="25"/>
        <v>0</v>
      </c>
      <c r="AW64" s="385">
        <f t="shared" si="26"/>
        <v>18</v>
      </c>
      <c r="AX64" s="421"/>
      <c r="AY64" s="427">
        <f t="shared" si="27"/>
        <v>0</v>
      </c>
      <c r="AZ64" s="361">
        <f t="shared" si="28"/>
        <v>0</v>
      </c>
      <c r="BA64" s="17">
        <f t="shared" si="2"/>
        <v>1.6433853738701725E-3</v>
      </c>
      <c r="BB64" s="14">
        <f t="shared" si="29"/>
        <v>6</v>
      </c>
      <c r="BC64" s="24"/>
      <c r="BD64" s="10">
        <f t="shared" si="30"/>
        <v>0</v>
      </c>
      <c r="BE64" s="15">
        <f t="shared" si="31"/>
        <v>9</v>
      </c>
      <c r="BF64" s="24"/>
      <c r="BG64" s="23">
        <f t="shared" si="32"/>
        <v>0</v>
      </c>
      <c r="BH64" s="16">
        <f t="shared" si="33"/>
        <v>13</v>
      </c>
      <c r="BI64" s="24"/>
      <c r="BJ64" s="25">
        <f t="shared" si="34"/>
        <v>0</v>
      </c>
      <c r="BK64" s="26">
        <f t="shared" si="35"/>
        <v>0</v>
      </c>
      <c r="BL64" s="17">
        <f t="shared" si="36"/>
        <v>1.0955902492467817E-3</v>
      </c>
      <c r="BM64" s="14">
        <f t="shared" si="37"/>
        <v>4</v>
      </c>
      <c r="BN64" s="24"/>
      <c r="BO64" s="10">
        <f t="shared" si="38"/>
        <v>0</v>
      </c>
      <c r="BP64" s="15">
        <f t="shared" si="39"/>
        <v>8</v>
      </c>
      <c r="BQ64" s="24"/>
      <c r="BR64" s="23">
        <f t="shared" si="40"/>
        <v>0</v>
      </c>
      <c r="BS64" s="16">
        <f t="shared" si="41"/>
        <v>12</v>
      </c>
      <c r="BT64" s="24"/>
      <c r="BU64" s="25">
        <f t="shared" si="42"/>
        <v>0</v>
      </c>
      <c r="BV64" s="26">
        <f t="shared" si="43"/>
        <v>0</v>
      </c>
      <c r="BW64" s="17">
        <f t="shared" si="44"/>
        <v>8.2169268693508624E-4</v>
      </c>
      <c r="BX64" s="14">
        <f t="shared" si="45"/>
        <v>3</v>
      </c>
      <c r="BY64" s="24"/>
      <c r="BZ64" s="10">
        <f t="shared" si="46"/>
        <v>0</v>
      </c>
      <c r="CA64" s="15">
        <f t="shared" si="47"/>
        <v>7</v>
      </c>
      <c r="CB64" s="24"/>
      <c r="CC64" s="23">
        <f t="shared" si="48"/>
        <v>0</v>
      </c>
      <c r="CD64" s="16">
        <f t="shared" si="49"/>
        <v>11</v>
      </c>
      <c r="CE64" s="24"/>
      <c r="CF64" s="25">
        <f t="shared" si="50"/>
        <v>0</v>
      </c>
      <c r="CG64" s="26">
        <f t="shared" si="51"/>
        <v>0</v>
      </c>
      <c r="CH64" s="17">
        <f t="shared" si="52"/>
        <v>5.4779512462339083E-4</v>
      </c>
      <c r="CI64" s="14">
        <f t="shared" si="53"/>
        <v>2</v>
      </c>
      <c r="CJ64" s="24"/>
      <c r="CK64" s="10">
        <f t="shared" si="54"/>
        <v>0</v>
      </c>
      <c r="CL64" s="15">
        <f t="shared" si="55"/>
        <v>6</v>
      </c>
      <c r="CM64" s="24"/>
      <c r="CN64" s="23">
        <f t="shared" si="56"/>
        <v>0</v>
      </c>
      <c r="CO64" s="15">
        <f t="shared" si="57"/>
        <v>10</v>
      </c>
      <c r="CP64" s="24"/>
      <c r="CQ64" s="23">
        <f t="shared" si="58"/>
        <v>0</v>
      </c>
      <c r="CR64" s="361">
        <f t="shared" si="59"/>
        <v>0</v>
      </c>
    </row>
    <row r="65" spans="1:96" x14ac:dyDescent="0.25">
      <c r="A65" s="50">
        <f t="shared" si="0"/>
        <v>52</v>
      </c>
      <c r="B65" s="367">
        <f t="shared" si="60"/>
        <v>3751</v>
      </c>
      <c r="C65" s="365" t="s">
        <v>10</v>
      </c>
      <c r="D65" s="366">
        <f t="shared" si="67"/>
        <v>3850</v>
      </c>
      <c r="E65" s="326">
        <f t="shared" si="70"/>
        <v>0.11300000000000004</v>
      </c>
      <c r="F65" s="326">
        <f t="shared" si="1"/>
        <v>4.2655291922154094E-2</v>
      </c>
      <c r="G65" s="327">
        <f t="shared" si="61"/>
        <v>160</v>
      </c>
      <c r="H65" s="415"/>
      <c r="I65" s="414">
        <f t="shared" si="3"/>
        <v>0</v>
      </c>
      <c r="J65" s="329">
        <f t="shared" si="4"/>
        <v>180</v>
      </c>
      <c r="K65" s="421"/>
      <c r="L65" s="414">
        <f t="shared" si="5"/>
        <v>0</v>
      </c>
      <c r="M65" s="333">
        <f t="shared" si="6"/>
        <v>200</v>
      </c>
      <c r="N65" s="428"/>
      <c r="O65" s="414">
        <f t="shared" si="7"/>
        <v>0</v>
      </c>
      <c r="P65" s="351">
        <f t="shared" si="62"/>
        <v>0</v>
      </c>
      <c r="Q65" s="335">
        <f t="shared" si="71"/>
        <v>9.9500000000000033E-2</v>
      </c>
      <c r="R65" s="335">
        <f t="shared" si="8"/>
        <v>1.856838176486271E-2</v>
      </c>
      <c r="S65" s="336">
        <f t="shared" si="64"/>
        <v>69.65000000000002</v>
      </c>
      <c r="T65" s="421"/>
      <c r="U65" s="411">
        <f t="shared" si="9"/>
        <v>0</v>
      </c>
      <c r="V65" s="338">
        <f t="shared" si="10"/>
        <v>80</v>
      </c>
      <c r="W65" s="421"/>
      <c r="X65" s="430">
        <f t="shared" si="11"/>
        <v>0</v>
      </c>
      <c r="Y65" s="339">
        <f t="shared" si="12"/>
        <v>92</v>
      </c>
      <c r="Z65" s="421"/>
      <c r="AA65" s="430">
        <f t="shared" si="13"/>
        <v>0</v>
      </c>
      <c r="AB65" s="355">
        <f t="shared" si="14"/>
        <v>0</v>
      </c>
      <c r="AC65" s="9">
        <f t="shared" si="68"/>
        <v>8.1500000000000017E-2</v>
      </c>
      <c r="AD65" s="9">
        <f t="shared" si="15"/>
        <v>7.9667644183773235E-3</v>
      </c>
      <c r="AE65" s="11">
        <f t="shared" si="65"/>
        <v>29.88333333333334</v>
      </c>
      <c r="AF65" s="421"/>
      <c r="AG65" s="411">
        <f t="shared" si="16"/>
        <v>0</v>
      </c>
      <c r="AH65" s="12">
        <f t="shared" si="17"/>
        <v>34</v>
      </c>
      <c r="AI65" s="421"/>
      <c r="AJ65" s="439">
        <f t="shared" si="18"/>
        <v>0</v>
      </c>
      <c r="AK65" s="13">
        <f t="shared" si="19"/>
        <v>39</v>
      </c>
      <c r="AL65" s="426"/>
      <c r="AM65" s="427">
        <f t="shared" si="20"/>
        <v>0</v>
      </c>
      <c r="AN65" s="361">
        <f t="shared" si="21"/>
        <v>0</v>
      </c>
      <c r="AO65" s="378">
        <f t="shared" si="69"/>
        <v>7.2500000000000009E-2</v>
      </c>
      <c r="AP65" s="378">
        <f t="shared" si="22"/>
        <v>4.3488403092508676E-3</v>
      </c>
      <c r="AQ65" s="379">
        <f t="shared" si="66"/>
        <v>16.312500000000004</v>
      </c>
      <c r="AR65" s="421"/>
      <c r="AS65" s="411">
        <f t="shared" si="23"/>
        <v>0</v>
      </c>
      <c r="AT65" s="383">
        <f t="shared" si="24"/>
        <v>19</v>
      </c>
      <c r="AU65" s="421"/>
      <c r="AV65" s="439">
        <f t="shared" si="25"/>
        <v>0</v>
      </c>
      <c r="AW65" s="385">
        <f t="shared" si="26"/>
        <v>22</v>
      </c>
      <c r="AX65" s="421"/>
      <c r="AY65" s="427">
        <f t="shared" si="27"/>
        <v>0</v>
      </c>
      <c r="AZ65" s="361">
        <f t="shared" si="28"/>
        <v>0</v>
      </c>
      <c r="BA65" s="17">
        <f t="shared" si="2"/>
        <v>1.8661690215942416E-3</v>
      </c>
      <c r="BB65" s="14">
        <f t="shared" si="29"/>
        <v>7</v>
      </c>
      <c r="BC65" s="24"/>
      <c r="BD65" s="10">
        <f t="shared" si="30"/>
        <v>0</v>
      </c>
      <c r="BE65" s="15">
        <f t="shared" si="31"/>
        <v>9</v>
      </c>
      <c r="BF65" s="24"/>
      <c r="BG65" s="23">
        <f t="shared" si="32"/>
        <v>0</v>
      </c>
      <c r="BH65" s="16">
        <f t="shared" si="33"/>
        <v>13</v>
      </c>
      <c r="BI65" s="24"/>
      <c r="BJ65" s="25">
        <f t="shared" si="34"/>
        <v>0</v>
      </c>
      <c r="BK65" s="26">
        <f t="shared" si="35"/>
        <v>0</v>
      </c>
      <c r="BL65" s="17">
        <f t="shared" si="36"/>
        <v>1.1108148938060963E-3</v>
      </c>
      <c r="BM65" s="14">
        <f t="shared" si="37"/>
        <v>4.166666666666667</v>
      </c>
      <c r="BN65" s="24"/>
      <c r="BO65" s="10">
        <f t="shared" si="38"/>
        <v>0</v>
      </c>
      <c r="BP65" s="15">
        <f t="shared" si="39"/>
        <v>8</v>
      </c>
      <c r="BQ65" s="24"/>
      <c r="BR65" s="23">
        <f t="shared" si="40"/>
        <v>0</v>
      </c>
      <c r="BS65" s="16">
        <f t="shared" si="41"/>
        <v>12</v>
      </c>
      <c r="BT65" s="24"/>
      <c r="BU65" s="25">
        <f t="shared" si="42"/>
        <v>0</v>
      </c>
      <c r="BV65" s="26">
        <f t="shared" si="43"/>
        <v>0</v>
      </c>
      <c r="BW65" s="17">
        <f t="shared" si="44"/>
        <v>7.997867235403892E-4</v>
      </c>
      <c r="BX65" s="14">
        <f t="shared" si="45"/>
        <v>3</v>
      </c>
      <c r="BY65" s="24"/>
      <c r="BZ65" s="10">
        <f t="shared" si="46"/>
        <v>0</v>
      </c>
      <c r="CA65" s="15">
        <f t="shared" si="47"/>
        <v>7</v>
      </c>
      <c r="CB65" s="24"/>
      <c r="CC65" s="23">
        <f t="shared" si="48"/>
        <v>0</v>
      </c>
      <c r="CD65" s="16">
        <f t="shared" si="49"/>
        <v>11</v>
      </c>
      <c r="CE65" s="24"/>
      <c r="CF65" s="25">
        <f t="shared" si="50"/>
        <v>0</v>
      </c>
      <c r="CG65" s="26">
        <f t="shared" si="51"/>
        <v>0</v>
      </c>
      <c r="CH65" s="17">
        <f t="shared" si="52"/>
        <v>5.3319114902692613E-4</v>
      </c>
      <c r="CI65" s="14">
        <f t="shared" si="53"/>
        <v>2</v>
      </c>
      <c r="CJ65" s="24"/>
      <c r="CK65" s="10">
        <f t="shared" si="54"/>
        <v>0</v>
      </c>
      <c r="CL65" s="15">
        <f t="shared" si="55"/>
        <v>6</v>
      </c>
      <c r="CM65" s="24"/>
      <c r="CN65" s="23">
        <f t="shared" si="56"/>
        <v>0</v>
      </c>
      <c r="CO65" s="15">
        <f t="shared" si="57"/>
        <v>10</v>
      </c>
      <c r="CP65" s="24"/>
      <c r="CQ65" s="23">
        <f t="shared" si="58"/>
        <v>0</v>
      </c>
      <c r="CR65" s="361">
        <f t="shared" si="59"/>
        <v>0</v>
      </c>
    </row>
    <row r="66" spans="1:96" x14ac:dyDescent="0.25">
      <c r="A66" s="50">
        <f t="shared" si="0"/>
        <v>53</v>
      </c>
      <c r="B66" s="367">
        <f t="shared" si="60"/>
        <v>3851</v>
      </c>
      <c r="C66" s="365" t="s">
        <v>10</v>
      </c>
      <c r="D66" s="366">
        <f t="shared" si="67"/>
        <v>3950</v>
      </c>
      <c r="E66" s="326">
        <f t="shared" si="70"/>
        <v>0.11300000000000004</v>
      </c>
      <c r="F66" s="326">
        <f t="shared" si="1"/>
        <v>4.154764996104908E-2</v>
      </c>
      <c r="G66" s="327">
        <f t="shared" si="61"/>
        <v>160</v>
      </c>
      <c r="H66" s="415"/>
      <c r="I66" s="414">
        <f t="shared" si="3"/>
        <v>0</v>
      </c>
      <c r="J66" s="329">
        <f t="shared" si="4"/>
        <v>180</v>
      </c>
      <c r="K66" s="421"/>
      <c r="L66" s="414">
        <f t="shared" si="5"/>
        <v>0</v>
      </c>
      <c r="M66" s="333">
        <f t="shared" si="6"/>
        <v>200</v>
      </c>
      <c r="N66" s="428"/>
      <c r="O66" s="414">
        <f t="shared" si="7"/>
        <v>0</v>
      </c>
      <c r="P66" s="351">
        <f t="shared" si="62"/>
        <v>0</v>
      </c>
      <c r="Q66" s="335">
        <f t="shared" si="71"/>
        <v>0.10400000000000004</v>
      </c>
      <c r="R66" s="335">
        <f t="shared" si="8"/>
        <v>2.0254479356011434E-2</v>
      </c>
      <c r="S66" s="336">
        <f t="shared" si="64"/>
        <v>78.000000000000028</v>
      </c>
      <c r="T66" s="421"/>
      <c r="U66" s="411">
        <f t="shared" si="9"/>
        <v>0</v>
      </c>
      <c r="V66" s="338">
        <f t="shared" si="10"/>
        <v>90</v>
      </c>
      <c r="W66" s="421"/>
      <c r="X66" s="430">
        <f t="shared" si="11"/>
        <v>0</v>
      </c>
      <c r="Y66" s="339">
        <f t="shared" si="12"/>
        <v>104</v>
      </c>
      <c r="Z66" s="421"/>
      <c r="AA66" s="430">
        <f t="shared" si="13"/>
        <v>0</v>
      </c>
      <c r="AB66" s="355">
        <f t="shared" si="14"/>
        <v>0</v>
      </c>
      <c r="AC66" s="9">
        <f t="shared" si="68"/>
        <v>8.6000000000000021E-2</v>
      </c>
      <c r="AD66" s="9">
        <f t="shared" si="15"/>
        <v>8.9327447416255555E-3</v>
      </c>
      <c r="AE66" s="11">
        <f t="shared" si="65"/>
        <v>34.400000000000013</v>
      </c>
      <c r="AF66" s="421"/>
      <c r="AG66" s="411">
        <f t="shared" si="16"/>
        <v>0</v>
      </c>
      <c r="AH66" s="12">
        <f t="shared" si="17"/>
        <v>40</v>
      </c>
      <c r="AI66" s="421"/>
      <c r="AJ66" s="439">
        <f t="shared" si="18"/>
        <v>0</v>
      </c>
      <c r="AK66" s="13">
        <f t="shared" si="19"/>
        <v>46</v>
      </c>
      <c r="AL66" s="426"/>
      <c r="AM66" s="427">
        <f t="shared" si="20"/>
        <v>0</v>
      </c>
      <c r="AN66" s="361">
        <f t="shared" si="21"/>
        <v>0</v>
      </c>
      <c r="AO66" s="378">
        <f t="shared" si="69"/>
        <v>7.7000000000000013E-2</v>
      </c>
      <c r="AP66" s="378">
        <f t="shared" si="22"/>
        <v>4.9987016359387178E-3</v>
      </c>
      <c r="AQ66" s="379">
        <f t="shared" si="66"/>
        <v>19.250000000000004</v>
      </c>
      <c r="AR66" s="421"/>
      <c r="AS66" s="411">
        <f t="shared" si="23"/>
        <v>0</v>
      </c>
      <c r="AT66" s="383">
        <f t="shared" si="24"/>
        <v>22</v>
      </c>
      <c r="AU66" s="421"/>
      <c r="AV66" s="439">
        <f t="shared" si="25"/>
        <v>0</v>
      </c>
      <c r="AW66" s="385">
        <f t="shared" si="26"/>
        <v>25</v>
      </c>
      <c r="AX66" s="421"/>
      <c r="AY66" s="427">
        <f t="shared" si="27"/>
        <v>0</v>
      </c>
      <c r="AZ66" s="361">
        <f t="shared" si="28"/>
        <v>0</v>
      </c>
      <c r="BA66" s="17">
        <f t="shared" si="2"/>
        <v>2.0773824980524539E-3</v>
      </c>
      <c r="BB66" s="14">
        <f t="shared" si="29"/>
        <v>8</v>
      </c>
      <c r="BC66" s="24"/>
      <c r="BD66" s="10">
        <f t="shared" si="30"/>
        <v>0</v>
      </c>
      <c r="BE66" s="15">
        <f t="shared" si="31"/>
        <v>9</v>
      </c>
      <c r="BF66" s="24"/>
      <c r="BG66" s="23">
        <f t="shared" si="32"/>
        <v>0</v>
      </c>
      <c r="BH66" s="16">
        <f t="shared" si="33"/>
        <v>13</v>
      </c>
      <c r="BI66" s="24"/>
      <c r="BJ66" s="25">
        <f t="shared" si="34"/>
        <v>0</v>
      </c>
      <c r="BK66" s="26">
        <f t="shared" si="35"/>
        <v>0</v>
      </c>
      <c r="BL66" s="17">
        <f t="shared" si="36"/>
        <v>1.2983640612827837E-3</v>
      </c>
      <c r="BM66" s="14">
        <f t="shared" si="37"/>
        <v>5</v>
      </c>
      <c r="BN66" s="24"/>
      <c r="BO66" s="10">
        <f t="shared" si="38"/>
        <v>0</v>
      </c>
      <c r="BP66" s="15">
        <f t="shared" si="39"/>
        <v>8</v>
      </c>
      <c r="BQ66" s="24"/>
      <c r="BR66" s="23">
        <f t="shared" si="40"/>
        <v>0</v>
      </c>
      <c r="BS66" s="16">
        <f t="shared" si="41"/>
        <v>12</v>
      </c>
      <c r="BT66" s="24"/>
      <c r="BU66" s="25">
        <f t="shared" si="42"/>
        <v>0</v>
      </c>
      <c r="BV66" s="26">
        <f t="shared" si="43"/>
        <v>0</v>
      </c>
      <c r="BW66" s="17">
        <f t="shared" si="44"/>
        <v>9.2740290091627411E-4</v>
      </c>
      <c r="BX66" s="14">
        <f t="shared" si="45"/>
        <v>3.5714285714285716</v>
      </c>
      <c r="BY66" s="24"/>
      <c r="BZ66" s="10">
        <f t="shared" si="46"/>
        <v>0</v>
      </c>
      <c r="CA66" s="15">
        <f t="shared" si="47"/>
        <v>7</v>
      </c>
      <c r="CB66" s="24"/>
      <c r="CC66" s="23">
        <f t="shared" si="48"/>
        <v>0</v>
      </c>
      <c r="CD66" s="16">
        <f t="shared" si="49"/>
        <v>11</v>
      </c>
      <c r="CE66" s="24"/>
      <c r="CF66" s="25">
        <f t="shared" si="50"/>
        <v>0</v>
      </c>
      <c r="CG66" s="26">
        <f t="shared" si="51"/>
        <v>0</v>
      </c>
      <c r="CH66" s="17">
        <f t="shared" si="52"/>
        <v>5.1934562451311347E-4</v>
      </c>
      <c r="CI66" s="14">
        <f t="shared" si="53"/>
        <v>2</v>
      </c>
      <c r="CJ66" s="24"/>
      <c r="CK66" s="10">
        <f t="shared" si="54"/>
        <v>0</v>
      </c>
      <c r="CL66" s="15">
        <f t="shared" si="55"/>
        <v>6</v>
      </c>
      <c r="CM66" s="24"/>
      <c r="CN66" s="23">
        <f t="shared" si="56"/>
        <v>0</v>
      </c>
      <c r="CO66" s="15">
        <f t="shared" si="57"/>
        <v>10</v>
      </c>
      <c r="CP66" s="24"/>
      <c r="CQ66" s="23">
        <f t="shared" si="58"/>
        <v>0</v>
      </c>
      <c r="CR66" s="361">
        <f t="shared" si="59"/>
        <v>0</v>
      </c>
    </row>
    <row r="67" spans="1:96" x14ac:dyDescent="0.25">
      <c r="A67" s="50">
        <f t="shared" si="0"/>
        <v>54</v>
      </c>
      <c r="B67" s="367">
        <f t="shared" si="60"/>
        <v>3951</v>
      </c>
      <c r="C67" s="365" t="s">
        <v>10</v>
      </c>
      <c r="D67" s="366">
        <f t="shared" si="67"/>
        <v>4050</v>
      </c>
      <c r="E67" s="326">
        <f t="shared" si="70"/>
        <v>0.11300000000000004</v>
      </c>
      <c r="F67" s="326">
        <f t="shared" si="1"/>
        <v>4.0496076942546193E-2</v>
      </c>
      <c r="G67" s="327">
        <f t="shared" si="61"/>
        <v>160</v>
      </c>
      <c r="H67" s="415"/>
      <c r="I67" s="414">
        <f t="shared" si="3"/>
        <v>0</v>
      </c>
      <c r="J67" s="329">
        <f t="shared" si="4"/>
        <v>180</v>
      </c>
      <c r="K67" s="421"/>
      <c r="L67" s="414">
        <f t="shared" si="5"/>
        <v>0</v>
      </c>
      <c r="M67" s="333">
        <f t="shared" si="6"/>
        <v>200</v>
      </c>
      <c r="N67" s="428"/>
      <c r="O67" s="414">
        <f t="shared" si="7"/>
        <v>0</v>
      </c>
      <c r="P67" s="351">
        <f t="shared" si="62"/>
        <v>0</v>
      </c>
      <c r="Q67" s="335">
        <f t="shared" si="71"/>
        <v>0.10850000000000004</v>
      </c>
      <c r="R67" s="335">
        <f t="shared" si="8"/>
        <v>2.1969121741331317E-2</v>
      </c>
      <c r="S67" s="336">
        <f t="shared" si="64"/>
        <v>86.80000000000004</v>
      </c>
      <c r="T67" s="421"/>
      <c r="U67" s="411">
        <f t="shared" si="9"/>
        <v>0</v>
      </c>
      <c r="V67" s="338">
        <f t="shared" si="10"/>
        <v>100</v>
      </c>
      <c r="W67" s="421"/>
      <c r="X67" s="430">
        <f t="shared" si="11"/>
        <v>0</v>
      </c>
      <c r="Y67" s="339">
        <f t="shared" si="12"/>
        <v>115</v>
      </c>
      <c r="Z67" s="421"/>
      <c r="AA67" s="430">
        <f t="shared" si="13"/>
        <v>0</v>
      </c>
      <c r="AB67" s="355">
        <f t="shared" si="14"/>
        <v>0</v>
      </c>
      <c r="AC67" s="9">
        <f t="shared" si="68"/>
        <v>9.0500000000000025E-2</v>
      </c>
      <c r="AD67" s="9">
        <f t="shared" si="15"/>
        <v>9.9257571922720007E-3</v>
      </c>
      <c r="AE67" s="11">
        <f t="shared" si="65"/>
        <v>39.216666666666676</v>
      </c>
      <c r="AF67" s="421"/>
      <c r="AG67" s="411">
        <f t="shared" si="16"/>
        <v>0</v>
      </c>
      <c r="AH67" s="12">
        <f t="shared" si="17"/>
        <v>45</v>
      </c>
      <c r="AI67" s="421"/>
      <c r="AJ67" s="439">
        <f t="shared" si="18"/>
        <v>0</v>
      </c>
      <c r="AK67" s="13">
        <f t="shared" si="19"/>
        <v>52</v>
      </c>
      <c r="AL67" s="426"/>
      <c r="AM67" s="427">
        <f t="shared" si="20"/>
        <v>0</v>
      </c>
      <c r="AN67" s="361">
        <f t="shared" si="21"/>
        <v>0</v>
      </c>
      <c r="AO67" s="378">
        <f t="shared" si="69"/>
        <v>8.1500000000000017E-2</v>
      </c>
      <c r="AP67" s="378">
        <f t="shared" si="22"/>
        <v>5.672614527967604E-3</v>
      </c>
      <c r="AQ67" s="379">
        <f t="shared" si="66"/>
        <v>22.412500000000005</v>
      </c>
      <c r="AR67" s="421"/>
      <c r="AS67" s="411">
        <f t="shared" si="23"/>
        <v>0</v>
      </c>
      <c r="AT67" s="383">
        <f t="shared" si="24"/>
        <v>26</v>
      </c>
      <c r="AU67" s="421"/>
      <c r="AV67" s="439">
        <f t="shared" si="25"/>
        <v>0</v>
      </c>
      <c r="AW67" s="385">
        <f t="shared" si="26"/>
        <v>30</v>
      </c>
      <c r="AX67" s="421"/>
      <c r="AY67" s="427">
        <f t="shared" si="27"/>
        <v>0</v>
      </c>
      <c r="AZ67" s="361">
        <f t="shared" si="28"/>
        <v>0</v>
      </c>
      <c r="BA67" s="17" t="str">
        <f t="shared" si="2"/>
        <v/>
      </c>
      <c r="BB67" s="14">
        <f t="shared" si="29"/>
        <v>9</v>
      </c>
      <c r="BC67" s="24"/>
      <c r="BD67" s="10">
        <f t="shared" si="30"/>
        <v>0</v>
      </c>
      <c r="BE67" s="15">
        <f t="shared" si="31"/>
        <v>10</v>
      </c>
      <c r="BF67" s="24"/>
      <c r="BG67" s="23">
        <f t="shared" si="32"/>
        <v>0</v>
      </c>
      <c r="BH67" s="16">
        <f t="shared" si="33"/>
        <v>13</v>
      </c>
      <c r="BI67" s="24"/>
      <c r="BJ67" s="25">
        <f t="shared" si="34"/>
        <v>0</v>
      </c>
      <c r="BK67" s="26">
        <f t="shared" si="35"/>
        <v>0</v>
      </c>
      <c r="BL67" s="17">
        <f t="shared" si="36"/>
        <v>1.476419471863663E-3</v>
      </c>
      <c r="BM67" s="14">
        <f t="shared" si="37"/>
        <v>5.833333333333333</v>
      </c>
      <c r="BN67" s="24"/>
      <c r="BO67" s="10">
        <f t="shared" si="38"/>
        <v>0</v>
      </c>
      <c r="BP67" s="15">
        <f t="shared" si="39"/>
        <v>8</v>
      </c>
      <c r="BQ67" s="24"/>
      <c r="BR67" s="23">
        <f t="shared" si="40"/>
        <v>0</v>
      </c>
      <c r="BS67" s="16">
        <f t="shared" si="41"/>
        <v>12</v>
      </c>
      <c r="BT67" s="24"/>
      <c r="BU67" s="25">
        <f t="shared" si="42"/>
        <v>0</v>
      </c>
      <c r="BV67" s="26">
        <f t="shared" si="43"/>
        <v>0</v>
      </c>
      <c r="BW67" s="17">
        <f t="shared" si="44"/>
        <v>1.0847163466753444E-3</v>
      </c>
      <c r="BX67" s="14">
        <f t="shared" si="45"/>
        <v>4.2857142857142856</v>
      </c>
      <c r="BY67" s="24"/>
      <c r="BZ67" s="10">
        <f t="shared" si="46"/>
        <v>0</v>
      </c>
      <c r="CA67" s="15">
        <f t="shared" si="47"/>
        <v>7</v>
      </c>
      <c r="CB67" s="24"/>
      <c r="CC67" s="23">
        <f t="shared" si="48"/>
        <v>0</v>
      </c>
      <c r="CD67" s="16">
        <f t="shared" si="49"/>
        <v>11</v>
      </c>
      <c r="CE67" s="24"/>
      <c r="CF67" s="25">
        <f t="shared" si="50"/>
        <v>0</v>
      </c>
      <c r="CG67" s="26">
        <f t="shared" si="51"/>
        <v>0</v>
      </c>
      <c r="CH67" s="17">
        <f t="shared" si="52"/>
        <v>6.3275120222728426E-4</v>
      </c>
      <c r="CI67" s="14">
        <f t="shared" si="53"/>
        <v>2.5</v>
      </c>
      <c r="CJ67" s="24"/>
      <c r="CK67" s="10">
        <f t="shared" si="54"/>
        <v>0</v>
      </c>
      <c r="CL67" s="15">
        <f t="shared" si="55"/>
        <v>6</v>
      </c>
      <c r="CM67" s="24"/>
      <c r="CN67" s="23">
        <f t="shared" si="56"/>
        <v>0</v>
      </c>
      <c r="CO67" s="15">
        <f t="shared" si="57"/>
        <v>10</v>
      </c>
      <c r="CP67" s="24"/>
      <c r="CQ67" s="23">
        <f t="shared" si="58"/>
        <v>0</v>
      </c>
      <c r="CR67" s="361">
        <f t="shared" si="59"/>
        <v>0</v>
      </c>
    </row>
    <row r="68" spans="1:96" x14ac:dyDescent="0.25">
      <c r="A68" s="50">
        <f t="shared" si="0"/>
        <v>55</v>
      </c>
      <c r="B68" s="367">
        <f t="shared" si="60"/>
        <v>4051</v>
      </c>
      <c r="C68" s="365" t="s">
        <v>10</v>
      </c>
      <c r="D68" s="366">
        <f t="shared" si="67"/>
        <v>4150</v>
      </c>
      <c r="E68" s="326">
        <f t="shared" si="70"/>
        <v>0.11300000000000004</v>
      </c>
      <c r="F68" s="326">
        <f t="shared" si="1"/>
        <v>3.9496420636879782E-2</v>
      </c>
      <c r="G68" s="327">
        <f t="shared" si="61"/>
        <v>160</v>
      </c>
      <c r="H68" s="415"/>
      <c r="I68" s="414">
        <f t="shared" si="3"/>
        <v>0</v>
      </c>
      <c r="J68" s="329">
        <f t="shared" si="4"/>
        <v>180</v>
      </c>
      <c r="K68" s="421"/>
      <c r="L68" s="414">
        <f t="shared" si="5"/>
        <v>0</v>
      </c>
      <c r="M68" s="333">
        <f t="shared" si="6"/>
        <v>200</v>
      </c>
      <c r="N68" s="428"/>
      <c r="O68" s="414">
        <f t="shared" si="7"/>
        <v>0</v>
      </c>
      <c r="P68" s="351">
        <f t="shared" si="62"/>
        <v>0</v>
      </c>
      <c r="Q68" s="335">
        <f t="shared" si="71"/>
        <v>0.11300000000000004</v>
      </c>
      <c r="R68" s="335">
        <f t="shared" si="8"/>
        <v>2.3710195013576903E-2</v>
      </c>
      <c r="S68" s="336">
        <f t="shared" si="64"/>
        <v>96.05000000000004</v>
      </c>
      <c r="T68" s="421"/>
      <c r="U68" s="411">
        <f t="shared" si="9"/>
        <v>0</v>
      </c>
      <c r="V68" s="338">
        <f t="shared" si="10"/>
        <v>110</v>
      </c>
      <c r="W68" s="421"/>
      <c r="X68" s="430">
        <f t="shared" si="11"/>
        <v>0</v>
      </c>
      <c r="Y68" s="339">
        <f t="shared" si="12"/>
        <v>127</v>
      </c>
      <c r="Z68" s="421"/>
      <c r="AA68" s="430">
        <f t="shared" si="13"/>
        <v>0</v>
      </c>
      <c r="AB68" s="355">
        <f t="shared" si="14"/>
        <v>0</v>
      </c>
      <c r="AC68" s="9">
        <f t="shared" si="68"/>
        <v>9.5000000000000029E-2</v>
      </c>
      <c r="AD68" s="9">
        <f t="shared" si="15"/>
        <v>1.0943799884802109E-2</v>
      </c>
      <c r="AE68" s="11">
        <f t="shared" si="65"/>
        <v>44.333333333333343</v>
      </c>
      <c r="AF68" s="421"/>
      <c r="AG68" s="411">
        <f t="shared" si="16"/>
        <v>0</v>
      </c>
      <c r="AH68" s="12">
        <f t="shared" si="17"/>
        <v>51</v>
      </c>
      <c r="AI68" s="421"/>
      <c r="AJ68" s="439">
        <f t="shared" si="18"/>
        <v>0</v>
      </c>
      <c r="AK68" s="13">
        <f t="shared" si="19"/>
        <v>59</v>
      </c>
      <c r="AL68" s="426"/>
      <c r="AM68" s="427">
        <f t="shared" si="20"/>
        <v>0</v>
      </c>
      <c r="AN68" s="361">
        <f t="shared" si="21"/>
        <v>0</v>
      </c>
      <c r="AO68" s="378">
        <f t="shared" si="69"/>
        <v>8.6000000000000021E-2</v>
      </c>
      <c r="AP68" s="378">
        <f t="shared" si="22"/>
        <v>6.3687978276968666E-3</v>
      </c>
      <c r="AQ68" s="379">
        <f t="shared" si="66"/>
        <v>25.800000000000008</v>
      </c>
      <c r="AR68" s="421"/>
      <c r="AS68" s="411">
        <f t="shared" si="23"/>
        <v>0</v>
      </c>
      <c r="AT68" s="383">
        <f t="shared" si="24"/>
        <v>30</v>
      </c>
      <c r="AU68" s="421"/>
      <c r="AV68" s="439">
        <f t="shared" si="25"/>
        <v>0</v>
      </c>
      <c r="AW68" s="385">
        <f t="shared" si="26"/>
        <v>35</v>
      </c>
      <c r="AX68" s="421"/>
      <c r="AY68" s="427">
        <f t="shared" si="27"/>
        <v>0</v>
      </c>
      <c r="AZ68" s="361">
        <f t="shared" si="28"/>
        <v>0</v>
      </c>
      <c r="BA68" s="17">
        <f t="shared" si="2"/>
        <v>2.4685262898049864E-3</v>
      </c>
      <c r="BB68" s="14">
        <f t="shared" si="29"/>
        <v>10</v>
      </c>
      <c r="BC68" s="24"/>
      <c r="BD68" s="10">
        <f t="shared" si="30"/>
        <v>0</v>
      </c>
      <c r="BE68" s="15">
        <f t="shared" si="31"/>
        <v>12</v>
      </c>
      <c r="BF68" s="24"/>
      <c r="BG68" s="23">
        <f t="shared" si="32"/>
        <v>0</v>
      </c>
      <c r="BH68" s="16">
        <f t="shared" si="33"/>
        <v>14</v>
      </c>
      <c r="BI68" s="24"/>
      <c r="BJ68" s="25">
        <f t="shared" si="34"/>
        <v>0</v>
      </c>
      <c r="BK68" s="26">
        <f t="shared" si="35"/>
        <v>0</v>
      </c>
      <c r="BL68" s="17">
        <f t="shared" si="36"/>
        <v>1.6456841932033243E-3</v>
      </c>
      <c r="BM68" s="14">
        <f t="shared" si="37"/>
        <v>6.666666666666667</v>
      </c>
      <c r="BN68" s="24"/>
      <c r="BO68" s="10">
        <f t="shared" si="38"/>
        <v>0</v>
      </c>
      <c r="BP68" s="15">
        <f t="shared" si="39"/>
        <v>8</v>
      </c>
      <c r="BQ68" s="24"/>
      <c r="BR68" s="23">
        <f t="shared" si="40"/>
        <v>0</v>
      </c>
      <c r="BS68" s="16">
        <f t="shared" si="41"/>
        <v>12</v>
      </c>
      <c r="BT68" s="24"/>
      <c r="BU68" s="25">
        <f t="shared" si="42"/>
        <v>0</v>
      </c>
      <c r="BV68" s="26">
        <f t="shared" si="43"/>
        <v>0</v>
      </c>
      <c r="BW68" s="17">
        <f t="shared" si="44"/>
        <v>1.2342631449024932E-3</v>
      </c>
      <c r="BX68" s="14">
        <f t="shared" si="45"/>
        <v>5</v>
      </c>
      <c r="BY68" s="24"/>
      <c r="BZ68" s="10">
        <f t="shared" si="46"/>
        <v>0</v>
      </c>
      <c r="CA68" s="15">
        <f t="shared" si="47"/>
        <v>7</v>
      </c>
      <c r="CB68" s="24"/>
      <c r="CC68" s="23">
        <f t="shared" si="48"/>
        <v>0</v>
      </c>
      <c r="CD68" s="16">
        <f t="shared" si="49"/>
        <v>11</v>
      </c>
      <c r="CE68" s="24"/>
      <c r="CF68" s="25">
        <f t="shared" si="50"/>
        <v>0</v>
      </c>
      <c r="CG68" s="26">
        <f t="shared" si="51"/>
        <v>0</v>
      </c>
      <c r="CH68" s="17">
        <f t="shared" si="52"/>
        <v>7.7141446556405822E-4</v>
      </c>
      <c r="CI68" s="14">
        <f t="shared" si="53"/>
        <v>3.125</v>
      </c>
      <c r="CJ68" s="24"/>
      <c r="CK68" s="10">
        <f t="shared" si="54"/>
        <v>0</v>
      </c>
      <c r="CL68" s="15">
        <f t="shared" si="55"/>
        <v>6</v>
      </c>
      <c r="CM68" s="24"/>
      <c r="CN68" s="23">
        <f t="shared" si="56"/>
        <v>0</v>
      </c>
      <c r="CO68" s="15">
        <f t="shared" si="57"/>
        <v>10</v>
      </c>
      <c r="CP68" s="24"/>
      <c r="CQ68" s="23">
        <f t="shared" si="58"/>
        <v>0</v>
      </c>
      <c r="CR68" s="361">
        <f t="shared" si="59"/>
        <v>0</v>
      </c>
    </row>
    <row r="69" spans="1:96" x14ac:dyDescent="0.25">
      <c r="A69" s="50">
        <f t="shared" si="0"/>
        <v>56</v>
      </c>
      <c r="B69" s="367">
        <f t="shared" si="60"/>
        <v>4151</v>
      </c>
      <c r="C69" s="365" t="s">
        <v>10</v>
      </c>
      <c r="D69" s="366">
        <f t="shared" si="67"/>
        <v>4250</v>
      </c>
      <c r="E69" s="326">
        <f t="shared" si="70"/>
        <v>0.11300000000000004</v>
      </c>
      <c r="F69" s="326">
        <f t="shared" si="1"/>
        <v>3.8544928932787277E-2</v>
      </c>
      <c r="G69" s="327">
        <f t="shared" si="61"/>
        <v>160</v>
      </c>
      <c r="H69" s="415"/>
      <c r="I69" s="414">
        <f t="shared" si="3"/>
        <v>0</v>
      </c>
      <c r="J69" s="329">
        <f t="shared" si="4"/>
        <v>180</v>
      </c>
      <c r="K69" s="421"/>
      <c r="L69" s="414">
        <f t="shared" si="5"/>
        <v>0</v>
      </c>
      <c r="M69" s="333">
        <f t="shared" si="6"/>
        <v>200</v>
      </c>
      <c r="N69" s="428"/>
      <c r="O69" s="414">
        <f t="shared" si="7"/>
        <v>0</v>
      </c>
      <c r="P69" s="351">
        <f t="shared" si="62"/>
        <v>0</v>
      </c>
      <c r="Q69" s="335">
        <f t="shared" si="71"/>
        <v>0.11750000000000005</v>
      </c>
      <c r="R69" s="335">
        <f t="shared" si="8"/>
        <v>2.5475788966514104E-2</v>
      </c>
      <c r="S69" s="336">
        <f t="shared" si="64"/>
        <v>105.75000000000004</v>
      </c>
      <c r="T69" s="421"/>
      <c r="U69" s="411">
        <f t="shared" si="9"/>
        <v>0</v>
      </c>
      <c r="V69" s="338">
        <f t="shared" si="10"/>
        <v>122</v>
      </c>
      <c r="W69" s="421"/>
      <c r="X69" s="430">
        <f t="shared" si="11"/>
        <v>0</v>
      </c>
      <c r="Y69" s="339">
        <f t="shared" si="12"/>
        <v>140</v>
      </c>
      <c r="Z69" s="421"/>
      <c r="AA69" s="430">
        <f t="shared" si="13"/>
        <v>0</v>
      </c>
      <c r="AB69" s="355">
        <f t="shared" si="14"/>
        <v>0</v>
      </c>
      <c r="AC69" s="9">
        <f t="shared" si="68"/>
        <v>9.9500000000000033E-2</v>
      </c>
      <c r="AD69" s="9">
        <f t="shared" si="15"/>
        <v>1.198506384003855E-2</v>
      </c>
      <c r="AE69" s="11">
        <f t="shared" si="65"/>
        <v>49.750000000000021</v>
      </c>
      <c r="AF69" s="421"/>
      <c r="AG69" s="411">
        <f t="shared" si="16"/>
        <v>0</v>
      </c>
      <c r="AH69" s="12">
        <f t="shared" si="17"/>
        <v>57</v>
      </c>
      <c r="AI69" s="421"/>
      <c r="AJ69" s="439">
        <f t="shared" si="18"/>
        <v>0</v>
      </c>
      <c r="AK69" s="13">
        <f t="shared" si="19"/>
        <v>66</v>
      </c>
      <c r="AL69" s="426"/>
      <c r="AM69" s="427">
        <f t="shared" si="20"/>
        <v>0</v>
      </c>
      <c r="AN69" s="361">
        <f t="shared" si="21"/>
        <v>0</v>
      </c>
      <c r="AO69" s="378">
        <f t="shared" si="69"/>
        <v>9.0500000000000025E-2</v>
      </c>
      <c r="AP69" s="378">
        <f t="shared" si="22"/>
        <v>7.0856420139725389E-3</v>
      </c>
      <c r="AQ69" s="379">
        <f t="shared" si="66"/>
        <v>29.412500000000009</v>
      </c>
      <c r="AR69" s="421"/>
      <c r="AS69" s="411">
        <f t="shared" si="23"/>
        <v>0</v>
      </c>
      <c r="AT69" s="383">
        <f t="shared" si="24"/>
        <v>34</v>
      </c>
      <c r="AU69" s="421"/>
      <c r="AV69" s="439">
        <f t="shared" si="25"/>
        <v>0</v>
      </c>
      <c r="AW69" s="385">
        <f t="shared" si="26"/>
        <v>39</v>
      </c>
      <c r="AX69" s="421"/>
      <c r="AY69" s="427">
        <f t="shared" si="27"/>
        <v>0</v>
      </c>
      <c r="AZ69" s="361">
        <f t="shared" si="28"/>
        <v>0</v>
      </c>
      <c r="BA69" s="17">
        <f t="shared" si="2"/>
        <v>2.6499638641291254E-3</v>
      </c>
      <c r="BB69" s="14">
        <f t="shared" si="29"/>
        <v>11</v>
      </c>
      <c r="BC69" s="24"/>
      <c r="BD69" s="10">
        <f t="shared" si="30"/>
        <v>0</v>
      </c>
      <c r="BE69" s="15">
        <f t="shared" si="31"/>
        <v>13</v>
      </c>
      <c r="BF69" s="24"/>
      <c r="BG69" s="23">
        <f t="shared" si="32"/>
        <v>0</v>
      </c>
      <c r="BH69" s="16">
        <f t="shared" si="33"/>
        <v>15</v>
      </c>
      <c r="BI69" s="24"/>
      <c r="BJ69" s="25">
        <f t="shared" si="34"/>
        <v>0</v>
      </c>
      <c r="BK69" s="26">
        <f t="shared" si="35"/>
        <v>0</v>
      </c>
      <c r="BL69" s="17">
        <f t="shared" si="36"/>
        <v>1.8067935437244037E-3</v>
      </c>
      <c r="BM69" s="14">
        <f t="shared" si="37"/>
        <v>7.5</v>
      </c>
      <c r="BN69" s="24"/>
      <c r="BO69" s="10">
        <f t="shared" si="38"/>
        <v>0</v>
      </c>
      <c r="BP69" s="15">
        <f t="shared" si="39"/>
        <v>9</v>
      </c>
      <c r="BQ69" s="24"/>
      <c r="BR69" s="23">
        <f t="shared" si="40"/>
        <v>0</v>
      </c>
      <c r="BS69" s="16">
        <f t="shared" si="41"/>
        <v>12</v>
      </c>
      <c r="BT69" s="24"/>
      <c r="BU69" s="25">
        <f t="shared" si="42"/>
        <v>0</v>
      </c>
      <c r="BV69" s="26">
        <f t="shared" si="43"/>
        <v>0</v>
      </c>
      <c r="BW69" s="17">
        <f t="shared" si="44"/>
        <v>1.3766046047424029E-3</v>
      </c>
      <c r="BX69" s="14">
        <f t="shared" si="45"/>
        <v>5.7142857142857144</v>
      </c>
      <c r="BY69" s="24"/>
      <c r="BZ69" s="10">
        <f t="shared" si="46"/>
        <v>0</v>
      </c>
      <c r="CA69" s="15">
        <f t="shared" si="47"/>
        <v>7</v>
      </c>
      <c r="CB69" s="24"/>
      <c r="CC69" s="23">
        <f t="shared" si="48"/>
        <v>0</v>
      </c>
      <c r="CD69" s="16">
        <f t="shared" si="49"/>
        <v>11</v>
      </c>
      <c r="CE69" s="24"/>
      <c r="CF69" s="25">
        <f t="shared" si="50"/>
        <v>0</v>
      </c>
      <c r="CG69" s="26">
        <f t="shared" si="51"/>
        <v>0</v>
      </c>
      <c r="CH69" s="17">
        <f t="shared" si="52"/>
        <v>9.0339677186220186E-4</v>
      </c>
      <c r="CI69" s="14">
        <f t="shared" si="53"/>
        <v>3.75</v>
      </c>
      <c r="CJ69" s="24"/>
      <c r="CK69" s="10">
        <f t="shared" si="54"/>
        <v>0</v>
      </c>
      <c r="CL69" s="15">
        <f t="shared" si="55"/>
        <v>6</v>
      </c>
      <c r="CM69" s="24"/>
      <c r="CN69" s="23">
        <f t="shared" si="56"/>
        <v>0</v>
      </c>
      <c r="CO69" s="15">
        <f t="shared" si="57"/>
        <v>10</v>
      </c>
      <c r="CP69" s="24"/>
      <c r="CQ69" s="23">
        <f t="shared" si="58"/>
        <v>0</v>
      </c>
      <c r="CR69" s="361">
        <f t="shared" si="59"/>
        <v>0</v>
      </c>
    </row>
    <row r="70" spans="1:96" x14ac:dyDescent="0.25">
      <c r="A70" s="50">
        <f t="shared" ref="A70:A127" si="72">A69+1</f>
        <v>57</v>
      </c>
      <c r="B70" s="367">
        <f t="shared" si="60"/>
        <v>4251</v>
      </c>
      <c r="C70" s="365" t="s">
        <v>10</v>
      </c>
      <c r="D70" s="366">
        <f t="shared" si="67"/>
        <v>4350</v>
      </c>
      <c r="E70" s="326">
        <f t="shared" si="70"/>
        <v>0.11300000000000004</v>
      </c>
      <c r="F70" s="326">
        <f t="shared" si="1"/>
        <v>3.7638202775817454E-2</v>
      </c>
      <c r="G70" s="327">
        <f t="shared" si="61"/>
        <v>160</v>
      </c>
      <c r="H70" s="415"/>
      <c r="I70" s="414">
        <f t="shared" si="3"/>
        <v>0</v>
      </c>
      <c r="J70" s="329">
        <f t="shared" si="4"/>
        <v>180</v>
      </c>
      <c r="K70" s="421"/>
      <c r="L70" s="414">
        <f t="shared" si="5"/>
        <v>0</v>
      </c>
      <c r="M70" s="333">
        <f t="shared" si="6"/>
        <v>200</v>
      </c>
      <c r="N70" s="428"/>
      <c r="O70" s="414">
        <f t="shared" si="7"/>
        <v>0</v>
      </c>
      <c r="P70" s="351">
        <f t="shared" si="62"/>
        <v>0</v>
      </c>
      <c r="Q70" s="335">
        <f t="shared" si="71"/>
        <v>0.12200000000000005</v>
      </c>
      <c r="R70" s="335">
        <f t="shared" si="8"/>
        <v>2.7264173135732782E-2</v>
      </c>
      <c r="S70" s="336">
        <f t="shared" si="64"/>
        <v>115.90000000000005</v>
      </c>
      <c r="T70" s="421"/>
      <c r="U70" s="411">
        <f t="shared" si="9"/>
        <v>0</v>
      </c>
      <c r="V70" s="338">
        <f t="shared" si="10"/>
        <v>133</v>
      </c>
      <c r="W70" s="421"/>
      <c r="X70" s="430">
        <f t="shared" si="11"/>
        <v>0</v>
      </c>
      <c r="Y70" s="339">
        <f t="shared" si="12"/>
        <v>153</v>
      </c>
      <c r="Z70" s="421"/>
      <c r="AA70" s="430">
        <f t="shared" si="13"/>
        <v>0</v>
      </c>
      <c r="AB70" s="355">
        <f t="shared" si="14"/>
        <v>0</v>
      </c>
      <c r="AC70" s="9">
        <f t="shared" si="68"/>
        <v>0.10400000000000004</v>
      </c>
      <c r="AD70" s="9">
        <f t="shared" si="15"/>
        <v>1.3047910295616723E-2</v>
      </c>
      <c r="AE70" s="11">
        <f t="shared" si="65"/>
        <v>55.46666666666669</v>
      </c>
      <c r="AF70" s="421"/>
      <c r="AG70" s="411">
        <f t="shared" si="16"/>
        <v>0</v>
      </c>
      <c r="AH70" s="12">
        <f t="shared" si="17"/>
        <v>64</v>
      </c>
      <c r="AI70" s="421"/>
      <c r="AJ70" s="439">
        <f t="shared" si="18"/>
        <v>0</v>
      </c>
      <c r="AK70" s="13">
        <f t="shared" si="19"/>
        <v>74</v>
      </c>
      <c r="AL70" s="426"/>
      <c r="AM70" s="427">
        <f t="shared" si="20"/>
        <v>0</v>
      </c>
      <c r="AN70" s="361">
        <f t="shared" si="21"/>
        <v>0</v>
      </c>
      <c r="AO70" s="378">
        <f t="shared" si="69"/>
        <v>9.5000000000000029E-2</v>
      </c>
      <c r="AP70" s="378">
        <f t="shared" si="22"/>
        <v>7.8216890143495664E-3</v>
      </c>
      <c r="AQ70" s="379">
        <f t="shared" si="66"/>
        <v>33.250000000000007</v>
      </c>
      <c r="AR70" s="421"/>
      <c r="AS70" s="411">
        <f t="shared" si="23"/>
        <v>0</v>
      </c>
      <c r="AT70" s="383">
        <f t="shared" si="24"/>
        <v>38</v>
      </c>
      <c r="AU70" s="421"/>
      <c r="AV70" s="439">
        <f t="shared" si="25"/>
        <v>0</v>
      </c>
      <c r="AW70" s="385">
        <f t="shared" si="26"/>
        <v>44</v>
      </c>
      <c r="AX70" s="421"/>
      <c r="AY70" s="427">
        <f t="shared" si="27"/>
        <v>0</v>
      </c>
      <c r="AZ70" s="361">
        <f t="shared" si="28"/>
        <v>0</v>
      </c>
      <c r="BA70" s="17">
        <f t="shared" si="2"/>
        <v>2.8228652081863093E-3</v>
      </c>
      <c r="BB70" s="14">
        <f t="shared" si="29"/>
        <v>12</v>
      </c>
      <c r="BC70" s="24"/>
      <c r="BD70" s="10">
        <f t="shared" si="30"/>
        <v>0</v>
      </c>
      <c r="BE70" s="15">
        <f t="shared" si="31"/>
        <v>14</v>
      </c>
      <c r="BF70" s="24"/>
      <c r="BG70" s="23">
        <f t="shared" si="32"/>
        <v>0</v>
      </c>
      <c r="BH70" s="16">
        <f t="shared" si="33"/>
        <v>16</v>
      </c>
      <c r="BI70" s="24"/>
      <c r="BJ70" s="25">
        <f t="shared" si="34"/>
        <v>0</v>
      </c>
      <c r="BK70" s="26">
        <f t="shared" si="35"/>
        <v>0</v>
      </c>
      <c r="BL70" s="17">
        <f t="shared" si="36"/>
        <v>1.9603230612404926E-3</v>
      </c>
      <c r="BM70" s="14">
        <f t="shared" si="37"/>
        <v>8.3333333333333339</v>
      </c>
      <c r="BN70" s="24"/>
      <c r="BO70" s="10">
        <f t="shared" si="38"/>
        <v>0</v>
      </c>
      <c r="BP70" s="15">
        <f t="shared" si="39"/>
        <v>10</v>
      </c>
      <c r="BQ70" s="24"/>
      <c r="BR70" s="23">
        <f t="shared" si="40"/>
        <v>0</v>
      </c>
      <c r="BS70" s="16">
        <f t="shared" si="41"/>
        <v>12</v>
      </c>
      <c r="BT70" s="24"/>
      <c r="BU70" s="25">
        <f t="shared" si="42"/>
        <v>0</v>
      </c>
      <c r="BV70" s="26">
        <f t="shared" si="43"/>
        <v>0</v>
      </c>
      <c r="BW70" s="17">
        <f t="shared" si="44"/>
        <v>1.5122492186712372E-3</v>
      </c>
      <c r="BX70" s="14">
        <f t="shared" si="45"/>
        <v>6.4285714285714288</v>
      </c>
      <c r="BY70" s="24"/>
      <c r="BZ70" s="10">
        <f t="shared" si="46"/>
        <v>0</v>
      </c>
      <c r="CA70" s="15">
        <f t="shared" si="47"/>
        <v>7</v>
      </c>
      <c r="CB70" s="24"/>
      <c r="CC70" s="23">
        <f t="shared" si="48"/>
        <v>0</v>
      </c>
      <c r="CD70" s="16">
        <f t="shared" si="49"/>
        <v>11</v>
      </c>
      <c r="CE70" s="24"/>
      <c r="CF70" s="25">
        <f t="shared" si="50"/>
        <v>0</v>
      </c>
      <c r="CG70" s="26">
        <f t="shared" si="51"/>
        <v>0</v>
      </c>
      <c r="CH70" s="17">
        <f t="shared" si="52"/>
        <v>1.0291696071512584E-3</v>
      </c>
      <c r="CI70" s="14">
        <f t="shared" si="53"/>
        <v>4.375</v>
      </c>
      <c r="CJ70" s="24"/>
      <c r="CK70" s="10">
        <f t="shared" si="54"/>
        <v>0</v>
      </c>
      <c r="CL70" s="15">
        <f t="shared" si="55"/>
        <v>6</v>
      </c>
      <c r="CM70" s="24"/>
      <c r="CN70" s="23">
        <f t="shared" si="56"/>
        <v>0</v>
      </c>
      <c r="CO70" s="15">
        <f t="shared" si="57"/>
        <v>10</v>
      </c>
      <c r="CP70" s="24"/>
      <c r="CQ70" s="23">
        <f t="shared" si="58"/>
        <v>0</v>
      </c>
      <c r="CR70" s="361">
        <f t="shared" si="59"/>
        <v>0</v>
      </c>
    </row>
    <row r="71" spans="1:96" x14ac:dyDescent="0.25">
      <c r="A71" s="50">
        <f t="shared" si="72"/>
        <v>58</v>
      </c>
      <c r="B71" s="367">
        <f t="shared" si="60"/>
        <v>4351</v>
      </c>
      <c r="C71" s="365" t="s">
        <v>10</v>
      </c>
      <c r="D71" s="366">
        <f t="shared" si="67"/>
        <v>4450</v>
      </c>
      <c r="E71" s="326">
        <f t="shared" si="70"/>
        <v>0.11300000000000004</v>
      </c>
      <c r="F71" s="326">
        <f t="shared" si="1"/>
        <v>3.6773155596414614E-2</v>
      </c>
      <c r="G71" s="327">
        <f t="shared" si="61"/>
        <v>160</v>
      </c>
      <c r="H71" s="415"/>
      <c r="I71" s="414">
        <f t="shared" si="3"/>
        <v>0</v>
      </c>
      <c r="J71" s="329">
        <f t="shared" si="4"/>
        <v>180</v>
      </c>
      <c r="K71" s="421"/>
      <c r="L71" s="414">
        <f t="shared" si="5"/>
        <v>0</v>
      </c>
      <c r="M71" s="333">
        <f t="shared" si="6"/>
        <v>200</v>
      </c>
      <c r="N71" s="428"/>
      <c r="O71" s="414">
        <f t="shared" si="7"/>
        <v>0</v>
      </c>
      <c r="P71" s="351">
        <f t="shared" si="62"/>
        <v>0</v>
      </c>
      <c r="Q71" s="335">
        <f t="shared" si="71"/>
        <v>0.12650000000000006</v>
      </c>
      <c r="R71" s="335">
        <f t="shared" si="8"/>
        <v>2.907377614341532E-2</v>
      </c>
      <c r="S71" s="336">
        <f t="shared" si="64"/>
        <v>126.50000000000006</v>
      </c>
      <c r="T71" s="421"/>
      <c r="U71" s="411">
        <f t="shared" si="9"/>
        <v>0</v>
      </c>
      <c r="V71" s="338">
        <f t="shared" si="10"/>
        <v>145</v>
      </c>
      <c r="W71" s="421"/>
      <c r="X71" s="430">
        <f t="shared" si="11"/>
        <v>0</v>
      </c>
      <c r="Y71" s="339">
        <f t="shared" si="12"/>
        <v>167</v>
      </c>
      <c r="Z71" s="421"/>
      <c r="AA71" s="430">
        <f t="shared" si="13"/>
        <v>0</v>
      </c>
      <c r="AB71" s="355">
        <f t="shared" si="14"/>
        <v>0</v>
      </c>
      <c r="AC71" s="9">
        <f t="shared" si="68"/>
        <v>0.10850000000000004</v>
      </c>
      <c r="AD71" s="9">
        <f t="shared" si="15"/>
        <v>1.4130851145330581E-2</v>
      </c>
      <c r="AE71" s="11">
        <f t="shared" si="65"/>
        <v>61.483333333333356</v>
      </c>
      <c r="AF71" s="421"/>
      <c r="AG71" s="411">
        <f t="shared" si="16"/>
        <v>0</v>
      </c>
      <c r="AH71" s="12">
        <f t="shared" si="17"/>
        <v>71</v>
      </c>
      <c r="AI71" s="421"/>
      <c r="AJ71" s="439">
        <f t="shared" si="18"/>
        <v>0</v>
      </c>
      <c r="AK71" s="13">
        <f t="shared" si="19"/>
        <v>82</v>
      </c>
      <c r="AL71" s="426"/>
      <c r="AM71" s="427">
        <f t="shared" si="20"/>
        <v>0</v>
      </c>
      <c r="AN71" s="361">
        <f t="shared" si="21"/>
        <v>0</v>
      </c>
      <c r="AO71" s="378">
        <f t="shared" si="69"/>
        <v>9.9500000000000033E-2</v>
      </c>
      <c r="AP71" s="378">
        <f t="shared" si="22"/>
        <v>8.5756148011951316E-3</v>
      </c>
      <c r="AQ71" s="379">
        <f t="shared" si="66"/>
        <v>37.312500000000014</v>
      </c>
      <c r="AR71" s="421"/>
      <c r="AS71" s="411">
        <f t="shared" si="23"/>
        <v>0</v>
      </c>
      <c r="AT71" s="383">
        <f t="shared" si="24"/>
        <v>43</v>
      </c>
      <c r="AU71" s="421"/>
      <c r="AV71" s="439">
        <f t="shared" si="25"/>
        <v>0</v>
      </c>
      <c r="AW71" s="385">
        <f t="shared" si="26"/>
        <v>49</v>
      </c>
      <c r="AX71" s="421"/>
      <c r="AY71" s="427">
        <f t="shared" si="27"/>
        <v>0</v>
      </c>
      <c r="AZ71" s="361">
        <f t="shared" si="28"/>
        <v>0</v>
      </c>
      <c r="BA71" s="17">
        <f t="shared" si="2"/>
        <v>2.9878188922086877E-3</v>
      </c>
      <c r="BB71" s="14">
        <f t="shared" si="29"/>
        <v>13</v>
      </c>
      <c r="BC71" s="24"/>
      <c r="BD71" s="10">
        <f t="shared" si="30"/>
        <v>0</v>
      </c>
      <c r="BE71" s="15">
        <f t="shared" si="31"/>
        <v>15</v>
      </c>
      <c r="BF71" s="24"/>
      <c r="BG71" s="23">
        <f t="shared" si="32"/>
        <v>0</v>
      </c>
      <c r="BH71" s="16">
        <f t="shared" si="33"/>
        <v>17</v>
      </c>
      <c r="BI71" s="24"/>
      <c r="BJ71" s="25">
        <f t="shared" si="34"/>
        <v>0</v>
      </c>
      <c r="BK71" s="26">
        <f t="shared" si="35"/>
        <v>0</v>
      </c>
      <c r="BL71" s="17">
        <f t="shared" si="36"/>
        <v>2.1067953727112541E-3</v>
      </c>
      <c r="BM71" s="14">
        <f t="shared" si="37"/>
        <v>9.1666666666666661</v>
      </c>
      <c r="BN71" s="24"/>
      <c r="BO71" s="10">
        <f t="shared" si="38"/>
        <v>0</v>
      </c>
      <c r="BP71" s="15">
        <f t="shared" si="39"/>
        <v>11</v>
      </c>
      <c r="BQ71" s="24"/>
      <c r="BR71" s="23">
        <f t="shared" si="40"/>
        <v>0</v>
      </c>
      <c r="BS71" s="16">
        <f t="shared" si="41"/>
        <v>13</v>
      </c>
      <c r="BT71" s="24"/>
      <c r="BU71" s="25">
        <f t="shared" si="42"/>
        <v>0</v>
      </c>
      <c r="BV71" s="26">
        <f t="shared" si="43"/>
        <v>0</v>
      </c>
      <c r="BW71" s="17">
        <f t="shared" si="44"/>
        <v>1.6416587319827956E-3</v>
      </c>
      <c r="BX71" s="14">
        <f t="shared" si="45"/>
        <v>7.1428571428571432</v>
      </c>
      <c r="BY71" s="24"/>
      <c r="BZ71" s="10">
        <f t="shared" si="46"/>
        <v>0</v>
      </c>
      <c r="CA71" s="15">
        <f t="shared" si="47"/>
        <v>8</v>
      </c>
      <c r="CB71" s="24"/>
      <c r="CC71" s="23">
        <f t="shared" si="48"/>
        <v>0</v>
      </c>
      <c r="CD71" s="16">
        <f t="shared" si="49"/>
        <v>11</v>
      </c>
      <c r="CE71" s="24"/>
      <c r="CF71" s="25">
        <f t="shared" si="50"/>
        <v>0</v>
      </c>
      <c r="CG71" s="26">
        <f t="shared" si="51"/>
        <v>0</v>
      </c>
      <c r="CH71" s="17">
        <f t="shared" si="52"/>
        <v>1.1491611123879567E-3</v>
      </c>
      <c r="CI71" s="14">
        <f t="shared" si="53"/>
        <v>5</v>
      </c>
      <c r="CJ71" s="24"/>
      <c r="CK71" s="10">
        <f t="shared" si="54"/>
        <v>0</v>
      </c>
      <c r="CL71" s="15">
        <f t="shared" si="55"/>
        <v>6</v>
      </c>
      <c r="CM71" s="24"/>
      <c r="CN71" s="23">
        <f t="shared" si="56"/>
        <v>0</v>
      </c>
      <c r="CO71" s="15">
        <f t="shared" si="57"/>
        <v>10</v>
      </c>
      <c r="CP71" s="24"/>
      <c r="CQ71" s="23">
        <f t="shared" si="58"/>
        <v>0</v>
      </c>
      <c r="CR71" s="361">
        <f t="shared" si="59"/>
        <v>0</v>
      </c>
    </row>
    <row r="72" spans="1:96" x14ac:dyDescent="0.25">
      <c r="A72" s="50">
        <f t="shared" si="72"/>
        <v>59</v>
      </c>
      <c r="B72" s="367">
        <f t="shared" si="60"/>
        <v>4451</v>
      </c>
      <c r="C72" s="365" t="s">
        <v>10</v>
      </c>
      <c r="D72" s="366">
        <f t="shared" si="67"/>
        <v>4550</v>
      </c>
      <c r="E72" s="326">
        <f t="shared" si="70"/>
        <v>0.11300000000000004</v>
      </c>
      <c r="F72" s="326">
        <f t="shared" si="1"/>
        <v>3.5946978207144459E-2</v>
      </c>
      <c r="G72" s="327">
        <f t="shared" si="61"/>
        <v>160</v>
      </c>
      <c r="H72" s="415"/>
      <c r="I72" s="414">
        <f t="shared" si="3"/>
        <v>0</v>
      </c>
      <c r="J72" s="329">
        <f t="shared" si="4"/>
        <v>180</v>
      </c>
      <c r="K72" s="421"/>
      <c r="L72" s="414">
        <f t="shared" si="5"/>
        <v>0</v>
      </c>
      <c r="M72" s="333">
        <f t="shared" si="6"/>
        <v>200</v>
      </c>
      <c r="N72" s="428"/>
      <c r="O72" s="414">
        <f t="shared" si="7"/>
        <v>0</v>
      </c>
      <c r="P72" s="351">
        <f t="shared" si="62"/>
        <v>0</v>
      </c>
      <c r="Q72" s="335">
        <f t="shared" si="71"/>
        <v>0.13100000000000006</v>
      </c>
      <c r="R72" s="335">
        <f t="shared" si="8"/>
        <v>3.090316782745452E-2</v>
      </c>
      <c r="S72" s="336">
        <f t="shared" si="64"/>
        <v>137.55000000000007</v>
      </c>
      <c r="T72" s="421"/>
      <c r="U72" s="411">
        <f t="shared" si="9"/>
        <v>0</v>
      </c>
      <c r="V72" s="338">
        <f t="shared" si="10"/>
        <v>158</v>
      </c>
      <c r="W72" s="421"/>
      <c r="X72" s="430">
        <f t="shared" si="11"/>
        <v>0</v>
      </c>
      <c r="Y72" s="339">
        <f t="shared" si="12"/>
        <v>182</v>
      </c>
      <c r="Z72" s="421"/>
      <c r="AA72" s="430">
        <f t="shared" si="13"/>
        <v>0</v>
      </c>
      <c r="AB72" s="355">
        <f t="shared" si="14"/>
        <v>0</v>
      </c>
      <c r="AC72" s="9">
        <f t="shared" si="68"/>
        <v>0.11300000000000004</v>
      </c>
      <c r="AD72" s="9">
        <f t="shared" si="15"/>
        <v>1.5232532015277472E-2</v>
      </c>
      <c r="AE72" s="11">
        <f t="shared" si="65"/>
        <v>67.800000000000026</v>
      </c>
      <c r="AF72" s="421"/>
      <c r="AG72" s="411">
        <f t="shared" si="16"/>
        <v>0</v>
      </c>
      <c r="AH72" s="12">
        <f t="shared" si="17"/>
        <v>78</v>
      </c>
      <c r="AI72" s="421"/>
      <c r="AJ72" s="439">
        <f t="shared" si="18"/>
        <v>0</v>
      </c>
      <c r="AK72" s="13">
        <f t="shared" si="19"/>
        <v>90</v>
      </c>
      <c r="AL72" s="426"/>
      <c r="AM72" s="427">
        <f t="shared" si="20"/>
        <v>0</v>
      </c>
      <c r="AN72" s="361">
        <f t="shared" si="21"/>
        <v>0</v>
      </c>
      <c r="AO72" s="378">
        <f t="shared" si="69"/>
        <v>0.10400000000000004</v>
      </c>
      <c r="AP72" s="378">
        <f t="shared" si="22"/>
        <v>9.3462143338575634E-3</v>
      </c>
      <c r="AQ72" s="379">
        <f t="shared" si="66"/>
        <v>41.600000000000016</v>
      </c>
      <c r="AR72" s="421"/>
      <c r="AS72" s="411">
        <f t="shared" si="23"/>
        <v>0</v>
      </c>
      <c r="AT72" s="383">
        <f t="shared" si="24"/>
        <v>48</v>
      </c>
      <c r="AU72" s="421"/>
      <c r="AV72" s="439">
        <f t="shared" si="25"/>
        <v>0</v>
      </c>
      <c r="AW72" s="385">
        <f t="shared" si="26"/>
        <v>55</v>
      </c>
      <c r="AX72" s="421"/>
      <c r="AY72" s="427">
        <f t="shared" si="27"/>
        <v>0</v>
      </c>
      <c r="AZ72" s="361">
        <f t="shared" si="28"/>
        <v>0</v>
      </c>
      <c r="BA72" s="17">
        <f t="shared" si="2"/>
        <v>3.1453605931251404E-3</v>
      </c>
      <c r="BB72" s="14">
        <f t="shared" si="29"/>
        <v>14</v>
      </c>
      <c r="BC72" s="24"/>
      <c r="BD72" s="10">
        <f t="shared" si="30"/>
        <v>0</v>
      </c>
      <c r="BE72" s="15">
        <f t="shared" si="31"/>
        <v>16</v>
      </c>
      <c r="BF72" s="24"/>
      <c r="BG72" s="23">
        <f t="shared" si="32"/>
        <v>0</v>
      </c>
      <c r="BH72" s="16">
        <f t="shared" si="33"/>
        <v>18</v>
      </c>
      <c r="BI72" s="24"/>
      <c r="BJ72" s="25">
        <f t="shared" si="34"/>
        <v>0</v>
      </c>
      <c r="BK72" s="26">
        <f t="shared" si="35"/>
        <v>0</v>
      </c>
      <c r="BL72" s="17">
        <f t="shared" si="36"/>
        <v>2.2466861379465287E-3</v>
      </c>
      <c r="BM72" s="14">
        <f t="shared" si="37"/>
        <v>10</v>
      </c>
      <c r="BN72" s="24"/>
      <c r="BO72" s="10">
        <f t="shared" si="38"/>
        <v>0</v>
      </c>
      <c r="BP72" s="15">
        <f t="shared" si="39"/>
        <v>12</v>
      </c>
      <c r="BQ72" s="24"/>
      <c r="BR72" s="23">
        <f t="shared" si="40"/>
        <v>0</v>
      </c>
      <c r="BS72" s="16">
        <f t="shared" si="41"/>
        <v>14</v>
      </c>
      <c r="BT72" s="24"/>
      <c r="BU72" s="25">
        <f t="shared" si="42"/>
        <v>0</v>
      </c>
      <c r="BV72" s="26">
        <f t="shared" si="43"/>
        <v>0</v>
      </c>
      <c r="BW72" s="17">
        <f t="shared" si="44"/>
        <v>1.765253394100844E-3</v>
      </c>
      <c r="BX72" s="14">
        <f t="shared" si="45"/>
        <v>7.8571428571428568</v>
      </c>
      <c r="BY72" s="24"/>
      <c r="BZ72" s="10">
        <f t="shared" si="46"/>
        <v>0</v>
      </c>
      <c r="CA72" s="15">
        <f t="shared" si="47"/>
        <v>9</v>
      </c>
      <c r="CB72" s="24"/>
      <c r="CC72" s="23">
        <f t="shared" si="48"/>
        <v>0</v>
      </c>
      <c r="CD72" s="16">
        <f t="shared" si="49"/>
        <v>11</v>
      </c>
      <c r="CE72" s="24"/>
      <c r="CF72" s="25">
        <f t="shared" si="50"/>
        <v>0</v>
      </c>
      <c r="CG72" s="26">
        <f t="shared" si="51"/>
        <v>0</v>
      </c>
      <c r="CH72" s="17">
        <f t="shared" si="52"/>
        <v>1.2637609525949225E-3</v>
      </c>
      <c r="CI72" s="14">
        <f t="shared" si="53"/>
        <v>5.625</v>
      </c>
      <c r="CJ72" s="24"/>
      <c r="CK72" s="10">
        <f t="shared" si="54"/>
        <v>0</v>
      </c>
      <c r="CL72" s="15">
        <f t="shared" si="55"/>
        <v>6</v>
      </c>
      <c r="CM72" s="24"/>
      <c r="CN72" s="23">
        <f t="shared" si="56"/>
        <v>0</v>
      </c>
      <c r="CO72" s="15">
        <f t="shared" si="57"/>
        <v>10</v>
      </c>
      <c r="CP72" s="24"/>
      <c r="CQ72" s="23">
        <f t="shared" si="58"/>
        <v>0</v>
      </c>
      <c r="CR72" s="361">
        <f t="shared" si="59"/>
        <v>0</v>
      </c>
    </row>
    <row r="73" spans="1:96" x14ac:dyDescent="0.25">
      <c r="A73" s="50">
        <f t="shared" si="72"/>
        <v>60</v>
      </c>
      <c r="B73" s="367">
        <f t="shared" si="60"/>
        <v>4551</v>
      </c>
      <c r="C73" s="365" t="s">
        <v>10</v>
      </c>
      <c r="D73" s="366">
        <f t="shared" si="67"/>
        <v>4650</v>
      </c>
      <c r="E73" s="326">
        <f t="shared" si="70"/>
        <v>0.11300000000000004</v>
      </c>
      <c r="F73" s="326">
        <f t="shared" si="1"/>
        <v>3.5157108327840032E-2</v>
      </c>
      <c r="G73" s="327">
        <f t="shared" si="61"/>
        <v>160</v>
      </c>
      <c r="H73" s="415"/>
      <c r="I73" s="414">
        <f t="shared" si="3"/>
        <v>0</v>
      </c>
      <c r="J73" s="329">
        <f t="shared" si="4"/>
        <v>180</v>
      </c>
      <c r="K73" s="421"/>
      <c r="L73" s="414">
        <f t="shared" si="5"/>
        <v>0</v>
      </c>
      <c r="M73" s="333">
        <f t="shared" si="6"/>
        <v>200</v>
      </c>
      <c r="N73" s="428"/>
      <c r="O73" s="414">
        <f t="shared" si="7"/>
        <v>0</v>
      </c>
      <c r="P73" s="351">
        <f t="shared" si="62"/>
        <v>0</v>
      </c>
      <c r="Q73" s="335">
        <f t="shared" si="71"/>
        <v>0.13550000000000006</v>
      </c>
      <c r="R73" s="335">
        <f t="shared" si="8"/>
        <v>3.2751043726653495E-2</v>
      </c>
      <c r="S73" s="336">
        <f t="shared" si="64"/>
        <v>149.05000000000007</v>
      </c>
      <c r="T73" s="421"/>
      <c r="U73" s="411">
        <f t="shared" si="9"/>
        <v>0</v>
      </c>
      <c r="V73" s="338">
        <f t="shared" si="10"/>
        <v>171</v>
      </c>
      <c r="W73" s="421"/>
      <c r="X73" s="430">
        <f t="shared" si="11"/>
        <v>0</v>
      </c>
      <c r="Y73" s="339">
        <f t="shared" si="12"/>
        <v>197</v>
      </c>
      <c r="Z73" s="421"/>
      <c r="AA73" s="430">
        <f t="shared" si="13"/>
        <v>0</v>
      </c>
      <c r="AB73" s="355">
        <f t="shared" si="14"/>
        <v>0</v>
      </c>
      <c r="AC73" s="9">
        <f t="shared" si="68"/>
        <v>0.11750000000000005</v>
      </c>
      <c r="AD73" s="9">
        <f t="shared" si="15"/>
        <v>1.6351717571229774E-2</v>
      </c>
      <c r="AE73" s="11">
        <f t="shared" si="65"/>
        <v>74.4166666666667</v>
      </c>
      <c r="AF73" s="421"/>
      <c r="AG73" s="411">
        <f t="shared" si="16"/>
        <v>0</v>
      </c>
      <c r="AH73" s="12">
        <f t="shared" si="17"/>
        <v>86</v>
      </c>
      <c r="AI73" s="421"/>
      <c r="AJ73" s="439">
        <f t="shared" si="18"/>
        <v>0</v>
      </c>
      <c r="AK73" s="13">
        <f t="shared" si="19"/>
        <v>99</v>
      </c>
      <c r="AL73" s="426"/>
      <c r="AM73" s="427">
        <f t="shared" si="20"/>
        <v>0</v>
      </c>
      <c r="AN73" s="361">
        <f t="shared" si="21"/>
        <v>0</v>
      </c>
      <c r="AO73" s="378">
        <f t="shared" si="69"/>
        <v>0.10850000000000004</v>
      </c>
      <c r="AP73" s="378">
        <f t="shared" si="22"/>
        <v>1.0132388486047026E-2</v>
      </c>
      <c r="AQ73" s="379">
        <f t="shared" si="66"/>
        <v>46.112500000000018</v>
      </c>
      <c r="AR73" s="421"/>
      <c r="AS73" s="411">
        <f t="shared" si="23"/>
        <v>0</v>
      </c>
      <c r="AT73" s="383">
        <f t="shared" si="24"/>
        <v>53</v>
      </c>
      <c r="AU73" s="421"/>
      <c r="AV73" s="439">
        <f t="shared" si="25"/>
        <v>0</v>
      </c>
      <c r="AW73" s="385">
        <f t="shared" si="26"/>
        <v>61</v>
      </c>
      <c r="AX73" s="421"/>
      <c r="AY73" s="427">
        <f t="shared" si="27"/>
        <v>0</v>
      </c>
      <c r="AZ73" s="361">
        <f t="shared" si="28"/>
        <v>0</v>
      </c>
      <c r="BA73" s="17">
        <f t="shared" si="2"/>
        <v>3.2959789057350032E-3</v>
      </c>
      <c r="BB73" s="14">
        <f t="shared" si="29"/>
        <v>15</v>
      </c>
      <c r="BC73" s="24"/>
      <c r="BD73" s="10">
        <f t="shared" si="30"/>
        <v>0</v>
      </c>
      <c r="BE73" s="15">
        <f t="shared" si="31"/>
        <v>17</v>
      </c>
      <c r="BF73" s="24"/>
      <c r="BG73" s="23">
        <f t="shared" si="32"/>
        <v>0</v>
      </c>
      <c r="BH73" s="16">
        <f t="shared" si="33"/>
        <v>20</v>
      </c>
      <c r="BI73" s="24"/>
      <c r="BJ73" s="25">
        <f t="shared" si="34"/>
        <v>0</v>
      </c>
      <c r="BK73" s="26">
        <f t="shared" si="35"/>
        <v>0</v>
      </c>
      <c r="BL73" s="17">
        <f t="shared" si="36"/>
        <v>2.3804292096975023E-3</v>
      </c>
      <c r="BM73" s="14">
        <f t="shared" si="37"/>
        <v>10.833333333333334</v>
      </c>
      <c r="BN73" s="24"/>
      <c r="BO73" s="10">
        <f t="shared" si="38"/>
        <v>0</v>
      </c>
      <c r="BP73" s="15">
        <f t="shared" si="39"/>
        <v>12</v>
      </c>
      <c r="BQ73" s="24"/>
      <c r="BR73" s="23">
        <f t="shared" si="40"/>
        <v>0</v>
      </c>
      <c r="BS73" s="16">
        <f t="shared" si="41"/>
        <v>14</v>
      </c>
      <c r="BT73" s="24"/>
      <c r="BU73" s="25">
        <f t="shared" si="42"/>
        <v>0</v>
      </c>
      <c r="BV73" s="26">
        <f t="shared" si="43"/>
        <v>0</v>
      </c>
      <c r="BW73" s="17">
        <f t="shared" si="44"/>
        <v>1.8834165175628591E-3</v>
      </c>
      <c r="BX73" s="14">
        <f t="shared" si="45"/>
        <v>8.5714285714285712</v>
      </c>
      <c r="BY73" s="24"/>
      <c r="BZ73" s="10">
        <f t="shared" si="46"/>
        <v>0</v>
      </c>
      <c r="CA73" s="15">
        <f t="shared" si="47"/>
        <v>10</v>
      </c>
      <c r="CB73" s="24"/>
      <c r="CC73" s="23">
        <f t="shared" si="48"/>
        <v>0</v>
      </c>
      <c r="CD73" s="16">
        <f t="shared" si="49"/>
        <v>12</v>
      </c>
      <c r="CE73" s="24"/>
      <c r="CF73" s="25">
        <f t="shared" si="50"/>
        <v>0</v>
      </c>
      <c r="CG73" s="26">
        <f t="shared" si="51"/>
        <v>0</v>
      </c>
      <c r="CH73" s="17">
        <f t="shared" si="52"/>
        <v>1.3733245440562514E-3</v>
      </c>
      <c r="CI73" s="14">
        <f t="shared" si="53"/>
        <v>6.25</v>
      </c>
      <c r="CJ73" s="24"/>
      <c r="CK73" s="10">
        <f t="shared" si="54"/>
        <v>0</v>
      </c>
      <c r="CL73" s="15">
        <f t="shared" si="55"/>
        <v>7</v>
      </c>
      <c r="CM73" s="24"/>
      <c r="CN73" s="23">
        <f t="shared" si="56"/>
        <v>0</v>
      </c>
      <c r="CO73" s="15">
        <f t="shared" si="57"/>
        <v>10</v>
      </c>
      <c r="CP73" s="24"/>
      <c r="CQ73" s="23">
        <f t="shared" si="58"/>
        <v>0</v>
      </c>
      <c r="CR73" s="361">
        <f t="shared" si="59"/>
        <v>0</v>
      </c>
    </row>
    <row r="74" spans="1:96" x14ac:dyDescent="0.25">
      <c r="A74" s="50">
        <f t="shared" si="72"/>
        <v>61</v>
      </c>
      <c r="B74" s="367">
        <f t="shared" si="60"/>
        <v>4651</v>
      </c>
      <c r="C74" s="365" t="s">
        <v>10</v>
      </c>
      <c r="D74" s="366">
        <f t="shared" si="67"/>
        <v>4750</v>
      </c>
      <c r="E74" s="326">
        <f t="shared" si="70"/>
        <v>0.11300000000000004</v>
      </c>
      <c r="F74" s="326">
        <f t="shared" si="1"/>
        <v>3.4401204042141476E-2</v>
      </c>
      <c r="G74" s="327">
        <f t="shared" si="61"/>
        <v>160</v>
      </c>
      <c r="H74" s="415"/>
      <c r="I74" s="414">
        <f t="shared" si="3"/>
        <v>0</v>
      </c>
      <c r="J74" s="329">
        <f t="shared" si="4"/>
        <v>180</v>
      </c>
      <c r="K74" s="421"/>
      <c r="L74" s="414">
        <f t="shared" si="5"/>
        <v>0</v>
      </c>
      <c r="M74" s="333">
        <f t="shared" si="6"/>
        <v>200</v>
      </c>
      <c r="N74" s="428"/>
      <c r="O74" s="414">
        <f t="shared" si="7"/>
        <v>0</v>
      </c>
      <c r="P74" s="351">
        <f t="shared" si="62"/>
        <v>0</v>
      </c>
      <c r="Q74" s="335">
        <f t="shared" si="71"/>
        <v>0.14000000000000007</v>
      </c>
      <c r="R74" s="335">
        <f t="shared" si="8"/>
        <v>3.4401204042141476E-2</v>
      </c>
      <c r="S74" s="336">
        <f t="shared" si="64"/>
        <v>160</v>
      </c>
      <c r="T74" s="421"/>
      <c r="U74" s="411">
        <f t="shared" si="9"/>
        <v>0</v>
      </c>
      <c r="V74" s="338">
        <f t="shared" si="10"/>
        <v>180</v>
      </c>
      <c r="W74" s="421"/>
      <c r="X74" s="430">
        <f t="shared" si="11"/>
        <v>0</v>
      </c>
      <c r="Y74" s="339">
        <f t="shared" si="12"/>
        <v>200</v>
      </c>
      <c r="Z74" s="421"/>
      <c r="AA74" s="430">
        <f t="shared" si="13"/>
        <v>0</v>
      </c>
      <c r="AB74" s="355">
        <f t="shared" si="14"/>
        <v>0</v>
      </c>
      <c r="AC74" s="9">
        <f t="shared" si="68"/>
        <v>0.12200000000000005</v>
      </c>
      <c r="AD74" s="9">
        <f t="shared" si="15"/>
        <v>1.7487278721421924E-2</v>
      </c>
      <c r="AE74" s="11">
        <f t="shared" si="65"/>
        <v>81.333333333333371</v>
      </c>
      <c r="AF74" s="421"/>
      <c r="AG74" s="411">
        <f t="shared" si="16"/>
        <v>0</v>
      </c>
      <c r="AH74" s="12">
        <f t="shared" si="17"/>
        <v>94</v>
      </c>
      <c r="AI74" s="421"/>
      <c r="AJ74" s="439">
        <f t="shared" si="18"/>
        <v>0</v>
      </c>
      <c r="AK74" s="13">
        <f t="shared" si="19"/>
        <v>108</v>
      </c>
      <c r="AL74" s="426"/>
      <c r="AM74" s="427">
        <f t="shared" si="20"/>
        <v>0</v>
      </c>
      <c r="AN74" s="361">
        <f t="shared" si="21"/>
        <v>0</v>
      </c>
      <c r="AO74" s="378">
        <f t="shared" si="69"/>
        <v>0.11300000000000004</v>
      </c>
      <c r="AP74" s="378">
        <f t="shared" si="22"/>
        <v>1.0933132659643092E-2</v>
      </c>
      <c r="AQ74" s="379">
        <f t="shared" si="66"/>
        <v>50.850000000000023</v>
      </c>
      <c r="AR74" s="421"/>
      <c r="AS74" s="411">
        <f t="shared" si="23"/>
        <v>0</v>
      </c>
      <c r="AT74" s="383">
        <f t="shared" si="24"/>
        <v>58</v>
      </c>
      <c r="AU74" s="421"/>
      <c r="AV74" s="439">
        <f t="shared" si="25"/>
        <v>0</v>
      </c>
      <c r="AW74" s="385">
        <f t="shared" si="26"/>
        <v>67</v>
      </c>
      <c r="AX74" s="421"/>
      <c r="AY74" s="427">
        <f t="shared" si="27"/>
        <v>0</v>
      </c>
      <c r="AZ74" s="361">
        <f t="shared" si="28"/>
        <v>0</v>
      </c>
      <c r="BA74" s="17">
        <f t="shared" si="2"/>
        <v>3.4401204042141475E-3</v>
      </c>
      <c r="BB74" s="14">
        <f t="shared" si="29"/>
        <v>16</v>
      </c>
      <c r="BC74" s="24"/>
      <c r="BD74" s="10">
        <f t="shared" si="30"/>
        <v>0</v>
      </c>
      <c r="BE74" s="15">
        <f t="shared" si="31"/>
        <v>18</v>
      </c>
      <c r="BF74" s="24"/>
      <c r="BG74" s="23">
        <f t="shared" si="32"/>
        <v>0</v>
      </c>
      <c r="BH74" s="16">
        <f t="shared" si="33"/>
        <v>21</v>
      </c>
      <c r="BI74" s="24"/>
      <c r="BJ74" s="25">
        <f t="shared" si="34"/>
        <v>0</v>
      </c>
      <c r="BK74" s="26">
        <f t="shared" si="35"/>
        <v>0</v>
      </c>
      <c r="BL74" s="17">
        <f t="shared" si="36"/>
        <v>2.5084211280728156E-3</v>
      </c>
      <c r="BM74" s="14">
        <f t="shared" si="37"/>
        <v>11.666666666666666</v>
      </c>
      <c r="BN74" s="24"/>
      <c r="BO74" s="10">
        <f t="shared" si="38"/>
        <v>0</v>
      </c>
      <c r="BP74" s="15">
        <f t="shared" si="39"/>
        <v>13</v>
      </c>
      <c r="BQ74" s="24"/>
      <c r="BR74" s="23">
        <f t="shared" si="40"/>
        <v>0</v>
      </c>
      <c r="BS74" s="16">
        <f t="shared" si="41"/>
        <v>15</v>
      </c>
      <c r="BT74" s="24"/>
      <c r="BU74" s="25">
        <f t="shared" si="42"/>
        <v>0</v>
      </c>
      <c r="BV74" s="26">
        <f t="shared" si="43"/>
        <v>0</v>
      </c>
      <c r="BW74" s="17">
        <f t="shared" si="44"/>
        <v>1.9964984488742821E-3</v>
      </c>
      <c r="BX74" s="14">
        <f t="shared" si="45"/>
        <v>9.2857142857142865</v>
      </c>
      <c r="BY74" s="24"/>
      <c r="BZ74" s="10">
        <f t="shared" si="46"/>
        <v>0</v>
      </c>
      <c r="CA74" s="15">
        <f t="shared" si="47"/>
        <v>11</v>
      </c>
      <c r="CB74" s="24"/>
      <c r="CC74" s="23">
        <f t="shared" si="48"/>
        <v>0</v>
      </c>
      <c r="CD74" s="16">
        <f t="shared" si="49"/>
        <v>13</v>
      </c>
      <c r="CE74" s="24"/>
      <c r="CF74" s="25">
        <f t="shared" si="50"/>
        <v>0</v>
      </c>
      <c r="CG74" s="26">
        <f t="shared" si="51"/>
        <v>0</v>
      </c>
      <c r="CH74" s="17">
        <f t="shared" si="52"/>
        <v>1.4781767361857665E-3</v>
      </c>
      <c r="CI74" s="14">
        <f t="shared" si="53"/>
        <v>6.875</v>
      </c>
      <c r="CJ74" s="24"/>
      <c r="CK74" s="10">
        <f t="shared" si="54"/>
        <v>0</v>
      </c>
      <c r="CL74" s="15">
        <f t="shared" si="55"/>
        <v>8</v>
      </c>
      <c r="CM74" s="24"/>
      <c r="CN74" s="23">
        <f t="shared" si="56"/>
        <v>0</v>
      </c>
      <c r="CO74" s="15">
        <f t="shared" si="57"/>
        <v>10</v>
      </c>
      <c r="CP74" s="24"/>
      <c r="CQ74" s="23">
        <f t="shared" si="58"/>
        <v>0</v>
      </c>
      <c r="CR74" s="361">
        <f t="shared" si="59"/>
        <v>0</v>
      </c>
    </row>
    <row r="75" spans="1:96" x14ac:dyDescent="0.25">
      <c r="A75" s="50">
        <f t="shared" si="72"/>
        <v>62</v>
      </c>
      <c r="B75" s="367">
        <f t="shared" si="60"/>
        <v>4751</v>
      </c>
      <c r="C75" s="365" t="s">
        <v>10</v>
      </c>
      <c r="D75" s="366">
        <f t="shared" si="67"/>
        <v>4850</v>
      </c>
      <c r="E75" s="326">
        <f t="shared" si="70"/>
        <v>0.11300000000000004</v>
      </c>
      <c r="F75" s="326">
        <f t="shared" si="1"/>
        <v>3.3677120606188174E-2</v>
      </c>
      <c r="G75" s="327">
        <f t="shared" si="61"/>
        <v>160</v>
      </c>
      <c r="H75" s="415"/>
      <c r="I75" s="414">
        <f t="shared" si="3"/>
        <v>0</v>
      </c>
      <c r="J75" s="329">
        <f t="shared" si="4"/>
        <v>180</v>
      </c>
      <c r="K75" s="421"/>
      <c r="L75" s="414">
        <f t="shared" si="5"/>
        <v>0</v>
      </c>
      <c r="M75" s="333">
        <f t="shared" si="6"/>
        <v>200</v>
      </c>
      <c r="N75" s="428"/>
      <c r="O75" s="414">
        <f t="shared" si="7"/>
        <v>0</v>
      </c>
      <c r="P75" s="351">
        <f t="shared" si="62"/>
        <v>0</v>
      </c>
      <c r="Q75" s="335">
        <f t="shared" si="71"/>
        <v>0.14000000000000007</v>
      </c>
      <c r="R75" s="335">
        <f t="shared" si="8"/>
        <v>3.3677120606188174E-2</v>
      </c>
      <c r="S75" s="336">
        <f t="shared" si="64"/>
        <v>160</v>
      </c>
      <c r="T75" s="421"/>
      <c r="U75" s="411">
        <f t="shared" si="9"/>
        <v>0</v>
      </c>
      <c r="V75" s="338">
        <f t="shared" si="10"/>
        <v>180</v>
      </c>
      <c r="W75" s="421"/>
      <c r="X75" s="430">
        <f t="shared" si="11"/>
        <v>0</v>
      </c>
      <c r="Y75" s="339">
        <f t="shared" si="12"/>
        <v>200</v>
      </c>
      <c r="Z75" s="421"/>
      <c r="AA75" s="430">
        <f t="shared" si="13"/>
        <v>0</v>
      </c>
      <c r="AB75" s="355">
        <f t="shared" si="14"/>
        <v>0</v>
      </c>
      <c r="AC75" s="9">
        <f t="shared" si="68"/>
        <v>0.12650000000000006</v>
      </c>
      <c r="AD75" s="9">
        <f t="shared" si="15"/>
        <v>1.8638181435487271E-2</v>
      </c>
      <c r="AE75" s="11">
        <f t="shared" si="65"/>
        <v>88.550000000000026</v>
      </c>
      <c r="AF75" s="421"/>
      <c r="AG75" s="411">
        <f t="shared" si="16"/>
        <v>0</v>
      </c>
      <c r="AH75" s="12">
        <f t="shared" si="17"/>
        <v>102</v>
      </c>
      <c r="AI75" s="421"/>
      <c r="AJ75" s="439">
        <f t="shared" si="18"/>
        <v>0</v>
      </c>
      <c r="AK75" s="13">
        <f t="shared" si="19"/>
        <v>117</v>
      </c>
      <c r="AL75" s="426"/>
      <c r="AM75" s="427">
        <f t="shared" si="20"/>
        <v>0</v>
      </c>
      <c r="AN75" s="361">
        <f t="shared" si="21"/>
        <v>0</v>
      </c>
      <c r="AO75" s="378">
        <f t="shared" si="69"/>
        <v>0.11750000000000005</v>
      </c>
      <c r="AP75" s="378">
        <f t="shared" si="22"/>
        <v>1.1747526836455488E-2</v>
      </c>
      <c r="AQ75" s="379">
        <f t="shared" si="66"/>
        <v>55.812500000000021</v>
      </c>
      <c r="AR75" s="421"/>
      <c r="AS75" s="411">
        <f t="shared" si="23"/>
        <v>0</v>
      </c>
      <c r="AT75" s="383">
        <f t="shared" si="24"/>
        <v>64</v>
      </c>
      <c r="AU75" s="421"/>
      <c r="AV75" s="439">
        <f t="shared" si="25"/>
        <v>0</v>
      </c>
      <c r="AW75" s="385">
        <f t="shared" si="26"/>
        <v>74</v>
      </c>
      <c r="AX75" s="421"/>
      <c r="AY75" s="427">
        <f t="shared" si="27"/>
        <v>0</v>
      </c>
      <c r="AZ75" s="361">
        <f t="shared" si="28"/>
        <v>0</v>
      </c>
      <c r="BA75" s="17">
        <f t="shared" si="2"/>
        <v>3.578194064407493E-3</v>
      </c>
      <c r="BB75" s="14">
        <f t="shared" si="29"/>
        <v>17</v>
      </c>
      <c r="BC75" s="24"/>
      <c r="BD75" s="10">
        <f t="shared" si="30"/>
        <v>0</v>
      </c>
      <c r="BE75" s="15">
        <f t="shared" si="31"/>
        <v>20</v>
      </c>
      <c r="BF75" s="24"/>
      <c r="BG75" s="23">
        <f t="shared" si="32"/>
        <v>0</v>
      </c>
      <c r="BH75" s="16">
        <f t="shared" si="33"/>
        <v>23</v>
      </c>
      <c r="BI75" s="24"/>
      <c r="BJ75" s="25">
        <f t="shared" si="34"/>
        <v>0</v>
      </c>
      <c r="BK75" s="26">
        <f t="shared" si="35"/>
        <v>0</v>
      </c>
      <c r="BL75" s="17">
        <f t="shared" si="36"/>
        <v>2.6310250473584509E-3</v>
      </c>
      <c r="BM75" s="14">
        <f t="shared" si="37"/>
        <v>12.5</v>
      </c>
      <c r="BN75" s="24"/>
      <c r="BO75" s="10">
        <f t="shared" si="38"/>
        <v>0</v>
      </c>
      <c r="BP75" s="15">
        <f t="shared" si="39"/>
        <v>14</v>
      </c>
      <c r="BQ75" s="24"/>
      <c r="BR75" s="23">
        <f t="shared" si="40"/>
        <v>0</v>
      </c>
      <c r="BS75" s="16">
        <f t="shared" si="41"/>
        <v>16</v>
      </c>
      <c r="BT75" s="24"/>
      <c r="BU75" s="25">
        <f t="shared" si="42"/>
        <v>0</v>
      </c>
      <c r="BV75" s="26">
        <f t="shared" si="43"/>
        <v>0</v>
      </c>
      <c r="BW75" s="17">
        <f t="shared" si="44"/>
        <v>2.1048200378867609E-3</v>
      </c>
      <c r="BX75" s="14">
        <f t="shared" si="45"/>
        <v>10</v>
      </c>
      <c r="BY75" s="24"/>
      <c r="BZ75" s="10">
        <f t="shared" si="46"/>
        <v>0</v>
      </c>
      <c r="CA75" s="15">
        <f t="shared" si="47"/>
        <v>12</v>
      </c>
      <c r="CB75" s="24"/>
      <c r="CC75" s="23">
        <f t="shared" si="48"/>
        <v>0</v>
      </c>
      <c r="CD75" s="16">
        <f t="shared" si="49"/>
        <v>14</v>
      </c>
      <c r="CE75" s="24"/>
      <c r="CF75" s="25">
        <f t="shared" si="50"/>
        <v>0</v>
      </c>
      <c r="CG75" s="26">
        <f t="shared" si="51"/>
        <v>0</v>
      </c>
      <c r="CH75" s="17">
        <f t="shared" si="52"/>
        <v>1.5786150284150704E-3</v>
      </c>
      <c r="CI75" s="14">
        <f t="shared" si="53"/>
        <v>7.5</v>
      </c>
      <c r="CJ75" s="24"/>
      <c r="CK75" s="10">
        <f t="shared" si="54"/>
        <v>0</v>
      </c>
      <c r="CL75" s="15">
        <f t="shared" si="55"/>
        <v>9</v>
      </c>
      <c r="CM75" s="24"/>
      <c r="CN75" s="23">
        <f t="shared" si="56"/>
        <v>0</v>
      </c>
      <c r="CO75" s="15">
        <f t="shared" si="57"/>
        <v>10</v>
      </c>
      <c r="CP75" s="24"/>
      <c r="CQ75" s="23">
        <f t="shared" si="58"/>
        <v>0</v>
      </c>
      <c r="CR75" s="361">
        <f t="shared" si="59"/>
        <v>0</v>
      </c>
    </row>
    <row r="76" spans="1:96" x14ac:dyDescent="0.25">
      <c r="A76" s="50">
        <f t="shared" si="72"/>
        <v>63</v>
      </c>
      <c r="B76" s="367">
        <f t="shared" si="60"/>
        <v>4851</v>
      </c>
      <c r="C76" s="365" t="s">
        <v>10</v>
      </c>
      <c r="D76" s="366">
        <f t="shared" si="67"/>
        <v>4950</v>
      </c>
      <c r="E76" s="326">
        <f t="shared" si="70"/>
        <v>0.11300000000000004</v>
      </c>
      <c r="F76" s="326">
        <f t="shared" si="1"/>
        <v>3.2982890125747268E-2</v>
      </c>
      <c r="G76" s="327">
        <f t="shared" si="61"/>
        <v>160</v>
      </c>
      <c r="H76" s="415"/>
      <c r="I76" s="414">
        <f t="shared" si="3"/>
        <v>0</v>
      </c>
      <c r="J76" s="329">
        <f t="shared" si="4"/>
        <v>180</v>
      </c>
      <c r="K76" s="421"/>
      <c r="L76" s="414">
        <f t="shared" si="5"/>
        <v>0</v>
      </c>
      <c r="M76" s="333">
        <f t="shared" si="6"/>
        <v>200</v>
      </c>
      <c r="N76" s="428"/>
      <c r="O76" s="414">
        <f t="shared" si="7"/>
        <v>0</v>
      </c>
      <c r="P76" s="351">
        <f t="shared" si="62"/>
        <v>0</v>
      </c>
      <c r="Q76" s="335">
        <f t="shared" si="71"/>
        <v>0.14000000000000007</v>
      </c>
      <c r="R76" s="335">
        <f t="shared" si="8"/>
        <v>3.2982890125747268E-2</v>
      </c>
      <c r="S76" s="336">
        <f t="shared" si="64"/>
        <v>160</v>
      </c>
      <c r="T76" s="421"/>
      <c r="U76" s="411">
        <f t="shared" si="9"/>
        <v>0</v>
      </c>
      <c r="V76" s="338">
        <f t="shared" si="10"/>
        <v>180</v>
      </c>
      <c r="W76" s="421"/>
      <c r="X76" s="430">
        <f t="shared" si="11"/>
        <v>0</v>
      </c>
      <c r="Y76" s="339">
        <f t="shared" si="12"/>
        <v>200</v>
      </c>
      <c r="Z76" s="421"/>
      <c r="AA76" s="430">
        <f t="shared" si="13"/>
        <v>0</v>
      </c>
      <c r="AB76" s="355">
        <f t="shared" si="14"/>
        <v>0</v>
      </c>
      <c r="AC76" s="9">
        <f t="shared" si="68"/>
        <v>0.13100000000000006</v>
      </c>
      <c r="AD76" s="9">
        <f t="shared" si="15"/>
        <v>1.9803476946334102E-2</v>
      </c>
      <c r="AE76" s="11">
        <f t="shared" si="65"/>
        <v>96.06666666666672</v>
      </c>
      <c r="AF76" s="421"/>
      <c r="AG76" s="411">
        <f t="shared" si="16"/>
        <v>0</v>
      </c>
      <c r="AH76" s="12">
        <f t="shared" si="17"/>
        <v>110</v>
      </c>
      <c r="AI76" s="421"/>
      <c r="AJ76" s="439">
        <f t="shared" si="18"/>
        <v>0</v>
      </c>
      <c r="AK76" s="13">
        <f t="shared" si="19"/>
        <v>127</v>
      </c>
      <c r="AL76" s="426"/>
      <c r="AM76" s="427">
        <f t="shared" si="20"/>
        <v>0</v>
      </c>
      <c r="AN76" s="361">
        <f t="shared" si="21"/>
        <v>0</v>
      </c>
      <c r="AO76" s="378">
        <f t="shared" si="69"/>
        <v>0.12200000000000005</v>
      </c>
      <c r="AP76" s="378">
        <f t="shared" si="22"/>
        <v>1.2574726860441152E-2</v>
      </c>
      <c r="AQ76" s="379">
        <f t="shared" si="66"/>
        <v>61.000000000000028</v>
      </c>
      <c r="AR76" s="421"/>
      <c r="AS76" s="411">
        <f t="shared" si="23"/>
        <v>0</v>
      </c>
      <c r="AT76" s="383">
        <f t="shared" si="24"/>
        <v>70</v>
      </c>
      <c r="AU76" s="421"/>
      <c r="AV76" s="439">
        <f t="shared" si="25"/>
        <v>0</v>
      </c>
      <c r="AW76" s="385">
        <f t="shared" si="26"/>
        <v>81</v>
      </c>
      <c r="AX76" s="421"/>
      <c r="AY76" s="427">
        <f t="shared" si="27"/>
        <v>0</v>
      </c>
      <c r="AZ76" s="361">
        <f t="shared" si="28"/>
        <v>0</v>
      </c>
      <c r="BA76" s="17">
        <f t="shared" si="2"/>
        <v>3.7105751391465678E-3</v>
      </c>
      <c r="BB76" s="14">
        <f t="shared" si="29"/>
        <v>18</v>
      </c>
      <c r="BC76" s="24"/>
      <c r="BD76" s="10">
        <f t="shared" si="30"/>
        <v>0</v>
      </c>
      <c r="BE76" s="15">
        <f t="shared" si="31"/>
        <v>21</v>
      </c>
      <c r="BF76" s="24"/>
      <c r="BG76" s="23">
        <f t="shared" si="32"/>
        <v>0</v>
      </c>
      <c r="BH76" s="16">
        <f t="shared" si="33"/>
        <v>24</v>
      </c>
      <c r="BI76" s="24"/>
      <c r="BJ76" s="25">
        <f t="shared" si="34"/>
        <v>0</v>
      </c>
      <c r="BK76" s="26">
        <f t="shared" si="35"/>
        <v>0</v>
      </c>
      <c r="BL76" s="17">
        <f t="shared" si="36"/>
        <v>2.7485741771456056E-3</v>
      </c>
      <c r="BM76" s="14">
        <f t="shared" si="37"/>
        <v>13.333333333333334</v>
      </c>
      <c r="BN76" s="24"/>
      <c r="BO76" s="10">
        <f t="shared" si="38"/>
        <v>0</v>
      </c>
      <c r="BP76" s="15">
        <f t="shared" si="39"/>
        <v>15</v>
      </c>
      <c r="BQ76" s="24"/>
      <c r="BR76" s="23">
        <f t="shared" si="40"/>
        <v>0</v>
      </c>
      <c r="BS76" s="16">
        <f t="shared" si="41"/>
        <v>17</v>
      </c>
      <c r="BT76" s="24"/>
      <c r="BU76" s="25">
        <f t="shared" si="42"/>
        <v>0</v>
      </c>
      <c r="BV76" s="26">
        <f t="shared" si="43"/>
        <v>0</v>
      </c>
      <c r="BW76" s="17">
        <f t="shared" si="44"/>
        <v>2.2086756780634329E-3</v>
      </c>
      <c r="BX76" s="14">
        <f t="shared" si="45"/>
        <v>10.714285714285714</v>
      </c>
      <c r="BY76" s="24"/>
      <c r="BZ76" s="10">
        <f t="shared" si="46"/>
        <v>0</v>
      </c>
      <c r="CA76" s="15">
        <f t="shared" si="47"/>
        <v>12</v>
      </c>
      <c r="CB76" s="24"/>
      <c r="CC76" s="23">
        <f t="shared" si="48"/>
        <v>0</v>
      </c>
      <c r="CD76" s="16">
        <f t="shared" si="49"/>
        <v>14</v>
      </c>
      <c r="CE76" s="24"/>
      <c r="CF76" s="25">
        <f t="shared" si="50"/>
        <v>0</v>
      </c>
      <c r="CG76" s="26">
        <f t="shared" si="51"/>
        <v>0</v>
      </c>
      <c r="CH76" s="17">
        <f t="shared" si="52"/>
        <v>1.6749123891981034E-3</v>
      </c>
      <c r="CI76" s="14">
        <f t="shared" si="53"/>
        <v>8.125</v>
      </c>
      <c r="CJ76" s="24"/>
      <c r="CK76" s="10">
        <f t="shared" si="54"/>
        <v>0</v>
      </c>
      <c r="CL76" s="15">
        <f t="shared" si="55"/>
        <v>9</v>
      </c>
      <c r="CM76" s="24"/>
      <c r="CN76" s="23">
        <f t="shared" si="56"/>
        <v>0</v>
      </c>
      <c r="CO76" s="15">
        <f t="shared" si="57"/>
        <v>10</v>
      </c>
      <c r="CP76" s="24"/>
      <c r="CQ76" s="23">
        <f t="shared" si="58"/>
        <v>0</v>
      </c>
      <c r="CR76" s="361">
        <f t="shared" si="59"/>
        <v>0</v>
      </c>
    </row>
    <row r="77" spans="1:96" x14ac:dyDescent="0.25">
      <c r="A77" s="50">
        <f t="shared" si="72"/>
        <v>64</v>
      </c>
      <c r="B77" s="367">
        <f t="shared" si="60"/>
        <v>4951</v>
      </c>
      <c r="C77" s="365" t="s">
        <v>10</v>
      </c>
      <c r="D77" s="366">
        <f t="shared" si="67"/>
        <v>5050</v>
      </c>
      <c r="E77" s="326">
        <f t="shared" si="70"/>
        <v>0.11300000000000004</v>
      </c>
      <c r="F77" s="326">
        <f t="shared" si="1"/>
        <v>3.2316703696222984E-2</v>
      </c>
      <c r="G77" s="327">
        <f t="shared" si="61"/>
        <v>160</v>
      </c>
      <c r="H77" s="415"/>
      <c r="I77" s="414">
        <f t="shared" si="3"/>
        <v>0</v>
      </c>
      <c r="J77" s="329">
        <f t="shared" si="4"/>
        <v>180</v>
      </c>
      <c r="K77" s="421"/>
      <c r="L77" s="414">
        <f t="shared" si="5"/>
        <v>0</v>
      </c>
      <c r="M77" s="333">
        <f t="shared" si="6"/>
        <v>200</v>
      </c>
      <c r="N77" s="428"/>
      <c r="O77" s="414">
        <f t="shared" si="7"/>
        <v>0</v>
      </c>
      <c r="P77" s="351">
        <f t="shared" si="62"/>
        <v>0</v>
      </c>
      <c r="Q77" s="335">
        <f t="shared" si="71"/>
        <v>0.14000000000000007</v>
      </c>
      <c r="R77" s="335">
        <f t="shared" si="8"/>
        <v>3.2316703696222984E-2</v>
      </c>
      <c r="S77" s="336">
        <f t="shared" si="64"/>
        <v>160</v>
      </c>
      <c r="T77" s="421"/>
      <c r="U77" s="411">
        <f t="shared" si="9"/>
        <v>0</v>
      </c>
      <c r="V77" s="338">
        <f t="shared" si="10"/>
        <v>180</v>
      </c>
      <c r="W77" s="421"/>
      <c r="X77" s="430">
        <f t="shared" si="11"/>
        <v>0</v>
      </c>
      <c r="Y77" s="339">
        <f t="shared" si="12"/>
        <v>200</v>
      </c>
      <c r="Z77" s="421"/>
      <c r="AA77" s="430">
        <f t="shared" si="13"/>
        <v>0</v>
      </c>
      <c r="AB77" s="355">
        <f t="shared" si="14"/>
        <v>0</v>
      </c>
      <c r="AC77" s="9">
        <f t="shared" si="68"/>
        <v>0.13550000000000006</v>
      </c>
      <c r="AD77" s="9">
        <f t="shared" si="15"/>
        <v>2.098229313943312E-2</v>
      </c>
      <c r="AE77" s="11">
        <f t="shared" si="65"/>
        <v>103.88333333333338</v>
      </c>
      <c r="AF77" s="421"/>
      <c r="AG77" s="411">
        <f t="shared" si="16"/>
        <v>0</v>
      </c>
      <c r="AH77" s="12">
        <f t="shared" si="17"/>
        <v>119</v>
      </c>
      <c r="AI77" s="421"/>
      <c r="AJ77" s="439">
        <f t="shared" si="18"/>
        <v>0</v>
      </c>
      <c r="AK77" s="13">
        <f t="shared" si="19"/>
        <v>137</v>
      </c>
      <c r="AL77" s="426"/>
      <c r="AM77" s="427">
        <f t="shared" si="20"/>
        <v>0</v>
      </c>
      <c r="AN77" s="361">
        <f t="shared" si="21"/>
        <v>0</v>
      </c>
      <c r="AO77" s="378">
        <f t="shared" si="69"/>
        <v>0.12650000000000006</v>
      </c>
      <c r="AP77" s="378">
        <f t="shared" si="22"/>
        <v>1.3413956776408812E-2</v>
      </c>
      <c r="AQ77" s="379">
        <f t="shared" si="66"/>
        <v>66.412500000000023</v>
      </c>
      <c r="AR77" s="421"/>
      <c r="AS77" s="411">
        <f t="shared" si="23"/>
        <v>0</v>
      </c>
      <c r="AT77" s="383">
        <f t="shared" si="24"/>
        <v>76</v>
      </c>
      <c r="AU77" s="421"/>
      <c r="AV77" s="439">
        <f t="shared" si="25"/>
        <v>0</v>
      </c>
      <c r="AW77" s="385">
        <f t="shared" si="26"/>
        <v>87</v>
      </c>
      <c r="AX77" s="421"/>
      <c r="AY77" s="427">
        <f t="shared" si="27"/>
        <v>0</v>
      </c>
      <c r="AZ77" s="361">
        <f t="shared" si="28"/>
        <v>0</v>
      </c>
      <c r="BA77" s="17">
        <f t="shared" si="2"/>
        <v>3.8376085639264795E-3</v>
      </c>
      <c r="BB77" s="14">
        <f t="shared" si="29"/>
        <v>19</v>
      </c>
      <c r="BC77" s="24"/>
      <c r="BD77" s="10">
        <f t="shared" si="30"/>
        <v>0</v>
      </c>
      <c r="BE77" s="15">
        <f t="shared" si="31"/>
        <v>22</v>
      </c>
      <c r="BF77" s="24"/>
      <c r="BG77" s="23">
        <f t="shared" si="32"/>
        <v>0</v>
      </c>
      <c r="BH77" s="16">
        <f t="shared" si="33"/>
        <v>25</v>
      </c>
      <c r="BI77" s="24"/>
      <c r="BJ77" s="25">
        <f t="shared" si="34"/>
        <v>0</v>
      </c>
      <c r="BK77" s="26">
        <f t="shared" si="35"/>
        <v>0</v>
      </c>
      <c r="BL77" s="17">
        <f t="shared" si="36"/>
        <v>2.8613748064364101E-3</v>
      </c>
      <c r="BM77" s="14">
        <f t="shared" si="37"/>
        <v>14.166666666666666</v>
      </c>
      <c r="BN77" s="24"/>
      <c r="BO77" s="10">
        <f t="shared" si="38"/>
        <v>0</v>
      </c>
      <c r="BP77" s="15">
        <f t="shared" si="39"/>
        <v>16</v>
      </c>
      <c r="BQ77" s="24"/>
      <c r="BR77" s="23">
        <f t="shared" si="40"/>
        <v>0</v>
      </c>
      <c r="BS77" s="16">
        <f t="shared" si="41"/>
        <v>18</v>
      </c>
      <c r="BT77" s="24"/>
      <c r="BU77" s="25">
        <f t="shared" si="42"/>
        <v>0</v>
      </c>
      <c r="BV77" s="26">
        <f t="shared" si="43"/>
        <v>0</v>
      </c>
      <c r="BW77" s="17">
        <f t="shared" si="44"/>
        <v>2.3083359783016419E-3</v>
      </c>
      <c r="BX77" s="14">
        <f t="shared" si="45"/>
        <v>11.428571428571429</v>
      </c>
      <c r="BY77" s="24"/>
      <c r="BZ77" s="10">
        <f t="shared" si="46"/>
        <v>0</v>
      </c>
      <c r="CA77" s="15">
        <f t="shared" si="47"/>
        <v>13</v>
      </c>
      <c r="CB77" s="24"/>
      <c r="CC77" s="23">
        <f t="shared" si="48"/>
        <v>0</v>
      </c>
      <c r="CD77" s="16">
        <f t="shared" si="49"/>
        <v>15</v>
      </c>
      <c r="CE77" s="24"/>
      <c r="CF77" s="25">
        <f t="shared" si="50"/>
        <v>0</v>
      </c>
      <c r="CG77" s="26">
        <f t="shared" si="51"/>
        <v>0</v>
      </c>
      <c r="CH77" s="17">
        <f t="shared" si="52"/>
        <v>1.7673197333871946E-3</v>
      </c>
      <c r="CI77" s="14">
        <f t="shared" si="53"/>
        <v>8.75</v>
      </c>
      <c r="CJ77" s="24"/>
      <c r="CK77" s="10">
        <f t="shared" si="54"/>
        <v>0</v>
      </c>
      <c r="CL77" s="15">
        <f t="shared" si="55"/>
        <v>10</v>
      </c>
      <c r="CM77" s="24"/>
      <c r="CN77" s="23">
        <f t="shared" si="56"/>
        <v>0</v>
      </c>
      <c r="CO77" s="15">
        <f t="shared" si="57"/>
        <v>12</v>
      </c>
      <c r="CP77" s="24"/>
      <c r="CQ77" s="23">
        <f t="shared" si="58"/>
        <v>0</v>
      </c>
      <c r="CR77" s="361">
        <f t="shared" si="59"/>
        <v>0</v>
      </c>
    </row>
    <row r="78" spans="1:96" x14ac:dyDescent="0.25">
      <c r="A78" s="50">
        <f t="shared" si="72"/>
        <v>65</v>
      </c>
      <c r="B78" s="367">
        <f t="shared" si="60"/>
        <v>5051</v>
      </c>
      <c r="C78" s="365" t="s">
        <v>10</v>
      </c>
      <c r="D78" s="366">
        <f t="shared" si="67"/>
        <v>5150</v>
      </c>
      <c r="E78" s="326">
        <f t="shared" si="70"/>
        <v>0.11300000000000004</v>
      </c>
      <c r="F78" s="326">
        <f t="shared" si="1"/>
        <v>3.1676895664224908E-2</v>
      </c>
      <c r="G78" s="327">
        <f t="shared" si="61"/>
        <v>160</v>
      </c>
      <c r="H78" s="415"/>
      <c r="I78" s="414">
        <f t="shared" si="3"/>
        <v>0</v>
      </c>
      <c r="J78" s="329">
        <f t="shared" si="4"/>
        <v>180</v>
      </c>
      <c r="K78" s="421"/>
      <c r="L78" s="414">
        <f t="shared" si="5"/>
        <v>0</v>
      </c>
      <c r="M78" s="333">
        <f t="shared" si="6"/>
        <v>200</v>
      </c>
      <c r="N78" s="428"/>
      <c r="O78" s="414">
        <f t="shared" si="7"/>
        <v>0</v>
      </c>
      <c r="P78" s="351">
        <f t="shared" si="62"/>
        <v>0</v>
      </c>
      <c r="Q78" s="335">
        <f t="shared" si="71"/>
        <v>0.14000000000000007</v>
      </c>
      <c r="R78" s="335">
        <f t="shared" si="8"/>
        <v>3.1676895664224908E-2</v>
      </c>
      <c r="S78" s="336">
        <f t="shared" si="64"/>
        <v>160</v>
      </c>
      <c r="T78" s="421"/>
      <c r="U78" s="411">
        <f t="shared" si="9"/>
        <v>0</v>
      </c>
      <c r="V78" s="338">
        <f t="shared" si="10"/>
        <v>180</v>
      </c>
      <c r="W78" s="421"/>
      <c r="X78" s="430">
        <f t="shared" si="11"/>
        <v>0</v>
      </c>
      <c r="Y78" s="339">
        <f t="shared" si="12"/>
        <v>200</v>
      </c>
      <c r="Z78" s="421"/>
      <c r="AA78" s="430">
        <f t="shared" si="13"/>
        <v>0</v>
      </c>
      <c r="AB78" s="355">
        <f t="shared" si="14"/>
        <v>0</v>
      </c>
      <c r="AC78" s="9">
        <f t="shared" si="68"/>
        <v>0.14000000000000007</v>
      </c>
      <c r="AD78" s="9">
        <f t="shared" si="15"/>
        <v>2.2173826964957444E-2</v>
      </c>
      <c r="AE78" s="11">
        <f t="shared" si="65"/>
        <v>112.00000000000006</v>
      </c>
      <c r="AF78" s="421"/>
      <c r="AG78" s="411">
        <f t="shared" si="16"/>
        <v>0</v>
      </c>
      <c r="AH78" s="12">
        <f t="shared" si="17"/>
        <v>129</v>
      </c>
      <c r="AI78" s="421"/>
      <c r="AJ78" s="439">
        <f t="shared" si="18"/>
        <v>0</v>
      </c>
      <c r="AK78" s="13">
        <f t="shared" si="19"/>
        <v>148</v>
      </c>
      <c r="AL78" s="426"/>
      <c r="AM78" s="427">
        <f t="shared" si="20"/>
        <v>0</v>
      </c>
      <c r="AN78" s="361">
        <f t="shared" si="21"/>
        <v>0</v>
      </c>
      <c r="AO78" s="378">
        <f t="shared" si="69"/>
        <v>0.13100000000000006</v>
      </c>
      <c r="AP78" s="378">
        <f t="shared" si="22"/>
        <v>1.4264502078796286E-2</v>
      </c>
      <c r="AQ78" s="379">
        <f t="shared" si="66"/>
        <v>72.05000000000004</v>
      </c>
      <c r="AR78" s="421"/>
      <c r="AS78" s="411">
        <f t="shared" si="23"/>
        <v>0</v>
      </c>
      <c r="AT78" s="383">
        <f t="shared" si="24"/>
        <v>83</v>
      </c>
      <c r="AU78" s="421"/>
      <c r="AV78" s="439">
        <f t="shared" si="25"/>
        <v>0</v>
      </c>
      <c r="AW78" s="385">
        <f t="shared" si="26"/>
        <v>95</v>
      </c>
      <c r="AX78" s="421"/>
      <c r="AY78" s="427">
        <f t="shared" si="27"/>
        <v>0</v>
      </c>
      <c r="AZ78" s="361">
        <f t="shared" si="28"/>
        <v>0</v>
      </c>
      <c r="BA78" s="17">
        <f t="shared" si="2"/>
        <v>3.9596119580281135E-3</v>
      </c>
      <c r="BB78" s="14">
        <f t="shared" si="29"/>
        <v>20</v>
      </c>
      <c r="BC78" s="24"/>
      <c r="BD78" s="10">
        <f t="shared" si="30"/>
        <v>0</v>
      </c>
      <c r="BE78" s="15">
        <f t="shared" si="31"/>
        <v>23</v>
      </c>
      <c r="BF78" s="24"/>
      <c r="BG78" s="23">
        <f t="shared" si="32"/>
        <v>0</v>
      </c>
      <c r="BH78" s="16">
        <f t="shared" si="33"/>
        <v>26</v>
      </c>
      <c r="BI78" s="24"/>
      <c r="BJ78" s="25">
        <f t="shared" si="34"/>
        <v>0</v>
      </c>
      <c r="BK78" s="26">
        <f t="shared" si="35"/>
        <v>0</v>
      </c>
      <c r="BL78" s="17">
        <f t="shared" si="36"/>
        <v>2.9697089685210851E-3</v>
      </c>
      <c r="BM78" s="14">
        <f t="shared" si="37"/>
        <v>15</v>
      </c>
      <c r="BN78" s="24"/>
      <c r="BO78" s="10">
        <f t="shared" si="38"/>
        <v>0</v>
      </c>
      <c r="BP78" s="15">
        <f t="shared" si="39"/>
        <v>17</v>
      </c>
      <c r="BQ78" s="24"/>
      <c r="BR78" s="23">
        <f t="shared" si="40"/>
        <v>0</v>
      </c>
      <c r="BS78" s="16">
        <f t="shared" si="41"/>
        <v>20</v>
      </c>
      <c r="BT78" s="24"/>
      <c r="BU78" s="25">
        <f t="shared" si="42"/>
        <v>0</v>
      </c>
      <c r="BV78" s="26">
        <f t="shared" si="43"/>
        <v>0</v>
      </c>
      <c r="BW78" s="17">
        <f t="shared" si="44"/>
        <v>2.4040501173742115E-3</v>
      </c>
      <c r="BX78" s="14">
        <f t="shared" si="45"/>
        <v>12.142857142857142</v>
      </c>
      <c r="BY78" s="24"/>
      <c r="BZ78" s="10">
        <f t="shared" si="46"/>
        <v>0</v>
      </c>
      <c r="CA78" s="15">
        <f t="shared" si="47"/>
        <v>14</v>
      </c>
      <c r="CB78" s="24"/>
      <c r="CC78" s="23">
        <f t="shared" si="48"/>
        <v>0</v>
      </c>
      <c r="CD78" s="16">
        <f t="shared" si="49"/>
        <v>16</v>
      </c>
      <c r="CE78" s="24"/>
      <c r="CF78" s="25">
        <f t="shared" si="50"/>
        <v>0</v>
      </c>
      <c r="CG78" s="26">
        <f t="shared" si="51"/>
        <v>0</v>
      </c>
      <c r="CH78" s="17">
        <f t="shared" si="52"/>
        <v>1.8560681053256781E-3</v>
      </c>
      <c r="CI78" s="14">
        <f t="shared" si="53"/>
        <v>9.375</v>
      </c>
      <c r="CJ78" s="24"/>
      <c r="CK78" s="10">
        <f t="shared" si="54"/>
        <v>0</v>
      </c>
      <c r="CL78" s="15">
        <f t="shared" si="55"/>
        <v>11</v>
      </c>
      <c r="CM78" s="24"/>
      <c r="CN78" s="23">
        <f t="shared" si="56"/>
        <v>0</v>
      </c>
      <c r="CO78" s="15">
        <f t="shared" si="57"/>
        <v>13</v>
      </c>
      <c r="CP78" s="24"/>
      <c r="CQ78" s="23">
        <f t="shared" si="58"/>
        <v>0</v>
      </c>
      <c r="CR78" s="361">
        <f t="shared" si="59"/>
        <v>0</v>
      </c>
    </row>
    <row r="79" spans="1:96" x14ac:dyDescent="0.25">
      <c r="A79" s="50">
        <f t="shared" si="72"/>
        <v>66</v>
      </c>
      <c r="B79" s="367">
        <f t="shared" si="60"/>
        <v>5151</v>
      </c>
      <c r="C79" s="365" t="s">
        <v>10</v>
      </c>
      <c r="D79" s="366">
        <f t="shared" si="67"/>
        <v>5250</v>
      </c>
      <c r="E79" s="326">
        <f t="shared" si="70"/>
        <v>0.11300000000000004</v>
      </c>
      <c r="F79" s="326">
        <f t="shared" si="1"/>
        <v>3.1061929722384002E-2</v>
      </c>
      <c r="G79" s="327">
        <f t="shared" si="61"/>
        <v>160</v>
      </c>
      <c r="H79" s="415"/>
      <c r="I79" s="414">
        <f t="shared" si="3"/>
        <v>0</v>
      </c>
      <c r="J79" s="329">
        <f t="shared" si="4"/>
        <v>180</v>
      </c>
      <c r="K79" s="421"/>
      <c r="L79" s="414">
        <f t="shared" si="5"/>
        <v>0</v>
      </c>
      <c r="M79" s="333">
        <f t="shared" si="6"/>
        <v>200</v>
      </c>
      <c r="N79" s="428"/>
      <c r="O79" s="414">
        <f t="shared" si="7"/>
        <v>0</v>
      </c>
      <c r="P79" s="351">
        <f t="shared" si="62"/>
        <v>0</v>
      </c>
      <c r="Q79" s="335">
        <f t="shared" si="71"/>
        <v>0.14000000000000007</v>
      </c>
      <c r="R79" s="335">
        <f t="shared" si="8"/>
        <v>3.1061929722384002E-2</v>
      </c>
      <c r="S79" s="336">
        <f t="shared" si="64"/>
        <v>160</v>
      </c>
      <c r="T79" s="421"/>
      <c r="U79" s="411">
        <f t="shared" si="9"/>
        <v>0</v>
      </c>
      <c r="V79" s="338">
        <f t="shared" si="10"/>
        <v>180</v>
      </c>
      <c r="W79" s="421"/>
      <c r="X79" s="430">
        <f t="shared" si="11"/>
        <v>0</v>
      </c>
      <c r="Y79" s="339">
        <f t="shared" si="12"/>
        <v>200</v>
      </c>
      <c r="Z79" s="421"/>
      <c r="AA79" s="430">
        <f t="shared" si="13"/>
        <v>0</v>
      </c>
      <c r="AB79" s="355">
        <f t="shared" si="14"/>
        <v>0</v>
      </c>
      <c r="AC79" s="9">
        <f t="shared" si="68"/>
        <v>0.14450000000000007</v>
      </c>
      <c r="AD79" s="9">
        <f t="shared" si="15"/>
        <v>2.3377337733773391E-2</v>
      </c>
      <c r="AE79" s="11">
        <f t="shared" si="65"/>
        <v>120.41666666666673</v>
      </c>
      <c r="AF79" s="421"/>
      <c r="AG79" s="411">
        <f t="shared" si="16"/>
        <v>0</v>
      </c>
      <c r="AH79" s="12">
        <f t="shared" si="17"/>
        <v>138</v>
      </c>
      <c r="AI79" s="421"/>
      <c r="AJ79" s="439">
        <f t="shared" si="18"/>
        <v>0</v>
      </c>
      <c r="AK79" s="13">
        <f t="shared" si="19"/>
        <v>159</v>
      </c>
      <c r="AL79" s="426"/>
      <c r="AM79" s="427">
        <f t="shared" si="20"/>
        <v>0</v>
      </c>
      <c r="AN79" s="361">
        <f t="shared" si="21"/>
        <v>0</v>
      </c>
      <c r="AO79" s="378">
        <f t="shared" si="69"/>
        <v>0.13550000000000006</v>
      </c>
      <c r="AP79" s="378">
        <f t="shared" si="22"/>
        <v>1.5125703746845279E-2</v>
      </c>
      <c r="AQ79" s="379">
        <f t="shared" si="66"/>
        <v>77.912500000000037</v>
      </c>
      <c r="AR79" s="421"/>
      <c r="AS79" s="411">
        <f t="shared" si="23"/>
        <v>0</v>
      </c>
      <c r="AT79" s="383">
        <f t="shared" si="24"/>
        <v>90</v>
      </c>
      <c r="AU79" s="421"/>
      <c r="AV79" s="439">
        <f t="shared" si="25"/>
        <v>0</v>
      </c>
      <c r="AW79" s="385">
        <f t="shared" si="26"/>
        <v>104</v>
      </c>
      <c r="AX79" s="421"/>
      <c r="AY79" s="427">
        <f t="shared" si="27"/>
        <v>0</v>
      </c>
      <c r="AZ79" s="361">
        <f t="shared" si="28"/>
        <v>0</v>
      </c>
      <c r="BA79" s="17">
        <f t="shared" ref="BA79:BA110" si="73">IF(OR(BB79=$H$6,BB79=0),"",BB79/B79)</f>
        <v>4.0768782760629008E-3</v>
      </c>
      <c r="BB79" s="14">
        <f t="shared" si="29"/>
        <v>21</v>
      </c>
      <c r="BC79" s="24"/>
      <c r="BD79" s="10">
        <f t="shared" si="30"/>
        <v>0</v>
      </c>
      <c r="BE79" s="15">
        <f t="shared" si="31"/>
        <v>24</v>
      </c>
      <c r="BF79" s="24"/>
      <c r="BG79" s="23">
        <f t="shared" si="32"/>
        <v>0</v>
      </c>
      <c r="BH79" s="16">
        <f t="shared" si="33"/>
        <v>28</v>
      </c>
      <c r="BI79" s="24"/>
      <c r="BJ79" s="25">
        <f t="shared" si="34"/>
        <v>0</v>
      </c>
      <c r="BK79" s="26">
        <f t="shared" si="35"/>
        <v>0</v>
      </c>
      <c r="BL79" s="17">
        <f t="shared" si="36"/>
        <v>3.0738367954442503E-3</v>
      </c>
      <c r="BM79" s="14">
        <f t="shared" si="37"/>
        <v>15.833333333333334</v>
      </c>
      <c r="BN79" s="24"/>
      <c r="BO79" s="10">
        <f t="shared" si="38"/>
        <v>0</v>
      </c>
      <c r="BP79" s="15">
        <f t="shared" si="39"/>
        <v>18</v>
      </c>
      <c r="BQ79" s="24"/>
      <c r="BR79" s="23">
        <f t="shared" si="40"/>
        <v>0</v>
      </c>
      <c r="BS79" s="16">
        <f t="shared" si="41"/>
        <v>21</v>
      </c>
      <c r="BT79" s="24"/>
      <c r="BU79" s="25">
        <f t="shared" si="42"/>
        <v>0</v>
      </c>
      <c r="BV79" s="26">
        <f t="shared" si="43"/>
        <v>0</v>
      </c>
      <c r="BW79" s="17">
        <f t="shared" si="44"/>
        <v>2.4960479241201432E-3</v>
      </c>
      <c r="BX79" s="14">
        <f t="shared" si="45"/>
        <v>12.857142857142858</v>
      </c>
      <c r="BY79" s="24"/>
      <c r="BZ79" s="10">
        <f t="shared" si="46"/>
        <v>0</v>
      </c>
      <c r="CA79" s="15">
        <f t="shared" si="47"/>
        <v>15</v>
      </c>
      <c r="CB79" s="24"/>
      <c r="CC79" s="23">
        <f t="shared" si="48"/>
        <v>0</v>
      </c>
      <c r="CD79" s="16">
        <f t="shared" si="49"/>
        <v>17</v>
      </c>
      <c r="CE79" s="24"/>
      <c r="CF79" s="25">
        <f t="shared" si="50"/>
        <v>0</v>
      </c>
      <c r="CG79" s="26">
        <f t="shared" si="51"/>
        <v>0</v>
      </c>
      <c r="CH79" s="17">
        <f t="shared" si="52"/>
        <v>1.9413706076490001E-3</v>
      </c>
      <c r="CI79" s="14">
        <f t="shared" si="53"/>
        <v>10</v>
      </c>
      <c r="CJ79" s="24"/>
      <c r="CK79" s="10">
        <f t="shared" si="54"/>
        <v>0</v>
      </c>
      <c r="CL79" s="15">
        <f t="shared" si="55"/>
        <v>12</v>
      </c>
      <c r="CM79" s="24"/>
      <c r="CN79" s="23">
        <f t="shared" si="56"/>
        <v>0</v>
      </c>
      <c r="CO79" s="15">
        <f t="shared" si="57"/>
        <v>14</v>
      </c>
      <c r="CP79" s="24"/>
      <c r="CQ79" s="23">
        <f t="shared" si="58"/>
        <v>0</v>
      </c>
      <c r="CR79" s="361">
        <f t="shared" si="59"/>
        <v>0</v>
      </c>
    </row>
    <row r="80" spans="1:96" x14ac:dyDescent="0.25">
      <c r="A80" s="50">
        <f t="shared" si="72"/>
        <v>67</v>
      </c>
      <c r="B80" s="367">
        <f>SUM(D79+1)</f>
        <v>5251</v>
      </c>
      <c r="C80" s="365" t="s">
        <v>10</v>
      </c>
      <c r="D80" s="366">
        <f t="shared" si="67"/>
        <v>5350</v>
      </c>
      <c r="E80" s="326">
        <f t="shared" si="70"/>
        <v>0.11300000000000004</v>
      </c>
      <c r="F80" s="326">
        <f t="shared" si="1"/>
        <v>3.0470386593029898E-2</v>
      </c>
      <c r="G80" s="327">
        <f t="shared" si="61"/>
        <v>160</v>
      </c>
      <c r="H80" s="415"/>
      <c r="I80" s="414">
        <f t="shared" si="3"/>
        <v>0</v>
      </c>
      <c r="J80" s="329">
        <f t="shared" ref="J80:J111" si="74">IF(G80=0,0,IF((ROUND(G80*(1+$H$32),0))&gt;$H$22,$H$22,IF((ROUND(G80*(1+$H$32),0))&lt;$H$7,$H$7,ROUND(G80*(1+$H$32),0))))</f>
        <v>180</v>
      </c>
      <c r="K80" s="421"/>
      <c r="L80" s="414">
        <f t="shared" si="5"/>
        <v>0</v>
      </c>
      <c r="M80" s="333">
        <f t="shared" ref="M80:M111" si="75">IF(J80=0,0,IF((ROUND(J80*(1+$H$33),0))&gt;$H$23,$H$23,IF((ROUND(J80*(1+$H$33),0))&lt;$H$8,$H$8,ROUND(J80*(1+$H$33),0))))</f>
        <v>200</v>
      </c>
      <c r="N80" s="428"/>
      <c r="O80" s="414">
        <f t="shared" si="7"/>
        <v>0</v>
      </c>
      <c r="P80" s="351">
        <f t="shared" si="62"/>
        <v>0</v>
      </c>
      <c r="Q80" s="335">
        <f t="shared" si="71"/>
        <v>0.14000000000000007</v>
      </c>
      <c r="R80" s="335">
        <f t="shared" ref="R80:R111" si="76">IF(OR(S80=$H$6-1,S80=0),"",S80/B80)</f>
        <v>3.0470386593029898E-2</v>
      </c>
      <c r="S80" s="336">
        <f t="shared" si="64"/>
        <v>160</v>
      </c>
      <c r="T80" s="421"/>
      <c r="U80" s="411">
        <f t="shared" si="9"/>
        <v>0</v>
      </c>
      <c r="V80" s="338">
        <f t="shared" ref="V80:V111" si="77">IF(S80=0,0,IF((ROUND(S80*(1+$H$32),0))&gt;$H$22,$H$22,IF((ROUND(S80*(1+$H$32),0))&lt;$H$7-1,$H$7-1,ROUND(S80*(1+$H$32),0))))</f>
        <v>180</v>
      </c>
      <c r="W80" s="421"/>
      <c r="X80" s="430">
        <f t="shared" si="11"/>
        <v>0</v>
      </c>
      <c r="Y80" s="339">
        <f t="shared" ref="Y80:Y111" si="78">IF(V80=0,0,IF((ROUND(V80*(1+$H$33),0))&gt;$H$23,$H$23,IF((ROUND(V80*(1+$H$33),0))&lt;$H$8-1,$H$8-1,ROUND(V80*(1+$H$33),0))))</f>
        <v>200</v>
      </c>
      <c r="Z80" s="421"/>
      <c r="AA80" s="430">
        <f t="shared" si="13"/>
        <v>0</v>
      </c>
      <c r="AB80" s="355">
        <f t="shared" si="14"/>
        <v>0</v>
      </c>
      <c r="AC80" s="9">
        <f t="shared" si="68"/>
        <v>0.14900000000000008</v>
      </c>
      <c r="AD80" s="9">
        <f t="shared" ref="AD80:AD111" si="79">IF(OR(AE80=$H$6-2,AE80=0),"",AE80/B80)</f>
        <v>2.4592141179457894E-2</v>
      </c>
      <c r="AE80" s="11">
        <f t="shared" si="65"/>
        <v>129.13333333333341</v>
      </c>
      <c r="AF80" s="421"/>
      <c r="AG80" s="411">
        <f t="shared" si="16"/>
        <v>0</v>
      </c>
      <c r="AH80" s="12">
        <f t="shared" ref="AH80:AH111" si="80">IF(AE80=0,0,IF((ROUND(AE80*(1+$H$32),0))&gt;$H$22,$H$22,IF((ROUND(AE80*(1+$H$32),0))&lt;$H$7-2,$H$7-2,ROUND(AE80*(1+$H$32),0))))</f>
        <v>149</v>
      </c>
      <c r="AI80" s="421"/>
      <c r="AJ80" s="439">
        <f t="shared" si="18"/>
        <v>0</v>
      </c>
      <c r="AK80" s="13">
        <f t="shared" ref="AK80:AK111" si="81">IF(AH80=0,0,IF((ROUND(AH80*(1+$H$33),0))&gt;$H$23,$H$23,IF((ROUND(AH80*(1+$H$33),0))&lt;$H$8-2,$H$8-2,ROUND(AH80*(1+$H$33),0))))</f>
        <v>171</v>
      </c>
      <c r="AL80" s="426"/>
      <c r="AM80" s="427">
        <f t="shared" si="20"/>
        <v>0</v>
      </c>
      <c r="AN80" s="361">
        <f t="shared" si="21"/>
        <v>0</v>
      </c>
      <c r="AO80" s="378">
        <f t="shared" si="69"/>
        <v>0.14000000000000007</v>
      </c>
      <c r="AP80" s="378">
        <f t="shared" ref="AP80:AP111" si="82">IF(OR(AQ80=$H$6-3,AQ80=0),"",AQ80/B80)</f>
        <v>1.5996952961340707E-2</v>
      </c>
      <c r="AQ80" s="379">
        <f t="shared" si="66"/>
        <v>84.000000000000043</v>
      </c>
      <c r="AR80" s="421"/>
      <c r="AS80" s="411">
        <f t="shared" si="23"/>
        <v>0</v>
      </c>
      <c r="AT80" s="383">
        <f t="shared" ref="AT80:AT111" si="83">IF(AQ80=0,0,IF((ROUND(AQ80*(1+$H$32),0))&gt;$H$22,$H$22,IF((ROUND(AQ80*(1+$H$32),0))&lt;$H$7-3,$H$7-3,ROUND(AQ80*(1+$H$32),0))))</f>
        <v>97</v>
      </c>
      <c r="AU80" s="421"/>
      <c r="AV80" s="439">
        <f t="shared" si="25"/>
        <v>0</v>
      </c>
      <c r="AW80" s="385">
        <f t="shared" ref="AW80:AW111" si="84">IF(AT80=0,0,IF((ROUND(AT80*(1+$H$33),0))&gt;$H$23,$H$23,IF((ROUND(AT80*(1+$H$33),0))&lt;$H$8-3,$H$8-3,ROUND(AT80*(1+$H$33),0))))</f>
        <v>112</v>
      </c>
      <c r="AX80" s="421"/>
      <c r="AY80" s="427">
        <f t="shared" si="27"/>
        <v>0</v>
      </c>
      <c r="AZ80" s="361">
        <f t="shared" si="28"/>
        <v>0</v>
      </c>
      <c r="BA80" s="17">
        <f t="shared" si="73"/>
        <v>4.1896781565416109E-3</v>
      </c>
      <c r="BB80" s="14">
        <f t="shared" ref="BB80:BB111" si="85">IF(AND(IF((((B80-1-$H$15)*$H$25)/$H$37)&gt;$H$21,$H$21,IF((((B80-1-$H$15)*$H$25)/$H$37)&lt;$H$6-4,$H$6-4,((B80-1-$H$15)*$H$25)/$H$37))&lt;=$H$6-4,B80-1&lt;$H$15),$H$6-4,IF((((B80-1-$H$15)*$H$25)/$H$37)&gt;$H$21,$H$21,IF((((B80-1-$H$15)*$H$25)/$H$37)&lt;$H$6-4,$H$6-4,((B80-1-$H$15)*$H$25)/$H$37)))</f>
        <v>22</v>
      </c>
      <c r="BC80" s="24"/>
      <c r="BD80" s="10">
        <f t="shared" si="30"/>
        <v>0</v>
      </c>
      <c r="BE80" s="15">
        <f t="shared" ref="BE80:BE111" si="86">IF(BB80=0,0,IF((ROUND(BB80*(1+$H$32),0))&gt;$H$22,$H$22,IF((ROUND(BB80*(1+$H$32),0))&lt;$H$7-4,$H$7-4,ROUND(BB80*(1+$H$32),0))))</f>
        <v>25</v>
      </c>
      <c r="BF80" s="24"/>
      <c r="BG80" s="23">
        <f t="shared" si="32"/>
        <v>0</v>
      </c>
      <c r="BH80" s="16">
        <f t="shared" ref="BH80:BH111" si="87">IF(BE80=0,0,IF((ROUND(BE80*(1+$H$32),0))&gt;$H$22,$H$22,IF((ROUND(BE80*(1+$H$32),0))&lt;$H$8-4,$H$8-4,ROUND(BE80*(1+$H$32),0))))</f>
        <v>29</v>
      </c>
      <c r="BI80" s="24"/>
      <c r="BJ80" s="25">
        <f t="shared" si="34"/>
        <v>0</v>
      </c>
      <c r="BK80" s="26">
        <f t="shared" si="35"/>
        <v>0</v>
      </c>
      <c r="BL80" s="17">
        <f t="shared" ref="BL80:BL111" si="88">IF(OR(BM80=$H$6,BM80=0),"",BM80/B80)</f>
        <v>3.1739986034406147E-3</v>
      </c>
      <c r="BM80" s="14">
        <f t="shared" ref="BM80:BM111" si="89">IF(AND(IF((((B80-1-$H$16)*$H$25)/$H$38)&gt;$H$21,$H$21,IF((((B80-1-$H$16)*$H$25)/$H$38)&lt;$H$6-5,$H$6-5,((B80-1-$H$16)*$H$25)/$H$38))&lt;=$H$6-5,B80-1&lt;$H$16),$H$6-5,IF((((B80-1-$H$16)*$H$25)/$H$38)&gt;$H$21,$H$21,IF((((B80-1-$H$16)*$H$25)/$H$38)&lt;$H$6-5,$H$6-5,((B80-1-$H$16)*$H$25)/$H$38)))</f>
        <v>16.666666666666668</v>
      </c>
      <c r="BN80" s="24"/>
      <c r="BO80" s="10">
        <f t="shared" si="38"/>
        <v>0</v>
      </c>
      <c r="BP80" s="15">
        <f t="shared" ref="BP80:BP111" si="90">IF(BM80=0,0,IF((ROUND(BM80*(1+$H$32),0))&gt;$H$22,$H$22,IF((ROUND(BM80*(1+$H$32),0))&lt;$H$7-5,$H$7-5,ROUND(BM80*(1+$H$32),0))))</f>
        <v>19</v>
      </c>
      <c r="BQ80" s="24"/>
      <c r="BR80" s="23">
        <f t="shared" si="40"/>
        <v>0</v>
      </c>
      <c r="BS80" s="16">
        <f t="shared" ref="BS80:BS111" si="91">IF(BP80=0,0,IF((ROUND(BP80*(1+$H$32),0))&gt;$H$22,$H$22,IF((ROUND(BP80*(1+$H$32),0))&lt;$H$8-5,$H$8-5,ROUND(BP80*(1+$H$32),0))))</f>
        <v>22</v>
      </c>
      <c r="BT80" s="24"/>
      <c r="BU80" s="25">
        <f t="shared" si="42"/>
        <v>0</v>
      </c>
      <c r="BV80" s="26">
        <f t="shared" si="43"/>
        <v>0</v>
      </c>
      <c r="BW80" s="17">
        <f t="shared" ref="BW80:BW111" si="92">IF(OR(BX80=$H$6,BX80=0),"",BX80/B80)</f>
        <v>2.5845417199445004E-3</v>
      </c>
      <c r="BX80" s="14">
        <f t="shared" ref="BX80:BX111" si="93">IF(AND(IF((((B80-1-$H$17)*$H$25)/$H$39)&gt;$H$21,$H$21,IF((((B80-1-$H$17)*$H$25)/$H$39)&lt;$H$6-6,$H$6-6,((B80-1-$H$17)*$H$25)/$H$39))&lt;=$H$6-6,B80-1&lt;$H$17),$H$6-6,IF((((B80-1-$H$17)*$H$25)/$H$39)&gt;$H$21,$H$21,IF((((B80-1-$H$17)*$H$25)/$H$39)&lt;$H$6-6,$H$6-6,((B80-1-$H$17)*$H$25)/$H$39)))</f>
        <v>13.571428571428571</v>
      </c>
      <c r="BY80" s="24"/>
      <c r="BZ80" s="10">
        <f t="shared" si="46"/>
        <v>0</v>
      </c>
      <c r="CA80" s="15">
        <f t="shared" ref="CA80:CA111" si="94">IF(BX80=0,0,IF((ROUND(BX80*(1+$H$32),0))&gt;$H$22,$H$22,IF((ROUND(BX80*(1+$H$32),0))&lt;$H$7-6,$H$7-6,ROUND(BX80*(1+$H$32),0))))</f>
        <v>16</v>
      </c>
      <c r="CB80" s="24"/>
      <c r="CC80" s="23">
        <f t="shared" si="48"/>
        <v>0</v>
      </c>
      <c r="CD80" s="16">
        <f t="shared" ref="CD80:CD111" si="95">IF(CA80=0,0,IF((ROUND(CA80*(1+$H$32),0))&gt;$H$22,$H$22,IF((ROUND(CA80*(1+$H$32),0))&lt;$H$8-6,$H$8-6,ROUND(CA80*(1+$H$32),0))))</f>
        <v>18</v>
      </c>
      <c r="CE80" s="24"/>
      <c r="CF80" s="25">
        <f t="shared" si="50"/>
        <v>0</v>
      </c>
      <c r="CG80" s="26">
        <f t="shared" si="51"/>
        <v>0</v>
      </c>
      <c r="CH80" s="17">
        <f t="shared" ref="CH80:CH111" si="96">IF(OR(CI80=$H$6,CI80=0),"",CI80/B80)</f>
        <v>2.0234241096933918E-3</v>
      </c>
      <c r="CI80" s="14">
        <f t="shared" ref="CI80:CI111" si="97">IF(AND(IF((((B80-1-$H$18)*$H$25)/$H$40)&gt;$H$21,$H$21,IF((((B80-1-$H$18)*$H$25)/$H$40)&lt;$H$6-7,$H$6-7,((B80-1-$H$18)*$H$25)/$H$40))&lt;=$H$6-7,B80-1&lt;$H$18),$H$6-7,IF((((B80-1-$H$18)*$H$25)/$H$40)&gt;$H$21,$H$21,IF((((B80-1-$H$18)*$H$25)/$H$40)&lt;$H$6-7,$H$6-7,((B80-1-$H$18)*$H$25)/$H$40)))</f>
        <v>10.625</v>
      </c>
      <c r="CJ80" s="24"/>
      <c r="CK80" s="10">
        <f t="shared" si="54"/>
        <v>0</v>
      </c>
      <c r="CL80" s="15">
        <f t="shared" ref="CL80:CL111" si="98">IF(CI80=0,0,IF((ROUND(CI80*(1+$H$32),0))&gt;$H$22,$H$22,IF((ROUND(CI80*(1+$H$32),0))&lt;$H$7-7,$H$7-7,ROUND(CI80*(1+$H$32),0))))</f>
        <v>12</v>
      </c>
      <c r="CM80" s="24"/>
      <c r="CN80" s="23">
        <f t="shared" si="56"/>
        <v>0</v>
      </c>
      <c r="CO80" s="15">
        <f t="shared" ref="CO80:CO111" si="99">IF(CL80=0,0,IF((ROUND(CL80*(1+$H$32),0))&gt;$H$22,$H$22,IF((ROUND(CL80*(1+$H$32),0))&lt;$H$8-7,$H$8-7,ROUND(CL80*(1+$H$32),0))))</f>
        <v>14</v>
      </c>
      <c r="CP80" s="24"/>
      <c r="CQ80" s="23">
        <f t="shared" si="58"/>
        <v>0</v>
      </c>
      <c r="CR80" s="361">
        <f t="shared" si="59"/>
        <v>0</v>
      </c>
    </row>
    <row r="81" spans="1:96" x14ac:dyDescent="0.25">
      <c r="A81" s="50">
        <f t="shared" si="72"/>
        <v>68</v>
      </c>
      <c r="B81" s="367">
        <f t="shared" si="60"/>
        <v>5351</v>
      </c>
      <c r="C81" s="365" t="s">
        <v>10</v>
      </c>
      <c r="D81" s="366">
        <f t="shared" si="67"/>
        <v>5450</v>
      </c>
      <c r="E81" s="326">
        <f t="shared" si="70"/>
        <v>0.11300000000000004</v>
      </c>
      <c r="F81" s="326">
        <f t="shared" si="1"/>
        <v>2.9900953092879837E-2</v>
      </c>
      <c r="G81" s="327">
        <f t="shared" si="61"/>
        <v>160</v>
      </c>
      <c r="H81" s="415"/>
      <c r="I81" s="414">
        <f t="shared" si="3"/>
        <v>0</v>
      </c>
      <c r="J81" s="329">
        <f t="shared" si="74"/>
        <v>180</v>
      </c>
      <c r="K81" s="421"/>
      <c r="L81" s="414">
        <f t="shared" si="5"/>
        <v>0</v>
      </c>
      <c r="M81" s="333">
        <f t="shared" si="75"/>
        <v>200</v>
      </c>
      <c r="N81" s="428"/>
      <c r="O81" s="414">
        <f t="shared" si="7"/>
        <v>0</v>
      </c>
      <c r="P81" s="351">
        <f t="shared" si="62"/>
        <v>0</v>
      </c>
      <c r="Q81" s="335">
        <f t="shared" si="71"/>
        <v>0.14000000000000007</v>
      </c>
      <c r="R81" s="335">
        <f t="shared" si="76"/>
        <v>2.9900953092879837E-2</v>
      </c>
      <c r="S81" s="336">
        <f t="shared" si="64"/>
        <v>160</v>
      </c>
      <c r="T81" s="421"/>
      <c r="U81" s="411">
        <f t="shared" si="9"/>
        <v>0</v>
      </c>
      <c r="V81" s="338">
        <f t="shared" si="77"/>
        <v>180</v>
      </c>
      <c r="W81" s="421"/>
      <c r="X81" s="430">
        <f t="shared" si="11"/>
        <v>0</v>
      </c>
      <c r="Y81" s="339">
        <f t="shared" si="78"/>
        <v>200</v>
      </c>
      <c r="Z81" s="421"/>
      <c r="AA81" s="430">
        <f t="shared" si="13"/>
        <v>0</v>
      </c>
      <c r="AB81" s="355">
        <f t="shared" si="14"/>
        <v>0</v>
      </c>
      <c r="AC81" s="9">
        <f t="shared" si="68"/>
        <v>0.15</v>
      </c>
      <c r="AD81" s="9">
        <f t="shared" si="79"/>
        <v>2.5228929172117363E-2</v>
      </c>
      <c r="AE81" s="11">
        <f t="shared" si="65"/>
        <v>135</v>
      </c>
      <c r="AF81" s="421"/>
      <c r="AG81" s="411">
        <f t="shared" si="16"/>
        <v>0</v>
      </c>
      <c r="AH81" s="12">
        <f t="shared" si="80"/>
        <v>155</v>
      </c>
      <c r="AI81" s="421"/>
      <c r="AJ81" s="439">
        <f t="shared" si="18"/>
        <v>0</v>
      </c>
      <c r="AK81" s="13">
        <f t="shared" si="81"/>
        <v>178</v>
      </c>
      <c r="AL81" s="426"/>
      <c r="AM81" s="427">
        <f t="shared" si="20"/>
        <v>0</v>
      </c>
      <c r="AN81" s="361">
        <f t="shared" si="21"/>
        <v>0</v>
      </c>
      <c r="AO81" s="378">
        <f t="shared" si="69"/>
        <v>0.14450000000000007</v>
      </c>
      <c r="AP81" s="378">
        <f t="shared" si="82"/>
        <v>1.6877686413754447E-2</v>
      </c>
      <c r="AQ81" s="379">
        <f t="shared" si="66"/>
        <v>90.312500000000043</v>
      </c>
      <c r="AR81" s="421"/>
      <c r="AS81" s="411">
        <f t="shared" si="23"/>
        <v>0</v>
      </c>
      <c r="AT81" s="383">
        <f t="shared" si="83"/>
        <v>104</v>
      </c>
      <c r="AU81" s="421"/>
      <c r="AV81" s="439">
        <f t="shared" si="25"/>
        <v>0</v>
      </c>
      <c r="AW81" s="385">
        <f t="shared" si="84"/>
        <v>120</v>
      </c>
      <c r="AX81" s="421"/>
      <c r="AY81" s="427">
        <f t="shared" si="27"/>
        <v>0</v>
      </c>
      <c r="AZ81" s="361">
        <f t="shared" si="28"/>
        <v>0</v>
      </c>
      <c r="BA81" s="17">
        <f t="shared" si="73"/>
        <v>4.2982620071014763E-3</v>
      </c>
      <c r="BB81" s="14">
        <f t="shared" si="85"/>
        <v>23</v>
      </c>
      <c r="BC81" s="24"/>
      <c r="BD81" s="10">
        <f t="shared" si="30"/>
        <v>0</v>
      </c>
      <c r="BE81" s="15">
        <f t="shared" si="86"/>
        <v>26</v>
      </c>
      <c r="BF81" s="24"/>
      <c r="BG81" s="23">
        <f t="shared" si="32"/>
        <v>0</v>
      </c>
      <c r="BH81" s="16">
        <f t="shared" si="87"/>
        <v>30</v>
      </c>
      <c r="BI81" s="24"/>
      <c r="BJ81" s="25">
        <f t="shared" si="34"/>
        <v>0</v>
      </c>
      <c r="BK81" s="26">
        <f t="shared" si="35"/>
        <v>0</v>
      </c>
      <c r="BL81" s="17">
        <f t="shared" si="88"/>
        <v>3.2704167445337319E-3</v>
      </c>
      <c r="BM81" s="14">
        <f t="shared" si="89"/>
        <v>17.5</v>
      </c>
      <c r="BN81" s="24"/>
      <c r="BO81" s="10">
        <f t="shared" si="38"/>
        <v>0</v>
      </c>
      <c r="BP81" s="15">
        <f t="shared" si="90"/>
        <v>20</v>
      </c>
      <c r="BQ81" s="24"/>
      <c r="BR81" s="23">
        <f t="shared" si="40"/>
        <v>0</v>
      </c>
      <c r="BS81" s="16">
        <f t="shared" si="91"/>
        <v>23</v>
      </c>
      <c r="BT81" s="24"/>
      <c r="BU81" s="25">
        <f t="shared" si="42"/>
        <v>0</v>
      </c>
      <c r="BV81" s="26">
        <f t="shared" si="43"/>
        <v>0</v>
      </c>
      <c r="BW81" s="17">
        <f t="shared" si="92"/>
        <v>2.6697279547214141E-3</v>
      </c>
      <c r="BX81" s="14">
        <f t="shared" si="93"/>
        <v>14.285714285714286</v>
      </c>
      <c r="BY81" s="24"/>
      <c r="BZ81" s="10">
        <f t="shared" si="46"/>
        <v>0</v>
      </c>
      <c r="CA81" s="15">
        <f t="shared" si="94"/>
        <v>16</v>
      </c>
      <c r="CB81" s="24"/>
      <c r="CC81" s="23">
        <f t="shared" si="48"/>
        <v>0</v>
      </c>
      <c r="CD81" s="16">
        <f t="shared" si="95"/>
        <v>18</v>
      </c>
      <c r="CE81" s="24"/>
      <c r="CF81" s="25">
        <f t="shared" si="50"/>
        <v>0</v>
      </c>
      <c r="CG81" s="26">
        <f t="shared" si="51"/>
        <v>0</v>
      </c>
      <c r="CH81" s="17">
        <f t="shared" si="96"/>
        <v>2.1024107643431134E-3</v>
      </c>
      <c r="CI81" s="14">
        <f t="shared" si="97"/>
        <v>11.25</v>
      </c>
      <c r="CJ81" s="24"/>
      <c r="CK81" s="10">
        <f t="shared" si="54"/>
        <v>0</v>
      </c>
      <c r="CL81" s="15">
        <f t="shared" si="98"/>
        <v>13</v>
      </c>
      <c r="CM81" s="24"/>
      <c r="CN81" s="23">
        <f t="shared" si="56"/>
        <v>0</v>
      </c>
      <c r="CO81" s="15">
        <f t="shared" si="99"/>
        <v>15</v>
      </c>
      <c r="CP81" s="24"/>
      <c r="CQ81" s="23">
        <f t="shared" si="58"/>
        <v>0</v>
      </c>
      <c r="CR81" s="361">
        <f t="shared" si="59"/>
        <v>0</v>
      </c>
    </row>
    <row r="82" spans="1:96" x14ac:dyDescent="0.25">
      <c r="A82" s="50">
        <f t="shared" si="72"/>
        <v>69</v>
      </c>
      <c r="B82" s="367">
        <f t="shared" si="60"/>
        <v>5451</v>
      </c>
      <c r="C82" s="365" t="s">
        <v>10</v>
      </c>
      <c r="D82" s="366">
        <f t="shared" si="67"/>
        <v>5550</v>
      </c>
      <c r="E82" s="326">
        <f t="shared" si="70"/>
        <v>0.11300000000000004</v>
      </c>
      <c r="F82" s="326">
        <f t="shared" si="1"/>
        <v>2.9352412401394239E-2</v>
      </c>
      <c r="G82" s="327">
        <f t="shared" si="61"/>
        <v>160</v>
      </c>
      <c r="H82" s="415"/>
      <c r="I82" s="414">
        <f t="shared" si="3"/>
        <v>0</v>
      </c>
      <c r="J82" s="329">
        <f t="shared" si="74"/>
        <v>180</v>
      </c>
      <c r="K82" s="421"/>
      <c r="L82" s="414">
        <f t="shared" si="5"/>
        <v>0</v>
      </c>
      <c r="M82" s="333">
        <f t="shared" si="75"/>
        <v>200</v>
      </c>
      <c r="N82" s="428"/>
      <c r="O82" s="414">
        <f t="shared" si="7"/>
        <v>0</v>
      </c>
      <c r="P82" s="351">
        <f t="shared" si="62"/>
        <v>0</v>
      </c>
      <c r="Q82" s="335">
        <f t="shared" si="71"/>
        <v>0.14000000000000007</v>
      </c>
      <c r="R82" s="335">
        <f t="shared" si="76"/>
        <v>2.9352412401394239E-2</v>
      </c>
      <c r="S82" s="336">
        <f t="shared" si="64"/>
        <v>160</v>
      </c>
      <c r="T82" s="421"/>
      <c r="U82" s="411">
        <f t="shared" si="9"/>
        <v>0</v>
      </c>
      <c r="V82" s="338">
        <f t="shared" si="77"/>
        <v>180</v>
      </c>
      <c r="W82" s="421"/>
      <c r="X82" s="430">
        <f t="shared" si="11"/>
        <v>0</v>
      </c>
      <c r="Y82" s="339">
        <f t="shared" si="78"/>
        <v>200</v>
      </c>
      <c r="Z82" s="421"/>
      <c r="AA82" s="430">
        <f t="shared" si="13"/>
        <v>0</v>
      </c>
      <c r="AB82" s="355">
        <f t="shared" si="14"/>
        <v>0</v>
      </c>
      <c r="AC82" s="9">
        <f t="shared" si="68"/>
        <v>0.15</v>
      </c>
      <c r="AD82" s="9">
        <f t="shared" si="79"/>
        <v>2.5683360851219958E-2</v>
      </c>
      <c r="AE82" s="11">
        <f t="shared" si="65"/>
        <v>140</v>
      </c>
      <c r="AF82" s="421"/>
      <c r="AG82" s="411">
        <f t="shared" si="16"/>
        <v>0</v>
      </c>
      <c r="AH82" s="12">
        <f t="shared" si="80"/>
        <v>161</v>
      </c>
      <c r="AI82" s="421"/>
      <c r="AJ82" s="439">
        <f t="shared" si="18"/>
        <v>0</v>
      </c>
      <c r="AK82" s="13">
        <f t="shared" si="81"/>
        <v>185</v>
      </c>
      <c r="AL82" s="426"/>
      <c r="AM82" s="427">
        <f t="shared" si="20"/>
        <v>0</v>
      </c>
      <c r="AN82" s="361">
        <f t="shared" si="21"/>
        <v>0</v>
      </c>
      <c r="AO82" s="378">
        <f t="shared" si="69"/>
        <v>0.14900000000000008</v>
      </c>
      <c r="AP82" s="378">
        <f t="shared" si="82"/>
        <v>1.776738213171896E-2</v>
      </c>
      <c r="AQ82" s="379">
        <f t="shared" si="66"/>
        <v>96.850000000000051</v>
      </c>
      <c r="AR82" s="421"/>
      <c r="AS82" s="411">
        <f t="shared" si="23"/>
        <v>0</v>
      </c>
      <c r="AT82" s="383">
        <f t="shared" si="83"/>
        <v>111</v>
      </c>
      <c r="AU82" s="421"/>
      <c r="AV82" s="439">
        <f t="shared" si="25"/>
        <v>0</v>
      </c>
      <c r="AW82" s="385">
        <f t="shared" si="84"/>
        <v>128</v>
      </c>
      <c r="AX82" s="421"/>
      <c r="AY82" s="427">
        <f t="shared" si="27"/>
        <v>0</v>
      </c>
      <c r="AZ82" s="361">
        <f t="shared" si="28"/>
        <v>0</v>
      </c>
      <c r="BA82" s="17">
        <f t="shared" si="73"/>
        <v>4.4028618602091358E-3</v>
      </c>
      <c r="BB82" s="14">
        <f t="shared" si="85"/>
        <v>24</v>
      </c>
      <c r="BC82" s="24"/>
      <c r="BD82" s="10">
        <f t="shared" si="30"/>
        <v>0</v>
      </c>
      <c r="BE82" s="15">
        <f t="shared" si="86"/>
        <v>28</v>
      </c>
      <c r="BF82" s="24"/>
      <c r="BG82" s="23">
        <f t="shared" si="32"/>
        <v>0</v>
      </c>
      <c r="BH82" s="16">
        <f t="shared" si="87"/>
        <v>32</v>
      </c>
      <c r="BI82" s="24"/>
      <c r="BJ82" s="25">
        <f t="shared" si="34"/>
        <v>0</v>
      </c>
      <c r="BK82" s="26">
        <f t="shared" si="35"/>
        <v>0</v>
      </c>
      <c r="BL82" s="17">
        <f t="shared" si="88"/>
        <v>3.3632972543264231E-3</v>
      </c>
      <c r="BM82" s="14">
        <f t="shared" si="89"/>
        <v>18.333333333333332</v>
      </c>
      <c r="BN82" s="24"/>
      <c r="BO82" s="10">
        <f t="shared" si="38"/>
        <v>0</v>
      </c>
      <c r="BP82" s="15">
        <f t="shared" si="90"/>
        <v>21</v>
      </c>
      <c r="BQ82" s="24"/>
      <c r="BR82" s="23">
        <f t="shared" si="40"/>
        <v>0</v>
      </c>
      <c r="BS82" s="16">
        <f t="shared" si="91"/>
        <v>24</v>
      </c>
      <c r="BT82" s="24"/>
      <c r="BU82" s="25">
        <f t="shared" si="42"/>
        <v>0</v>
      </c>
      <c r="BV82" s="26">
        <f t="shared" si="43"/>
        <v>0</v>
      </c>
      <c r="BW82" s="17">
        <f t="shared" si="92"/>
        <v>2.7517886626307101E-3</v>
      </c>
      <c r="BX82" s="14">
        <f t="shared" si="93"/>
        <v>15</v>
      </c>
      <c r="BY82" s="24"/>
      <c r="BZ82" s="10">
        <f t="shared" si="46"/>
        <v>0</v>
      </c>
      <c r="CA82" s="15">
        <f t="shared" si="94"/>
        <v>17</v>
      </c>
      <c r="CB82" s="24"/>
      <c r="CC82" s="23">
        <f t="shared" si="48"/>
        <v>0</v>
      </c>
      <c r="CD82" s="16">
        <f t="shared" si="95"/>
        <v>20</v>
      </c>
      <c r="CE82" s="24"/>
      <c r="CF82" s="25">
        <f t="shared" si="50"/>
        <v>0</v>
      </c>
      <c r="CG82" s="26">
        <f t="shared" si="51"/>
        <v>0</v>
      </c>
      <c r="CH82" s="17">
        <f t="shared" si="96"/>
        <v>2.1784993579159785E-3</v>
      </c>
      <c r="CI82" s="14">
        <f t="shared" si="97"/>
        <v>11.875</v>
      </c>
      <c r="CJ82" s="24"/>
      <c r="CK82" s="10">
        <f t="shared" si="54"/>
        <v>0</v>
      </c>
      <c r="CL82" s="15">
        <f t="shared" si="98"/>
        <v>14</v>
      </c>
      <c r="CM82" s="24"/>
      <c r="CN82" s="23">
        <f t="shared" si="56"/>
        <v>0</v>
      </c>
      <c r="CO82" s="15">
        <f t="shared" si="99"/>
        <v>16</v>
      </c>
      <c r="CP82" s="24"/>
      <c r="CQ82" s="23">
        <f t="shared" si="58"/>
        <v>0</v>
      </c>
      <c r="CR82" s="361">
        <f t="shared" si="59"/>
        <v>0</v>
      </c>
    </row>
    <row r="83" spans="1:96" x14ac:dyDescent="0.25">
      <c r="A83" s="50">
        <f t="shared" si="72"/>
        <v>70</v>
      </c>
      <c r="B83" s="367">
        <f t="shared" si="60"/>
        <v>5551</v>
      </c>
      <c r="C83" s="365" t="s">
        <v>10</v>
      </c>
      <c r="D83" s="366">
        <f t="shared" si="67"/>
        <v>5650</v>
      </c>
      <c r="E83" s="326">
        <f t="shared" si="70"/>
        <v>0.11300000000000004</v>
      </c>
      <c r="F83" s="326">
        <f t="shared" si="1"/>
        <v>2.882363538101243E-2</v>
      </c>
      <c r="G83" s="327">
        <f t="shared" si="61"/>
        <v>160</v>
      </c>
      <c r="H83" s="415"/>
      <c r="I83" s="414">
        <f t="shared" si="3"/>
        <v>0</v>
      </c>
      <c r="J83" s="329">
        <f t="shared" si="74"/>
        <v>180</v>
      </c>
      <c r="K83" s="421"/>
      <c r="L83" s="414">
        <f t="shared" si="5"/>
        <v>0</v>
      </c>
      <c r="M83" s="333">
        <f t="shared" si="75"/>
        <v>200</v>
      </c>
      <c r="N83" s="428"/>
      <c r="O83" s="414">
        <f t="shared" si="7"/>
        <v>0</v>
      </c>
      <c r="P83" s="351">
        <f t="shared" si="62"/>
        <v>0</v>
      </c>
      <c r="Q83" s="335">
        <f t="shared" si="71"/>
        <v>0.14000000000000007</v>
      </c>
      <c r="R83" s="335">
        <f t="shared" si="76"/>
        <v>2.882363538101243E-2</v>
      </c>
      <c r="S83" s="336">
        <f t="shared" si="64"/>
        <v>160</v>
      </c>
      <c r="T83" s="421"/>
      <c r="U83" s="411">
        <f t="shared" si="9"/>
        <v>0</v>
      </c>
      <c r="V83" s="338">
        <f t="shared" si="77"/>
        <v>180</v>
      </c>
      <c r="W83" s="421"/>
      <c r="X83" s="430">
        <f t="shared" si="11"/>
        <v>0</v>
      </c>
      <c r="Y83" s="339">
        <f t="shared" si="78"/>
        <v>200</v>
      </c>
      <c r="Z83" s="421"/>
      <c r="AA83" s="430">
        <f t="shared" si="13"/>
        <v>0</v>
      </c>
      <c r="AB83" s="355">
        <f t="shared" si="14"/>
        <v>0</v>
      </c>
      <c r="AC83" s="9">
        <f t="shared" si="68"/>
        <v>0.15</v>
      </c>
      <c r="AD83" s="9">
        <f t="shared" si="79"/>
        <v>2.6121419564042514E-2</v>
      </c>
      <c r="AE83" s="11">
        <f t="shared" si="65"/>
        <v>145</v>
      </c>
      <c r="AF83" s="421"/>
      <c r="AG83" s="411">
        <f t="shared" si="16"/>
        <v>0</v>
      </c>
      <c r="AH83" s="12">
        <f t="shared" si="80"/>
        <v>167</v>
      </c>
      <c r="AI83" s="421"/>
      <c r="AJ83" s="439">
        <f t="shared" si="18"/>
        <v>0</v>
      </c>
      <c r="AK83" s="13">
        <f t="shared" si="81"/>
        <v>192</v>
      </c>
      <c r="AL83" s="426"/>
      <c r="AM83" s="427">
        <f t="shared" si="20"/>
        <v>0</v>
      </c>
      <c r="AN83" s="361">
        <f t="shared" si="21"/>
        <v>0</v>
      </c>
      <c r="AO83" s="378">
        <f t="shared" si="69"/>
        <v>0.15</v>
      </c>
      <c r="AP83" s="378">
        <f t="shared" si="82"/>
        <v>1.8239956764546927E-2</v>
      </c>
      <c r="AQ83" s="379">
        <f t="shared" si="66"/>
        <v>101.25</v>
      </c>
      <c r="AR83" s="421"/>
      <c r="AS83" s="411">
        <f t="shared" si="23"/>
        <v>0</v>
      </c>
      <c r="AT83" s="383">
        <f t="shared" si="83"/>
        <v>116</v>
      </c>
      <c r="AU83" s="421"/>
      <c r="AV83" s="439">
        <f t="shared" si="25"/>
        <v>0</v>
      </c>
      <c r="AW83" s="385">
        <f t="shared" si="84"/>
        <v>133</v>
      </c>
      <c r="AX83" s="421"/>
      <c r="AY83" s="427">
        <f t="shared" si="27"/>
        <v>0</v>
      </c>
      <c r="AZ83" s="361">
        <f t="shared" si="28"/>
        <v>0</v>
      </c>
      <c r="BA83" s="17">
        <f t="shared" si="73"/>
        <v>4.5036930282831922E-3</v>
      </c>
      <c r="BB83" s="14">
        <f t="shared" si="85"/>
        <v>25</v>
      </c>
      <c r="BC83" s="24"/>
      <c r="BD83" s="10">
        <f t="shared" si="30"/>
        <v>0</v>
      </c>
      <c r="BE83" s="15">
        <f t="shared" si="86"/>
        <v>29</v>
      </c>
      <c r="BF83" s="24"/>
      <c r="BG83" s="23">
        <f t="shared" si="32"/>
        <v>0</v>
      </c>
      <c r="BH83" s="16">
        <f t="shared" si="87"/>
        <v>33</v>
      </c>
      <c r="BI83" s="24"/>
      <c r="BJ83" s="25">
        <f t="shared" si="34"/>
        <v>0</v>
      </c>
      <c r="BK83" s="26">
        <f t="shared" si="35"/>
        <v>0</v>
      </c>
      <c r="BL83" s="17">
        <f t="shared" si="88"/>
        <v>3.4528313216837807E-3</v>
      </c>
      <c r="BM83" s="14">
        <f t="shared" si="89"/>
        <v>19.166666666666668</v>
      </c>
      <c r="BN83" s="24"/>
      <c r="BO83" s="10">
        <f t="shared" si="38"/>
        <v>0</v>
      </c>
      <c r="BP83" s="15">
        <f t="shared" si="90"/>
        <v>22</v>
      </c>
      <c r="BQ83" s="24"/>
      <c r="BR83" s="23">
        <f t="shared" si="40"/>
        <v>0</v>
      </c>
      <c r="BS83" s="16">
        <f t="shared" si="91"/>
        <v>25</v>
      </c>
      <c r="BT83" s="24"/>
      <c r="BU83" s="25">
        <f t="shared" si="42"/>
        <v>0</v>
      </c>
      <c r="BV83" s="26">
        <f t="shared" si="43"/>
        <v>0</v>
      </c>
      <c r="BW83" s="17">
        <f t="shared" si="92"/>
        <v>2.8308927606351493E-3</v>
      </c>
      <c r="BX83" s="14">
        <f t="shared" si="93"/>
        <v>15.714285714285714</v>
      </c>
      <c r="BY83" s="24"/>
      <c r="BZ83" s="10">
        <f t="shared" si="46"/>
        <v>0</v>
      </c>
      <c r="CA83" s="15">
        <f t="shared" si="94"/>
        <v>18</v>
      </c>
      <c r="CB83" s="24"/>
      <c r="CC83" s="23">
        <f t="shared" si="48"/>
        <v>0</v>
      </c>
      <c r="CD83" s="16">
        <f t="shared" si="95"/>
        <v>21</v>
      </c>
      <c r="CE83" s="24"/>
      <c r="CF83" s="25">
        <f t="shared" si="50"/>
        <v>0</v>
      </c>
      <c r="CG83" s="26">
        <f t="shared" si="51"/>
        <v>0</v>
      </c>
      <c r="CH83" s="17">
        <f t="shared" si="96"/>
        <v>2.2518465141415961E-3</v>
      </c>
      <c r="CI83" s="14">
        <f t="shared" si="97"/>
        <v>12.5</v>
      </c>
      <c r="CJ83" s="24"/>
      <c r="CK83" s="10">
        <f t="shared" si="54"/>
        <v>0</v>
      </c>
      <c r="CL83" s="15">
        <f t="shared" si="98"/>
        <v>14</v>
      </c>
      <c r="CM83" s="24"/>
      <c r="CN83" s="23">
        <f t="shared" si="56"/>
        <v>0</v>
      </c>
      <c r="CO83" s="15">
        <f t="shared" si="99"/>
        <v>16</v>
      </c>
      <c r="CP83" s="24"/>
      <c r="CQ83" s="23">
        <f t="shared" si="58"/>
        <v>0</v>
      </c>
      <c r="CR83" s="361">
        <f t="shared" si="59"/>
        <v>0</v>
      </c>
    </row>
    <row r="84" spans="1:96" x14ac:dyDescent="0.25">
      <c r="A84" s="50">
        <f t="shared" si="72"/>
        <v>71</v>
      </c>
      <c r="B84" s="367">
        <f t="shared" si="60"/>
        <v>5651</v>
      </c>
      <c r="C84" s="365" t="s">
        <v>10</v>
      </c>
      <c r="D84" s="366">
        <f t="shared" si="67"/>
        <v>5750</v>
      </c>
      <c r="E84" s="326">
        <f t="shared" si="70"/>
        <v>0.11300000000000004</v>
      </c>
      <c r="F84" s="326">
        <f t="shared" si="1"/>
        <v>2.8313572818970095E-2</v>
      </c>
      <c r="G84" s="327">
        <f t="shared" si="61"/>
        <v>160</v>
      </c>
      <c r="H84" s="415"/>
      <c r="I84" s="414">
        <f t="shared" si="3"/>
        <v>0</v>
      </c>
      <c r="J84" s="329">
        <f t="shared" si="74"/>
        <v>180</v>
      </c>
      <c r="K84" s="421"/>
      <c r="L84" s="414">
        <f t="shared" si="5"/>
        <v>0</v>
      </c>
      <c r="M84" s="333">
        <f t="shared" si="75"/>
        <v>200</v>
      </c>
      <c r="N84" s="428"/>
      <c r="O84" s="414">
        <f t="shared" si="7"/>
        <v>0</v>
      </c>
      <c r="P84" s="351">
        <f t="shared" si="62"/>
        <v>0</v>
      </c>
      <c r="Q84" s="335">
        <f t="shared" si="71"/>
        <v>0.14000000000000007</v>
      </c>
      <c r="R84" s="335">
        <f t="shared" si="76"/>
        <v>2.8313572818970095E-2</v>
      </c>
      <c r="S84" s="336">
        <f t="shared" si="64"/>
        <v>160</v>
      </c>
      <c r="T84" s="421"/>
      <c r="U84" s="411">
        <f t="shared" si="9"/>
        <v>0</v>
      </c>
      <c r="V84" s="338">
        <f t="shared" si="77"/>
        <v>180</v>
      </c>
      <c r="W84" s="421"/>
      <c r="X84" s="430">
        <f t="shared" si="11"/>
        <v>0</v>
      </c>
      <c r="Y84" s="339">
        <f t="shared" si="78"/>
        <v>200</v>
      </c>
      <c r="Z84" s="421"/>
      <c r="AA84" s="430">
        <f t="shared" si="13"/>
        <v>0</v>
      </c>
      <c r="AB84" s="355">
        <f t="shared" si="14"/>
        <v>0</v>
      </c>
      <c r="AC84" s="9">
        <f t="shared" si="68"/>
        <v>0.15</v>
      </c>
      <c r="AD84" s="9">
        <f t="shared" si="79"/>
        <v>2.6543974517784463E-2</v>
      </c>
      <c r="AE84" s="11">
        <f t="shared" si="65"/>
        <v>150</v>
      </c>
      <c r="AF84" s="421"/>
      <c r="AG84" s="411">
        <f t="shared" si="16"/>
        <v>0</v>
      </c>
      <c r="AH84" s="12">
        <f t="shared" si="80"/>
        <v>173</v>
      </c>
      <c r="AI84" s="421"/>
      <c r="AJ84" s="439">
        <f t="shared" si="18"/>
        <v>0</v>
      </c>
      <c r="AK84" s="13">
        <f t="shared" si="81"/>
        <v>199</v>
      </c>
      <c r="AL84" s="426"/>
      <c r="AM84" s="427">
        <f t="shared" si="20"/>
        <v>0</v>
      </c>
      <c r="AN84" s="361">
        <f t="shared" si="21"/>
        <v>0</v>
      </c>
      <c r="AO84" s="378">
        <f t="shared" si="69"/>
        <v>0.15</v>
      </c>
      <c r="AP84" s="378">
        <f t="shared" si="82"/>
        <v>1.8580782162449124E-2</v>
      </c>
      <c r="AQ84" s="379">
        <f t="shared" si="66"/>
        <v>105</v>
      </c>
      <c r="AR84" s="421"/>
      <c r="AS84" s="411">
        <f t="shared" si="23"/>
        <v>0</v>
      </c>
      <c r="AT84" s="383">
        <f t="shared" si="83"/>
        <v>121</v>
      </c>
      <c r="AU84" s="421"/>
      <c r="AV84" s="439">
        <f t="shared" si="25"/>
        <v>0</v>
      </c>
      <c r="AW84" s="385">
        <f t="shared" si="84"/>
        <v>139</v>
      </c>
      <c r="AX84" s="421"/>
      <c r="AY84" s="427">
        <f t="shared" si="27"/>
        <v>0</v>
      </c>
      <c r="AZ84" s="361">
        <f t="shared" si="28"/>
        <v>0</v>
      </c>
      <c r="BA84" s="17">
        <f t="shared" si="73"/>
        <v>4.6009555830826407E-3</v>
      </c>
      <c r="BB84" s="14">
        <f t="shared" si="85"/>
        <v>26</v>
      </c>
      <c r="BC84" s="24"/>
      <c r="BD84" s="10">
        <f t="shared" si="30"/>
        <v>0</v>
      </c>
      <c r="BE84" s="15">
        <f t="shared" si="86"/>
        <v>30</v>
      </c>
      <c r="BF84" s="24"/>
      <c r="BG84" s="23">
        <f t="shared" si="32"/>
        <v>0</v>
      </c>
      <c r="BH84" s="16">
        <f t="shared" si="87"/>
        <v>35</v>
      </c>
      <c r="BI84" s="24"/>
      <c r="BJ84" s="25">
        <f t="shared" si="34"/>
        <v>0</v>
      </c>
      <c r="BK84" s="26">
        <f t="shared" si="35"/>
        <v>0</v>
      </c>
      <c r="BL84" s="17">
        <f t="shared" si="88"/>
        <v>3.5391966023712619E-3</v>
      </c>
      <c r="BM84" s="14">
        <f t="shared" si="89"/>
        <v>20</v>
      </c>
      <c r="BN84" s="24"/>
      <c r="BO84" s="10">
        <f t="shared" si="38"/>
        <v>0</v>
      </c>
      <c r="BP84" s="15">
        <f t="shared" si="90"/>
        <v>23</v>
      </c>
      <c r="BQ84" s="24"/>
      <c r="BR84" s="23">
        <f t="shared" si="40"/>
        <v>0</v>
      </c>
      <c r="BS84" s="16">
        <f t="shared" si="91"/>
        <v>26</v>
      </c>
      <c r="BT84" s="24"/>
      <c r="BU84" s="25">
        <f t="shared" si="42"/>
        <v>0</v>
      </c>
      <c r="BV84" s="26">
        <f t="shared" si="43"/>
        <v>0</v>
      </c>
      <c r="BW84" s="17">
        <f t="shared" si="92"/>
        <v>2.9071972090906791E-3</v>
      </c>
      <c r="BX84" s="14">
        <f t="shared" si="93"/>
        <v>16.428571428571427</v>
      </c>
      <c r="BY84" s="24"/>
      <c r="BZ84" s="10">
        <f t="shared" si="46"/>
        <v>0</v>
      </c>
      <c r="CA84" s="15">
        <f t="shared" si="94"/>
        <v>19</v>
      </c>
      <c r="CB84" s="24"/>
      <c r="CC84" s="23">
        <f t="shared" si="48"/>
        <v>0</v>
      </c>
      <c r="CD84" s="16">
        <f t="shared" si="95"/>
        <v>22</v>
      </c>
      <c r="CE84" s="24"/>
      <c r="CF84" s="25">
        <f t="shared" si="50"/>
        <v>0</v>
      </c>
      <c r="CG84" s="26">
        <f t="shared" si="51"/>
        <v>0</v>
      </c>
      <c r="CH84" s="17">
        <f t="shared" si="96"/>
        <v>2.3225977703061405E-3</v>
      </c>
      <c r="CI84" s="14">
        <f t="shared" si="97"/>
        <v>13.125</v>
      </c>
      <c r="CJ84" s="24"/>
      <c r="CK84" s="10">
        <f t="shared" si="54"/>
        <v>0</v>
      </c>
      <c r="CL84" s="15">
        <f t="shared" si="98"/>
        <v>15</v>
      </c>
      <c r="CM84" s="24"/>
      <c r="CN84" s="23">
        <f t="shared" si="56"/>
        <v>0</v>
      </c>
      <c r="CO84" s="15">
        <f t="shared" si="99"/>
        <v>17</v>
      </c>
      <c r="CP84" s="24"/>
      <c r="CQ84" s="23">
        <f t="shared" si="58"/>
        <v>0</v>
      </c>
      <c r="CR84" s="361">
        <f t="shared" si="59"/>
        <v>0</v>
      </c>
    </row>
    <row r="85" spans="1:96" x14ac:dyDescent="0.25">
      <c r="A85" s="50">
        <f t="shared" si="72"/>
        <v>72</v>
      </c>
      <c r="B85" s="367">
        <f t="shared" si="60"/>
        <v>5751</v>
      </c>
      <c r="C85" s="365" t="s">
        <v>10</v>
      </c>
      <c r="D85" s="366">
        <f t="shared" si="67"/>
        <v>5850</v>
      </c>
      <c r="E85" s="326">
        <f t="shared" si="70"/>
        <v>0.11300000000000004</v>
      </c>
      <c r="F85" s="326">
        <f t="shared" si="1"/>
        <v>2.7821248478525473E-2</v>
      </c>
      <c r="G85" s="327">
        <f t="shared" si="61"/>
        <v>160</v>
      </c>
      <c r="H85" s="415"/>
      <c r="I85" s="414">
        <f t="shared" si="3"/>
        <v>0</v>
      </c>
      <c r="J85" s="329">
        <f t="shared" si="74"/>
        <v>180</v>
      </c>
      <c r="K85" s="421"/>
      <c r="L85" s="414">
        <f t="shared" si="5"/>
        <v>0</v>
      </c>
      <c r="M85" s="333">
        <f t="shared" si="75"/>
        <v>200</v>
      </c>
      <c r="N85" s="428"/>
      <c r="O85" s="414">
        <f t="shared" si="7"/>
        <v>0</v>
      </c>
      <c r="P85" s="351">
        <f t="shared" si="62"/>
        <v>0</v>
      </c>
      <c r="Q85" s="335">
        <f t="shared" si="71"/>
        <v>0.14000000000000007</v>
      </c>
      <c r="R85" s="335">
        <f t="shared" si="76"/>
        <v>2.7821248478525473E-2</v>
      </c>
      <c r="S85" s="336">
        <f t="shared" si="64"/>
        <v>160</v>
      </c>
      <c r="T85" s="421"/>
      <c r="U85" s="411">
        <f t="shared" si="9"/>
        <v>0</v>
      </c>
      <c r="V85" s="338">
        <f t="shared" si="77"/>
        <v>180</v>
      </c>
      <c r="W85" s="421"/>
      <c r="X85" s="430">
        <f t="shared" si="11"/>
        <v>0</v>
      </c>
      <c r="Y85" s="339">
        <f t="shared" si="78"/>
        <v>200</v>
      </c>
      <c r="Z85" s="421"/>
      <c r="AA85" s="430">
        <f t="shared" si="13"/>
        <v>0</v>
      </c>
      <c r="AB85" s="355">
        <f t="shared" si="14"/>
        <v>0</v>
      </c>
      <c r="AC85" s="9">
        <f t="shared" si="68"/>
        <v>0.15</v>
      </c>
      <c r="AD85" s="9">
        <f t="shared" si="79"/>
        <v>2.6951834463571554E-2</v>
      </c>
      <c r="AE85" s="11">
        <f t="shared" si="65"/>
        <v>155</v>
      </c>
      <c r="AF85" s="421"/>
      <c r="AG85" s="411">
        <f t="shared" si="16"/>
        <v>0</v>
      </c>
      <c r="AH85" s="12">
        <f t="shared" si="80"/>
        <v>178</v>
      </c>
      <c r="AI85" s="421"/>
      <c r="AJ85" s="439">
        <f t="shared" si="18"/>
        <v>0</v>
      </c>
      <c r="AK85" s="13">
        <f t="shared" si="81"/>
        <v>200</v>
      </c>
      <c r="AL85" s="426"/>
      <c r="AM85" s="427">
        <f t="shared" si="20"/>
        <v>0</v>
      </c>
      <c r="AN85" s="361">
        <f t="shared" si="21"/>
        <v>0</v>
      </c>
      <c r="AO85" s="378">
        <f t="shared" si="69"/>
        <v>0.15</v>
      </c>
      <c r="AP85" s="378">
        <f t="shared" si="82"/>
        <v>1.8909754825247784E-2</v>
      </c>
      <c r="AQ85" s="379">
        <f t="shared" si="66"/>
        <v>108.75</v>
      </c>
      <c r="AR85" s="421"/>
      <c r="AS85" s="411">
        <f t="shared" si="23"/>
        <v>0</v>
      </c>
      <c r="AT85" s="383">
        <f t="shared" si="83"/>
        <v>125</v>
      </c>
      <c r="AU85" s="421"/>
      <c r="AV85" s="439">
        <f t="shared" si="25"/>
        <v>0</v>
      </c>
      <c r="AW85" s="385">
        <f t="shared" si="84"/>
        <v>144</v>
      </c>
      <c r="AX85" s="421"/>
      <c r="AY85" s="427">
        <f t="shared" si="27"/>
        <v>0</v>
      </c>
      <c r="AZ85" s="361">
        <f t="shared" si="28"/>
        <v>0</v>
      </c>
      <c r="BA85" s="17">
        <f t="shared" si="73"/>
        <v>4.6948356807511738E-3</v>
      </c>
      <c r="BB85" s="14">
        <f t="shared" si="85"/>
        <v>27</v>
      </c>
      <c r="BC85" s="24"/>
      <c r="BD85" s="10">
        <f t="shared" si="30"/>
        <v>0</v>
      </c>
      <c r="BE85" s="15">
        <f t="shared" si="86"/>
        <v>31</v>
      </c>
      <c r="BF85" s="24"/>
      <c r="BG85" s="23">
        <f t="shared" si="32"/>
        <v>0</v>
      </c>
      <c r="BH85" s="16">
        <f t="shared" si="87"/>
        <v>36</v>
      </c>
      <c r="BI85" s="24"/>
      <c r="BJ85" s="25">
        <f t="shared" si="34"/>
        <v>0</v>
      </c>
      <c r="BK85" s="26">
        <f t="shared" si="35"/>
        <v>0</v>
      </c>
      <c r="BL85" s="17">
        <f t="shared" si="88"/>
        <v>3.6225583956413375E-3</v>
      </c>
      <c r="BM85" s="14">
        <f t="shared" si="89"/>
        <v>20.833333333333332</v>
      </c>
      <c r="BN85" s="24"/>
      <c r="BO85" s="10">
        <f t="shared" si="38"/>
        <v>0</v>
      </c>
      <c r="BP85" s="15">
        <f t="shared" si="90"/>
        <v>24</v>
      </c>
      <c r="BQ85" s="24"/>
      <c r="BR85" s="23">
        <f t="shared" si="40"/>
        <v>0</v>
      </c>
      <c r="BS85" s="16">
        <f t="shared" si="91"/>
        <v>28</v>
      </c>
      <c r="BT85" s="24"/>
      <c r="BU85" s="25">
        <f t="shared" si="42"/>
        <v>0</v>
      </c>
      <c r="BV85" s="26">
        <f t="shared" si="43"/>
        <v>0</v>
      </c>
      <c r="BW85" s="17">
        <f t="shared" si="92"/>
        <v>2.9808480512705862E-3</v>
      </c>
      <c r="BX85" s="14">
        <f t="shared" si="93"/>
        <v>17.142857142857142</v>
      </c>
      <c r="BY85" s="24"/>
      <c r="BZ85" s="10">
        <f t="shared" si="46"/>
        <v>0</v>
      </c>
      <c r="CA85" s="15">
        <f t="shared" si="94"/>
        <v>20</v>
      </c>
      <c r="CB85" s="24"/>
      <c r="CC85" s="23">
        <f t="shared" si="48"/>
        <v>0</v>
      </c>
      <c r="CD85" s="16">
        <f t="shared" si="95"/>
        <v>23</v>
      </c>
      <c r="CE85" s="24"/>
      <c r="CF85" s="25">
        <f t="shared" si="50"/>
        <v>0</v>
      </c>
      <c r="CG85" s="26">
        <f t="shared" si="51"/>
        <v>0</v>
      </c>
      <c r="CH85" s="17">
        <f t="shared" si="96"/>
        <v>2.3908885411232828E-3</v>
      </c>
      <c r="CI85" s="14">
        <f t="shared" si="97"/>
        <v>13.75</v>
      </c>
      <c r="CJ85" s="24"/>
      <c r="CK85" s="10">
        <f t="shared" si="54"/>
        <v>0</v>
      </c>
      <c r="CL85" s="15">
        <f t="shared" si="98"/>
        <v>16</v>
      </c>
      <c r="CM85" s="24"/>
      <c r="CN85" s="23">
        <f t="shared" si="56"/>
        <v>0</v>
      </c>
      <c r="CO85" s="15">
        <f t="shared" si="99"/>
        <v>18</v>
      </c>
      <c r="CP85" s="24"/>
      <c r="CQ85" s="23">
        <f t="shared" si="58"/>
        <v>0</v>
      </c>
      <c r="CR85" s="361">
        <f t="shared" si="59"/>
        <v>0</v>
      </c>
    </row>
    <row r="86" spans="1:96" x14ac:dyDescent="0.25">
      <c r="A86" s="50">
        <f t="shared" si="72"/>
        <v>73</v>
      </c>
      <c r="B86" s="367">
        <f t="shared" si="60"/>
        <v>5851</v>
      </c>
      <c r="C86" s="365" t="s">
        <v>10</v>
      </c>
      <c r="D86" s="366">
        <f t="shared" si="67"/>
        <v>5950</v>
      </c>
      <c r="E86" s="326">
        <f t="shared" si="70"/>
        <v>0.11300000000000004</v>
      </c>
      <c r="F86" s="326">
        <f t="shared" si="1"/>
        <v>2.7345752862758504E-2</v>
      </c>
      <c r="G86" s="327">
        <f t="shared" si="61"/>
        <v>160</v>
      </c>
      <c r="H86" s="415"/>
      <c r="I86" s="414">
        <f t="shared" si="3"/>
        <v>0</v>
      </c>
      <c r="J86" s="329">
        <f t="shared" si="74"/>
        <v>180</v>
      </c>
      <c r="K86" s="421"/>
      <c r="L86" s="414">
        <f t="shared" si="5"/>
        <v>0</v>
      </c>
      <c r="M86" s="333">
        <f t="shared" si="75"/>
        <v>200</v>
      </c>
      <c r="N86" s="428"/>
      <c r="O86" s="414">
        <f t="shared" si="7"/>
        <v>0</v>
      </c>
      <c r="P86" s="351">
        <f t="shared" si="62"/>
        <v>0</v>
      </c>
      <c r="Q86" s="335">
        <f t="shared" si="71"/>
        <v>0.14000000000000007</v>
      </c>
      <c r="R86" s="335">
        <f t="shared" si="76"/>
        <v>2.7345752862758504E-2</v>
      </c>
      <c r="S86" s="336">
        <f t="shared" si="64"/>
        <v>160</v>
      </c>
      <c r="T86" s="421"/>
      <c r="U86" s="411">
        <f t="shared" si="9"/>
        <v>0</v>
      </c>
      <c r="V86" s="338">
        <f t="shared" si="77"/>
        <v>180</v>
      </c>
      <c r="W86" s="421"/>
      <c r="X86" s="430">
        <f t="shared" si="11"/>
        <v>0</v>
      </c>
      <c r="Y86" s="339">
        <f t="shared" si="78"/>
        <v>200</v>
      </c>
      <c r="Z86" s="421"/>
      <c r="AA86" s="430">
        <f t="shared" si="13"/>
        <v>0</v>
      </c>
      <c r="AB86" s="355">
        <f t="shared" si="14"/>
        <v>0</v>
      </c>
      <c r="AC86" s="9">
        <f t="shared" si="68"/>
        <v>0.15</v>
      </c>
      <c r="AD86" s="9">
        <f t="shared" si="79"/>
        <v>2.7345752862758504E-2</v>
      </c>
      <c r="AE86" s="11">
        <f t="shared" si="65"/>
        <v>160</v>
      </c>
      <c r="AF86" s="421"/>
      <c r="AG86" s="411">
        <f t="shared" si="16"/>
        <v>0</v>
      </c>
      <c r="AH86" s="12">
        <f t="shared" si="80"/>
        <v>180</v>
      </c>
      <c r="AI86" s="421"/>
      <c r="AJ86" s="439">
        <f t="shared" si="18"/>
        <v>0</v>
      </c>
      <c r="AK86" s="13">
        <f t="shared" si="81"/>
        <v>200</v>
      </c>
      <c r="AL86" s="426"/>
      <c r="AM86" s="427">
        <f t="shared" si="20"/>
        <v>0</v>
      </c>
      <c r="AN86" s="361">
        <f t="shared" si="21"/>
        <v>0</v>
      </c>
      <c r="AO86" s="378">
        <f t="shared" si="69"/>
        <v>0.15</v>
      </c>
      <c r="AP86" s="378">
        <f t="shared" si="82"/>
        <v>1.9227482481627072E-2</v>
      </c>
      <c r="AQ86" s="379">
        <f t="shared" si="66"/>
        <v>112.5</v>
      </c>
      <c r="AR86" s="421"/>
      <c r="AS86" s="411">
        <f t="shared" si="23"/>
        <v>0</v>
      </c>
      <c r="AT86" s="383">
        <f t="shared" si="83"/>
        <v>129</v>
      </c>
      <c r="AU86" s="421"/>
      <c r="AV86" s="439">
        <f t="shared" si="25"/>
        <v>0</v>
      </c>
      <c r="AW86" s="385">
        <f t="shared" si="84"/>
        <v>148</v>
      </c>
      <c r="AX86" s="421"/>
      <c r="AY86" s="427">
        <f t="shared" si="27"/>
        <v>0</v>
      </c>
      <c r="AZ86" s="361">
        <f t="shared" si="28"/>
        <v>0</v>
      </c>
      <c r="BA86" s="17">
        <f t="shared" si="73"/>
        <v>4.7855067509827379E-3</v>
      </c>
      <c r="BB86" s="14">
        <f t="shared" si="85"/>
        <v>28</v>
      </c>
      <c r="BC86" s="24"/>
      <c r="BD86" s="10">
        <f t="shared" si="30"/>
        <v>0</v>
      </c>
      <c r="BE86" s="15">
        <f t="shared" si="86"/>
        <v>32</v>
      </c>
      <c r="BF86" s="24"/>
      <c r="BG86" s="23">
        <f t="shared" si="32"/>
        <v>0</v>
      </c>
      <c r="BH86" s="16">
        <f t="shared" si="87"/>
        <v>37</v>
      </c>
      <c r="BI86" s="24"/>
      <c r="BJ86" s="25">
        <f t="shared" si="34"/>
        <v>0</v>
      </c>
      <c r="BK86" s="26">
        <f t="shared" si="35"/>
        <v>0</v>
      </c>
      <c r="BL86" s="17">
        <f t="shared" si="88"/>
        <v>3.7030707001652141E-3</v>
      </c>
      <c r="BM86" s="14">
        <f t="shared" si="89"/>
        <v>21.666666666666668</v>
      </c>
      <c r="BN86" s="24"/>
      <c r="BO86" s="10">
        <f t="shared" si="38"/>
        <v>0</v>
      </c>
      <c r="BP86" s="15">
        <f t="shared" si="90"/>
        <v>25</v>
      </c>
      <c r="BQ86" s="24"/>
      <c r="BR86" s="23">
        <f t="shared" si="40"/>
        <v>0</v>
      </c>
      <c r="BS86" s="16">
        <f t="shared" si="91"/>
        <v>29</v>
      </c>
      <c r="BT86" s="24"/>
      <c r="BU86" s="25">
        <f t="shared" si="42"/>
        <v>0</v>
      </c>
      <c r="BV86" s="26">
        <f t="shared" si="43"/>
        <v>0</v>
      </c>
      <c r="BW86" s="17">
        <f t="shared" si="92"/>
        <v>3.0519813462900115E-3</v>
      </c>
      <c r="BX86" s="14">
        <f t="shared" si="93"/>
        <v>17.857142857142858</v>
      </c>
      <c r="BY86" s="24"/>
      <c r="BZ86" s="10">
        <f t="shared" si="46"/>
        <v>0</v>
      </c>
      <c r="CA86" s="15">
        <f t="shared" si="94"/>
        <v>21</v>
      </c>
      <c r="CB86" s="24"/>
      <c r="CC86" s="23">
        <f t="shared" si="48"/>
        <v>0</v>
      </c>
      <c r="CD86" s="16">
        <f t="shared" si="95"/>
        <v>24</v>
      </c>
      <c r="CE86" s="24"/>
      <c r="CF86" s="25">
        <f t="shared" si="50"/>
        <v>0</v>
      </c>
      <c r="CG86" s="26">
        <f t="shared" si="51"/>
        <v>0</v>
      </c>
      <c r="CH86" s="17">
        <f t="shared" si="96"/>
        <v>2.4568449837634593E-3</v>
      </c>
      <c r="CI86" s="14">
        <f t="shared" si="97"/>
        <v>14.375</v>
      </c>
      <c r="CJ86" s="24"/>
      <c r="CK86" s="10">
        <f t="shared" si="54"/>
        <v>0</v>
      </c>
      <c r="CL86" s="15">
        <f t="shared" si="98"/>
        <v>17</v>
      </c>
      <c r="CM86" s="24"/>
      <c r="CN86" s="23">
        <f t="shared" si="56"/>
        <v>0</v>
      </c>
      <c r="CO86" s="15">
        <f t="shared" si="99"/>
        <v>20</v>
      </c>
      <c r="CP86" s="24"/>
      <c r="CQ86" s="23">
        <f t="shared" si="58"/>
        <v>0</v>
      </c>
      <c r="CR86" s="361">
        <f t="shared" si="59"/>
        <v>0</v>
      </c>
    </row>
    <row r="87" spans="1:96" x14ac:dyDescent="0.25">
      <c r="A87" s="50">
        <f t="shared" si="72"/>
        <v>74</v>
      </c>
      <c r="B87" s="367">
        <f t="shared" si="60"/>
        <v>5951</v>
      </c>
      <c r="C87" s="365" t="s">
        <v>10</v>
      </c>
      <c r="D87" s="366">
        <f t="shared" si="67"/>
        <v>6050</v>
      </c>
      <c r="E87" s="326">
        <f t="shared" si="70"/>
        <v>0.11300000000000004</v>
      </c>
      <c r="F87" s="326">
        <f t="shared" si="1"/>
        <v>2.6886237607124854E-2</v>
      </c>
      <c r="G87" s="327">
        <f t="shared" si="61"/>
        <v>160</v>
      </c>
      <c r="H87" s="415"/>
      <c r="I87" s="414">
        <f t="shared" si="3"/>
        <v>0</v>
      </c>
      <c r="J87" s="329">
        <f t="shared" si="74"/>
        <v>180</v>
      </c>
      <c r="K87" s="421"/>
      <c r="L87" s="414">
        <f t="shared" si="5"/>
        <v>0</v>
      </c>
      <c r="M87" s="333">
        <f t="shared" si="75"/>
        <v>200</v>
      </c>
      <c r="N87" s="428"/>
      <c r="O87" s="414">
        <f t="shared" si="7"/>
        <v>0</v>
      </c>
      <c r="P87" s="351">
        <f t="shared" si="62"/>
        <v>0</v>
      </c>
      <c r="Q87" s="335">
        <f t="shared" si="71"/>
        <v>0.14000000000000007</v>
      </c>
      <c r="R87" s="335">
        <f t="shared" si="76"/>
        <v>2.6886237607124854E-2</v>
      </c>
      <c r="S87" s="336">
        <f t="shared" si="64"/>
        <v>160</v>
      </c>
      <c r="T87" s="421"/>
      <c r="U87" s="411">
        <f t="shared" si="9"/>
        <v>0</v>
      </c>
      <c r="V87" s="338">
        <f t="shared" si="77"/>
        <v>180</v>
      </c>
      <c r="W87" s="421"/>
      <c r="X87" s="430">
        <f t="shared" si="11"/>
        <v>0</v>
      </c>
      <c r="Y87" s="339">
        <f t="shared" si="78"/>
        <v>200</v>
      </c>
      <c r="Z87" s="421"/>
      <c r="AA87" s="430">
        <f t="shared" si="13"/>
        <v>0</v>
      </c>
      <c r="AB87" s="355">
        <f t="shared" si="14"/>
        <v>0</v>
      </c>
      <c r="AC87" s="9">
        <f t="shared" si="68"/>
        <v>0.15</v>
      </c>
      <c r="AD87" s="9">
        <f t="shared" si="79"/>
        <v>2.6886237607124854E-2</v>
      </c>
      <c r="AE87" s="11">
        <f t="shared" si="65"/>
        <v>160</v>
      </c>
      <c r="AF87" s="421"/>
      <c r="AG87" s="411">
        <f t="shared" si="16"/>
        <v>0</v>
      </c>
      <c r="AH87" s="12">
        <f t="shared" si="80"/>
        <v>180</v>
      </c>
      <c r="AI87" s="421"/>
      <c r="AJ87" s="439">
        <f t="shared" si="18"/>
        <v>0</v>
      </c>
      <c r="AK87" s="13">
        <f t="shared" si="81"/>
        <v>200</v>
      </c>
      <c r="AL87" s="426"/>
      <c r="AM87" s="427">
        <f t="shared" si="20"/>
        <v>0</v>
      </c>
      <c r="AN87" s="361">
        <f t="shared" si="21"/>
        <v>0</v>
      </c>
      <c r="AO87" s="378">
        <f t="shared" si="69"/>
        <v>0.15</v>
      </c>
      <c r="AP87" s="378">
        <f t="shared" si="82"/>
        <v>1.9534532011426652E-2</v>
      </c>
      <c r="AQ87" s="379">
        <f t="shared" si="66"/>
        <v>116.25</v>
      </c>
      <c r="AR87" s="421"/>
      <c r="AS87" s="411">
        <f t="shared" si="23"/>
        <v>0</v>
      </c>
      <c r="AT87" s="383">
        <f t="shared" si="83"/>
        <v>134</v>
      </c>
      <c r="AU87" s="421"/>
      <c r="AV87" s="439">
        <f t="shared" si="25"/>
        <v>0</v>
      </c>
      <c r="AW87" s="385">
        <f t="shared" si="84"/>
        <v>154</v>
      </c>
      <c r="AX87" s="421"/>
      <c r="AY87" s="427">
        <f t="shared" si="27"/>
        <v>0</v>
      </c>
      <c r="AZ87" s="361">
        <f t="shared" si="28"/>
        <v>0</v>
      </c>
      <c r="BA87" s="17">
        <f t="shared" si="73"/>
        <v>4.8731305662913799E-3</v>
      </c>
      <c r="BB87" s="14">
        <f t="shared" si="85"/>
        <v>29</v>
      </c>
      <c r="BC87" s="24"/>
      <c r="BD87" s="10">
        <f t="shared" si="30"/>
        <v>0</v>
      </c>
      <c r="BE87" s="15">
        <f t="shared" si="86"/>
        <v>33</v>
      </c>
      <c r="BF87" s="24"/>
      <c r="BG87" s="23">
        <f t="shared" si="32"/>
        <v>0</v>
      </c>
      <c r="BH87" s="16">
        <f t="shared" si="87"/>
        <v>38</v>
      </c>
      <c r="BI87" s="24"/>
      <c r="BJ87" s="25">
        <f t="shared" si="34"/>
        <v>0</v>
      </c>
      <c r="BK87" s="26">
        <f t="shared" si="35"/>
        <v>0</v>
      </c>
      <c r="BL87" s="17">
        <f t="shared" si="88"/>
        <v>3.7808771635019322E-3</v>
      </c>
      <c r="BM87" s="14">
        <f t="shared" si="89"/>
        <v>22.5</v>
      </c>
      <c r="BN87" s="24"/>
      <c r="BO87" s="10">
        <f t="shared" si="38"/>
        <v>0</v>
      </c>
      <c r="BP87" s="15">
        <f t="shared" si="90"/>
        <v>26</v>
      </c>
      <c r="BQ87" s="24"/>
      <c r="BR87" s="23">
        <f t="shared" si="40"/>
        <v>0</v>
      </c>
      <c r="BS87" s="16">
        <f t="shared" si="91"/>
        <v>30</v>
      </c>
      <c r="BT87" s="24"/>
      <c r="BU87" s="25">
        <f t="shared" si="42"/>
        <v>0</v>
      </c>
      <c r="BV87" s="26">
        <f t="shared" si="43"/>
        <v>0</v>
      </c>
      <c r="BW87" s="17">
        <f t="shared" si="92"/>
        <v>3.1207240079698492E-3</v>
      </c>
      <c r="BX87" s="14">
        <f t="shared" si="93"/>
        <v>18.571428571428573</v>
      </c>
      <c r="BY87" s="24"/>
      <c r="BZ87" s="10">
        <f t="shared" si="46"/>
        <v>0</v>
      </c>
      <c r="CA87" s="15">
        <f t="shared" si="94"/>
        <v>21</v>
      </c>
      <c r="CB87" s="24"/>
      <c r="CC87" s="23">
        <f t="shared" si="48"/>
        <v>0</v>
      </c>
      <c r="CD87" s="16">
        <f t="shared" si="95"/>
        <v>24</v>
      </c>
      <c r="CE87" s="24"/>
      <c r="CF87" s="25">
        <f t="shared" si="50"/>
        <v>0</v>
      </c>
      <c r="CG87" s="26">
        <f t="shared" si="51"/>
        <v>0</v>
      </c>
      <c r="CH87" s="17">
        <f t="shared" si="96"/>
        <v>2.520584775667955E-3</v>
      </c>
      <c r="CI87" s="14">
        <f t="shared" si="97"/>
        <v>15</v>
      </c>
      <c r="CJ87" s="24"/>
      <c r="CK87" s="10">
        <f t="shared" si="54"/>
        <v>0</v>
      </c>
      <c r="CL87" s="15">
        <f t="shared" si="98"/>
        <v>17</v>
      </c>
      <c r="CM87" s="24"/>
      <c r="CN87" s="23">
        <f t="shared" si="56"/>
        <v>0</v>
      </c>
      <c r="CO87" s="15">
        <f t="shared" si="99"/>
        <v>20</v>
      </c>
      <c r="CP87" s="24"/>
      <c r="CQ87" s="23">
        <f t="shared" si="58"/>
        <v>0</v>
      </c>
      <c r="CR87" s="361">
        <f t="shared" si="59"/>
        <v>0</v>
      </c>
    </row>
    <row r="88" spans="1:96" hidden="1" x14ac:dyDescent="0.25">
      <c r="A88" s="50">
        <f t="shared" si="72"/>
        <v>75</v>
      </c>
      <c r="B88" s="367">
        <f t="shared" si="60"/>
        <v>6051</v>
      </c>
      <c r="C88" s="365" t="s">
        <v>10</v>
      </c>
      <c r="D88" s="366">
        <f t="shared" si="67"/>
        <v>6150</v>
      </c>
      <c r="E88" s="326">
        <f t="shared" si="70"/>
        <v>0.11300000000000004</v>
      </c>
      <c r="F88" s="326">
        <f t="shared" ref="F88:F120" si="100">IF(OR(G88=$H$6,G88=0),"",G88/B88)</f>
        <v>2.6441910428028424E-2</v>
      </c>
      <c r="G88" s="327">
        <f t="shared" si="61"/>
        <v>160</v>
      </c>
      <c r="H88" s="415"/>
      <c r="I88" s="414">
        <f t="shared" si="3"/>
        <v>0</v>
      </c>
      <c r="J88" s="329">
        <f t="shared" si="74"/>
        <v>180</v>
      </c>
      <c r="K88" s="421"/>
      <c r="L88" s="414">
        <f t="shared" si="5"/>
        <v>0</v>
      </c>
      <c r="M88" s="333">
        <f t="shared" si="75"/>
        <v>200</v>
      </c>
      <c r="N88" s="428"/>
      <c r="O88" s="414">
        <f t="shared" si="7"/>
        <v>0</v>
      </c>
      <c r="P88" s="351">
        <f t="shared" si="62"/>
        <v>0</v>
      </c>
      <c r="Q88" s="335">
        <f t="shared" si="71"/>
        <v>0.14000000000000007</v>
      </c>
      <c r="R88" s="335">
        <f t="shared" si="76"/>
        <v>2.6441910428028424E-2</v>
      </c>
      <c r="S88" s="336">
        <f t="shared" si="64"/>
        <v>160</v>
      </c>
      <c r="T88" s="421"/>
      <c r="U88" s="411">
        <f t="shared" si="9"/>
        <v>0</v>
      </c>
      <c r="V88" s="338">
        <f t="shared" si="77"/>
        <v>180</v>
      </c>
      <c r="W88" s="421"/>
      <c r="X88" s="430">
        <f t="shared" si="11"/>
        <v>0</v>
      </c>
      <c r="Y88" s="339">
        <f t="shared" si="78"/>
        <v>200</v>
      </c>
      <c r="Z88" s="421"/>
      <c r="AA88" s="430">
        <f t="shared" si="13"/>
        <v>0</v>
      </c>
      <c r="AB88" s="355">
        <f t="shared" si="14"/>
        <v>0</v>
      </c>
      <c r="AC88" s="9">
        <f t="shared" si="68"/>
        <v>0.15</v>
      </c>
      <c r="AD88" s="9">
        <f t="shared" si="79"/>
        <v>2.6441910428028424E-2</v>
      </c>
      <c r="AE88" s="11">
        <f t="shared" si="65"/>
        <v>160</v>
      </c>
      <c r="AF88" s="421"/>
      <c r="AG88" s="411">
        <f t="shared" si="16"/>
        <v>0</v>
      </c>
      <c r="AH88" s="12">
        <f t="shared" si="80"/>
        <v>180</v>
      </c>
      <c r="AI88" s="421"/>
      <c r="AJ88" s="439">
        <f t="shared" si="18"/>
        <v>0</v>
      </c>
      <c r="AK88" s="13">
        <f t="shared" si="81"/>
        <v>200</v>
      </c>
      <c r="AL88" s="426"/>
      <c r="AM88" s="427">
        <f t="shared" si="20"/>
        <v>0</v>
      </c>
      <c r="AN88" s="361">
        <f t="shared" si="21"/>
        <v>0</v>
      </c>
      <c r="AO88" s="378">
        <f t="shared" si="69"/>
        <v>0.15</v>
      </c>
      <c r="AP88" s="378">
        <f t="shared" si="82"/>
        <v>1.983143282102132E-2</v>
      </c>
      <c r="AQ88" s="379">
        <f t="shared" si="66"/>
        <v>120</v>
      </c>
      <c r="AR88" s="421"/>
      <c r="AS88" s="411">
        <f t="shared" si="23"/>
        <v>0</v>
      </c>
      <c r="AT88" s="383">
        <f t="shared" si="83"/>
        <v>138</v>
      </c>
      <c r="AU88" s="421"/>
      <c r="AV88" s="439">
        <f t="shared" si="25"/>
        <v>0</v>
      </c>
      <c r="AW88" s="385">
        <f t="shared" si="84"/>
        <v>159</v>
      </c>
      <c r="AX88" s="421"/>
      <c r="AY88" s="427">
        <f t="shared" si="27"/>
        <v>0</v>
      </c>
      <c r="AZ88" s="361">
        <f t="shared" si="28"/>
        <v>0</v>
      </c>
      <c r="BA88" s="17">
        <f t="shared" si="73"/>
        <v>4.95785820525533E-3</v>
      </c>
      <c r="BB88" s="14">
        <f t="shared" si="85"/>
        <v>30</v>
      </c>
      <c r="BC88" s="24"/>
      <c r="BD88" s="10">
        <f t="shared" si="30"/>
        <v>0</v>
      </c>
      <c r="BE88" s="15">
        <f t="shared" si="86"/>
        <v>35</v>
      </c>
      <c r="BF88" s="24"/>
      <c r="BG88" s="23">
        <f t="shared" si="32"/>
        <v>0</v>
      </c>
      <c r="BH88" s="16">
        <f t="shared" si="87"/>
        <v>40</v>
      </c>
      <c r="BI88" s="24"/>
      <c r="BJ88" s="25">
        <f t="shared" si="34"/>
        <v>0</v>
      </c>
      <c r="BK88" s="26">
        <f t="shared" si="35"/>
        <v>0</v>
      </c>
      <c r="BL88" s="17">
        <f t="shared" si="88"/>
        <v>3.8561119374208117E-3</v>
      </c>
      <c r="BM88" s="14">
        <f t="shared" si="89"/>
        <v>23.333333333333332</v>
      </c>
      <c r="BN88" s="24"/>
      <c r="BO88" s="10">
        <f t="shared" si="38"/>
        <v>0</v>
      </c>
      <c r="BP88" s="15">
        <f t="shared" si="90"/>
        <v>27</v>
      </c>
      <c r="BQ88" s="24"/>
      <c r="BR88" s="23">
        <f t="shared" si="40"/>
        <v>0</v>
      </c>
      <c r="BS88" s="16">
        <f t="shared" si="91"/>
        <v>31</v>
      </c>
      <c r="BT88" s="24"/>
      <c r="BU88" s="25">
        <f t="shared" si="42"/>
        <v>0</v>
      </c>
      <c r="BV88" s="26">
        <f t="shared" si="43"/>
        <v>0</v>
      </c>
      <c r="BW88" s="17">
        <f t="shared" si="92"/>
        <v>3.187194560521283E-3</v>
      </c>
      <c r="BX88" s="14">
        <f t="shared" si="93"/>
        <v>19.285714285714285</v>
      </c>
      <c r="BY88" s="24"/>
      <c r="BZ88" s="10">
        <f t="shared" si="46"/>
        <v>0</v>
      </c>
      <c r="CA88" s="15">
        <f t="shared" si="94"/>
        <v>22</v>
      </c>
      <c r="CB88" s="24"/>
      <c r="CC88" s="23">
        <f t="shared" si="48"/>
        <v>0</v>
      </c>
      <c r="CD88" s="16">
        <f t="shared" si="95"/>
        <v>25</v>
      </c>
      <c r="CE88" s="24"/>
      <c r="CF88" s="25">
        <f t="shared" si="50"/>
        <v>0</v>
      </c>
      <c r="CG88" s="26">
        <f t="shared" si="51"/>
        <v>0</v>
      </c>
      <c r="CH88" s="17">
        <f t="shared" si="96"/>
        <v>2.5822178152371507E-3</v>
      </c>
      <c r="CI88" s="14">
        <f t="shared" si="97"/>
        <v>15.625</v>
      </c>
      <c r="CJ88" s="24"/>
      <c r="CK88" s="10">
        <f t="shared" si="54"/>
        <v>0</v>
      </c>
      <c r="CL88" s="15">
        <f t="shared" si="98"/>
        <v>18</v>
      </c>
      <c r="CM88" s="24"/>
      <c r="CN88" s="23">
        <f t="shared" si="56"/>
        <v>0</v>
      </c>
      <c r="CO88" s="15">
        <f t="shared" si="99"/>
        <v>21</v>
      </c>
      <c r="CP88" s="24"/>
      <c r="CQ88" s="23">
        <f t="shared" si="58"/>
        <v>0</v>
      </c>
      <c r="CR88" s="361">
        <f t="shared" si="59"/>
        <v>0</v>
      </c>
    </row>
    <row r="89" spans="1:96" hidden="1" x14ac:dyDescent="0.25">
      <c r="A89" s="50">
        <f t="shared" si="72"/>
        <v>76</v>
      </c>
      <c r="B89" s="367">
        <f t="shared" si="60"/>
        <v>6151</v>
      </c>
      <c r="C89" s="365" t="s">
        <v>10</v>
      </c>
      <c r="D89" s="366">
        <f t="shared" si="67"/>
        <v>6250</v>
      </c>
      <c r="E89" s="326">
        <f t="shared" si="70"/>
        <v>0.11300000000000004</v>
      </c>
      <c r="F89" s="326">
        <f t="shared" si="100"/>
        <v>2.6012030564135914E-2</v>
      </c>
      <c r="G89" s="327">
        <f t="shared" si="61"/>
        <v>160</v>
      </c>
      <c r="H89" s="415"/>
      <c r="I89" s="414">
        <f t="shared" si="3"/>
        <v>0</v>
      </c>
      <c r="J89" s="329">
        <f t="shared" si="74"/>
        <v>180</v>
      </c>
      <c r="K89" s="421"/>
      <c r="L89" s="414">
        <f t="shared" si="5"/>
        <v>0</v>
      </c>
      <c r="M89" s="333">
        <f t="shared" si="75"/>
        <v>200</v>
      </c>
      <c r="N89" s="428"/>
      <c r="O89" s="414">
        <f t="shared" si="7"/>
        <v>0</v>
      </c>
      <c r="P89" s="351">
        <f t="shared" si="62"/>
        <v>0</v>
      </c>
      <c r="Q89" s="335">
        <f t="shared" si="71"/>
        <v>0.14000000000000007</v>
      </c>
      <c r="R89" s="335">
        <f t="shared" si="76"/>
        <v>2.6012030564135914E-2</v>
      </c>
      <c r="S89" s="336">
        <f t="shared" si="64"/>
        <v>160</v>
      </c>
      <c r="T89" s="421"/>
      <c r="U89" s="411">
        <f t="shared" si="9"/>
        <v>0</v>
      </c>
      <c r="V89" s="338">
        <f t="shared" si="77"/>
        <v>180</v>
      </c>
      <c r="W89" s="421"/>
      <c r="X89" s="430">
        <f t="shared" si="11"/>
        <v>0</v>
      </c>
      <c r="Y89" s="339">
        <f t="shared" si="78"/>
        <v>200</v>
      </c>
      <c r="Z89" s="421"/>
      <c r="AA89" s="430">
        <f t="shared" si="13"/>
        <v>0</v>
      </c>
      <c r="AB89" s="355">
        <f t="shared" si="14"/>
        <v>0</v>
      </c>
      <c r="AC89" s="9">
        <f t="shared" si="68"/>
        <v>0.15</v>
      </c>
      <c r="AD89" s="9">
        <f t="shared" si="79"/>
        <v>2.6012030564135914E-2</v>
      </c>
      <c r="AE89" s="11">
        <f t="shared" si="65"/>
        <v>160</v>
      </c>
      <c r="AF89" s="421"/>
      <c r="AG89" s="411">
        <f t="shared" si="16"/>
        <v>0</v>
      </c>
      <c r="AH89" s="12">
        <f t="shared" si="80"/>
        <v>180</v>
      </c>
      <c r="AI89" s="421"/>
      <c r="AJ89" s="439">
        <f t="shared" si="18"/>
        <v>0</v>
      </c>
      <c r="AK89" s="13">
        <f t="shared" si="81"/>
        <v>200</v>
      </c>
      <c r="AL89" s="426"/>
      <c r="AM89" s="427">
        <f t="shared" si="20"/>
        <v>0</v>
      </c>
      <c r="AN89" s="361">
        <f t="shared" si="21"/>
        <v>0</v>
      </c>
      <c r="AO89" s="378">
        <f t="shared" si="69"/>
        <v>0.15</v>
      </c>
      <c r="AP89" s="378">
        <f t="shared" si="82"/>
        <v>2.0118679889448869E-2</v>
      </c>
      <c r="AQ89" s="379">
        <f t="shared" si="66"/>
        <v>123.75</v>
      </c>
      <c r="AR89" s="421"/>
      <c r="AS89" s="411">
        <f t="shared" si="23"/>
        <v>0</v>
      </c>
      <c r="AT89" s="383">
        <f t="shared" si="83"/>
        <v>142</v>
      </c>
      <c r="AU89" s="421"/>
      <c r="AV89" s="439">
        <f t="shared" si="25"/>
        <v>0</v>
      </c>
      <c r="AW89" s="385">
        <f t="shared" si="84"/>
        <v>163</v>
      </c>
      <c r="AX89" s="421"/>
      <c r="AY89" s="427">
        <f t="shared" si="27"/>
        <v>0</v>
      </c>
      <c r="AZ89" s="361">
        <f t="shared" si="28"/>
        <v>0</v>
      </c>
      <c r="BA89" s="17">
        <f t="shared" si="73"/>
        <v>5.0398309218013335E-3</v>
      </c>
      <c r="BB89" s="14">
        <f t="shared" si="85"/>
        <v>31</v>
      </c>
      <c r="BC89" s="24"/>
      <c r="BD89" s="10">
        <f t="shared" si="30"/>
        <v>0</v>
      </c>
      <c r="BE89" s="15">
        <f t="shared" si="86"/>
        <v>36</v>
      </c>
      <c r="BF89" s="24"/>
      <c r="BG89" s="23">
        <f t="shared" si="32"/>
        <v>0</v>
      </c>
      <c r="BH89" s="16">
        <f t="shared" si="87"/>
        <v>41</v>
      </c>
      <c r="BI89" s="24"/>
      <c r="BJ89" s="25">
        <f t="shared" si="34"/>
        <v>0</v>
      </c>
      <c r="BK89" s="26">
        <f t="shared" si="35"/>
        <v>0</v>
      </c>
      <c r="BL89" s="17">
        <f t="shared" si="88"/>
        <v>3.9289004497913621E-3</v>
      </c>
      <c r="BM89" s="14">
        <f t="shared" si="89"/>
        <v>24.166666666666668</v>
      </c>
      <c r="BN89" s="24"/>
      <c r="BO89" s="10">
        <f t="shared" si="38"/>
        <v>0</v>
      </c>
      <c r="BP89" s="15">
        <f t="shared" si="90"/>
        <v>28</v>
      </c>
      <c r="BQ89" s="24"/>
      <c r="BR89" s="23">
        <f t="shared" si="40"/>
        <v>0</v>
      </c>
      <c r="BS89" s="16">
        <f t="shared" si="91"/>
        <v>32</v>
      </c>
      <c r="BT89" s="24"/>
      <c r="BU89" s="25">
        <f t="shared" si="42"/>
        <v>0</v>
      </c>
      <c r="BV89" s="26">
        <f t="shared" si="43"/>
        <v>0</v>
      </c>
      <c r="BW89" s="17">
        <f t="shared" si="92"/>
        <v>3.2515038205169892E-3</v>
      </c>
      <c r="BX89" s="14">
        <f t="shared" si="93"/>
        <v>20</v>
      </c>
      <c r="BY89" s="24"/>
      <c r="BZ89" s="10">
        <f t="shared" si="46"/>
        <v>0</v>
      </c>
      <c r="CA89" s="15">
        <f t="shared" si="94"/>
        <v>23</v>
      </c>
      <c r="CB89" s="24"/>
      <c r="CC89" s="23">
        <f t="shared" si="48"/>
        <v>0</v>
      </c>
      <c r="CD89" s="16">
        <f t="shared" si="95"/>
        <v>26</v>
      </c>
      <c r="CE89" s="24"/>
      <c r="CF89" s="25">
        <f t="shared" si="50"/>
        <v>0</v>
      </c>
      <c r="CG89" s="26">
        <f t="shared" si="51"/>
        <v>0</v>
      </c>
      <c r="CH89" s="17">
        <f t="shared" si="96"/>
        <v>2.6418468541700535E-3</v>
      </c>
      <c r="CI89" s="14">
        <f t="shared" si="97"/>
        <v>16.25</v>
      </c>
      <c r="CJ89" s="24"/>
      <c r="CK89" s="10">
        <f t="shared" si="54"/>
        <v>0</v>
      </c>
      <c r="CL89" s="15">
        <f t="shared" si="98"/>
        <v>19</v>
      </c>
      <c r="CM89" s="24"/>
      <c r="CN89" s="23">
        <f t="shared" si="56"/>
        <v>0</v>
      </c>
      <c r="CO89" s="15">
        <f t="shared" si="99"/>
        <v>22</v>
      </c>
      <c r="CP89" s="24"/>
      <c r="CQ89" s="23">
        <f t="shared" si="58"/>
        <v>0</v>
      </c>
      <c r="CR89" s="361">
        <f t="shared" si="59"/>
        <v>0</v>
      </c>
    </row>
    <row r="90" spans="1:96" hidden="1" x14ac:dyDescent="0.25">
      <c r="A90" s="50">
        <f t="shared" si="72"/>
        <v>77</v>
      </c>
      <c r="B90" s="367">
        <f t="shared" si="60"/>
        <v>6251</v>
      </c>
      <c r="C90" s="387" t="s">
        <v>10</v>
      </c>
      <c r="D90" s="366">
        <f t="shared" si="67"/>
        <v>6350</v>
      </c>
      <c r="E90" s="326">
        <f t="shared" si="70"/>
        <v>0.11300000000000004</v>
      </c>
      <c r="F90" s="326">
        <f t="shared" si="100"/>
        <v>2.5595904655255158E-2</v>
      </c>
      <c r="G90" s="327">
        <f t="shared" si="61"/>
        <v>160</v>
      </c>
      <c r="H90" s="415"/>
      <c r="I90" s="414">
        <f t="shared" si="3"/>
        <v>0</v>
      </c>
      <c r="J90" s="329">
        <f t="shared" si="74"/>
        <v>180</v>
      </c>
      <c r="K90" s="421"/>
      <c r="L90" s="414">
        <f t="shared" si="5"/>
        <v>0</v>
      </c>
      <c r="M90" s="333">
        <f t="shared" si="75"/>
        <v>200</v>
      </c>
      <c r="N90" s="428"/>
      <c r="O90" s="414">
        <f t="shared" si="7"/>
        <v>0</v>
      </c>
      <c r="P90" s="351">
        <f t="shared" si="62"/>
        <v>0</v>
      </c>
      <c r="Q90" s="335">
        <f t="shared" si="71"/>
        <v>0.14000000000000007</v>
      </c>
      <c r="R90" s="335">
        <f t="shared" si="76"/>
        <v>2.5595904655255158E-2</v>
      </c>
      <c r="S90" s="336">
        <f t="shared" si="64"/>
        <v>160</v>
      </c>
      <c r="T90" s="421"/>
      <c r="U90" s="411">
        <f t="shared" si="9"/>
        <v>0</v>
      </c>
      <c r="V90" s="338">
        <f t="shared" si="77"/>
        <v>180</v>
      </c>
      <c r="W90" s="421"/>
      <c r="X90" s="430">
        <f t="shared" si="11"/>
        <v>0</v>
      </c>
      <c r="Y90" s="339">
        <f t="shared" si="78"/>
        <v>200</v>
      </c>
      <c r="Z90" s="421"/>
      <c r="AA90" s="430">
        <f t="shared" si="13"/>
        <v>0</v>
      </c>
      <c r="AB90" s="355">
        <f t="shared" si="14"/>
        <v>0</v>
      </c>
      <c r="AC90" s="9">
        <f t="shared" si="68"/>
        <v>0.15</v>
      </c>
      <c r="AD90" s="9">
        <f t="shared" si="79"/>
        <v>2.5595904655255158E-2</v>
      </c>
      <c r="AE90" s="11">
        <f t="shared" si="65"/>
        <v>160</v>
      </c>
      <c r="AF90" s="421"/>
      <c r="AG90" s="411">
        <f t="shared" si="16"/>
        <v>0</v>
      </c>
      <c r="AH90" s="12">
        <f t="shared" si="80"/>
        <v>180</v>
      </c>
      <c r="AI90" s="421"/>
      <c r="AJ90" s="439">
        <f t="shared" si="18"/>
        <v>0</v>
      </c>
      <c r="AK90" s="13">
        <f t="shared" si="81"/>
        <v>200</v>
      </c>
      <c r="AL90" s="426"/>
      <c r="AM90" s="427">
        <f t="shared" si="20"/>
        <v>0</v>
      </c>
      <c r="AN90" s="361">
        <f t="shared" si="21"/>
        <v>0</v>
      </c>
      <c r="AO90" s="378">
        <f t="shared" si="69"/>
        <v>0.15</v>
      </c>
      <c r="AP90" s="378">
        <f t="shared" si="82"/>
        <v>2.0396736522156456E-2</v>
      </c>
      <c r="AQ90" s="379">
        <f t="shared" si="66"/>
        <v>127.5</v>
      </c>
      <c r="AR90" s="421"/>
      <c r="AS90" s="411">
        <f t="shared" si="23"/>
        <v>0</v>
      </c>
      <c r="AT90" s="383">
        <f t="shared" si="83"/>
        <v>147</v>
      </c>
      <c r="AU90" s="421"/>
      <c r="AV90" s="439">
        <f t="shared" si="25"/>
        <v>0</v>
      </c>
      <c r="AW90" s="385">
        <f t="shared" si="84"/>
        <v>169</v>
      </c>
      <c r="AX90" s="421"/>
      <c r="AY90" s="427">
        <f t="shared" si="27"/>
        <v>0</v>
      </c>
      <c r="AZ90" s="361">
        <f t="shared" si="28"/>
        <v>0</v>
      </c>
      <c r="BA90" s="17">
        <f t="shared" si="73"/>
        <v>5.1191809310510315E-3</v>
      </c>
      <c r="BB90" s="14">
        <f t="shared" si="85"/>
        <v>32</v>
      </c>
      <c r="BC90" s="24"/>
      <c r="BD90" s="10">
        <f t="shared" si="30"/>
        <v>0</v>
      </c>
      <c r="BE90" s="15">
        <f t="shared" si="86"/>
        <v>37</v>
      </c>
      <c r="BF90" s="24"/>
      <c r="BG90" s="23">
        <f t="shared" si="32"/>
        <v>0</v>
      </c>
      <c r="BH90" s="16">
        <f t="shared" si="87"/>
        <v>43</v>
      </c>
      <c r="BI90" s="24"/>
      <c r="BJ90" s="25">
        <f t="shared" si="34"/>
        <v>0</v>
      </c>
      <c r="BK90" s="26">
        <f t="shared" si="35"/>
        <v>0</v>
      </c>
      <c r="BL90" s="17">
        <f t="shared" si="88"/>
        <v>3.9993601023836185E-3</v>
      </c>
      <c r="BM90" s="14">
        <f t="shared" si="89"/>
        <v>25</v>
      </c>
      <c r="BN90" s="24"/>
      <c r="BO90" s="10">
        <f t="shared" si="38"/>
        <v>0</v>
      </c>
      <c r="BP90" s="15">
        <f t="shared" si="90"/>
        <v>29</v>
      </c>
      <c r="BQ90" s="24"/>
      <c r="BR90" s="23">
        <f t="shared" si="40"/>
        <v>0</v>
      </c>
      <c r="BS90" s="16">
        <f t="shared" si="91"/>
        <v>33</v>
      </c>
      <c r="BT90" s="24"/>
      <c r="BU90" s="25">
        <f t="shared" si="42"/>
        <v>0</v>
      </c>
      <c r="BV90" s="26">
        <f t="shared" si="43"/>
        <v>0</v>
      </c>
      <c r="BW90" s="17">
        <f t="shared" si="92"/>
        <v>3.3137555134035699E-3</v>
      </c>
      <c r="BX90" s="14">
        <f t="shared" si="93"/>
        <v>20.714285714285715</v>
      </c>
      <c r="BY90" s="24"/>
      <c r="BZ90" s="10">
        <f t="shared" si="46"/>
        <v>0</v>
      </c>
      <c r="CA90" s="15">
        <f t="shared" si="94"/>
        <v>24</v>
      </c>
      <c r="CB90" s="24"/>
      <c r="CC90" s="23">
        <f t="shared" si="48"/>
        <v>0</v>
      </c>
      <c r="CD90" s="16">
        <f t="shared" si="95"/>
        <v>28</v>
      </c>
      <c r="CE90" s="24"/>
      <c r="CF90" s="25">
        <f t="shared" si="50"/>
        <v>0</v>
      </c>
      <c r="CG90" s="26">
        <f t="shared" si="51"/>
        <v>0</v>
      </c>
      <c r="CH90" s="17">
        <f t="shared" si="96"/>
        <v>2.6995680691089424E-3</v>
      </c>
      <c r="CI90" s="14">
        <f t="shared" si="97"/>
        <v>16.875</v>
      </c>
      <c r="CJ90" s="24"/>
      <c r="CK90" s="10">
        <f t="shared" si="54"/>
        <v>0</v>
      </c>
      <c r="CL90" s="15">
        <f t="shared" si="98"/>
        <v>19</v>
      </c>
      <c r="CM90" s="24"/>
      <c r="CN90" s="23">
        <f t="shared" si="56"/>
        <v>0</v>
      </c>
      <c r="CO90" s="15">
        <f t="shared" si="99"/>
        <v>22</v>
      </c>
      <c r="CP90" s="24"/>
      <c r="CQ90" s="23">
        <f t="shared" si="58"/>
        <v>0</v>
      </c>
      <c r="CR90" s="361">
        <f t="shared" si="59"/>
        <v>0</v>
      </c>
    </row>
    <row r="91" spans="1:96" hidden="1" x14ac:dyDescent="0.25">
      <c r="A91" s="50">
        <f t="shared" si="72"/>
        <v>78</v>
      </c>
      <c r="B91" s="367">
        <f t="shared" si="60"/>
        <v>6351</v>
      </c>
      <c r="C91" s="387" t="s">
        <v>10</v>
      </c>
      <c r="D91" s="366">
        <f t="shared" si="67"/>
        <v>6450</v>
      </c>
      <c r="E91" s="326">
        <f t="shared" si="70"/>
        <v>0.11300000000000004</v>
      </c>
      <c r="F91" s="326">
        <f t="shared" si="100"/>
        <v>2.5192883010549519E-2</v>
      </c>
      <c r="G91" s="327">
        <f t="shared" si="61"/>
        <v>160</v>
      </c>
      <c r="H91" s="415"/>
      <c r="I91" s="414">
        <f t="shared" si="3"/>
        <v>0</v>
      </c>
      <c r="J91" s="329">
        <f t="shared" si="74"/>
        <v>180</v>
      </c>
      <c r="K91" s="421"/>
      <c r="L91" s="414">
        <f t="shared" si="5"/>
        <v>0</v>
      </c>
      <c r="M91" s="333">
        <f t="shared" si="75"/>
        <v>200</v>
      </c>
      <c r="N91" s="428"/>
      <c r="O91" s="414">
        <f t="shared" si="7"/>
        <v>0</v>
      </c>
      <c r="P91" s="351">
        <f t="shared" si="62"/>
        <v>0</v>
      </c>
      <c r="Q91" s="335">
        <f t="shared" si="71"/>
        <v>0.14000000000000007</v>
      </c>
      <c r="R91" s="335">
        <f t="shared" si="76"/>
        <v>2.5192883010549519E-2</v>
      </c>
      <c r="S91" s="336">
        <f t="shared" si="64"/>
        <v>160</v>
      </c>
      <c r="T91" s="421"/>
      <c r="U91" s="411">
        <f t="shared" si="9"/>
        <v>0</v>
      </c>
      <c r="V91" s="338">
        <f t="shared" si="77"/>
        <v>180</v>
      </c>
      <c r="W91" s="421"/>
      <c r="X91" s="430">
        <f t="shared" si="11"/>
        <v>0</v>
      </c>
      <c r="Y91" s="339">
        <f t="shared" si="78"/>
        <v>200</v>
      </c>
      <c r="Z91" s="421"/>
      <c r="AA91" s="430">
        <f t="shared" si="13"/>
        <v>0</v>
      </c>
      <c r="AB91" s="355">
        <f t="shared" si="14"/>
        <v>0</v>
      </c>
      <c r="AC91" s="9">
        <f t="shared" si="68"/>
        <v>0.15</v>
      </c>
      <c r="AD91" s="9">
        <f t="shared" si="79"/>
        <v>2.5192883010549519E-2</v>
      </c>
      <c r="AE91" s="11">
        <f t="shared" si="65"/>
        <v>160</v>
      </c>
      <c r="AF91" s="421"/>
      <c r="AG91" s="411">
        <f t="shared" si="16"/>
        <v>0</v>
      </c>
      <c r="AH91" s="12">
        <f t="shared" si="80"/>
        <v>180</v>
      </c>
      <c r="AI91" s="421"/>
      <c r="AJ91" s="439">
        <f t="shared" si="18"/>
        <v>0</v>
      </c>
      <c r="AK91" s="13">
        <f t="shared" si="81"/>
        <v>200</v>
      </c>
      <c r="AL91" s="426"/>
      <c r="AM91" s="427">
        <f t="shared" si="20"/>
        <v>0</v>
      </c>
      <c r="AN91" s="361">
        <f t="shared" si="21"/>
        <v>0</v>
      </c>
      <c r="AO91" s="378">
        <f t="shared" si="69"/>
        <v>0.15</v>
      </c>
      <c r="AP91" s="378">
        <f t="shared" si="82"/>
        <v>2.0666036844591402E-2</v>
      </c>
      <c r="AQ91" s="379">
        <f t="shared" si="66"/>
        <v>131.25</v>
      </c>
      <c r="AR91" s="421"/>
      <c r="AS91" s="411">
        <f t="shared" si="23"/>
        <v>0</v>
      </c>
      <c r="AT91" s="383">
        <f t="shared" si="83"/>
        <v>151</v>
      </c>
      <c r="AU91" s="421"/>
      <c r="AV91" s="439">
        <f t="shared" si="25"/>
        <v>0</v>
      </c>
      <c r="AW91" s="385">
        <f t="shared" si="84"/>
        <v>174</v>
      </c>
      <c r="AX91" s="421"/>
      <c r="AY91" s="427">
        <f t="shared" si="27"/>
        <v>0</v>
      </c>
      <c r="AZ91" s="361">
        <f t="shared" si="28"/>
        <v>0</v>
      </c>
      <c r="BA91" s="17">
        <f t="shared" si="73"/>
        <v>5.1960321209258385E-3</v>
      </c>
      <c r="BB91" s="14">
        <f t="shared" si="85"/>
        <v>33</v>
      </c>
      <c r="BC91" s="24"/>
      <c r="BD91" s="10">
        <f t="shared" si="30"/>
        <v>0</v>
      </c>
      <c r="BE91" s="15">
        <f t="shared" si="86"/>
        <v>38</v>
      </c>
      <c r="BF91" s="24"/>
      <c r="BG91" s="23">
        <f t="shared" si="32"/>
        <v>0</v>
      </c>
      <c r="BH91" s="16">
        <f t="shared" si="87"/>
        <v>44</v>
      </c>
      <c r="BI91" s="24"/>
      <c r="BJ91" s="25">
        <f t="shared" si="34"/>
        <v>0</v>
      </c>
      <c r="BK91" s="26">
        <f t="shared" si="35"/>
        <v>0</v>
      </c>
      <c r="BL91" s="17">
        <f t="shared" si="88"/>
        <v>4.0676009027449745E-3</v>
      </c>
      <c r="BM91" s="14">
        <f t="shared" si="89"/>
        <v>25.833333333333332</v>
      </c>
      <c r="BN91" s="24"/>
      <c r="BO91" s="10">
        <f t="shared" si="38"/>
        <v>0</v>
      </c>
      <c r="BP91" s="15">
        <f t="shared" si="90"/>
        <v>30</v>
      </c>
      <c r="BQ91" s="24"/>
      <c r="BR91" s="23">
        <f t="shared" si="40"/>
        <v>0</v>
      </c>
      <c r="BS91" s="16">
        <f t="shared" si="91"/>
        <v>35</v>
      </c>
      <c r="BT91" s="24"/>
      <c r="BU91" s="25">
        <f t="shared" si="42"/>
        <v>0</v>
      </c>
      <c r="BV91" s="26">
        <f t="shared" si="43"/>
        <v>0</v>
      </c>
      <c r="BW91" s="17">
        <f t="shared" si="92"/>
        <v>3.3740468317700247E-3</v>
      </c>
      <c r="BX91" s="14">
        <f t="shared" si="93"/>
        <v>21.428571428571427</v>
      </c>
      <c r="BY91" s="24"/>
      <c r="BZ91" s="10">
        <f t="shared" si="46"/>
        <v>0</v>
      </c>
      <c r="CA91" s="15">
        <f t="shared" si="94"/>
        <v>25</v>
      </c>
      <c r="CB91" s="24"/>
      <c r="CC91" s="23">
        <f t="shared" si="48"/>
        <v>0</v>
      </c>
      <c r="CD91" s="16">
        <f t="shared" si="95"/>
        <v>29</v>
      </c>
      <c r="CE91" s="24"/>
      <c r="CF91" s="25">
        <f t="shared" si="50"/>
        <v>0</v>
      </c>
      <c r="CG91" s="26">
        <f t="shared" si="51"/>
        <v>0</v>
      </c>
      <c r="CH91" s="17">
        <f t="shared" si="96"/>
        <v>2.7554715792788538E-3</v>
      </c>
      <c r="CI91" s="14">
        <f t="shared" si="97"/>
        <v>17.5</v>
      </c>
      <c r="CJ91" s="24"/>
      <c r="CK91" s="10">
        <f t="shared" si="54"/>
        <v>0</v>
      </c>
      <c r="CL91" s="15">
        <f t="shared" si="98"/>
        <v>20</v>
      </c>
      <c r="CM91" s="24"/>
      <c r="CN91" s="23">
        <f t="shared" si="56"/>
        <v>0</v>
      </c>
      <c r="CO91" s="15">
        <f t="shared" si="99"/>
        <v>23</v>
      </c>
      <c r="CP91" s="24"/>
      <c r="CQ91" s="23">
        <f t="shared" si="58"/>
        <v>0</v>
      </c>
      <c r="CR91" s="361">
        <f t="shared" si="59"/>
        <v>0</v>
      </c>
    </row>
    <row r="92" spans="1:96" hidden="1" x14ac:dyDescent="0.25">
      <c r="A92" s="50">
        <f t="shared" si="72"/>
        <v>79</v>
      </c>
      <c r="B92" s="367">
        <f t="shared" si="60"/>
        <v>6451</v>
      </c>
      <c r="C92" s="387" t="s">
        <v>10</v>
      </c>
      <c r="D92" s="366">
        <f t="shared" si="67"/>
        <v>6550</v>
      </c>
      <c r="E92" s="326">
        <f t="shared" si="70"/>
        <v>0.11300000000000004</v>
      </c>
      <c r="F92" s="326">
        <f t="shared" si="100"/>
        <v>2.4802356223841266E-2</v>
      </c>
      <c r="G92" s="327">
        <f t="shared" si="61"/>
        <v>160</v>
      </c>
      <c r="H92" s="415"/>
      <c r="I92" s="414">
        <f t="shared" si="3"/>
        <v>0</v>
      </c>
      <c r="J92" s="329">
        <f t="shared" si="74"/>
        <v>180</v>
      </c>
      <c r="K92" s="421"/>
      <c r="L92" s="414">
        <f t="shared" si="5"/>
        <v>0</v>
      </c>
      <c r="M92" s="333">
        <f t="shared" si="75"/>
        <v>200</v>
      </c>
      <c r="N92" s="428"/>
      <c r="O92" s="414">
        <f t="shared" si="7"/>
        <v>0</v>
      </c>
      <c r="P92" s="351">
        <f t="shared" si="62"/>
        <v>0</v>
      </c>
      <c r="Q92" s="335">
        <f t="shared" si="71"/>
        <v>0.14000000000000007</v>
      </c>
      <c r="R92" s="335">
        <f t="shared" si="76"/>
        <v>2.4802356223841266E-2</v>
      </c>
      <c r="S92" s="336">
        <f t="shared" si="64"/>
        <v>160</v>
      </c>
      <c r="T92" s="421"/>
      <c r="U92" s="411">
        <f t="shared" si="9"/>
        <v>0</v>
      </c>
      <c r="V92" s="338">
        <f t="shared" si="77"/>
        <v>180</v>
      </c>
      <c r="W92" s="421"/>
      <c r="X92" s="430">
        <f t="shared" si="11"/>
        <v>0</v>
      </c>
      <c r="Y92" s="339">
        <f t="shared" si="78"/>
        <v>200</v>
      </c>
      <c r="Z92" s="421"/>
      <c r="AA92" s="430">
        <f t="shared" si="13"/>
        <v>0</v>
      </c>
      <c r="AB92" s="355">
        <f t="shared" si="14"/>
        <v>0</v>
      </c>
      <c r="AC92" s="9">
        <f t="shared" si="68"/>
        <v>0.15</v>
      </c>
      <c r="AD92" s="9">
        <f t="shared" si="79"/>
        <v>2.4802356223841266E-2</v>
      </c>
      <c r="AE92" s="11">
        <f t="shared" si="65"/>
        <v>160</v>
      </c>
      <c r="AF92" s="421"/>
      <c r="AG92" s="411">
        <f t="shared" si="16"/>
        <v>0</v>
      </c>
      <c r="AH92" s="12">
        <f t="shared" si="80"/>
        <v>180</v>
      </c>
      <c r="AI92" s="421"/>
      <c r="AJ92" s="439">
        <f t="shared" si="18"/>
        <v>0</v>
      </c>
      <c r="AK92" s="13">
        <f t="shared" si="81"/>
        <v>200</v>
      </c>
      <c r="AL92" s="426"/>
      <c r="AM92" s="427">
        <f t="shared" si="20"/>
        <v>0</v>
      </c>
      <c r="AN92" s="361">
        <f t="shared" si="21"/>
        <v>0</v>
      </c>
      <c r="AO92" s="378">
        <f t="shared" si="69"/>
        <v>0.15</v>
      </c>
      <c r="AP92" s="378">
        <f t="shared" si="82"/>
        <v>2.0926988063866066E-2</v>
      </c>
      <c r="AQ92" s="379">
        <f t="shared" si="66"/>
        <v>135</v>
      </c>
      <c r="AR92" s="421"/>
      <c r="AS92" s="411">
        <f t="shared" si="23"/>
        <v>0</v>
      </c>
      <c r="AT92" s="383">
        <f t="shared" si="83"/>
        <v>155</v>
      </c>
      <c r="AU92" s="421"/>
      <c r="AV92" s="439">
        <f t="shared" si="25"/>
        <v>0</v>
      </c>
      <c r="AW92" s="385">
        <f t="shared" si="84"/>
        <v>178</v>
      </c>
      <c r="AX92" s="421"/>
      <c r="AY92" s="427">
        <f t="shared" si="27"/>
        <v>0</v>
      </c>
      <c r="AZ92" s="361">
        <f t="shared" si="28"/>
        <v>0</v>
      </c>
      <c r="BA92" s="17">
        <f t="shared" si="73"/>
        <v>5.2705006975662686E-3</v>
      </c>
      <c r="BB92" s="14">
        <f t="shared" si="85"/>
        <v>34</v>
      </c>
      <c r="BC92" s="24"/>
      <c r="BD92" s="10">
        <f t="shared" si="30"/>
        <v>0</v>
      </c>
      <c r="BE92" s="15">
        <f t="shared" si="86"/>
        <v>39</v>
      </c>
      <c r="BF92" s="24"/>
      <c r="BG92" s="23">
        <f t="shared" si="32"/>
        <v>0</v>
      </c>
      <c r="BH92" s="16">
        <f t="shared" si="87"/>
        <v>45</v>
      </c>
      <c r="BI92" s="24"/>
      <c r="BJ92" s="25">
        <f t="shared" si="34"/>
        <v>0</v>
      </c>
      <c r="BK92" s="26">
        <f t="shared" si="35"/>
        <v>0</v>
      </c>
      <c r="BL92" s="17">
        <f t="shared" si="88"/>
        <v>4.133726037306878E-3</v>
      </c>
      <c r="BM92" s="14">
        <f t="shared" si="89"/>
        <v>26.666666666666668</v>
      </c>
      <c r="BN92" s="24"/>
      <c r="BO92" s="10">
        <f t="shared" si="38"/>
        <v>0</v>
      </c>
      <c r="BP92" s="15">
        <f t="shared" si="90"/>
        <v>31</v>
      </c>
      <c r="BQ92" s="24"/>
      <c r="BR92" s="23">
        <f t="shared" si="40"/>
        <v>0</v>
      </c>
      <c r="BS92" s="16">
        <f t="shared" si="91"/>
        <v>36</v>
      </c>
      <c r="BT92" s="24"/>
      <c r="BU92" s="25">
        <f t="shared" si="42"/>
        <v>0</v>
      </c>
      <c r="BV92" s="26">
        <f t="shared" si="43"/>
        <v>0</v>
      </c>
      <c r="BW92" s="17">
        <f t="shared" si="92"/>
        <v>3.432468941692318E-3</v>
      </c>
      <c r="BX92" s="14">
        <f t="shared" si="93"/>
        <v>22.142857142857142</v>
      </c>
      <c r="BY92" s="24"/>
      <c r="BZ92" s="10">
        <f t="shared" si="46"/>
        <v>0</v>
      </c>
      <c r="CA92" s="15">
        <f t="shared" si="94"/>
        <v>25</v>
      </c>
      <c r="CB92" s="24"/>
      <c r="CC92" s="23">
        <f t="shared" si="48"/>
        <v>0</v>
      </c>
      <c r="CD92" s="16">
        <f t="shared" si="95"/>
        <v>29</v>
      </c>
      <c r="CE92" s="24"/>
      <c r="CF92" s="25">
        <f t="shared" si="50"/>
        <v>0</v>
      </c>
      <c r="CG92" s="26">
        <f t="shared" si="51"/>
        <v>0</v>
      </c>
      <c r="CH92" s="17">
        <f t="shared" si="96"/>
        <v>2.8096419159820184E-3</v>
      </c>
      <c r="CI92" s="14">
        <f t="shared" si="97"/>
        <v>18.125</v>
      </c>
      <c r="CJ92" s="24"/>
      <c r="CK92" s="10">
        <f t="shared" si="54"/>
        <v>0</v>
      </c>
      <c r="CL92" s="15">
        <f t="shared" si="98"/>
        <v>21</v>
      </c>
      <c r="CM92" s="24"/>
      <c r="CN92" s="23">
        <f t="shared" si="56"/>
        <v>0</v>
      </c>
      <c r="CO92" s="15">
        <f t="shared" si="99"/>
        <v>24</v>
      </c>
      <c r="CP92" s="24"/>
      <c r="CQ92" s="23">
        <f t="shared" si="58"/>
        <v>0</v>
      </c>
      <c r="CR92" s="361">
        <f t="shared" si="59"/>
        <v>0</v>
      </c>
    </row>
    <row r="93" spans="1:96" hidden="1" x14ac:dyDescent="0.25">
      <c r="A93" s="50">
        <f t="shared" si="72"/>
        <v>80</v>
      </c>
      <c r="B93" s="367">
        <f t="shared" si="60"/>
        <v>6551</v>
      </c>
      <c r="C93" s="387" t="s">
        <v>10</v>
      </c>
      <c r="D93" s="366">
        <f t="shared" si="67"/>
        <v>6650</v>
      </c>
      <c r="E93" s="326">
        <f t="shared" si="70"/>
        <v>0.11300000000000004</v>
      </c>
      <c r="F93" s="326">
        <f t="shared" si="100"/>
        <v>2.4423752098916195E-2</v>
      </c>
      <c r="G93" s="327">
        <f t="shared" si="61"/>
        <v>160</v>
      </c>
      <c r="H93" s="415"/>
      <c r="I93" s="414">
        <f t="shared" si="3"/>
        <v>0</v>
      </c>
      <c r="J93" s="329">
        <f t="shared" si="74"/>
        <v>180</v>
      </c>
      <c r="K93" s="421"/>
      <c r="L93" s="414">
        <f t="shared" si="5"/>
        <v>0</v>
      </c>
      <c r="M93" s="333">
        <f t="shared" si="75"/>
        <v>200</v>
      </c>
      <c r="N93" s="428"/>
      <c r="O93" s="414">
        <f t="shared" si="7"/>
        <v>0</v>
      </c>
      <c r="P93" s="351">
        <f t="shared" si="62"/>
        <v>0</v>
      </c>
      <c r="Q93" s="335">
        <f t="shared" si="71"/>
        <v>0.14000000000000007</v>
      </c>
      <c r="R93" s="335">
        <f t="shared" si="76"/>
        <v>2.4423752098916195E-2</v>
      </c>
      <c r="S93" s="336">
        <f t="shared" si="64"/>
        <v>160</v>
      </c>
      <c r="T93" s="421"/>
      <c r="U93" s="411">
        <f t="shared" si="9"/>
        <v>0</v>
      </c>
      <c r="V93" s="338">
        <f t="shared" si="77"/>
        <v>180</v>
      </c>
      <c r="W93" s="421"/>
      <c r="X93" s="430">
        <f t="shared" si="11"/>
        <v>0</v>
      </c>
      <c r="Y93" s="339">
        <f t="shared" si="78"/>
        <v>200</v>
      </c>
      <c r="Z93" s="421"/>
      <c r="AA93" s="430">
        <f t="shared" si="13"/>
        <v>0</v>
      </c>
      <c r="AB93" s="355">
        <f t="shared" si="14"/>
        <v>0</v>
      </c>
      <c r="AC93" s="9">
        <f t="shared" si="68"/>
        <v>0.15</v>
      </c>
      <c r="AD93" s="9">
        <f t="shared" si="79"/>
        <v>2.4423752098916195E-2</v>
      </c>
      <c r="AE93" s="11">
        <f t="shared" si="65"/>
        <v>160</v>
      </c>
      <c r="AF93" s="421"/>
      <c r="AG93" s="411">
        <f t="shared" si="16"/>
        <v>0</v>
      </c>
      <c r="AH93" s="12">
        <f t="shared" si="80"/>
        <v>180</v>
      </c>
      <c r="AI93" s="421"/>
      <c r="AJ93" s="439">
        <f t="shared" si="18"/>
        <v>0</v>
      </c>
      <c r="AK93" s="13">
        <f t="shared" si="81"/>
        <v>200</v>
      </c>
      <c r="AL93" s="426"/>
      <c r="AM93" s="427">
        <f t="shared" si="20"/>
        <v>0</v>
      </c>
      <c r="AN93" s="361">
        <f t="shared" si="21"/>
        <v>0</v>
      </c>
      <c r="AO93" s="378">
        <f t="shared" si="69"/>
        <v>0.15</v>
      </c>
      <c r="AP93" s="378">
        <f t="shared" si="82"/>
        <v>2.1179972523278887E-2</v>
      </c>
      <c r="AQ93" s="379">
        <f t="shared" si="66"/>
        <v>138.75</v>
      </c>
      <c r="AR93" s="421"/>
      <c r="AS93" s="411">
        <f t="shared" si="23"/>
        <v>0</v>
      </c>
      <c r="AT93" s="383">
        <f t="shared" si="83"/>
        <v>160</v>
      </c>
      <c r="AU93" s="421"/>
      <c r="AV93" s="439">
        <f t="shared" si="25"/>
        <v>0</v>
      </c>
      <c r="AW93" s="385">
        <f t="shared" si="84"/>
        <v>184</v>
      </c>
      <c r="AX93" s="421"/>
      <c r="AY93" s="427">
        <f t="shared" si="27"/>
        <v>0</v>
      </c>
      <c r="AZ93" s="361">
        <f t="shared" si="28"/>
        <v>0</v>
      </c>
      <c r="BA93" s="17">
        <f t="shared" si="73"/>
        <v>5.3426957716379182E-3</v>
      </c>
      <c r="BB93" s="14">
        <f t="shared" si="85"/>
        <v>35</v>
      </c>
      <c r="BC93" s="24"/>
      <c r="BD93" s="10">
        <f t="shared" si="30"/>
        <v>0</v>
      </c>
      <c r="BE93" s="15">
        <f t="shared" si="86"/>
        <v>40</v>
      </c>
      <c r="BF93" s="24"/>
      <c r="BG93" s="23">
        <f t="shared" si="32"/>
        <v>0</v>
      </c>
      <c r="BH93" s="16">
        <f t="shared" si="87"/>
        <v>46</v>
      </c>
      <c r="BI93" s="24"/>
      <c r="BJ93" s="25">
        <f t="shared" si="34"/>
        <v>0</v>
      </c>
      <c r="BK93" s="26">
        <f t="shared" si="35"/>
        <v>0</v>
      </c>
      <c r="BL93" s="17">
        <f t="shared" si="88"/>
        <v>4.1978323920012208E-3</v>
      </c>
      <c r="BM93" s="14">
        <f t="shared" si="89"/>
        <v>27.5</v>
      </c>
      <c r="BN93" s="24"/>
      <c r="BO93" s="10">
        <f t="shared" si="38"/>
        <v>0</v>
      </c>
      <c r="BP93" s="15">
        <f t="shared" si="90"/>
        <v>32</v>
      </c>
      <c r="BQ93" s="24"/>
      <c r="BR93" s="23">
        <f t="shared" si="40"/>
        <v>0</v>
      </c>
      <c r="BS93" s="16">
        <f t="shared" si="91"/>
        <v>37</v>
      </c>
      <c r="BT93" s="24"/>
      <c r="BU93" s="25">
        <f t="shared" si="42"/>
        <v>0</v>
      </c>
      <c r="BV93" s="26">
        <f t="shared" si="43"/>
        <v>0</v>
      </c>
      <c r="BW93" s="17">
        <f t="shared" si="92"/>
        <v>3.4891074427023136E-3</v>
      </c>
      <c r="BX93" s="14">
        <f t="shared" si="93"/>
        <v>22.857142857142858</v>
      </c>
      <c r="BY93" s="24"/>
      <c r="BZ93" s="10">
        <f t="shared" si="46"/>
        <v>0</v>
      </c>
      <c r="CA93" s="15">
        <f t="shared" si="94"/>
        <v>26</v>
      </c>
      <c r="CB93" s="24"/>
      <c r="CC93" s="23">
        <f t="shared" si="48"/>
        <v>0</v>
      </c>
      <c r="CD93" s="16">
        <f t="shared" si="95"/>
        <v>30</v>
      </c>
      <c r="CE93" s="24"/>
      <c r="CF93" s="25">
        <f t="shared" si="50"/>
        <v>0</v>
      </c>
      <c r="CG93" s="26">
        <f t="shared" si="51"/>
        <v>0</v>
      </c>
      <c r="CH93" s="17">
        <f t="shared" si="96"/>
        <v>2.8621584490917417E-3</v>
      </c>
      <c r="CI93" s="14">
        <f t="shared" si="97"/>
        <v>18.75</v>
      </c>
      <c r="CJ93" s="24"/>
      <c r="CK93" s="10">
        <f t="shared" si="54"/>
        <v>0</v>
      </c>
      <c r="CL93" s="15">
        <f t="shared" si="98"/>
        <v>22</v>
      </c>
      <c r="CM93" s="24"/>
      <c r="CN93" s="23">
        <f t="shared" si="56"/>
        <v>0</v>
      </c>
      <c r="CO93" s="15">
        <f t="shared" si="99"/>
        <v>25</v>
      </c>
      <c r="CP93" s="24"/>
      <c r="CQ93" s="23">
        <f t="shared" si="58"/>
        <v>0</v>
      </c>
      <c r="CR93" s="361">
        <f t="shared" si="59"/>
        <v>0</v>
      </c>
    </row>
    <row r="94" spans="1:96" hidden="1" x14ac:dyDescent="0.25">
      <c r="A94" s="50">
        <f t="shared" si="72"/>
        <v>81</v>
      </c>
      <c r="B94" s="367">
        <f t="shared" si="60"/>
        <v>6651</v>
      </c>
      <c r="C94" s="387" t="s">
        <v>10</v>
      </c>
      <c r="D94" s="366">
        <f t="shared" si="67"/>
        <v>6750</v>
      </c>
      <c r="E94" s="326">
        <f t="shared" si="70"/>
        <v>0.11300000000000004</v>
      </c>
      <c r="F94" s="326">
        <f t="shared" si="100"/>
        <v>2.4056532852202675E-2</v>
      </c>
      <c r="G94" s="327">
        <f t="shared" si="61"/>
        <v>160</v>
      </c>
      <c r="H94" s="415"/>
      <c r="I94" s="414">
        <f t="shared" si="3"/>
        <v>0</v>
      </c>
      <c r="J94" s="329">
        <f t="shared" si="74"/>
        <v>180</v>
      </c>
      <c r="K94" s="421"/>
      <c r="L94" s="414">
        <f t="shared" si="5"/>
        <v>0</v>
      </c>
      <c r="M94" s="333">
        <f t="shared" si="75"/>
        <v>200</v>
      </c>
      <c r="N94" s="428"/>
      <c r="O94" s="414">
        <f t="shared" si="7"/>
        <v>0</v>
      </c>
      <c r="P94" s="351">
        <f t="shared" si="62"/>
        <v>0</v>
      </c>
      <c r="Q94" s="335">
        <f t="shared" si="71"/>
        <v>0.14000000000000007</v>
      </c>
      <c r="R94" s="335">
        <f t="shared" si="76"/>
        <v>2.4056532852202675E-2</v>
      </c>
      <c r="S94" s="336">
        <f t="shared" si="64"/>
        <v>160</v>
      </c>
      <c r="T94" s="421"/>
      <c r="U94" s="411">
        <f t="shared" si="9"/>
        <v>0</v>
      </c>
      <c r="V94" s="338">
        <f t="shared" si="77"/>
        <v>180</v>
      </c>
      <c r="W94" s="421"/>
      <c r="X94" s="430">
        <f t="shared" si="11"/>
        <v>0</v>
      </c>
      <c r="Y94" s="339">
        <f t="shared" si="78"/>
        <v>200</v>
      </c>
      <c r="Z94" s="421"/>
      <c r="AA94" s="430">
        <f t="shared" si="13"/>
        <v>0</v>
      </c>
      <c r="AB94" s="355">
        <f t="shared" si="14"/>
        <v>0</v>
      </c>
      <c r="AC94" s="9">
        <f t="shared" si="68"/>
        <v>0.15</v>
      </c>
      <c r="AD94" s="9">
        <f t="shared" si="79"/>
        <v>2.4056532852202675E-2</v>
      </c>
      <c r="AE94" s="11">
        <f t="shared" si="65"/>
        <v>160</v>
      </c>
      <c r="AF94" s="421"/>
      <c r="AG94" s="411">
        <f t="shared" si="16"/>
        <v>0</v>
      </c>
      <c r="AH94" s="12">
        <f t="shared" si="80"/>
        <v>180</v>
      </c>
      <c r="AI94" s="421"/>
      <c r="AJ94" s="439">
        <f t="shared" si="18"/>
        <v>0</v>
      </c>
      <c r="AK94" s="13">
        <f t="shared" si="81"/>
        <v>200</v>
      </c>
      <c r="AL94" s="426"/>
      <c r="AM94" s="427">
        <f t="shared" si="20"/>
        <v>0</v>
      </c>
      <c r="AN94" s="361">
        <f t="shared" si="21"/>
        <v>0</v>
      </c>
      <c r="AO94" s="378">
        <f t="shared" si="69"/>
        <v>0.15</v>
      </c>
      <c r="AP94" s="378">
        <f t="shared" si="82"/>
        <v>2.1425349571493009E-2</v>
      </c>
      <c r="AQ94" s="379">
        <f t="shared" si="66"/>
        <v>142.5</v>
      </c>
      <c r="AR94" s="421"/>
      <c r="AS94" s="411">
        <f t="shared" si="23"/>
        <v>0</v>
      </c>
      <c r="AT94" s="383">
        <f t="shared" si="83"/>
        <v>164</v>
      </c>
      <c r="AU94" s="421"/>
      <c r="AV94" s="439">
        <f t="shared" si="25"/>
        <v>0</v>
      </c>
      <c r="AW94" s="385">
        <f t="shared" si="84"/>
        <v>189</v>
      </c>
      <c r="AX94" s="421"/>
      <c r="AY94" s="427">
        <f t="shared" si="27"/>
        <v>0</v>
      </c>
      <c r="AZ94" s="361">
        <f t="shared" si="28"/>
        <v>0</v>
      </c>
      <c r="BA94" s="17">
        <f t="shared" si="73"/>
        <v>5.4127198917456026E-3</v>
      </c>
      <c r="BB94" s="14">
        <f t="shared" si="85"/>
        <v>36</v>
      </c>
      <c r="BC94" s="24"/>
      <c r="BD94" s="10">
        <f t="shared" si="30"/>
        <v>0</v>
      </c>
      <c r="BE94" s="15">
        <f t="shared" si="86"/>
        <v>41</v>
      </c>
      <c r="BF94" s="24"/>
      <c r="BG94" s="23">
        <f t="shared" si="32"/>
        <v>0</v>
      </c>
      <c r="BH94" s="16">
        <f t="shared" si="87"/>
        <v>47</v>
      </c>
      <c r="BI94" s="24"/>
      <c r="BJ94" s="25">
        <f t="shared" si="34"/>
        <v>0</v>
      </c>
      <c r="BK94" s="26">
        <f t="shared" si="35"/>
        <v>0</v>
      </c>
      <c r="BL94" s="17">
        <f t="shared" si="88"/>
        <v>4.2600110259108908E-3</v>
      </c>
      <c r="BM94" s="14">
        <f t="shared" si="89"/>
        <v>28.333333333333332</v>
      </c>
      <c r="BN94" s="24"/>
      <c r="BO94" s="10">
        <f t="shared" si="38"/>
        <v>0</v>
      </c>
      <c r="BP94" s="15">
        <f t="shared" si="90"/>
        <v>33</v>
      </c>
      <c r="BQ94" s="24"/>
      <c r="BR94" s="23">
        <f t="shared" si="40"/>
        <v>0</v>
      </c>
      <c r="BS94" s="16">
        <f t="shared" si="91"/>
        <v>38</v>
      </c>
      <c r="BT94" s="24"/>
      <c r="BU94" s="25">
        <f t="shared" si="42"/>
        <v>0</v>
      </c>
      <c r="BV94" s="26">
        <f t="shared" si="43"/>
        <v>0</v>
      </c>
      <c r="BW94" s="17">
        <f t="shared" si="92"/>
        <v>3.5440427862620015E-3</v>
      </c>
      <c r="BX94" s="14">
        <f t="shared" si="93"/>
        <v>23.571428571428573</v>
      </c>
      <c r="BY94" s="24"/>
      <c r="BZ94" s="10">
        <f t="shared" si="46"/>
        <v>0</v>
      </c>
      <c r="CA94" s="15">
        <f t="shared" si="94"/>
        <v>27</v>
      </c>
      <c r="CB94" s="24"/>
      <c r="CC94" s="23">
        <f t="shared" si="48"/>
        <v>0</v>
      </c>
      <c r="CD94" s="16">
        <f t="shared" si="95"/>
        <v>31</v>
      </c>
      <c r="CE94" s="24"/>
      <c r="CF94" s="25">
        <f t="shared" si="50"/>
        <v>0</v>
      </c>
      <c r="CG94" s="26">
        <f t="shared" si="51"/>
        <v>0</v>
      </c>
      <c r="CH94" s="17">
        <f t="shared" si="96"/>
        <v>2.9130957750714177E-3</v>
      </c>
      <c r="CI94" s="14">
        <f t="shared" si="97"/>
        <v>19.375</v>
      </c>
      <c r="CJ94" s="24"/>
      <c r="CK94" s="10">
        <f t="shared" si="54"/>
        <v>0</v>
      </c>
      <c r="CL94" s="15">
        <f t="shared" si="98"/>
        <v>22</v>
      </c>
      <c r="CM94" s="24"/>
      <c r="CN94" s="23">
        <f t="shared" si="56"/>
        <v>0</v>
      </c>
      <c r="CO94" s="15">
        <f t="shared" si="99"/>
        <v>25</v>
      </c>
      <c r="CP94" s="24"/>
      <c r="CQ94" s="23">
        <f t="shared" si="58"/>
        <v>0</v>
      </c>
      <c r="CR94" s="361">
        <f t="shared" si="59"/>
        <v>0</v>
      </c>
    </row>
    <row r="95" spans="1:96" hidden="1" x14ac:dyDescent="0.25">
      <c r="A95" s="50">
        <f t="shared" si="72"/>
        <v>82</v>
      </c>
      <c r="B95" s="367">
        <f t="shared" si="60"/>
        <v>6751</v>
      </c>
      <c r="C95" s="387" t="s">
        <v>10</v>
      </c>
      <c r="D95" s="366">
        <f t="shared" si="67"/>
        <v>6850</v>
      </c>
      <c r="E95" s="326">
        <f t="shared" si="70"/>
        <v>0.11300000000000004</v>
      </c>
      <c r="F95" s="326">
        <f t="shared" si="100"/>
        <v>2.3700192564064582E-2</v>
      </c>
      <c r="G95" s="327">
        <f t="shared" si="61"/>
        <v>160</v>
      </c>
      <c r="H95" s="415"/>
      <c r="I95" s="414">
        <f t="shared" si="3"/>
        <v>0</v>
      </c>
      <c r="J95" s="329">
        <f t="shared" si="74"/>
        <v>180</v>
      </c>
      <c r="K95" s="421"/>
      <c r="L95" s="414">
        <f t="shared" si="5"/>
        <v>0</v>
      </c>
      <c r="M95" s="333">
        <f t="shared" si="75"/>
        <v>200</v>
      </c>
      <c r="N95" s="428"/>
      <c r="O95" s="414">
        <f t="shared" si="7"/>
        <v>0</v>
      </c>
      <c r="P95" s="351">
        <f t="shared" si="62"/>
        <v>0</v>
      </c>
      <c r="Q95" s="335">
        <f t="shared" si="71"/>
        <v>0.14000000000000007</v>
      </c>
      <c r="R95" s="335">
        <f t="shared" si="76"/>
        <v>2.3700192564064582E-2</v>
      </c>
      <c r="S95" s="336">
        <f t="shared" si="64"/>
        <v>160</v>
      </c>
      <c r="T95" s="421"/>
      <c r="U95" s="411">
        <f t="shared" si="9"/>
        <v>0</v>
      </c>
      <c r="V95" s="338">
        <f t="shared" si="77"/>
        <v>180</v>
      </c>
      <c r="W95" s="421"/>
      <c r="X95" s="430">
        <f t="shared" si="11"/>
        <v>0</v>
      </c>
      <c r="Y95" s="339">
        <f t="shared" si="78"/>
        <v>200</v>
      </c>
      <c r="Z95" s="421"/>
      <c r="AA95" s="430">
        <f t="shared" si="13"/>
        <v>0</v>
      </c>
      <c r="AB95" s="355">
        <f t="shared" si="14"/>
        <v>0</v>
      </c>
      <c r="AC95" s="9">
        <f t="shared" si="68"/>
        <v>0.15</v>
      </c>
      <c r="AD95" s="9">
        <f t="shared" si="79"/>
        <v>2.3700192564064582E-2</v>
      </c>
      <c r="AE95" s="11">
        <f t="shared" si="65"/>
        <v>160</v>
      </c>
      <c r="AF95" s="421"/>
      <c r="AG95" s="411">
        <f t="shared" si="16"/>
        <v>0</v>
      </c>
      <c r="AH95" s="12">
        <f t="shared" si="80"/>
        <v>180</v>
      </c>
      <c r="AI95" s="421"/>
      <c r="AJ95" s="439">
        <f t="shared" si="18"/>
        <v>0</v>
      </c>
      <c r="AK95" s="13">
        <f t="shared" si="81"/>
        <v>200</v>
      </c>
      <c r="AL95" s="426"/>
      <c r="AM95" s="427">
        <f t="shared" si="20"/>
        <v>0</v>
      </c>
      <c r="AN95" s="361">
        <f t="shared" si="21"/>
        <v>0</v>
      </c>
      <c r="AO95" s="378">
        <f t="shared" si="69"/>
        <v>0.15</v>
      </c>
      <c r="AP95" s="378">
        <f t="shared" si="82"/>
        <v>2.1663457265590283E-2</v>
      </c>
      <c r="AQ95" s="379">
        <f t="shared" si="66"/>
        <v>146.25</v>
      </c>
      <c r="AR95" s="421"/>
      <c r="AS95" s="411">
        <f t="shared" si="23"/>
        <v>0</v>
      </c>
      <c r="AT95" s="383">
        <f t="shared" si="83"/>
        <v>168</v>
      </c>
      <c r="AU95" s="421"/>
      <c r="AV95" s="439">
        <f t="shared" si="25"/>
        <v>0</v>
      </c>
      <c r="AW95" s="385">
        <f t="shared" si="84"/>
        <v>193</v>
      </c>
      <c r="AX95" s="421"/>
      <c r="AY95" s="427">
        <f t="shared" si="27"/>
        <v>0</v>
      </c>
      <c r="AZ95" s="361">
        <f t="shared" si="28"/>
        <v>0</v>
      </c>
      <c r="BA95" s="17">
        <f t="shared" si="73"/>
        <v>5.4806695304399347E-3</v>
      </c>
      <c r="BB95" s="14">
        <f t="shared" si="85"/>
        <v>37</v>
      </c>
      <c r="BC95" s="24"/>
      <c r="BD95" s="10">
        <f t="shared" si="30"/>
        <v>0</v>
      </c>
      <c r="BE95" s="15">
        <f t="shared" si="86"/>
        <v>43</v>
      </c>
      <c r="BF95" s="24"/>
      <c r="BG95" s="23">
        <f t="shared" si="32"/>
        <v>0</v>
      </c>
      <c r="BH95" s="16">
        <f t="shared" si="87"/>
        <v>49</v>
      </c>
      <c r="BI95" s="24"/>
      <c r="BJ95" s="25">
        <f t="shared" si="34"/>
        <v>0</v>
      </c>
      <c r="BK95" s="26">
        <f t="shared" si="35"/>
        <v>0</v>
      </c>
      <c r="BL95" s="17">
        <f t="shared" si="88"/>
        <v>4.3203476028242727E-3</v>
      </c>
      <c r="BM95" s="14">
        <f t="shared" si="89"/>
        <v>29.166666666666668</v>
      </c>
      <c r="BN95" s="24"/>
      <c r="BO95" s="10">
        <f t="shared" si="38"/>
        <v>0</v>
      </c>
      <c r="BP95" s="15">
        <f t="shared" si="90"/>
        <v>34</v>
      </c>
      <c r="BQ95" s="24"/>
      <c r="BR95" s="23">
        <f t="shared" si="40"/>
        <v>0</v>
      </c>
      <c r="BS95" s="16">
        <f t="shared" si="91"/>
        <v>39</v>
      </c>
      <c r="BT95" s="24"/>
      <c r="BU95" s="25">
        <f t="shared" si="42"/>
        <v>0</v>
      </c>
      <c r="BV95" s="26">
        <f t="shared" si="43"/>
        <v>0</v>
      </c>
      <c r="BW95" s="17">
        <f t="shared" si="92"/>
        <v>3.597350657045517E-3</v>
      </c>
      <c r="BX95" s="14">
        <f t="shared" si="93"/>
        <v>24.285714285714285</v>
      </c>
      <c r="BY95" s="24"/>
      <c r="BZ95" s="10">
        <f t="shared" si="46"/>
        <v>0</v>
      </c>
      <c r="CA95" s="15">
        <f t="shared" si="94"/>
        <v>28</v>
      </c>
      <c r="CB95" s="24"/>
      <c r="CC95" s="23">
        <f t="shared" si="48"/>
        <v>0</v>
      </c>
      <c r="CD95" s="16">
        <f t="shared" si="95"/>
        <v>32</v>
      </c>
      <c r="CE95" s="24"/>
      <c r="CF95" s="25">
        <f t="shared" si="50"/>
        <v>0</v>
      </c>
      <c r="CG95" s="26">
        <f t="shared" si="51"/>
        <v>0</v>
      </c>
      <c r="CH95" s="17">
        <f t="shared" si="96"/>
        <v>2.9625240705080727E-3</v>
      </c>
      <c r="CI95" s="14">
        <f t="shared" si="97"/>
        <v>20</v>
      </c>
      <c r="CJ95" s="24"/>
      <c r="CK95" s="10">
        <f t="shared" si="54"/>
        <v>0</v>
      </c>
      <c r="CL95" s="15">
        <f t="shared" si="98"/>
        <v>23</v>
      </c>
      <c r="CM95" s="24"/>
      <c r="CN95" s="23">
        <f t="shared" si="56"/>
        <v>0</v>
      </c>
      <c r="CO95" s="15">
        <f t="shared" si="99"/>
        <v>26</v>
      </c>
      <c r="CP95" s="24"/>
      <c r="CQ95" s="23">
        <f t="shared" si="58"/>
        <v>0</v>
      </c>
      <c r="CR95" s="361">
        <f t="shared" si="59"/>
        <v>0</v>
      </c>
    </row>
    <row r="96" spans="1:96" hidden="1" x14ac:dyDescent="0.25">
      <c r="A96" s="50">
        <f t="shared" si="72"/>
        <v>83</v>
      </c>
      <c r="B96" s="367">
        <f t="shared" si="60"/>
        <v>6851</v>
      </c>
      <c r="C96" s="387" t="s">
        <v>10</v>
      </c>
      <c r="D96" s="366">
        <f t="shared" si="67"/>
        <v>6950</v>
      </c>
      <c r="E96" s="326">
        <f t="shared" si="70"/>
        <v>0.11300000000000004</v>
      </c>
      <c r="F96" s="326">
        <f t="shared" si="100"/>
        <v>2.3354254853306087E-2</v>
      </c>
      <c r="G96" s="327">
        <f t="shared" si="61"/>
        <v>160</v>
      </c>
      <c r="H96" s="415"/>
      <c r="I96" s="414">
        <f t="shared" si="3"/>
        <v>0</v>
      </c>
      <c r="J96" s="329">
        <f t="shared" si="74"/>
        <v>180</v>
      </c>
      <c r="K96" s="421"/>
      <c r="L96" s="414">
        <f t="shared" si="5"/>
        <v>0</v>
      </c>
      <c r="M96" s="333">
        <f t="shared" si="75"/>
        <v>200</v>
      </c>
      <c r="N96" s="428"/>
      <c r="O96" s="414">
        <f t="shared" si="7"/>
        <v>0</v>
      </c>
      <c r="P96" s="351">
        <f t="shared" si="62"/>
        <v>0</v>
      </c>
      <c r="Q96" s="335">
        <f t="shared" si="71"/>
        <v>0.14000000000000007</v>
      </c>
      <c r="R96" s="335">
        <f t="shared" si="76"/>
        <v>2.3354254853306087E-2</v>
      </c>
      <c r="S96" s="336">
        <f t="shared" si="64"/>
        <v>160</v>
      </c>
      <c r="T96" s="421"/>
      <c r="U96" s="411">
        <f t="shared" si="9"/>
        <v>0</v>
      </c>
      <c r="V96" s="338">
        <f t="shared" si="77"/>
        <v>180</v>
      </c>
      <c r="W96" s="421"/>
      <c r="X96" s="430">
        <f t="shared" si="11"/>
        <v>0</v>
      </c>
      <c r="Y96" s="339">
        <f t="shared" si="78"/>
        <v>200</v>
      </c>
      <c r="Z96" s="421"/>
      <c r="AA96" s="430">
        <f t="shared" si="13"/>
        <v>0</v>
      </c>
      <c r="AB96" s="355">
        <f t="shared" si="14"/>
        <v>0</v>
      </c>
      <c r="AC96" s="9">
        <f t="shared" si="68"/>
        <v>0.15</v>
      </c>
      <c r="AD96" s="9">
        <f t="shared" si="79"/>
        <v>2.3354254853306087E-2</v>
      </c>
      <c r="AE96" s="11">
        <f t="shared" si="65"/>
        <v>160</v>
      </c>
      <c r="AF96" s="421"/>
      <c r="AG96" s="411">
        <f t="shared" si="16"/>
        <v>0</v>
      </c>
      <c r="AH96" s="12">
        <f t="shared" si="80"/>
        <v>180</v>
      </c>
      <c r="AI96" s="421"/>
      <c r="AJ96" s="439">
        <f t="shared" si="18"/>
        <v>0</v>
      </c>
      <c r="AK96" s="13">
        <f t="shared" si="81"/>
        <v>200</v>
      </c>
      <c r="AL96" s="426"/>
      <c r="AM96" s="427">
        <f t="shared" si="20"/>
        <v>0</v>
      </c>
      <c r="AN96" s="361">
        <f t="shared" si="21"/>
        <v>0</v>
      </c>
      <c r="AO96" s="378">
        <f t="shared" si="69"/>
        <v>0.15</v>
      </c>
      <c r="AP96" s="378">
        <f t="shared" si="82"/>
        <v>2.1894613924974455E-2</v>
      </c>
      <c r="AQ96" s="379">
        <f t="shared" si="66"/>
        <v>150</v>
      </c>
      <c r="AR96" s="421"/>
      <c r="AS96" s="411">
        <f t="shared" si="23"/>
        <v>0</v>
      </c>
      <c r="AT96" s="383">
        <f t="shared" si="83"/>
        <v>173</v>
      </c>
      <c r="AU96" s="421"/>
      <c r="AV96" s="439">
        <f t="shared" si="25"/>
        <v>0</v>
      </c>
      <c r="AW96" s="385">
        <f t="shared" si="84"/>
        <v>199</v>
      </c>
      <c r="AX96" s="421"/>
      <c r="AY96" s="427">
        <f t="shared" si="27"/>
        <v>0</v>
      </c>
      <c r="AZ96" s="361">
        <f t="shared" si="28"/>
        <v>0</v>
      </c>
      <c r="BA96" s="17">
        <f t="shared" si="73"/>
        <v>5.5466355276601953E-3</v>
      </c>
      <c r="BB96" s="14">
        <f t="shared" si="85"/>
        <v>38</v>
      </c>
      <c r="BC96" s="24"/>
      <c r="BD96" s="10">
        <f t="shared" si="30"/>
        <v>0</v>
      </c>
      <c r="BE96" s="15">
        <f t="shared" si="86"/>
        <v>44</v>
      </c>
      <c r="BF96" s="24"/>
      <c r="BG96" s="23">
        <f t="shared" si="32"/>
        <v>0</v>
      </c>
      <c r="BH96" s="16">
        <f t="shared" si="87"/>
        <v>51</v>
      </c>
      <c r="BI96" s="24"/>
      <c r="BJ96" s="25">
        <f t="shared" si="34"/>
        <v>0</v>
      </c>
      <c r="BK96" s="26">
        <f t="shared" si="35"/>
        <v>0</v>
      </c>
      <c r="BL96" s="17">
        <f t="shared" si="88"/>
        <v>4.3789227849948915E-3</v>
      </c>
      <c r="BM96" s="14">
        <f t="shared" si="89"/>
        <v>30</v>
      </c>
      <c r="BN96" s="24"/>
      <c r="BO96" s="10">
        <f t="shared" si="38"/>
        <v>0</v>
      </c>
      <c r="BP96" s="15">
        <f t="shared" si="90"/>
        <v>35</v>
      </c>
      <c r="BQ96" s="24"/>
      <c r="BR96" s="23">
        <f t="shared" si="40"/>
        <v>0</v>
      </c>
      <c r="BS96" s="16">
        <f t="shared" si="91"/>
        <v>40</v>
      </c>
      <c r="BT96" s="24"/>
      <c r="BU96" s="25">
        <f t="shared" si="42"/>
        <v>0</v>
      </c>
      <c r="BV96" s="26">
        <f t="shared" si="43"/>
        <v>0</v>
      </c>
      <c r="BW96" s="17">
        <f t="shared" si="92"/>
        <v>3.649102320829076E-3</v>
      </c>
      <c r="BX96" s="14">
        <f t="shared" si="93"/>
        <v>25</v>
      </c>
      <c r="BY96" s="24"/>
      <c r="BZ96" s="10">
        <f t="shared" si="46"/>
        <v>0</v>
      </c>
      <c r="CA96" s="15">
        <f t="shared" si="94"/>
        <v>29</v>
      </c>
      <c r="CB96" s="24"/>
      <c r="CC96" s="23">
        <f t="shared" si="48"/>
        <v>0</v>
      </c>
      <c r="CD96" s="16">
        <f t="shared" si="95"/>
        <v>33</v>
      </c>
      <c r="CE96" s="24"/>
      <c r="CF96" s="25">
        <f t="shared" si="50"/>
        <v>0</v>
      </c>
      <c r="CG96" s="26">
        <f t="shared" si="51"/>
        <v>0</v>
      </c>
      <c r="CH96" s="17">
        <f t="shared" si="96"/>
        <v>3.0105094146839879E-3</v>
      </c>
      <c r="CI96" s="14">
        <f t="shared" si="97"/>
        <v>20.625</v>
      </c>
      <c r="CJ96" s="24"/>
      <c r="CK96" s="10">
        <f t="shared" si="54"/>
        <v>0</v>
      </c>
      <c r="CL96" s="15">
        <f t="shared" si="98"/>
        <v>24</v>
      </c>
      <c r="CM96" s="24"/>
      <c r="CN96" s="23">
        <f t="shared" si="56"/>
        <v>0</v>
      </c>
      <c r="CO96" s="15">
        <f t="shared" si="99"/>
        <v>28</v>
      </c>
      <c r="CP96" s="24"/>
      <c r="CQ96" s="23">
        <f t="shared" si="58"/>
        <v>0</v>
      </c>
      <c r="CR96" s="361">
        <f t="shared" si="59"/>
        <v>0</v>
      </c>
    </row>
    <row r="97" spans="1:96" hidden="1" x14ac:dyDescent="0.25">
      <c r="A97" s="50">
        <f t="shared" si="72"/>
        <v>84</v>
      </c>
      <c r="B97" s="367">
        <f t="shared" si="60"/>
        <v>6951</v>
      </c>
      <c r="C97" s="387" t="s">
        <v>10</v>
      </c>
      <c r="D97" s="366">
        <f t="shared" si="67"/>
        <v>7050</v>
      </c>
      <c r="E97" s="326">
        <f t="shared" si="70"/>
        <v>0.11300000000000004</v>
      </c>
      <c r="F97" s="326">
        <f t="shared" si="100"/>
        <v>2.3018270752409725E-2</v>
      </c>
      <c r="G97" s="327">
        <f t="shared" si="61"/>
        <v>160</v>
      </c>
      <c r="H97" s="415"/>
      <c r="I97" s="414">
        <f t="shared" si="3"/>
        <v>0</v>
      </c>
      <c r="J97" s="329">
        <f t="shared" si="74"/>
        <v>180</v>
      </c>
      <c r="K97" s="421"/>
      <c r="L97" s="414">
        <f t="shared" si="5"/>
        <v>0</v>
      </c>
      <c r="M97" s="333">
        <f t="shared" si="75"/>
        <v>200</v>
      </c>
      <c r="N97" s="428"/>
      <c r="O97" s="414">
        <f t="shared" si="7"/>
        <v>0</v>
      </c>
      <c r="P97" s="351">
        <f t="shared" si="62"/>
        <v>0</v>
      </c>
      <c r="Q97" s="335">
        <f t="shared" si="71"/>
        <v>0.14000000000000007</v>
      </c>
      <c r="R97" s="335">
        <f t="shared" si="76"/>
        <v>2.3018270752409725E-2</v>
      </c>
      <c r="S97" s="336">
        <f t="shared" si="64"/>
        <v>160</v>
      </c>
      <c r="T97" s="421"/>
      <c r="U97" s="411">
        <f t="shared" si="9"/>
        <v>0</v>
      </c>
      <c r="V97" s="338">
        <f t="shared" si="77"/>
        <v>180</v>
      </c>
      <c r="W97" s="421"/>
      <c r="X97" s="430">
        <f t="shared" si="11"/>
        <v>0</v>
      </c>
      <c r="Y97" s="339">
        <f t="shared" si="78"/>
        <v>200</v>
      </c>
      <c r="Z97" s="421"/>
      <c r="AA97" s="430">
        <f t="shared" si="13"/>
        <v>0</v>
      </c>
      <c r="AB97" s="355">
        <f t="shared" si="14"/>
        <v>0</v>
      </c>
      <c r="AC97" s="9">
        <f t="shared" si="68"/>
        <v>0.15</v>
      </c>
      <c r="AD97" s="9">
        <f t="shared" si="79"/>
        <v>2.3018270752409725E-2</v>
      </c>
      <c r="AE97" s="11">
        <f t="shared" si="65"/>
        <v>160</v>
      </c>
      <c r="AF97" s="421"/>
      <c r="AG97" s="411">
        <f t="shared" si="16"/>
        <v>0</v>
      </c>
      <c r="AH97" s="12">
        <f t="shared" si="80"/>
        <v>180</v>
      </c>
      <c r="AI97" s="421"/>
      <c r="AJ97" s="439">
        <f t="shared" si="18"/>
        <v>0</v>
      </c>
      <c r="AK97" s="13">
        <f t="shared" si="81"/>
        <v>200</v>
      </c>
      <c r="AL97" s="426"/>
      <c r="AM97" s="427">
        <f t="shared" si="20"/>
        <v>0</v>
      </c>
      <c r="AN97" s="361">
        <f t="shared" si="21"/>
        <v>0</v>
      </c>
      <c r="AO97" s="378">
        <f t="shared" si="69"/>
        <v>0.15</v>
      </c>
      <c r="AP97" s="378">
        <f t="shared" si="82"/>
        <v>2.2119119551143721E-2</v>
      </c>
      <c r="AQ97" s="379">
        <f t="shared" si="66"/>
        <v>153.75</v>
      </c>
      <c r="AR97" s="421"/>
      <c r="AS97" s="411">
        <f t="shared" si="23"/>
        <v>0</v>
      </c>
      <c r="AT97" s="383">
        <f t="shared" si="83"/>
        <v>177</v>
      </c>
      <c r="AU97" s="421"/>
      <c r="AV97" s="439">
        <f t="shared" si="25"/>
        <v>0</v>
      </c>
      <c r="AW97" s="385">
        <f t="shared" si="84"/>
        <v>200</v>
      </c>
      <c r="AX97" s="421"/>
      <c r="AY97" s="427">
        <f t="shared" si="27"/>
        <v>0</v>
      </c>
      <c r="AZ97" s="361">
        <f t="shared" si="28"/>
        <v>0</v>
      </c>
      <c r="BA97" s="17">
        <f t="shared" si="73"/>
        <v>5.6107034958998705E-3</v>
      </c>
      <c r="BB97" s="14">
        <f t="shared" si="85"/>
        <v>39</v>
      </c>
      <c r="BC97" s="24"/>
      <c r="BD97" s="10">
        <f t="shared" si="30"/>
        <v>0</v>
      </c>
      <c r="BE97" s="15">
        <f t="shared" si="86"/>
        <v>45</v>
      </c>
      <c r="BF97" s="24"/>
      <c r="BG97" s="23">
        <f t="shared" si="32"/>
        <v>0</v>
      </c>
      <c r="BH97" s="16">
        <f t="shared" si="87"/>
        <v>52</v>
      </c>
      <c r="BI97" s="24"/>
      <c r="BJ97" s="25">
        <f t="shared" si="34"/>
        <v>0</v>
      </c>
      <c r="BK97" s="26">
        <f t="shared" si="35"/>
        <v>0</v>
      </c>
      <c r="BL97" s="17">
        <f t="shared" si="88"/>
        <v>4.4358125929122904E-3</v>
      </c>
      <c r="BM97" s="14">
        <f t="shared" si="89"/>
        <v>30.833333333333332</v>
      </c>
      <c r="BN97" s="24"/>
      <c r="BO97" s="10">
        <f t="shared" si="38"/>
        <v>0</v>
      </c>
      <c r="BP97" s="15">
        <f t="shared" si="90"/>
        <v>35</v>
      </c>
      <c r="BQ97" s="24"/>
      <c r="BR97" s="23">
        <f t="shared" si="40"/>
        <v>0</v>
      </c>
      <c r="BS97" s="16">
        <f t="shared" si="91"/>
        <v>40</v>
      </c>
      <c r="BT97" s="24"/>
      <c r="BU97" s="25">
        <f t="shared" si="42"/>
        <v>0</v>
      </c>
      <c r="BV97" s="26">
        <f t="shared" si="43"/>
        <v>0</v>
      </c>
      <c r="BW97" s="17">
        <f t="shared" si="92"/>
        <v>3.6993649423515632E-3</v>
      </c>
      <c r="BX97" s="14">
        <f t="shared" si="93"/>
        <v>25.714285714285715</v>
      </c>
      <c r="BY97" s="24"/>
      <c r="BZ97" s="10">
        <f t="shared" si="46"/>
        <v>0</v>
      </c>
      <c r="CA97" s="15">
        <f t="shared" si="94"/>
        <v>30</v>
      </c>
      <c r="CB97" s="24"/>
      <c r="CC97" s="23">
        <f t="shared" si="48"/>
        <v>0</v>
      </c>
      <c r="CD97" s="16">
        <f t="shared" si="95"/>
        <v>35</v>
      </c>
      <c r="CE97" s="24"/>
      <c r="CF97" s="25">
        <f t="shared" si="50"/>
        <v>0</v>
      </c>
      <c r="CG97" s="26">
        <f t="shared" si="51"/>
        <v>0</v>
      </c>
      <c r="CH97" s="17">
        <f t="shared" si="96"/>
        <v>3.0571140843044168E-3</v>
      </c>
      <c r="CI97" s="14">
        <f t="shared" si="97"/>
        <v>21.25</v>
      </c>
      <c r="CJ97" s="24"/>
      <c r="CK97" s="10">
        <f t="shared" si="54"/>
        <v>0</v>
      </c>
      <c r="CL97" s="15">
        <f t="shared" si="98"/>
        <v>24</v>
      </c>
      <c r="CM97" s="24"/>
      <c r="CN97" s="23">
        <f t="shared" si="56"/>
        <v>0</v>
      </c>
      <c r="CO97" s="15">
        <f t="shared" si="99"/>
        <v>28</v>
      </c>
      <c r="CP97" s="24"/>
      <c r="CQ97" s="23">
        <f t="shared" si="58"/>
        <v>0</v>
      </c>
      <c r="CR97" s="361">
        <f t="shared" si="59"/>
        <v>0</v>
      </c>
    </row>
    <row r="98" spans="1:96" hidden="1" x14ac:dyDescent="0.25">
      <c r="A98" s="50">
        <f t="shared" si="72"/>
        <v>85</v>
      </c>
      <c r="B98" s="367">
        <f t="shared" si="60"/>
        <v>7051</v>
      </c>
      <c r="C98" s="387" t="s">
        <v>10</v>
      </c>
      <c r="D98" s="366">
        <f t="shared" si="67"/>
        <v>7150</v>
      </c>
      <c r="E98" s="326">
        <f t="shared" si="70"/>
        <v>0.11300000000000004</v>
      </c>
      <c r="F98" s="326">
        <f t="shared" si="100"/>
        <v>2.2691816763579634E-2</v>
      </c>
      <c r="G98" s="327">
        <f t="shared" si="61"/>
        <v>160</v>
      </c>
      <c r="H98" s="415"/>
      <c r="I98" s="414">
        <f t="shared" si="3"/>
        <v>0</v>
      </c>
      <c r="J98" s="329">
        <f t="shared" si="74"/>
        <v>180</v>
      </c>
      <c r="K98" s="421"/>
      <c r="L98" s="414">
        <f t="shared" si="5"/>
        <v>0</v>
      </c>
      <c r="M98" s="333">
        <f t="shared" si="75"/>
        <v>200</v>
      </c>
      <c r="N98" s="428"/>
      <c r="O98" s="414">
        <f t="shared" si="7"/>
        <v>0</v>
      </c>
      <c r="P98" s="351">
        <f t="shared" si="62"/>
        <v>0</v>
      </c>
      <c r="Q98" s="335">
        <f t="shared" si="71"/>
        <v>0.14000000000000007</v>
      </c>
      <c r="R98" s="335">
        <f t="shared" si="76"/>
        <v>2.2691816763579634E-2</v>
      </c>
      <c r="S98" s="336">
        <f t="shared" si="64"/>
        <v>160</v>
      </c>
      <c r="T98" s="421"/>
      <c r="U98" s="411">
        <f t="shared" si="9"/>
        <v>0</v>
      </c>
      <c r="V98" s="338">
        <f t="shared" si="77"/>
        <v>180</v>
      </c>
      <c r="W98" s="421"/>
      <c r="X98" s="430">
        <f t="shared" si="11"/>
        <v>0</v>
      </c>
      <c r="Y98" s="339">
        <f t="shared" si="78"/>
        <v>200</v>
      </c>
      <c r="Z98" s="421"/>
      <c r="AA98" s="430">
        <f t="shared" si="13"/>
        <v>0</v>
      </c>
      <c r="AB98" s="355">
        <f t="shared" si="14"/>
        <v>0</v>
      </c>
      <c r="AC98" s="9">
        <f t="shared" si="68"/>
        <v>0.15</v>
      </c>
      <c r="AD98" s="9">
        <f t="shared" si="79"/>
        <v>2.2691816763579634E-2</v>
      </c>
      <c r="AE98" s="11">
        <f t="shared" si="65"/>
        <v>160</v>
      </c>
      <c r="AF98" s="421"/>
      <c r="AG98" s="411">
        <f t="shared" si="16"/>
        <v>0</v>
      </c>
      <c r="AH98" s="12">
        <f t="shared" si="80"/>
        <v>180</v>
      </c>
      <c r="AI98" s="421"/>
      <c r="AJ98" s="439">
        <f t="shared" si="18"/>
        <v>0</v>
      </c>
      <c r="AK98" s="13">
        <f t="shared" si="81"/>
        <v>200</v>
      </c>
      <c r="AL98" s="426"/>
      <c r="AM98" s="427">
        <f t="shared" si="20"/>
        <v>0</v>
      </c>
      <c r="AN98" s="361">
        <f t="shared" si="21"/>
        <v>0</v>
      </c>
      <c r="AO98" s="378">
        <f t="shared" si="69"/>
        <v>0.15</v>
      </c>
      <c r="AP98" s="378">
        <f t="shared" si="82"/>
        <v>2.2337257126648701E-2</v>
      </c>
      <c r="AQ98" s="379">
        <f t="shared" si="66"/>
        <v>157.5</v>
      </c>
      <c r="AR98" s="421"/>
      <c r="AS98" s="411">
        <f t="shared" si="23"/>
        <v>0</v>
      </c>
      <c r="AT98" s="383">
        <f t="shared" si="83"/>
        <v>180</v>
      </c>
      <c r="AU98" s="421"/>
      <c r="AV98" s="439">
        <f t="shared" si="25"/>
        <v>0</v>
      </c>
      <c r="AW98" s="385">
        <f t="shared" si="84"/>
        <v>200</v>
      </c>
      <c r="AX98" s="421"/>
      <c r="AY98" s="427">
        <f t="shared" si="27"/>
        <v>0</v>
      </c>
      <c r="AZ98" s="361">
        <f t="shared" si="28"/>
        <v>0</v>
      </c>
      <c r="BA98" s="17">
        <f t="shared" si="73"/>
        <v>5.6729541908949084E-3</v>
      </c>
      <c r="BB98" s="14">
        <f t="shared" si="85"/>
        <v>40</v>
      </c>
      <c r="BC98" s="24"/>
      <c r="BD98" s="10">
        <f t="shared" si="30"/>
        <v>0</v>
      </c>
      <c r="BE98" s="15">
        <f t="shared" si="86"/>
        <v>46</v>
      </c>
      <c r="BF98" s="24"/>
      <c r="BG98" s="23">
        <f t="shared" si="32"/>
        <v>0</v>
      </c>
      <c r="BH98" s="16">
        <f t="shared" si="87"/>
        <v>53</v>
      </c>
      <c r="BI98" s="24"/>
      <c r="BJ98" s="25">
        <f t="shared" si="34"/>
        <v>0</v>
      </c>
      <c r="BK98" s="26">
        <f t="shared" si="35"/>
        <v>0</v>
      </c>
      <c r="BL98" s="17">
        <f t="shared" si="88"/>
        <v>4.4910887344584696E-3</v>
      </c>
      <c r="BM98" s="14">
        <f t="shared" si="89"/>
        <v>31.666666666666668</v>
      </c>
      <c r="BN98" s="24"/>
      <c r="BO98" s="10">
        <f t="shared" si="38"/>
        <v>0</v>
      </c>
      <c r="BP98" s="15">
        <f t="shared" si="90"/>
        <v>36</v>
      </c>
      <c r="BQ98" s="24"/>
      <c r="BR98" s="23">
        <f t="shared" si="40"/>
        <v>0</v>
      </c>
      <c r="BS98" s="16">
        <f t="shared" si="91"/>
        <v>41</v>
      </c>
      <c r="BT98" s="24"/>
      <c r="BU98" s="25">
        <f t="shared" si="42"/>
        <v>0</v>
      </c>
      <c r="BV98" s="26">
        <f t="shared" si="43"/>
        <v>0</v>
      </c>
      <c r="BW98" s="17">
        <f t="shared" si="92"/>
        <v>3.7482018761269931E-3</v>
      </c>
      <c r="BX98" s="14">
        <f t="shared" si="93"/>
        <v>26.428571428571427</v>
      </c>
      <c r="BY98" s="24"/>
      <c r="BZ98" s="10">
        <f t="shared" si="46"/>
        <v>0</v>
      </c>
      <c r="CA98" s="15">
        <f t="shared" si="94"/>
        <v>30</v>
      </c>
      <c r="CB98" s="24"/>
      <c r="CC98" s="23">
        <f t="shared" si="48"/>
        <v>0</v>
      </c>
      <c r="CD98" s="16">
        <f t="shared" si="95"/>
        <v>35</v>
      </c>
      <c r="CE98" s="24"/>
      <c r="CF98" s="25">
        <f t="shared" si="50"/>
        <v>0</v>
      </c>
      <c r="CG98" s="26">
        <f t="shared" si="51"/>
        <v>0</v>
      </c>
      <c r="CH98" s="17">
        <f t="shared" si="96"/>
        <v>3.1023968231456531E-3</v>
      </c>
      <c r="CI98" s="14">
        <f t="shared" si="97"/>
        <v>21.875</v>
      </c>
      <c r="CJ98" s="24"/>
      <c r="CK98" s="10">
        <f t="shared" si="54"/>
        <v>0</v>
      </c>
      <c r="CL98" s="15">
        <f t="shared" si="98"/>
        <v>25</v>
      </c>
      <c r="CM98" s="24"/>
      <c r="CN98" s="23">
        <f t="shared" si="56"/>
        <v>0</v>
      </c>
      <c r="CO98" s="15">
        <f t="shared" si="99"/>
        <v>29</v>
      </c>
      <c r="CP98" s="24"/>
      <c r="CQ98" s="23">
        <f t="shared" si="58"/>
        <v>0</v>
      </c>
      <c r="CR98" s="361">
        <f t="shared" si="59"/>
        <v>0</v>
      </c>
    </row>
    <row r="99" spans="1:96" hidden="1" x14ac:dyDescent="0.25">
      <c r="A99" s="50">
        <f t="shared" si="72"/>
        <v>86</v>
      </c>
      <c r="B99" s="367">
        <f t="shared" si="60"/>
        <v>7151</v>
      </c>
      <c r="C99" s="387" t="s">
        <v>10</v>
      </c>
      <c r="D99" s="366">
        <f t="shared" si="67"/>
        <v>7250</v>
      </c>
      <c r="E99" s="326">
        <f t="shared" si="70"/>
        <v>0.11300000000000004</v>
      </c>
      <c r="F99" s="326">
        <f t="shared" si="100"/>
        <v>2.2374493077891203E-2</v>
      </c>
      <c r="G99" s="327">
        <f t="shared" si="61"/>
        <v>160</v>
      </c>
      <c r="H99" s="415"/>
      <c r="I99" s="414">
        <f t="shared" si="3"/>
        <v>0</v>
      </c>
      <c r="J99" s="329">
        <f t="shared" si="74"/>
        <v>180</v>
      </c>
      <c r="K99" s="421"/>
      <c r="L99" s="414">
        <f t="shared" si="5"/>
        <v>0</v>
      </c>
      <c r="M99" s="333">
        <f t="shared" si="75"/>
        <v>200</v>
      </c>
      <c r="N99" s="428"/>
      <c r="O99" s="414">
        <f t="shared" si="7"/>
        <v>0</v>
      </c>
      <c r="P99" s="351">
        <f t="shared" si="62"/>
        <v>0</v>
      </c>
      <c r="Q99" s="335">
        <f t="shared" si="71"/>
        <v>0.14000000000000007</v>
      </c>
      <c r="R99" s="335">
        <f t="shared" si="76"/>
        <v>2.2374493077891203E-2</v>
      </c>
      <c r="S99" s="336">
        <f t="shared" si="64"/>
        <v>160</v>
      </c>
      <c r="T99" s="421"/>
      <c r="U99" s="411">
        <f t="shared" si="9"/>
        <v>0</v>
      </c>
      <c r="V99" s="338">
        <f t="shared" si="77"/>
        <v>180</v>
      </c>
      <c r="W99" s="421"/>
      <c r="X99" s="430">
        <f t="shared" si="11"/>
        <v>0</v>
      </c>
      <c r="Y99" s="339">
        <f t="shared" si="78"/>
        <v>200</v>
      </c>
      <c r="Z99" s="421"/>
      <c r="AA99" s="430">
        <f t="shared" si="13"/>
        <v>0</v>
      </c>
      <c r="AB99" s="355">
        <f t="shared" si="14"/>
        <v>0</v>
      </c>
      <c r="AC99" s="9">
        <f t="shared" si="68"/>
        <v>0.15</v>
      </c>
      <c r="AD99" s="9">
        <f t="shared" si="79"/>
        <v>2.2374493077891203E-2</v>
      </c>
      <c r="AE99" s="11">
        <f t="shared" si="65"/>
        <v>160</v>
      </c>
      <c r="AF99" s="421"/>
      <c r="AG99" s="411">
        <f t="shared" si="16"/>
        <v>0</v>
      </c>
      <c r="AH99" s="12">
        <f t="shared" si="80"/>
        <v>180</v>
      </c>
      <c r="AI99" s="421"/>
      <c r="AJ99" s="439">
        <f t="shared" si="18"/>
        <v>0</v>
      </c>
      <c r="AK99" s="13">
        <f t="shared" si="81"/>
        <v>200</v>
      </c>
      <c r="AL99" s="426"/>
      <c r="AM99" s="427">
        <f t="shared" si="20"/>
        <v>0</v>
      </c>
      <c r="AN99" s="361">
        <f t="shared" si="21"/>
        <v>0</v>
      </c>
      <c r="AO99" s="378">
        <f t="shared" si="69"/>
        <v>0.15</v>
      </c>
      <c r="AP99" s="378">
        <f t="shared" si="82"/>
        <v>2.2374493077891203E-2</v>
      </c>
      <c r="AQ99" s="379">
        <f t="shared" si="66"/>
        <v>160</v>
      </c>
      <c r="AR99" s="421"/>
      <c r="AS99" s="411">
        <f t="shared" si="23"/>
        <v>0</v>
      </c>
      <c r="AT99" s="383">
        <f t="shared" si="83"/>
        <v>180</v>
      </c>
      <c r="AU99" s="421"/>
      <c r="AV99" s="439">
        <f t="shared" si="25"/>
        <v>0</v>
      </c>
      <c r="AW99" s="385">
        <f t="shared" si="84"/>
        <v>200</v>
      </c>
      <c r="AX99" s="421"/>
      <c r="AY99" s="427">
        <f t="shared" si="27"/>
        <v>0</v>
      </c>
      <c r="AZ99" s="361">
        <f t="shared" si="28"/>
        <v>0</v>
      </c>
      <c r="BA99" s="17">
        <f t="shared" si="73"/>
        <v>5.7334638512096213E-3</v>
      </c>
      <c r="BB99" s="14">
        <f t="shared" si="85"/>
        <v>41</v>
      </c>
      <c r="BC99" s="24"/>
      <c r="BD99" s="10">
        <f t="shared" si="30"/>
        <v>0</v>
      </c>
      <c r="BE99" s="15">
        <f t="shared" si="86"/>
        <v>47</v>
      </c>
      <c r="BF99" s="24"/>
      <c r="BG99" s="23">
        <f t="shared" si="32"/>
        <v>0</v>
      </c>
      <c r="BH99" s="16">
        <f t="shared" si="87"/>
        <v>54</v>
      </c>
      <c r="BI99" s="24"/>
      <c r="BJ99" s="25">
        <f t="shared" si="34"/>
        <v>0</v>
      </c>
      <c r="BK99" s="26">
        <f t="shared" si="35"/>
        <v>0</v>
      </c>
      <c r="BL99" s="17">
        <f t="shared" si="88"/>
        <v>4.5448189064466512E-3</v>
      </c>
      <c r="BM99" s="14">
        <f t="shared" si="89"/>
        <v>32.5</v>
      </c>
      <c r="BN99" s="24"/>
      <c r="BO99" s="10">
        <f t="shared" si="38"/>
        <v>0</v>
      </c>
      <c r="BP99" s="15">
        <f t="shared" si="90"/>
        <v>37</v>
      </c>
      <c r="BQ99" s="24"/>
      <c r="BR99" s="23">
        <f t="shared" si="40"/>
        <v>0</v>
      </c>
      <c r="BS99" s="16">
        <f t="shared" si="91"/>
        <v>43</v>
      </c>
      <c r="BT99" s="24"/>
      <c r="BU99" s="25">
        <f t="shared" si="42"/>
        <v>0</v>
      </c>
      <c r="BV99" s="26">
        <f t="shared" si="43"/>
        <v>0</v>
      </c>
      <c r="BW99" s="17">
        <f t="shared" si="92"/>
        <v>3.7956729328565437E-3</v>
      </c>
      <c r="BX99" s="14">
        <f t="shared" si="93"/>
        <v>27.142857142857142</v>
      </c>
      <c r="BY99" s="24"/>
      <c r="BZ99" s="10">
        <f t="shared" si="46"/>
        <v>0</v>
      </c>
      <c r="CA99" s="15">
        <f t="shared" si="94"/>
        <v>31</v>
      </c>
      <c r="CB99" s="24"/>
      <c r="CC99" s="23">
        <f t="shared" si="48"/>
        <v>0</v>
      </c>
      <c r="CD99" s="16">
        <f t="shared" si="95"/>
        <v>36</v>
      </c>
      <c r="CE99" s="24"/>
      <c r="CF99" s="25">
        <f t="shared" si="50"/>
        <v>0</v>
      </c>
      <c r="CG99" s="26">
        <f t="shared" si="51"/>
        <v>0</v>
      </c>
      <c r="CH99" s="17">
        <f t="shared" si="96"/>
        <v>3.1464130890784506E-3</v>
      </c>
      <c r="CI99" s="14">
        <f t="shared" si="97"/>
        <v>22.5</v>
      </c>
      <c r="CJ99" s="24"/>
      <c r="CK99" s="10">
        <f t="shared" si="54"/>
        <v>0</v>
      </c>
      <c r="CL99" s="15">
        <f t="shared" si="98"/>
        <v>26</v>
      </c>
      <c r="CM99" s="24"/>
      <c r="CN99" s="23">
        <f t="shared" si="56"/>
        <v>0</v>
      </c>
      <c r="CO99" s="15">
        <f t="shared" si="99"/>
        <v>30</v>
      </c>
      <c r="CP99" s="24"/>
      <c r="CQ99" s="23">
        <f t="shared" si="58"/>
        <v>0</v>
      </c>
      <c r="CR99" s="361">
        <f t="shared" si="59"/>
        <v>0</v>
      </c>
    </row>
    <row r="100" spans="1:96" hidden="1" x14ac:dyDescent="0.25">
      <c r="A100" s="50">
        <f t="shared" si="72"/>
        <v>87</v>
      </c>
      <c r="B100" s="367">
        <f t="shared" si="60"/>
        <v>7251</v>
      </c>
      <c r="C100" s="387" t="s">
        <v>10</v>
      </c>
      <c r="D100" s="366">
        <f t="shared" si="67"/>
        <v>7350</v>
      </c>
      <c r="E100" s="326">
        <f t="shared" si="70"/>
        <v>0.11300000000000004</v>
      </c>
      <c r="F100" s="326">
        <f t="shared" si="100"/>
        <v>2.2065921941801132E-2</v>
      </c>
      <c r="G100" s="327">
        <f t="shared" si="61"/>
        <v>160</v>
      </c>
      <c r="H100" s="415"/>
      <c r="I100" s="414">
        <f t="shared" si="3"/>
        <v>0</v>
      </c>
      <c r="J100" s="329">
        <f t="shared" si="74"/>
        <v>180</v>
      </c>
      <c r="K100" s="421"/>
      <c r="L100" s="414">
        <f t="shared" si="5"/>
        <v>0</v>
      </c>
      <c r="M100" s="333">
        <f t="shared" si="75"/>
        <v>200</v>
      </c>
      <c r="N100" s="428"/>
      <c r="O100" s="414">
        <f t="shared" si="7"/>
        <v>0</v>
      </c>
      <c r="P100" s="351">
        <f t="shared" si="62"/>
        <v>0</v>
      </c>
      <c r="Q100" s="335">
        <f t="shared" si="71"/>
        <v>0.14000000000000007</v>
      </c>
      <c r="R100" s="335">
        <f t="shared" si="76"/>
        <v>2.2065921941801132E-2</v>
      </c>
      <c r="S100" s="336">
        <f t="shared" si="64"/>
        <v>160</v>
      </c>
      <c r="T100" s="421"/>
      <c r="U100" s="411">
        <f t="shared" si="9"/>
        <v>0</v>
      </c>
      <c r="V100" s="338">
        <f t="shared" si="77"/>
        <v>180</v>
      </c>
      <c r="W100" s="421"/>
      <c r="X100" s="430">
        <f t="shared" si="11"/>
        <v>0</v>
      </c>
      <c r="Y100" s="339">
        <f t="shared" si="78"/>
        <v>200</v>
      </c>
      <c r="Z100" s="421"/>
      <c r="AA100" s="430">
        <f t="shared" si="13"/>
        <v>0</v>
      </c>
      <c r="AB100" s="355">
        <f t="shared" si="14"/>
        <v>0</v>
      </c>
      <c r="AC100" s="9">
        <f t="shared" si="68"/>
        <v>0.15</v>
      </c>
      <c r="AD100" s="9">
        <f t="shared" si="79"/>
        <v>2.2065921941801132E-2</v>
      </c>
      <c r="AE100" s="11">
        <f t="shared" si="65"/>
        <v>160</v>
      </c>
      <c r="AF100" s="421"/>
      <c r="AG100" s="411">
        <f t="shared" si="16"/>
        <v>0</v>
      </c>
      <c r="AH100" s="12">
        <f t="shared" si="80"/>
        <v>180</v>
      </c>
      <c r="AI100" s="421"/>
      <c r="AJ100" s="439">
        <f t="shared" si="18"/>
        <v>0</v>
      </c>
      <c r="AK100" s="13">
        <f t="shared" si="81"/>
        <v>200</v>
      </c>
      <c r="AL100" s="426"/>
      <c r="AM100" s="427">
        <f t="shared" si="20"/>
        <v>0</v>
      </c>
      <c r="AN100" s="361">
        <f t="shared" si="21"/>
        <v>0</v>
      </c>
      <c r="AO100" s="378">
        <f t="shared" si="69"/>
        <v>0.15</v>
      </c>
      <c r="AP100" s="378">
        <f t="shared" si="82"/>
        <v>2.2065921941801132E-2</v>
      </c>
      <c r="AQ100" s="379">
        <f t="shared" si="66"/>
        <v>160</v>
      </c>
      <c r="AR100" s="421"/>
      <c r="AS100" s="411">
        <f t="shared" si="23"/>
        <v>0</v>
      </c>
      <c r="AT100" s="383">
        <f t="shared" si="83"/>
        <v>180</v>
      </c>
      <c r="AU100" s="421"/>
      <c r="AV100" s="439">
        <f t="shared" si="25"/>
        <v>0</v>
      </c>
      <c r="AW100" s="385">
        <f t="shared" si="84"/>
        <v>200</v>
      </c>
      <c r="AX100" s="421"/>
      <c r="AY100" s="427">
        <f t="shared" si="27"/>
        <v>0</v>
      </c>
      <c r="AZ100" s="361">
        <f t="shared" si="28"/>
        <v>0</v>
      </c>
      <c r="BA100" s="17">
        <f t="shared" si="73"/>
        <v>5.7923045097227968E-3</v>
      </c>
      <c r="BB100" s="14">
        <f t="shared" si="85"/>
        <v>42</v>
      </c>
      <c r="BC100" s="24"/>
      <c r="BD100" s="10">
        <f t="shared" si="30"/>
        <v>0</v>
      </c>
      <c r="BE100" s="15">
        <f t="shared" si="86"/>
        <v>48</v>
      </c>
      <c r="BF100" s="24"/>
      <c r="BG100" s="23">
        <f t="shared" si="32"/>
        <v>0</v>
      </c>
      <c r="BH100" s="16">
        <f t="shared" si="87"/>
        <v>55</v>
      </c>
      <c r="BI100" s="24"/>
      <c r="BJ100" s="25">
        <f t="shared" si="34"/>
        <v>0</v>
      </c>
      <c r="BK100" s="26">
        <f t="shared" si="35"/>
        <v>0</v>
      </c>
      <c r="BL100" s="17">
        <f t="shared" si="88"/>
        <v>4.5970670712085692E-3</v>
      </c>
      <c r="BM100" s="14">
        <f t="shared" si="89"/>
        <v>33.333333333333336</v>
      </c>
      <c r="BN100" s="24"/>
      <c r="BO100" s="10">
        <f t="shared" si="38"/>
        <v>0</v>
      </c>
      <c r="BP100" s="15">
        <f t="shared" si="90"/>
        <v>38</v>
      </c>
      <c r="BQ100" s="24"/>
      <c r="BR100" s="23">
        <f t="shared" si="40"/>
        <v>0</v>
      </c>
      <c r="BS100" s="16">
        <f t="shared" si="91"/>
        <v>44</v>
      </c>
      <c r="BT100" s="24"/>
      <c r="BU100" s="25">
        <f t="shared" si="42"/>
        <v>0</v>
      </c>
      <c r="BV100" s="26">
        <f t="shared" si="43"/>
        <v>0</v>
      </c>
      <c r="BW100" s="17">
        <f t="shared" si="92"/>
        <v>3.8418346237957327E-3</v>
      </c>
      <c r="BX100" s="14">
        <f t="shared" si="93"/>
        <v>27.857142857142858</v>
      </c>
      <c r="BY100" s="24"/>
      <c r="BZ100" s="10">
        <f t="shared" si="46"/>
        <v>0</v>
      </c>
      <c r="CA100" s="15">
        <f t="shared" si="94"/>
        <v>32</v>
      </c>
      <c r="CB100" s="24"/>
      <c r="CC100" s="23">
        <f t="shared" si="48"/>
        <v>0</v>
      </c>
      <c r="CD100" s="16">
        <f t="shared" si="95"/>
        <v>37</v>
      </c>
      <c r="CE100" s="24"/>
      <c r="CF100" s="25">
        <f t="shared" si="50"/>
        <v>0</v>
      </c>
      <c r="CG100" s="26">
        <f t="shared" si="51"/>
        <v>0</v>
      </c>
      <c r="CH100" s="17">
        <f t="shared" si="96"/>
        <v>3.1892152806509448E-3</v>
      </c>
      <c r="CI100" s="14">
        <f t="shared" si="97"/>
        <v>23.125</v>
      </c>
      <c r="CJ100" s="24"/>
      <c r="CK100" s="10">
        <f t="shared" si="54"/>
        <v>0</v>
      </c>
      <c r="CL100" s="15">
        <f t="shared" si="98"/>
        <v>27</v>
      </c>
      <c r="CM100" s="24"/>
      <c r="CN100" s="23">
        <f t="shared" si="56"/>
        <v>0</v>
      </c>
      <c r="CO100" s="15">
        <f t="shared" si="99"/>
        <v>31</v>
      </c>
      <c r="CP100" s="24"/>
      <c r="CQ100" s="23">
        <f t="shared" si="58"/>
        <v>0</v>
      </c>
      <c r="CR100" s="361">
        <f t="shared" si="59"/>
        <v>0</v>
      </c>
    </row>
    <row r="101" spans="1:96" hidden="1" x14ac:dyDescent="0.25">
      <c r="A101" s="50">
        <f t="shared" si="72"/>
        <v>88</v>
      </c>
      <c r="B101" s="367">
        <f t="shared" si="60"/>
        <v>7351</v>
      </c>
      <c r="C101" s="387" t="s">
        <v>10</v>
      </c>
      <c r="D101" s="366">
        <f t="shared" si="67"/>
        <v>7450</v>
      </c>
      <c r="E101" s="326">
        <f t="shared" si="70"/>
        <v>0.11300000000000004</v>
      </c>
      <c r="F101" s="326">
        <f t="shared" si="100"/>
        <v>2.1765746156985444E-2</v>
      </c>
      <c r="G101" s="327">
        <f t="shared" si="61"/>
        <v>160</v>
      </c>
      <c r="H101" s="415"/>
      <c r="I101" s="414">
        <f t="shared" si="3"/>
        <v>0</v>
      </c>
      <c r="J101" s="329">
        <f t="shared" si="74"/>
        <v>180</v>
      </c>
      <c r="K101" s="421"/>
      <c r="L101" s="414">
        <f t="shared" si="5"/>
        <v>0</v>
      </c>
      <c r="M101" s="333">
        <f t="shared" si="75"/>
        <v>200</v>
      </c>
      <c r="N101" s="428"/>
      <c r="O101" s="414">
        <f t="shared" si="7"/>
        <v>0</v>
      </c>
      <c r="P101" s="351">
        <f t="shared" si="62"/>
        <v>0</v>
      </c>
      <c r="Q101" s="335">
        <f t="shared" si="71"/>
        <v>0.14000000000000007</v>
      </c>
      <c r="R101" s="335">
        <f t="shared" si="76"/>
        <v>2.1765746156985444E-2</v>
      </c>
      <c r="S101" s="336">
        <f t="shared" si="64"/>
        <v>160</v>
      </c>
      <c r="T101" s="421"/>
      <c r="U101" s="411">
        <f t="shared" si="9"/>
        <v>0</v>
      </c>
      <c r="V101" s="338">
        <f t="shared" si="77"/>
        <v>180</v>
      </c>
      <c r="W101" s="421"/>
      <c r="X101" s="430">
        <f t="shared" si="11"/>
        <v>0</v>
      </c>
      <c r="Y101" s="339">
        <f t="shared" si="78"/>
        <v>200</v>
      </c>
      <c r="Z101" s="421"/>
      <c r="AA101" s="430">
        <f t="shared" si="13"/>
        <v>0</v>
      </c>
      <c r="AB101" s="355">
        <f t="shared" si="14"/>
        <v>0</v>
      </c>
      <c r="AC101" s="9">
        <f t="shared" si="68"/>
        <v>0.15</v>
      </c>
      <c r="AD101" s="9">
        <f t="shared" si="79"/>
        <v>2.1765746156985444E-2</v>
      </c>
      <c r="AE101" s="11">
        <f t="shared" si="65"/>
        <v>160</v>
      </c>
      <c r="AF101" s="421"/>
      <c r="AG101" s="411">
        <f t="shared" si="16"/>
        <v>0</v>
      </c>
      <c r="AH101" s="12">
        <f t="shared" si="80"/>
        <v>180</v>
      </c>
      <c r="AI101" s="421"/>
      <c r="AJ101" s="439">
        <f t="shared" si="18"/>
        <v>0</v>
      </c>
      <c r="AK101" s="13">
        <f t="shared" si="81"/>
        <v>200</v>
      </c>
      <c r="AL101" s="426"/>
      <c r="AM101" s="427">
        <f t="shared" si="20"/>
        <v>0</v>
      </c>
      <c r="AN101" s="361">
        <f t="shared" si="21"/>
        <v>0</v>
      </c>
      <c r="AO101" s="378">
        <f t="shared" si="69"/>
        <v>0.15</v>
      </c>
      <c r="AP101" s="378">
        <f t="shared" si="82"/>
        <v>2.1765746156985444E-2</v>
      </c>
      <c r="AQ101" s="379">
        <f t="shared" si="66"/>
        <v>160</v>
      </c>
      <c r="AR101" s="421"/>
      <c r="AS101" s="411">
        <f t="shared" si="23"/>
        <v>0</v>
      </c>
      <c r="AT101" s="383">
        <f t="shared" si="83"/>
        <v>180</v>
      </c>
      <c r="AU101" s="421"/>
      <c r="AV101" s="439">
        <f t="shared" si="25"/>
        <v>0</v>
      </c>
      <c r="AW101" s="385">
        <f t="shared" si="84"/>
        <v>200</v>
      </c>
      <c r="AX101" s="421"/>
      <c r="AY101" s="427">
        <f t="shared" si="27"/>
        <v>0</v>
      </c>
      <c r="AZ101" s="361">
        <f t="shared" si="28"/>
        <v>0</v>
      </c>
      <c r="BA101" s="17">
        <f t="shared" si="73"/>
        <v>5.8495442796898381E-3</v>
      </c>
      <c r="BB101" s="14">
        <f t="shared" si="85"/>
        <v>43</v>
      </c>
      <c r="BC101" s="24"/>
      <c r="BD101" s="10">
        <f t="shared" si="30"/>
        <v>0</v>
      </c>
      <c r="BE101" s="15">
        <f t="shared" si="86"/>
        <v>49</v>
      </c>
      <c r="BF101" s="24"/>
      <c r="BG101" s="23">
        <f t="shared" si="32"/>
        <v>0</v>
      </c>
      <c r="BH101" s="16">
        <f t="shared" si="87"/>
        <v>56</v>
      </c>
      <c r="BI101" s="24"/>
      <c r="BJ101" s="25">
        <f t="shared" si="34"/>
        <v>0</v>
      </c>
      <c r="BK101" s="26">
        <f t="shared" si="35"/>
        <v>0</v>
      </c>
      <c r="BL101" s="17">
        <f t="shared" si="88"/>
        <v>4.6478937106062667E-3</v>
      </c>
      <c r="BM101" s="14">
        <f t="shared" si="89"/>
        <v>34.166666666666664</v>
      </c>
      <c r="BN101" s="24"/>
      <c r="BO101" s="10">
        <f t="shared" si="38"/>
        <v>0</v>
      </c>
      <c r="BP101" s="15">
        <f t="shared" si="90"/>
        <v>39</v>
      </c>
      <c r="BQ101" s="24"/>
      <c r="BR101" s="23">
        <f t="shared" si="40"/>
        <v>0</v>
      </c>
      <c r="BS101" s="16">
        <f t="shared" si="91"/>
        <v>45</v>
      </c>
      <c r="BT101" s="24"/>
      <c r="BU101" s="25">
        <f t="shared" si="42"/>
        <v>0</v>
      </c>
      <c r="BV101" s="26">
        <f t="shared" si="43"/>
        <v>0</v>
      </c>
      <c r="BW101" s="17">
        <f t="shared" si="92"/>
        <v>3.8867403851759724E-3</v>
      </c>
      <c r="BX101" s="14">
        <f t="shared" si="93"/>
        <v>28.571428571428573</v>
      </c>
      <c r="BY101" s="24"/>
      <c r="BZ101" s="10">
        <f t="shared" si="46"/>
        <v>0</v>
      </c>
      <c r="CA101" s="15">
        <f t="shared" si="94"/>
        <v>33</v>
      </c>
      <c r="CB101" s="24"/>
      <c r="CC101" s="23">
        <f t="shared" si="48"/>
        <v>0</v>
      </c>
      <c r="CD101" s="16">
        <f t="shared" si="95"/>
        <v>38</v>
      </c>
      <c r="CE101" s="24"/>
      <c r="CF101" s="25">
        <f t="shared" si="50"/>
        <v>0</v>
      </c>
      <c r="CG101" s="26">
        <f t="shared" si="51"/>
        <v>0</v>
      </c>
      <c r="CH101" s="17">
        <f t="shared" si="96"/>
        <v>3.2308529451775267E-3</v>
      </c>
      <c r="CI101" s="14">
        <f t="shared" si="97"/>
        <v>23.75</v>
      </c>
      <c r="CJ101" s="24"/>
      <c r="CK101" s="10">
        <f t="shared" si="54"/>
        <v>0</v>
      </c>
      <c r="CL101" s="15">
        <f t="shared" si="98"/>
        <v>27</v>
      </c>
      <c r="CM101" s="24"/>
      <c r="CN101" s="23">
        <f t="shared" si="56"/>
        <v>0</v>
      </c>
      <c r="CO101" s="15">
        <f t="shared" si="99"/>
        <v>31</v>
      </c>
      <c r="CP101" s="24"/>
      <c r="CQ101" s="23">
        <f t="shared" si="58"/>
        <v>0</v>
      </c>
      <c r="CR101" s="361">
        <f t="shared" si="59"/>
        <v>0</v>
      </c>
    </row>
    <row r="102" spans="1:96" hidden="1" x14ac:dyDescent="0.25">
      <c r="A102" s="50">
        <f t="shared" si="72"/>
        <v>89</v>
      </c>
      <c r="B102" s="367">
        <f t="shared" si="60"/>
        <v>7451</v>
      </c>
      <c r="C102" s="387" t="s">
        <v>10</v>
      </c>
      <c r="D102" s="366">
        <f t="shared" si="67"/>
        <v>7550</v>
      </c>
      <c r="E102" s="326">
        <f t="shared" si="70"/>
        <v>0.11300000000000004</v>
      </c>
      <c r="F102" s="326">
        <f t="shared" si="100"/>
        <v>2.1473627700979735E-2</v>
      </c>
      <c r="G102" s="327">
        <f t="shared" si="61"/>
        <v>160</v>
      </c>
      <c r="H102" s="415"/>
      <c r="I102" s="414">
        <f t="shared" si="3"/>
        <v>0</v>
      </c>
      <c r="J102" s="329">
        <f t="shared" si="74"/>
        <v>180</v>
      </c>
      <c r="K102" s="421"/>
      <c r="L102" s="414">
        <f t="shared" si="5"/>
        <v>0</v>
      </c>
      <c r="M102" s="333">
        <f t="shared" si="75"/>
        <v>200</v>
      </c>
      <c r="N102" s="428"/>
      <c r="O102" s="414">
        <f t="shared" si="7"/>
        <v>0</v>
      </c>
      <c r="P102" s="351">
        <f t="shared" si="62"/>
        <v>0</v>
      </c>
      <c r="Q102" s="335">
        <f t="shared" si="71"/>
        <v>0.14000000000000007</v>
      </c>
      <c r="R102" s="335">
        <f t="shared" si="76"/>
        <v>2.1473627700979735E-2</v>
      </c>
      <c r="S102" s="336">
        <f t="shared" si="64"/>
        <v>160</v>
      </c>
      <c r="T102" s="421"/>
      <c r="U102" s="411">
        <f t="shared" si="9"/>
        <v>0</v>
      </c>
      <c r="V102" s="338">
        <f t="shared" si="77"/>
        <v>180</v>
      </c>
      <c r="W102" s="421"/>
      <c r="X102" s="430">
        <f t="shared" si="11"/>
        <v>0</v>
      </c>
      <c r="Y102" s="339">
        <f t="shared" si="78"/>
        <v>200</v>
      </c>
      <c r="Z102" s="421"/>
      <c r="AA102" s="430">
        <f t="shared" si="13"/>
        <v>0</v>
      </c>
      <c r="AB102" s="355">
        <f t="shared" si="14"/>
        <v>0</v>
      </c>
      <c r="AC102" s="9">
        <f t="shared" si="68"/>
        <v>0.15</v>
      </c>
      <c r="AD102" s="9">
        <f t="shared" si="79"/>
        <v>2.1473627700979735E-2</v>
      </c>
      <c r="AE102" s="11">
        <f t="shared" si="65"/>
        <v>160</v>
      </c>
      <c r="AF102" s="421"/>
      <c r="AG102" s="411">
        <f t="shared" si="16"/>
        <v>0</v>
      </c>
      <c r="AH102" s="12">
        <f t="shared" si="80"/>
        <v>180</v>
      </c>
      <c r="AI102" s="421"/>
      <c r="AJ102" s="439">
        <f t="shared" si="18"/>
        <v>0</v>
      </c>
      <c r="AK102" s="13">
        <f t="shared" si="81"/>
        <v>200</v>
      </c>
      <c r="AL102" s="426"/>
      <c r="AM102" s="427">
        <f t="shared" si="20"/>
        <v>0</v>
      </c>
      <c r="AN102" s="361">
        <f t="shared" si="21"/>
        <v>0</v>
      </c>
      <c r="AO102" s="378">
        <f t="shared" si="69"/>
        <v>0.15</v>
      </c>
      <c r="AP102" s="378">
        <f t="shared" si="82"/>
        <v>2.1473627700979735E-2</v>
      </c>
      <c r="AQ102" s="379">
        <f t="shared" si="66"/>
        <v>160</v>
      </c>
      <c r="AR102" s="421"/>
      <c r="AS102" s="411">
        <f t="shared" si="23"/>
        <v>0</v>
      </c>
      <c r="AT102" s="383">
        <f t="shared" si="83"/>
        <v>180</v>
      </c>
      <c r="AU102" s="421"/>
      <c r="AV102" s="439">
        <f t="shared" si="25"/>
        <v>0</v>
      </c>
      <c r="AW102" s="385">
        <f t="shared" si="84"/>
        <v>200</v>
      </c>
      <c r="AX102" s="421"/>
      <c r="AY102" s="427">
        <f t="shared" si="27"/>
        <v>0</v>
      </c>
      <c r="AZ102" s="361">
        <f t="shared" si="28"/>
        <v>0</v>
      </c>
      <c r="BA102" s="17">
        <f t="shared" si="73"/>
        <v>5.9052476177694265E-3</v>
      </c>
      <c r="BB102" s="14">
        <f t="shared" si="85"/>
        <v>44</v>
      </c>
      <c r="BC102" s="24"/>
      <c r="BD102" s="10">
        <f t="shared" si="30"/>
        <v>0</v>
      </c>
      <c r="BE102" s="15">
        <f t="shared" si="86"/>
        <v>51</v>
      </c>
      <c r="BF102" s="24"/>
      <c r="BG102" s="23">
        <f t="shared" si="32"/>
        <v>0</v>
      </c>
      <c r="BH102" s="16">
        <f t="shared" si="87"/>
        <v>59</v>
      </c>
      <c r="BI102" s="24"/>
      <c r="BJ102" s="25">
        <f t="shared" si="34"/>
        <v>0</v>
      </c>
      <c r="BK102" s="26">
        <f t="shared" si="35"/>
        <v>0</v>
      </c>
      <c r="BL102" s="17">
        <f t="shared" si="88"/>
        <v>4.6973560595893167E-3</v>
      </c>
      <c r="BM102" s="14">
        <f t="shared" si="89"/>
        <v>35</v>
      </c>
      <c r="BN102" s="24"/>
      <c r="BO102" s="10">
        <f t="shared" si="38"/>
        <v>0</v>
      </c>
      <c r="BP102" s="15">
        <f t="shared" si="90"/>
        <v>40</v>
      </c>
      <c r="BQ102" s="24"/>
      <c r="BR102" s="23">
        <f t="shared" si="40"/>
        <v>0</v>
      </c>
      <c r="BS102" s="16">
        <f t="shared" si="91"/>
        <v>46</v>
      </c>
      <c r="BT102" s="24"/>
      <c r="BU102" s="25">
        <f t="shared" si="42"/>
        <v>0</v>
      </c>
      <c r="BV102" s="26">
        <f t="shared" si="43"/>
        <v>0</v>
      </c>
      <c r="BW102" s="17">
        <f t="shared" si="92"/>
        <v>3.9304407845543263E-3</v>
      </c>
      <c r="BX102" s="14">
        <f t="shared" si="93"/>
        <v>29.285714285714285</v>
      </c>
      <c r="BY102" s="24"/>
      <c r="BZ102" s="10">
        <f t="shared" si="46"/>
        <v>0</v>
      </c>
      <c r="CA102" s="15">
        <f t="shared" si="94"/>
        <v>34</v>
      </c>
      <c r="CB102" s="24"/>
      <c r="CC102" s="23">
        <f t="shared" si="48"/>
        <v>0</v>
      </c>
      <c r="CD102" s="16">
        <f t="shared" si="95"/>
        <v>39</v>
      </c>
      <c r="CE102" s="24"/>
      <c r="CF102" s="25">
        <f t="shared" si="50"/>
        <v>0</v>
      </c>
      <c r="CG102" s="26">
        <f t="shared" si="51"/>
        <v>0</v>
      </c>
      <c r="CH102" s="17">
        <f t="shared" si="96"/>
        <v>3.2713729700711313E-3</v>
      </c>
      <c r="CI102" s="14">
        <f t="shared" si="97"/>
        <v>24.375</v>
      </c>
      <c r="CJ102" s="24"/>
      <c r="CK102" s="10">
        <f t="shared" si="54"/>
        <v>0</v>
      </c>
      <c r="CL102" s="15">
        <f t="shared" si="98"/>
        <v>28</v>
      </c>
      <c r="CM102" s="24"/>
      <c r="CN102" s="23">
        <f t="shared" si="56"/>
        <v>0</v>
      </c>
      <c r="CO102" s="15">
        <f t="shared" si="99"/>
        <v>32</v>
      </c>
      <c r="CP102" s="24"/>
      <c r="CQ102" s="23">
        <f t="shared" si="58"/>
        <v>0</v>
      </c>
      <c r="CR102" s="361">
        <f t="shared" si="59"/>
        <v>0</v>
      </c>
    </row>
    <row r="103" spans="1:96" hidden="1" x14ac:dyDescent="0.25">
      <c r="A103" s="50">
        <f t="shared" si="72"/>
        <v>90</v>
      </c>
      <c r="B103" s="367">
        <f t="shared" si="60"/>
        <v>7551</v>
      </c>
      <c r="C103" s="387" t="s">
        <v>10</v>
      </c>
      <c r="D103" s="366">
        <f t="shared" si="67"/>
        <v>7650</v>
      </c>
      <c r="E103" s="326">
        <f t="shared" si="70"/>
        <v>0.11300000000000004</v>
      </c>
      <c r="F103" s="326">
        <f t="shared" si="100"/>
        <v>2.1189246457422858E-2</v>
      </c>
      <c r="G103" s="327">
        <f t="shared" si="61"/>
        <v>160</v>
      </c>
      <c r="H103" s="415"/>
      <c r="I103" s="414">
        <f t="shared" si="3"/>
        <v>0</v>
      </c>
      <c r="J103" s="329">
        <f t="shared" si="74"/>
        <v>180</v>
      </c>
      <c r="K103" s="421"/>
      <c r="L103" s="414">
        <f t="shared" si="5"/>
        <v>0</v>
      </c>
      <c r="M103" s="333">
        <f t="shared" si="75"/>
        <v>200</v>
      </c>
      <c r="N103" s="428"/>
      <c r="O103" s="414">
        <f t="shared" si="7"/>
        <v>0</v>
      </c>
      <c r="P103" s="351">
        <f t="shared" si="62"/>
        <v>0</v>
      </c>
      <c r="Q103" s="335">
        <f t="shared" si="71"/>
        <v>0.14000000000000007</v>
      </c>
      <c r="R103" s="335">
        <f t="shared" si="76"/>
        <v>2.1189246457422858E-2</v>
      </c>
      <c r="S103" s="336">
        <f t="shared" si="64"/>
        <v>160</v>
      </c>
      <c r="T103" s="421"/>
      <c r="U103" s="411">
        <f t="shared" si="9"/>
        <v>0</v>
      </c>
      <c r="V103" s="338">
        <f t="shared" si="77"/>
        <v>180</v>
      </c>
      <c r="W103" s="421"/>
      <c r="X103" s="430">
        <f t="shared" si="11"/>
        <v>0</v>
      </c>
      <c r="Y103" s="339">
        <f t="shared" si="78"/>
        <v>200</v>
      </c>
      <c r="Z103" s="421"/>
      <c r="AA103" s="430">
        <f t="shared" si="13"/>
        <v>0</v>
      </c>
      <c r="AB103" s="355">
        <f t="shared" si="14"/>
        <v>0</v>
      </c>
      <c r="AC103" s="9">
        <f t="shared" si="68"/>
        <v>0.15</v>
      </c>
      <c r="AD103" s="9">
        <f t="shared" si="79"/>
        <v>2.1189246457422858E-2</v>
      </c>
      <c r="AE103" s="11">
        <f t="shared" si="65"/>
        <v>160</v>
      </c>
      <c r="AF103" s="421"/>
      <c r="AG103" s="411">
        <f t="shared" si="16"/>
        <v>0</v>
      </c>
      <c r="AH103" s="12">
        <f t="shared" si="80"/>
        <v>180</v>
      </c>
      <c r="AI103" s="421"/>
      <c r="AJ103" s="439">
        <f t="shared" si="18"/>
        <v>0</v>
      </c>
      <c r="AK103" s="13">
        <f t="shared" si="81"/>
        <v>200</v>
      </c>
      <c r="AL103" s="426"/>
      <c r="AM103" s="427">
        <f t="shared" si="20"/>
        <v>0</v>
      </c>
      <c r="AN103" s="361">
        <f t="shared" si="21"/>
        <v>0</v>
      </c>
      <c r="AO103" s="378">
        <f t="shared" si="69"/>
        <v>0.15</v>
      </c>
      <c r="AP103" s="378">
        <f t="shared" si="82"/>
        <v>2.1189246457422858E-2</v>
      </c>
      <c r="AQ103" s="379">
        <f t="shared" si="66"/>
        <v>160</v>
      </c>
      <c r="AR103" s="421"/>
      <c r="AS103" s="411">
        <f t="shared" si="23"/>
        <v>0</v>
      </c>
      <c r="AT103" s="383">
        <f t="shared" si="83"/>
        <v>180</v>
      </c>
      <c r="AU103" s="421"/>
      <c r="AV103" s="439">
        <f t="shared" si="25"/>
        <v>0</v>
      </c>
      <c r="AW103" s="385">
        <f t="shared" si="84"/>
        <v>200</v>
      </c>
      <c r="AX103" s="421"/>
      <c r="AY103" s="427">
        <f t="shared" si="27"/>
        <v>0</v>
      </c>
      <c r="AZ103" s="361">
        <f t="shared" si="28"/>
        <v>0</v>
      </c>
      <c r="BA103" s="17">
        <f t="shared" si="73"/>
        <v>5.9594755661501785E-3</v>
      </c>
      <c r="BB103" s="14">
        <f t="shared" si="85"/>
        <v>45</v>
      </c>
      <c r="BC103" s="24"/>
      <c r="BD103" s="10">
        <f t="shared" si="30"/>
        <v>0</v>
      </c>
      <c r="BE103" s="15">
        <f t="shared" si="86"/>
        <v>52</v>
      </c>
      <c r="BF103" s="24"/>
      <c r="BG103" s="23">
        <f t="shared" si="32"/>
        <v>0</v>
      </c>
      <c r="BH103" s="16">
        <f t="shared" si="87"/>
        <v>60</v>
      </c>
      <c r="BI103" s="24"/>
      <c r="BJ103" s="25">
        <f t="shared" si="34"/>
        <v>0</v>
      </c>
      <c r="BK103" s="26">
        <f t="shared" si="35"/>
        <v>0</v>
      </c>
      <c r="BL103" s="17">
        <f t="shared" si="88"/>
        <v>4.7455083211936609E-3</v>
      </c>
      <c r="BM103" s="14">
        <f t="shared" si="89"/>
        <v>35.833333333333336</v>
      </c>
      <c r="BN103" s="24"/>
      <c r="BO103" s="10">
        <f t="shared" si="38"/>
        <v>0</v>
      </c>
      <c r="BP103" s="15">
        <f t="shared" si="90"/>
        <v>41</v>
      </c>
      <c r="BQ103" s="24"/>
      <c r="BR103" s="23">
        <f t="shared" si="40"/>
        <v>0</v>
      </c>
      <c r="BS103" s="16">
        <f t="shared" si="91"/>
        <v>47</v>
      </c>
      <c r="BT103" s="24"/>
      <c r="BU103" s="25">
        <f t="shared" si="42"/>
        <v>0</v>
      </c>
      <c r="BV103" s="26">
        <f t="shared" si="43"/>
        <v>0</v>
      </c>
      <c r="BW103" s="17">
        <f t="shared" si="92"/>
        <v>3.9729837107667859E-3</v>
      </c>
      <c r="BX103" s="14">
        <f t="shared" si="93"/>
        <v>30</v>
      </c>
      <c r="BY103" s="24"/>
      <c r="BZ103" s="10">
        <f t="shared" si="46"/>
        <v>0</v>
      </c>
      <c r="CA103" s="15">
        <f t="shared" si="94"/>
        <v>35</v>
      </c>
      <c r="CB103" s="24"/>
      <c r="CC103" s="23">
        <f t="shared" si="48"/>
        <v>0</v>
      </c>
      <c r="CD103" s="16">
        <f t="shared" si="95"/>
        <v>40</v>
      </c>
      <c r="CE103" s="24"/>
      <c r="CF103" s="25">
        <f t="shared" si="50"/>
        <v>0</v>
      </c>
      <c r="CG103" s="26">
        <f t="shared" si="51"/>
        <v>0</v>
      </c>
      <c r="CH103" s="17">
        <f t="shared" si="96"/>
        <v>3.3108197589723216E-3</v>
      </c>
      <c r="CI103" s="14">
        <f t="shared" si="97"/>
        <v>25</v>
      </c>
      <c r="CJ103" s="24"/>
      <c r="CK103" s="10">
        <f t="shared" si="54"/>
        <v>0</v>
      </c>
      <c r="CL103" s="15">
        <f t="shared" si="98"/>
        <v>29</v>
      </c>
      <c r="CM103" s="24"/>
      <c r="CN103" s="23">
        <f t="shared" si="56"/>
        <v>0</v>
      </c>
      <c r="CO103" s="15">
        <f t="shared" si="99"/>
        <v>33</v>
      </c>
      <c r="CP103" s="24"/>
      <c r="CQ103" s="23">
        <f t="shared" si="58"/>
        <v>0</v>
      </c>
      <c r="CR103" s="361">
        <f t="shared" si="59"/>
        <v>0</v>
      </c>
    </row>
    <row r="104" spans="1:96" hidden="1" x14ac:dyDescent="0.25">
      <c r="A104" s="50">
        <f t="shared" si="72"/>
        <v>91</v>
      </c>
      <c r="B104" s="367">
        <f t="shared" si="60"/>
        <v>7651</v>
      </c>
      <c r="C104" s="387" t="s">
        <v>10</v>
      </c>
      <c r="D104" s="366">
        <f t="shared" si="67"/>
        <v>7750</v>
      </c>
      <c r="E104" s="326">
        <f t="shared" si="70"/>
        <v>0.11300000000000004</v>
      </c>
      <c r="F104" s="326">
        <f t="shared" si="100"/>
        <v>2.0912299045876357E-2</v>
      </c>
      <c r="G104" s="327">
        <f t="shared" si="61"/>
        <v>160</v>
      </c>
      <c r="H104" s="415"/>
      <c r="I104" s="414">
        <f t="shared" si="3"/>
        <v>0</v>
      </c>
      <c r="J104" s="329">
        <f t="shared" si="74"/>
        <v>180</v>
      </c>
      <c r="K104" s="421"/>
      <c r="L104" s="414">
        <f t="shared" si="5"/>
        <v>0</v>
      </c>
      <c r="M104" s="333">
        <f t="shared" si="75"/>
        <v>200</v>
      </c>
      <c r="N104" s="428"/>
      <c r="O104" s="414">
        <f t="shared" si="7"/>
        <v>0</v>
      </c>
      <c r="P104" s="351">
        <f t="shared" si="62"/>
        <v>0</v>
      </c>
      <c r="Q104" s="335">
        <f t="shared" si="71"/>
        <v>0.14000000000000007</v>
      </c>
      <c r="R104" s="335">
        <f t="shared" si="76"/>
        <v>2.0912299045876357E-2</v>
      </c>
      <c r="S104" s="336">
        <f t="shared" si="64"/>
        <v>160</v>
      </c>
      <c r="T104" s="421"/>
      <c r="U104" s="411">
        <f t="shared" si="9"/>
        <v>0</v>
      </c>
      <c r="V104" s="338">
        <f t="shared" si="77"/>
        <v>180</v>
      </c>
      <c r="W104" s="421"/>
      <c r="X104" s="430">
        <f t="shared" si="11"/>
        <v>0</v>
      </c>
      <c r="Y104" s="339">
        <f t="shared" si="78"/>
        <v>200</v>
      </c>
      <c r="Z104" s="421"/>
      <c r="AA104" s="430">
        <f t="shared" si="13"/>
        <v>0</v>
      </c>
      <c r="AB104" s="355">
        <f t="shared" si="14"/>
        <v>0</v>
      </c>
      <c r="AC104" s="9">
        <f t="shared" si="68"/>
        <v>0.15</v>
      </c>
      <c r="AD104" s="9">
        <f t="shared" si="79"/>
        <v>2.0912299045876357E-2</v>
      </c>
      <c r="AE104" s="11">
        <f t="shared" si="65"/>
        <v>160</v>
      </c>
      <c r="AF104" s="421"/>
      <c r="AG104" s="411">
        <f t="shared" si="16"/>
        <v>0</v>
      </c>
      <c r="AH104" s="12">
        <f t="shared" si="80"/>
        <v>180</v>
      </c>
      <c r="AI104" s="421"/>
      <c r="AJ104" s="439">
        <f t="shared" si="18"/>
        <v>0</v>
      </c>
      <c r="AK104" s="13">
        <f t="shared" si="81"/>
        <v>200</v>
      </c>
      <c r="AL104" s="426"/>
      <c r="AM104" s="427">
        <f t="shared" si="20"/>
        <v>0</v>
      </c>
      <c r="AN104" s="361">
        <f t="shared" si="21"/>
        <v>0</v>
      </c>
      <c r="AO104" s="378">
        <f t="shared" si="69"/>
        <v>0.15</v>
      </c>
      <c r="AP104" s="378">
        <f t="shared" si="82"/>
        <v>2.0912299045876357E-2</v>
      </c>
      <c r="AQ104" s="379">
        <f t="shared" si="66"/>
        <v>160</v>
      </c>
      <c r="AR104" s="421"/>
      <c r="AS104" s="411">
        <f t="shared" si="23"/>
        <v>0</v>
      </c>
      <c r="AT104" s="383">
        <f t="shared" si="83"/>
        <v>180</v>
      </c>
      <c r="AU104" s="421"/>
      <c r="AV104" s="439">
        <f t="shared" si="25"/>
        <v>0</v>
      </c>
      <c r="AW104" s="385">
        <f t="shared" si="84"/>
        <v>200</v>
      </c>
      <c r="AX104" s="421"/>
      <c r="AY104" s="427">
        <f t="shared" si="27"/>
        <v>0</v>
      </c>
      <c r="AZ104" s="361">
        <f t="shared" si="28"/>
        <v>0</v>
      </c>
      <c r="BA104" s="17">
        <f t="shared" si="73"/>
        <v>6.012285975689452E-3</v>
      </c>
      <c r="BB104" s="14">
        <f t="shared" si="85"/>
        <v>46</v>
      </c>
      <c r="BC104" s="24"/>
      <c r="BD104" s="10">
        <f t="shared" si="30"/>
        <v>0</v>
      </c>
      <c r="BE104" s="15">
        <f t="shared" si="86"/>
        <v>53</v>
      </c>
      <c r="BF104" s="24"/>
      <c r="BG104" s="23">
        <f t="shared" si="32"/>
        <v>0</v>
      </c>
      <c r="BH104" s="16">
        <f t="shared" si="87"/>
        <v>61</v>
      </c>
      <c r="BI104" s="24"/>
      <c r="BJ104" s="25">
        <f t="shared" si="34"/>
        <v>0</v>
      </c>
      <c r="BK104" s="26">
        <f t="shared" si="35"/>
        <v>0</v>
      </c>
      <c r="BL104" s="17">
        <f t="shared" si="88"/>
        <v>4.7924018646799977E-3</v>
      </c>
      <c r="BM104" s="14">
        <f t="shared" si="89"/>
        <v>36.666666666666664</v>
      </c>
      <c r="BN104" s="24"/>
      <c r="BO104" s="10">
        <f t="shared" si="38"/>
        <v>0</v>
      </c>
      <c r="BP104" s="15">
        <f t="shared" si="90"/>
        <v>42</v>
      </c>
      <c r="BQ104" s="24"/>
      <c r="BR104" s="23">
        <f t="shared" si="40"/>
        <v>0</v>
      </c>
      <c r="BS104" s="16">
        <f t="shared" si="91"/>
        <v>48</v>
      </c>
      <c r="BT104" s="24"/>
      <c r="BU104" s="25">
        <f t="shared" si="42"/>
        <v>0</v>
      </c>
      <c r="BV104" s="26">
        <f t="shared" si="43"/>
        <v>0</v>
      </c>
      <c r="BW104" s="17">
        <f t="shared" si="92"/>
        <v>4.0144145489851932E-3</v>
      </c>
      <c r="BX104" s="14">
        <f t="shared" si="93"/>
        <v>30.714285714285715</v>
      </c>
      <c r="BY104" s="24"/>
      <c r="BZ104" s="10">
        <f t="shared" si="46"/>
        <v>0</v>
      </c>
      <c r="CA104" s="15">
        <f t="shared" si="94"/>
        <v>35</v>
      </c>
      <c r="CB104" s="24"/>
      <c r="CC104" s="23">
        <f t="shared" si="48"/>
        <v>0</v>
      </c>
      <c r="CD104" s="16">
        <f t="shared" si="95"/>
        <v>40</v>
      </c>
      <c r="CE104" s="24"/>
      <c r="CF104" s="25">
        <f t="shared" si="50"/>
        <v>0</v>
      </c>
      <c r="CG104" s="26">
        <f t="shared" si="51"/>
        <v>0</v>
      </c>
      <c r="CH104" s="17">
        <f t="shared" si="96"/>
        <v>3.3492353940661351E-3</v>
      </c>
      <c r="CI104" s="14">
        <f t="shared" si="97"/>
        <v>25.625</v>
      </c>
      <c r="CJ104" s="24"/>
      <c r="CK104" s="10">
        <f t="shared" si="54"/>
        <v>0</v>
      </c>
      <c r="CL104" s="15">
        <f t="shared" si="98"/>
        <v>29</v>
      </c>
      <c r="CM104" s="24"/>
      <c r="CN104" s="23">
        <f t="shared" si="56"/>
        <v>0</v>
      </c>
      <c r="CO104" s="15">
        <f t="shared" si="99"/>
        <v>33</v>
      </c>
      <c r="CP104" s="24"/>
      <c r="CQ104" s="23">
        <f t="shared" si="58"/>
        <v>0</v>
      </c>
      <c r="CR104" s="361">
        <f t="shared" si="59"/>
        <v>0</v>
      </c>
    </row>
    <row r="105" spans="1:96" hidden="1" x14ac:dyDescent="0.25">
      <c r="A105" s="50">
        <f t="shared" si="72"/>
        <v>92</v>
      </c>
      <c r="B105" s="367">
        <f t="shared" si="60"/>
        <v>7751</v>
      </c>
      <c r="C105" s="387" t="s">
        <v>10</v>
      </c>
      <c r="D105" s="366">
        <f t="shared" si="67"/>
        <v>7850</v>
      </c>
      <c r="E105" s="326">
        <f t="shared" si="70"/>
        <v>0.11300000000000004</v>
      </c>
      <c r="F105" s="326">
        <f t="shared" si="100"/>
        <v>2.064249774222681E-2</v>
      </c>
      <c r="G105" s="327">
        <f t="shared" si="61"/>
        <v>160</v>
      </c>
      <c r="H105" s="415"/>
      <c r="I105" s="414">
        <f t="shared" si="3"/>
        <v>0</v>
      </c>
      <c r="J105" s="329">
        <f t="shared" si="74"/>
        <v>180</v>
      </c>
      <c r="K105" s="421"/>
      <c r="L105" s="414">
        <f t="shared" si="5"/>
        <v>0</v>
      </c>
      <c r="M105" s="333">
        <f t="shared" si="75"/>
        <v>200</v>
      </c>
      <c r="N105" s="428"/>
      <c r="O105" s="414">
        <f t="shared" si="7"/>
        <v>0</v>
      </c>
      <c r="P105" s="351">
        <f t="shared" si="62"/>
        <v>0</v>
      </c>
      <c r="Q105" s="335">
        <f t="shared" si="71"/>
        <v>0.14000000000000007</v>
      </c>
      <c r="R105" s="335">
        <f t="shared" si="76"/>
        <v>2.064249774222681E-2</v>
      </c>
      <c r="S105" s="336">
        <f t="shared" si="64"/>
        <v>160</v>
      </c>
      <c r="T105" s="421"/>
      <c r="U105" s="411">
        <f t="shared" si="9"/>
        <v>0</v>
      </c>
      <c r="V105" s="338">
        <f t="shared" si="77"/>
        <v>180</v>
      </c>
      <c r="W105" s="421"/>
      <c r="X105" s="430">
        <f t="shared" si="11"/>
        <v>0</v>
      </c>
      <c r="Y105" s="339">
        <f t="shared" si="78"/>
        <v>200</v>
      </c>
      <c r="Z105" s="421"/>
      <c r="AA105" s="430">
        <f t="shared" si="13"/>
        <v>0</v>
      </c>
      <c r="AB105" s="355">
        <f t="shared" si="14"/>
        <v>0</v>
      </c>
      <c r="AC105" s="9">
        <f t="shared" si="68"/>
        <v>0.15</v>
      </c>
      <c r="AD105" s="9">
        <f t="shared" si="79"/>
        <v>2.064249774222681E-2</v>
      </c>
      <c r="AE105" s="11">
        <f t="shared" si="65"/>
        <v>160</v>
      </c>
      <c r="AF105" s="421"/>
      <c r="AG105" s="411">
        <f t="shared" si="16"/>
        <v>0</v>
      </c>
      <c r="AH105" s="12">
        <f t="shared" si="80"/>
        <v>180</v>
      </c>
      <c r="AI105" s="421"/>
      <c r="AJ105" s="439">
        <f t="shared" si="18"/>
        <v>0</v>
      </c>
      <c r="AK105" s="13">
        <f t="shared" si="81"/>
        <v>200</v>
      </c>
      <c r="AL105" s="426"/>
      <c r="AM105" s="427">
        <f t="shared" si="20"/>
        <v>0</v>
      </c>
      <c r="AN105" s="361">
        <f t="shared" si="21"/>
        <v>0</v>
      </c>
      <c r="AO105" s="378">
        <f t="shared" si="69"/>
        <v>0.15</v>
      </c>
      <c r="AP105" s="378">
        <f t="shared" si="82"/>
        <v>2.064249774222681E-2</v>
      </c>
      <c r="AQ105" s="379">
        <f t="shared" si="66"/>
        <v>160</v>
      </c>
      <c r="AR105" s="421"/>
      <c r="AS105" s="411">
        <f t="shared" si="23"/>
        <v>0</v>
      </c>
      <c r="AT105" s="383">
        <f t="shared" si="83"/>
        <v>180</v>
      </c>
      <c r="AU105" s="421"/>
      <c r="AV105" s="439">
        <f t="shared" si="25"/>
        <v>0</v>
      </c>
      <c r="AW105" s="385">
        <f t="shared" si="84"/>
        <v>200</v>
      </c>
      <c r="AX105" s="421"/>
      <c r="AY105" s="427">
        <f t="shared" si="27"/>
        <v>0</v>
      </c>
      <c r="AZ105" s="361">
        <f t="shared" si="28"/>
        <v>0</v>
      </c>
      <c r="BA105" s="17">
        <f t="shared" si="73"/>
        <v>6.0637337117791252E-3</v>
      </c>
      <c r="BB105" s="14">
        <f t="shared" si="85"/>
        <v>47</v>
      </c>
      <c r="BC105" s="24"/>
      <c r="BD105" s="10">
        <f t="shared" si="30"/>
        <v>0</v>
      </c>
      <c r="BE105" s="15">
        <f t="shared" si="86"/>
        <v>54</v>
      </c>
      <c r="BF105" s="24"/>
      <c r="BG105" s="23">
        <f t="shared" si="32"/>
        <v>0</v>
      </c>
      <c r="BH105" s="16">
        <f t="shared" si="87"/>
        <v>62</v>
      </c>
      <c r="BI105" s="24"/>
      <c r="BJ105" s="25">
        <f t="shared" si="34"/>
        <v>0</v>
      </c>
      <c r="BK105" s="26">
        <f t="shared" si="35"/>
        <v>0</v>
      </c>
      <c r="BL105" s="17">
        <f t="shared" si="88"/>
        <v>4.8380854083344086E-3</v>
      </c>
      <c r="BM105" s="14">
        <f t="shared" si="89"/>
        <v>37.5</v>
      </c>
      <c r="BN105" s="24"/>
      <c r="BO105" s="10">
        <f t="shared" si="38"/>
        <v>0</v>
      </c>
      <c r="BP105" s="15">
        <f t="shared" si="90"/>
        <v>43</v>
      </c>
      <c r="BQ105" s="24"/>
      <c r="BR105" s="23">
        <f t="shared" si="40"/>
        <v>0</v>
      </c>
      <c r="BS105" s="16">
        <f t="shared" si="91"/>
        <v>49</v>
      </c>
      <c r="BT105" s="24"/>
      <c r="BU105" s="25">
        <f t="shared" si="42"/>
        <v>0</v>
      </c>
      <c r="BV105" s="26">
        <f t="shared" si="43"/>
        <v>0</v>
      </c>
      <c r="BW105" s="17">
        <f t="shared" si="92"/>
        <v>4.0547763422231235E-3</v>
      </c>
      <c r="BX105" s="14">
        <f t="shared" si="93"/>
        <v>31.428571428571427</v>
      </c>
      <c r="BY105" s="24"/>
      <c r="BZ105" s="10">
        <f t="shared" si="46"/>
        <v>0</v>
      </c>
      <c r="CA105" s="15">
        <f t="shared" si="94"/>
        <v>36</v>
      </c>
      <c r="CB105" s="24"/>
      <c r="CC105" s="23">
        <f t="shared" si="48"/>
        <v>0</v>
      </c>
      <c r="CD105" s="16">
        <f t="shared" si="95"/>
        <v>41</v>
      </c>
      <c r="CE105" s="24"/>
      <c r="CF105" s="25">
        <f t="shared" si="50"/>
        <v>0</v>
      </c>
      <c r="CG105" s="26">
        <f t="shared" si="51"/>
        <v>0</v>
      </c>
      <c r="CH105" s="17">
        <f t="shared" si="96"/>
        <v>3.3866597858340859E-3</v>
      </c>
      <c r="CI105" s="14">
        <f t="shared" si="97"/>
        <v>26.25</v>
      </c>
      <c r="CJ105" s="24"/>
      <c r="CK105" s="10">
        <f t="shared" si="54"/>
        <v>0</v>
      </c>
      <c r="CL105" s="15">
        <f t="shared" si="98"/>
        <v>30</v>
      </c>
      <c r="CM105" s="24"/>
      <c r="CN105" s="23">
        <f t="shared" si="56"/>
        <v>0</v>
      </c>
      <c r="CO105" s="15">
        <f t="shared" si="99"/>
        <v>35</v>
      </c>
      <c r="CP105" s="24"/>
      <c r="CQ105" s="23">
        <f t="shared" si="58"/>
        <v>0</v>
      </c>
      <c r="CR105" s="361">
        <f t="shared" si="59"/>
        <v>0</v>
      </c>
    </row>
    <row r="106" spans="1:96" hidden="1" x14ac:dyDescent="0.25">
      <c r="A106" s="50">
        <f t="shared" si="72"/>
        <v>93</v>
      </c>
      <c r="B106" s="367">
        <f t="shared" si="60"/>
        <v>7851</v>
      </c>
      <c r="C106" s="387" t="s">
        <v>10</v>
      </c>
      <c r="D106" s="366">
        <f t="shared" si="67"/>
        <v>7950</v>
      </c>
      <c r="E106" s="326">
        <f t="shared" si="70"/>
        <v>0.11300000000000004</v>
      </c>
      <c r="F106" s="326">
        <f t="shared" si="100"/>
        <v>2.0379569481594702E-2</v>
      </c>
      <c r="G106" s="327">
        <f t="shared" si="61"/>
        <v>160</v>
      </c>
      <c r="H106" s="415"/>
      <c r="I106" s="414">
        <f t="shared" si="3"/>
        <v>0</v>
      </c>
      <c r="J106" s="329">
        <f t="shared" si="74"/>
        <v>180</v>
      </c>
      <c r="K106" s="421"/>
      <c r="L106" s="414">
        <f t="shared" si="5"/>
        <v>0</v>
      </c>
      <c r="M106" s="333">
        <f t="shared" si="75"/>
        <v>200</v>
      </c>
      <c r="N106" s="428"/>
      <c r="O106" s="414">
        <f t="shared" si="7"/>
        <v>0</v>
      </c>
      <c r="P106" s="351">
        <f t="shared" si="62"/>
        <v>0</v>
      </c>
      <c r="Q106" s="335">
        <f t="shared" si="71"/>
        <v>0.14000000000000007</v>
      </c>
      <c r="R106" s="335">
        <f t="shared" si="76"/>
        <v>2.0379569481594702E-2</v>
      </c>
      <c r="S106" s="336">
        <f t="shared" si="64"/>
        <v>160</v>
      </c>
      <c r="T106" s="421"/>
      <c r="U106" s="411">
        <f t="shared" si="9"/>
        <v>0</v>
      </c>
      <c r="V106" s="338">
        <f t="shared" si="77"/>
        <v>180</v>
      </c>
      <c r="W106" s="421"/>
      <c r="X106" s="430">
        <f t="shared" si="11"/>
        <v>0</v>
      </c>
      <c r="Y106" s="339">
        <f t="shared" si="78"/>
        <v>200</v>
      </c>
      <c r="Z106" s="421"/>
      <c r="AA106" s="430">
        <f t="shared" si="13"/>
        <v>0</v>
      </c>
      <c r="AB106" s="355">
        <f t="shared" si="14"/>
        <v>0</v>
      </c>
      <c r="AC106" s="9">
        <f t="shared" si="68"/>
        <v>0.15</v>
      </c>
      <c r="AD106" s="9">
        <f t="shared" si="79"/>
        <v>2.0379569481594702E-2</v>
      </c>
      <c r="AE106" s="11">
        <f t="shared" si="65"/>
        <v>160</v>
      </c>
      <c r="AF106" s="421"/>
      <c r="AG106" s="411">
        <f t="shared" si="16"/>
        <v>0</v>
      </c>
      <c r="AH106" s="12">
        <f t="shared" si="80"/>
        <v>180</v>
      </c>
      <c r="AI106" s="421"/>
      <c r="AJ106" s="439">
        <f t="shared" si="18"/>
        <v>0</v>
      </c>
      <c r="AK106" s="13">
        <f t="shared" si="81"/>
        <v>200</v>
      </c>
      <c r="AL106" s="426"/>
      <c r="AM106" s="427">
        <f t="shared" si="20"/>
        <v>0</v>
      </c>
      <c r="AN106" s="361">
        <f t="shared" si="21"/>
        <v>0</v>
      </c>
      <c r="AO106" s="378">
        <f t="shared" si="69"/>
        <v>0.15</v>
      </c>
      <c r="AP106" s="378">
        <f t="shared" si="82"/>
        <v>2.0379569481594702E-2</v>
      </c>
      <c r="AQ106" s="379">
        <f t="shared" si="66"/>
        <v>160</v>
      </c>
      <c r="AR106" s="421"/>
      <c r="AS106" s="411">
        <f t="shared" si="23"/>
        <v>0</v>
      </c>
      <c r="AT106" s="383">
        <f t="shared" si="83"/>
        <v>180</v>
      </c>
      <c r="AU106" s="421"/>
      <c r="AV106" s="439">
        <f t="shared" si="25"/>
        <v>0</v>
      </c>
      <c r="AW106" s="385">
        <f t="shared" si="84"/>
        <v>200</v>
      </c>
      <c r="AX106" s="421"/>
      <c r="AY106" s="427">
        <f t="shared" si="27"/>
        <v>0</v>
      </c>
      <c r="AZ106" s="361">
        <f t="shared" si="28"/>
        <v>0</v>
      </c>
      <c r="BA106" s="17">
        <f t="shared" si="73"/>
        <v>6.1138708444784104E-3</v>
      </c>
      <c r="BB106" s="14">
        <f t="shared" si="85"/>
        <v>48</v>
      </c>
      <c r="BC106" s="24"/>
      <c r="BD106" s="10">
        <f t="shared" si="30"/>
        <v>0</v>
      </c>
      <c r="BE106" s="15">
        <f t="shared" si="86"/>
        <v>55</v>
      </c>
      <c r="BF106" s="24"/>
      <c r="BG106" s="23">
        <f t="shared" si="32"/>
        <v>0</v>
      </c>
      <c r="BH106" s="16">
        <f t="shared" si="87"/>
        <v>63</v>
      </c>
      <c r="BI106" s="24"/>
      <c r="BJ106" s="25">
        <f t="shared" si="34"/>
        <v>0</v>
      </c>
      <c r="BK106" s="26">
        <f t="shared" si="35"/>
        <v>0</v>
      </c>
      <c r="BL106" s="17">
        <f t="shared" si="88"/>
        <v>4.8826051882987307E-3</v>
      </c>
      <c r="BM106" s="14">
        <f t="shared" si="89"/>
        <v>38.333333333333336</v>
      </c>
      <c r="BN106" s="24"/>
      <c r="BO106" s="10">
        <f t="shared" si="38"/>
        <v>0</v>
      </c>
      <c r="BP106" s="15">
        <f t="shared" si="90"/>
        <v>44</v>
      </c>
      <c r="BQ106" s="24"/>
      <c r="BR106" s="23">
        <f t="shared" si="40"/>
        <v>0</v>
      </c>
      <c r="BS106" s="16">
        <f t="shared" si="91"/>
        <v>51</v>
      </c>
      <c r="BT106" s="24"/>
      <c r="BU106" s="25">
        <f t="shared" si="42"/>
        <v>0</v>
      </c>
      <c r="BV106" s="26">
        <f t="shared" si="43"/>
        <v>0</v>
      </c>
      <c r="BW106" s="17">
        <f t="shared" si="92"/>
        <v>4.094109940498936E-3</v>
      </c>
      <c r="BX106" s="14">
        <f t="shared" si="93"/>
        <v>32.142857142857146</v>
      </c>
      <c r="BY106" s="24"/>
      <c r="BZ106" s="10">
        <f t="shared" si="46"/>
        <v>0</v>
      </c>
      <c r="CA106" s="15">
        <f t="shared" si="94"/>
        <v>37</v>
      </c>
      <c r="CB106" s="24"/>
      <c r="CC106" s="23">
        <f t="shared" si="48"/>
        <v>0</v>
      </c>
      <c r="CD106" s="16">
        <f t="shared" si="95"/>
        <v>43</v>
      </c>
      <c r="CE106" s="24"/>
      <c r="CF106" s="25">
        <f t="shared" si="50"/>
        <v>0</v>
      </c>
      <c r="CG106" s="26">
        <f t="shared" si="51"/>
        <v>0</v>
      </c>
      <c r="CH106" s="17">
        <f t="shared" si="96"/>
        <v>3.4231308113616102E-3</v>
      </c>
      <c r="CI106" s="14">
        <f t="shared" si="97"/>
        <v>26.875</v>
      </c>
      <c r="CJ106" s="24"/>
      <c r="CK106" s="10">
        <f t="shared" si="54"/>
        <v>0</v>
      </c>
      <c r="CL106" s="15">
        <f t="shared" si="98"/>
        <v>31</v>
      </c>
      <c r="CM106" s="24"/>
      <c r="CN106" s="23">
        <f t="shared" si="56"/>
        <v>0</v>
      </c>
      <c r="CO106" s="15">
        <f t="shared" si="99"/>
        <v>36</v>
      </c>
      <c r="CP106" s="24"/>
      <c r="CQ106" s="23">
        <f t="shared" si="58"/>
        <v>0</v>
      </c>
      <c r="CR106" s="361">
        <f t="shared" si="59"/>
        <v>0</v>
      </c>
    </row>
    <row r="107" spans="1:96" hidden="1" x14ac:dyDescent="0.25">
      <c r="A107" s="50">
        <f t="shared" si="72"/>
        <v>94</v>
      </c>
      <c r="B107" s="367">
        <f t="shared" si="60"/>
        <v>7951</v>
      </c>
      <c r="C107" s="387" t="s">
        <v>10</v>
      </c>
      <c r="D107" s="366">
        <f t="shared" si="67"/>
        <v>8050</v>
      </c>
      <c r="E107" s="326">
        <f t="shared" si="70"/>
        <v>0.11300000000000004</v>
      </c>
      <c r="F107" s="326">
        <f t="shared" si="100"/>
        <v>2.0123254936485976E-2</v>
      </c>
      <c r="G107" s="327">
        <f t="shared" si="61"/>
        <v>160</v>
      </c>
      <c r="H107" s="415"/>
      <c r="I107" s="414">
        <f t="shared" si="3"/>
        <v>0</v>
      </c>
      <c r="J107" s="329">
        <f t="shared" si="74"/>
        <v>180</v>
      </c>
      <c r="K107" s="421"/>
      <c r="L107" s="414">
        <f t="shared" si="5"/>
        <v>0</v>
      </c>
      <c r="M107" s="333">
        <f t="shared" si="75"/>
        <v>200</v>
      </c>
      <c r="N107" s="428"/>
      <c r="O107" s="414">
        <f t="shared" ref="O107:O120" si="101">SUM(M107*N107)</f>
        <v>0</v>
      </c>
      <c r="P107" s="351">
        <f t="shared" si="62"/>
        <v>0</v>
      </c>
      <c r="Q107" s="335">
        <f t="shared" si="71"/>
        <v>0.14000000000000007</v>
      </c>
      <c r="R107" s="335">
        <f t="shared" si="76"/>
        <v>2.0123254936485976E-2</v>
      </c>
      <c r="S107" s="336">
        <f t="shared" si="64"/>
        <v>160</v>
      </c>
      <c r="T107" s="421"/>
      <c r="U107" s="411">
        <f t="shared" si="9"/>
        <v>0</v>
      </c>
      <c r="V107" s="338">
        <f t="shared" si="77"/>
        <v>180</v>
      </c>
      <c r="W107" s="421"/>
      <c r="X107" s="430">
        <f t="shared" si="11"/>
        <v>0</v>
      </c>
      <c r="Y107" s="339">
        <f t="shared" si="78"/>
        <v>200</v>
      </c>
      <c r="Z107" s="421"/>
      <c r="AA107" s="430">
        <f t="shared" si="13"/>
        <v>0</v>
      </c>
      <c r="AB107" s="355">
        <f t="shared" si="14"/>
        <v>0</v>
      </c>
      <c r="AC107" s="9">
        <f t="shared" si="68"/>
        <v>0.15</v>
      </c>
      <c r="AD107" s="9">
        <f t="shared" si="79"/>
        <v>2.0123254936485976E-2</v>
      </c>
      <c r="AE107" s="11">
        <f t="shared" si="65"/>
        <v>160</v>
      </c>
      <c r="AF107" s="421"/>
      <c r="AG107" s="411">
        <f t="shared" si="16"/>
        <v>0</v>
      </c>
      <c r="AH107" s="12">
        <f t="shared" si="80"/>
        <v>180</v>
      </c>
      <c r="AI107" s="421"/>
      <c r="AJ107" s="439">
        <f t="shared" si="18"/>
        <v>0</v>
      </c>
      <c r="AK107" s="13">
        <f t="shared" si="81"/>
        <v>200</v>
      </c>
      <c r="AL107" s="426"/>
      <c r="AM107" s="427">
        <f t="shared" si="20"/>
        <v>0</v>
      </c>
      <c r="AN107" s="361">
        <f t="shared" si="21"/>
        <v>0</v>
      </c>
      <c r="AO107" s="378">
        <f t="shared" si="69"/>
        <v>0.15</v>
      </c>
      <c r="AP107" s="378">
        <f t="shared" si="82"/>
        <v>2.0123254936485976E-2</v>
      </c>
      <c r="AQ107" s="379">
        <f t="shared" si="66"/>
        <v>160</v>
      </c>
      <c r="AR107" s="421"/>
      <c r="AS107" s="411">
        <f t="shared" si="23"/>
        <v>0</v>
      </c>
      <c r="AT107" s="383">
        <f t="shared" si="83"/>
        <v>180</v>
      </c>
      <c r="AU107" s="421"/>
      <c r="AV107" s="439">
        <f t="shared" si="25"/>
        <v>0</v>
      </c>
      <c r="AW107" s="385">
        <f t="shared" si="84"/>
        <v>200</v>
      </c>
      <c r="AX107" s="421"/>
      <c r="AY107" s="427">
        <f t="shared" si="27"/>
        <v>0</v>
      </c>
      <c r="AZ107" s="361">
        <f t="shared" si="28"/>
        <v>0</v>
      </c>
      <c r="BA107" s="17">
        <f t="shared" si="73"/>
        <v>6.1627468242988299E-3</v>
      </c>
      <c r="BB107" s="14">
        <f t="shared" si="85"/>
        <v>49</v>
      </c>
      <c r="BC107" s="24"/>
      <c r="BD107" s="10">
        <f t="shared" si="30"/>
        <v>0</v>
      </c>
      <c r="BE107" s="15">
        <f t="shared" si="86"/>
        <v>56</v>
      </c>
      <c r="BF107" s="24"/>
      <c r="BG107" s="23">
        <f t="shared" si="32"/>
        <v>0</v>
      </c>
      <c r="BH107" s="16">
        <f t="shared" si="87"/>
        <v>64</v>
      </c>
      <c r="BI107" s="24"/>
      <c r="BJ107" s="25">
        <f t="shared" si="34"/>
        <v>0</v>
      </c>
      <c r="BK107" s="26">
        <f t="shared" si="35"/>
        <v>0</v>
      </c>
      <c r="BL107" s="17">
        <f t="shared" si="88"/>
        <v>4.9260051146606297E-3</v>
      </c>
      <c r="BM107" s="14">
        <f t="shared" si="89"/>
        <v>39.166666666666664</v>
      </c>
      <c r="BN107" s="24"/>
      <c r="BO107" s="10">
        <f t="shared" si="38"/>
        <v>0</v>
      </c>
      <c r="BP107" s="15">
        <f t="shared" si="90"/>
        <v>45</v>
      </c>
      <c r="BQ107" s="24"/>
      <c r="BR107" s="23">
        <f t="shared" si="40"/>
        <v>0</v>
      </c>
      <c r="BS107" s="16">
        <f t="shared" si="91"/>
        <v>52</v>
      </c>
      <c r="BT107" s="24"/>
      <c r="BU107" s="25">
        <f t="shared" si="42"/>
        <v>0</v>
      </c>
      <c r="BV107" s="26">
        <f t="shared" si="43"/>
        <v>0</v>
      </c>
      <c r="BW107" s="17">
        <f t="shared" si="92"/>
        <v>4.1324541387426552E-3</v>
      </c>
      <c r="BX107" s="14">
        <f t="shared" si="93"/>
        <v>32.857142857142854</v>
      </c>
      <c r="BY107" s="24"/>
      <c r="BZ107" s="10">
        <f t="shared" si="46"/>
        <v>0</v>
      </c>
      <c r="CA107" s="15">
        <f t="shared" si="94"/>
        <v>38</v>
      </c>
      <c r="CB107" s="24"/>
      <c r="CC107" s="23">
        <f t="shared" si="48"/>
        <v>0</v>
      </c>
      <c r="CD107" s="16">
        <f t="shared" si="95"/>
        <v>44</v>
      </c>
      <c r="CE107" s="24"/>
      <c r="CF107" s="25">
        <f t="shared" si="50"/>
        <v>0</v>
      </c>
      <c r="CG107" s="26">
        <f t="shared" si="51"/>
        <v>0</v>
      </c>
      <c r="CH107" s="17">
        <f t="shared" si="96"/>
        <v>3.4586844422085272E-3</v>
      </c>
      <c r="CI107" s="14">
        <f t="shared" si="97"/>
        <v>27.5</v>
      </c>
      <c r="CJ107" s="24"/>
      <c r="CK107" s="10">
        <f t="shared" si="54"/>
        <v>0</v>
      </c>
      <c r="CL107" s="15">
        <f t="shared" si="98"/>
        <v>32</v>
      </c>
      <c r="CM107" s="24"/>
      <c r="CN107" s="23">
        <f t="shared" si="56"/>
        <v>0</v>
      </c>
      <c r="CO107" s="15">
        <f t="shared" si="99"/>
        <v>37</v>
      </c>
      <c r="CP107" s="24"/>
      <c r="CQ107" s="23">
        <f t="shared" si="58"/>
        <v>0</v>
      </c>
      <c r="CR107" s="361">
        <f t="shared" si="59"/>
        <v>0</v>
      </c>
    </row>
    <row r="108" spans="1:96" hidden="1" x14ac:dyDescent="0.25">
      <c r="A108" s="50">
        <f t="shared" si="72"/>
        <v>95</v>
      </c>
      <c r="B108" s="367">
        <f t="shared" si="60"/>
        <v>8051</v>
      </c>
      <c r="C108" s="387" t="s">
        <v>10</v>
      </c>
      <c r="D108" s="366">
        <f t="shared" si="67"/>
        <v>8150</v>
      </c>
      <c r="E108" s="326">
        <f t="shared" si="70"/>
        <v>0.11300000000000004</v>
      </c>
      <c r="F108" s="326">
        <f t="shared" si="100"/>
        <v>1.9873307663644268E-2</v>
      </c>
      <c r="G108" s="327">
        <f t="shared" si="61"/>
        <v>160</v>
      </c>
      <c r="H108" s="415"/>
      <c r="I108" s="414">
        <f t="shared" si="3"/>
        <v>0</v>
      </c>
      <c r="J108" s="329">
        <f t="shared" si="74"/>
        <v>180</v>
      </c>
      <c r="K108" s="421"/>
      <c r="L108" s="414">
        <f t="shared" si="5"/>
        <v>0</v>
      </c>
      <c r="M108" s="333">
        <f t="shared" si="75"/>
        <v>200</v>
      </c>
      <c r="N108" s="428"/>
      <c r="O108" s="414">
        <f t="shared" si="101"/>
        <v>0</v>
      </c>
      <c r="P108" s="351">
        <f t="shared" si="62"/>
        <v>0</v>
      </c>
      <c r="Q108" s="335">
        <f t="shared" si="71"/>
        <v>0.14000000000000007</v>
      </c>
      <c r="R108" s="335">
        <f t="shared" si="76"/>
        <v>1.9873307663644268E-2</v>
      </c>
      <c r="S108" s="336">
        <f t="shared" si="64"/>
        <v>160</v>
      </c>
      <c r="T108" s="421"/>
      <c r="U108" s="411">
        <f t="shared" si="9"/>
        <v>0</v>
      </c>
      <c r="V108" s="338">
        <f t="shared" si="77"/>
        <v>180</v>
      </c>
      <c r="W108" s="421"/>
      <c r="X108" s="430">
        <f t="shared" si="11"/>
        <v>0</v>
      </c>
      <c r="Y108" s="339">
        <f t="shared" si="78"/>
        <v>200</v>
      </c>
      <c r="Z108" s="421"/>
      <c r="AA108" s="430">
        <f t="shared" si="13"/>
        <v>0</v>
      </c>
      <c r="AB108" s="355">
        <f t="shared" si="14"/>
        <v>0</v>
      </c>
      <c r="AC108" s="9">
        <f t="shared" si="68"/>
        <v>0.15</v>
      </c>
      <c r="AD108" s="9">
        <f t="shared" si="79"/>
        <v>1.9873307663644268E-2</v>
      </c>
      <c r="AE108" s="11">
        <f t="shared" si="65"/>
        <v>160</v>
      </c>
      <c r="AF108" s="421"/>
      <c r="AG108" s="411">
        <f t="shared" si="16"/>
        <v>0</v>
      </c>
      <c r="AH108" s="12">
        <f t="shared" si="80"/>
        <v>180</v>
      </c>
      <c r="AI108" s="421"/>
      <c r="AJ108" s="439">
        <f t="shared" si="18"/>
        <v>0</v>
      </c>
      <c r="AK108" s="13">
        <f t="shared" si="81"/>
        <v>200</v>
      </c>
      <c r="AL108" s="426"/>
      <c r="AM108" s="427">
        <f t="shared" si="20"/>
        <v>0</v>
      </c>
      <c r="AN108" s="361">
        <f t="shared" si="21"/>
        <v>0</v>
      </c>
      <c r="AO108" s="378">
        <f t="shared" si="69"/>
        <v>0.15</v>
      </c>
      <c r="AP108" s="378">
        <f t="shared" si="82"/>
        <v>1.9873307663644268E-2</v>
      </c>
      <c r="AQ108" s="379">
        <f t="shared" si="66"/>
        <v>160</v>
      </c>
      <c r="AR108" s="421"/>
      <c r="AS108" s="411">
        <f t="shared" si="23"/>
        <v>0</v>
      </c>
      <c r="AT108" s="383">
        <f t="shared" si="83"/>
        <v>180</v>
      </c>
      <c r="AU108" s="421"/>
      <c r="AV108" s="439">
        <f t="shared" si="25"/>
        <v>0</v>
      </c>
      <c r="AW108" s="385">
        <f t="shared" si="84"/>
        <v>200</v>
      </c>
      <c r="AX108" s="421"/>
      <c r="AY108" s="427">
        <f t="shared" si="27"/>
        <v>0</v>
      </c>
      <c r="AZ108" s="361">
        <f t="shared" si="28"/>
        <v>0</v>
      </c>
      <c r="BA108" s="17">
        <f t="shared" si="73"/>
        <v>6.2104086448888339E-3</v>
      </c>
      <c r="BB108" s="14">
        <f t="shared" si="85"/>
        <v>50</v>
      </c>
      <c r="BC108" s="24"/>
      <c r="BD108" s="10">
        <f t="shared" si="30"/>
        <v>0</v>
      </c>
      <c r="BE108" s="15">
        <f t="shared" si="86"/>
        <v>58</v>
      </c>
      <c r="BF108" s="24"/>
      <c r="BG108" s="23">
        <f t="shared" si="32"/>
        <v>0</v>
      </c>
      <c r="BH108" s="16">
        <f t="shared" si="87"/>
        <v>67</v>
      </c>
      <c r="BI108" s="24"/>
      <c r="BJ108" s="25">
        <f t="shared" si="34"/>
        <v>0</v>
      </c>
      <c r="BK108" s="26">
        <f t="shared" si="35"/>
        <v>0</v>
      </c>
      <c r="BL108" s="17">
        <f t="shared" si="88"/>
        <v>4.9683269159110669E-3</v>
      </c>
      <c r="BM108" s="14">
        <f t="shared" si="89"/>
        <v>40</v>
      </c>
      <c r="BN108" s="24"/>
      <c r="BO108" s="10">
        <f t="shared" si="38"/>
        <v>0</v>
      </c>
      <c r="BP108" s="15">
        <f t="shared" si="90"/>
        <v>46</v>
      </c>
      <c r="BQ108" s="24"/>
      <c r="BR108" s="23">
        <f t="shared" si="40"/>
        <v>0</v>
      </c>
      <c r="BS108" s="16">
        <f t="shared" si="91"/>
        <v>53</v>
      </c>
      <c r="BT108" s="24"/>
      <c r="BU108" s="25">
        <f t="shared" si="42"/>
        <v>0</v>
      </c>
      <c r="BV108" s="26">
        <f t="shared" si="43"/>
        <v>0</v>
      </c>
      <c r="BW108" s="17">
        <f t="shared" si="92"/>
        <v>4.1698458044253598E-3</v>
      </c>
      <c r="BX108" s="14">
        <f t="shared" si="93"/>
        <v>33.571428571428569</v>
      </c>
      <c r="BY108" s="24"/>
      <c r="BZ108" s="10">
        <f t="shared" si="46"/>
        <v>0</v>
      </c>
      <c r="CA108" s="15">
        <f t="shared" si="94"/>
        <v>39</v>
      </c>
      <c r="CB108" s="24"/>
      <c r="CC108" s="23">
        <f t="shared" si="48"/>
        <v>0</v>
      </c>
      <c r="CD108" s="16">
        <f t="shared" si="95"/>
        <v>45</v>
      </c>
      <c r="CE108" s="24"/>
      <c r="CF108" s="25">
        <f t="shared" si="50"/>
        <v>0</v>
      </c>
      <c r="CG108" s="26">
        <f t="shared" si="51"/>
        <v>0</v>
      </c>
      <c r="CH108" s="17">
        <f t="shared" si="96"/>
        <v>3.4933548627499689E-3</v>
      </c>
      <c r="CI108" s="14">
        <f t="shared" si="97"/>
        <v>28.125</v>
      </c>
      <c r="CJ108" s="24"/>
      <c r="CK108" s="10">
        <f t="shared" si="54"/>
        <v>0</v>
      </c>
      <c r="CL108" s="15">
        <f t="shared" si="98"/>
        <v>32</v>
      </c>
      <c r="CM108" s="24"/>
      <c r="CN108" s="23">
        <f t="shared" si="56"/>
        <v>0</v>
      </c>
      <c r="CO108" s="15">
        <f t="shared" si="99"/>
        <v>37</v>
      </c>
      <c r="CP108" s="24"/>
      <c r="CQ108" s="23">
        <f t="shared" si="58"/>
        <v>0</v>
      </c>
      <c r="CR108" s="361">
        <f t="shared" si="59"/>
        <v>0</v>
      </c>
    </row>
    <row r="109" spans="1:96" hidden="1" x14ac:dyDescent="0.25">
      <c r="A109" s="50">
        <f t="shared" si="72"/>
        <v>96</v>
      </c>
      <c r="B109" s="367">
        <f t="shared" si="60"/>
        <v>8151</v>
      </c>
      <c r="C109" s="387" t="s">
        <v>10</v>
      </c>
      <c r="D109" s="366">
        <f t="shared" si="67"/>
        <v>8250</v>
      </c>
      <c r="E109" s="326">
        <f t="shared" si="70"/>
        <v>0.11300000000000004</v>
      </c>
      <c r="F109" s="326">
        <f t="shared" si="100"/>
        <v>1.9629493313703839E-2</v>
      </c>
      <c r="G109" s="327">
        <f t="shared" si="61"/>
        <v>160</v>
      </c>
      <c r="H109" s="415"/>
      <c r="I109" s="414">
        <f t="shared" si="3"/>
        <v>0</v>
      </c>
      <c r="J109" s="329">
        <f t="shared" si="74"/>
        <v>180</v>
      </c>
      <c r="K109" s="421"/>
      <c r="L109" s="414">
        <f t="shared" si="5"/>
        <v>0</v>
      </c>
      <c r="M109" s="333">
        <f t="shared" si="75"/>
        <v>200</v>
      </c>
      <c r="N109" s="428"/>
      <c r="O109" s="414">
        <f t="shared" si="101"/>
        <v>0</v>
      </c>
      <c r="P109" s="351">
        <f t="shared" si="62"/>
        <v>0</v>
      </c>
      <c r="Q109" s="335">
        <f t="shared" si="71"/>
        <v>0.14000000000000007</v>
      </c>
      <c r="R109" s="335">
        <f t="shared" si="76"/>
        <v>1.9629493313703839E-2</v>
      </c>
      <c r="S109" s="336">
        <f t="shared" si="64"/>
        <v>160</v>
      </c>
      <c r="T109" s="421"/>
      <c r="U109" s="411">
        <f t="shared" si="9"/>
        <v>0</v>
      </c>
      <c r="V109" s="338">
        <f t="shared" si="77"/>
        <v>180</v>
      </c>
      <c r="W109" s="421"/>
      <c r="X109" s="430">
        <f t="shared" si="11"/>
        <v>0</v>
      </c>
      <c r="Y109" s="339">
        <f t="shared" si="78"/>
        <v>200</v>
      </c>
      <c r="Z109" s="421"/>
      <c r="AA109" s="430">
        <f t="shared" si="13"/>
        <v>0</v>
      </c>
      <c r="AB109" s="355">
        <f t="shared" si="14"/>
        <v>0</v>
      </c>
      <c r="AC109" s="9">
        <f t="shared" si="68"/>
        <v>0.15</v>
      </c>
      <c r="AD109" s="9">
        <f t="shared" si="79"/>
        <v>1.9629493313703839E-2</v>
      </c>
      <c r="AE109" s="11">
        <f t="shared" si="65"/>
        <v>160</v>
      </c>
      <c r="AF109" s="421"/>
      <c r="AG109" s="411">
        <f t="shared" si="16"/>
        <v>0</v>
      </c>
      <c r="AH109" s="12">
        <f t="shared" si="80"/>
        <v>180</v>
      </c>
      <c r="AI109" s="421"/>
      <c r="AJ109" s="439">
        <f t="shared" si="18"/>
        <v>0</v>
      </c>
      <c r="AK109" s="13">
        <f t="shared" si="81"/>
        <v>200</v>
      </c>
      <c r="AL109" s="426"/>
      <c r="AM109" s="427">
        <f t="shared" si="20"/>
        <v>0</v>
      </c>
      <c r="AN109" s="361">
        <f t="shared" si="21"/>
        <v>0</v>
      </c>
      <c r="AO109" s="378">
        <f t="shared" si="69"/>
        <v>0.15</v>
      </c>
      <c r="AP109" s="378">
        <f t="shared" si="82"/>
        <v>1.9629493313703839E-2</v>
      </c>
      <c r="AQ109" s="379">
        <f t="shared" si="66"/>
        <v>160</v>
      </c>
      <c r="AR109" s="421"/>
      <c r="AS109" s="411">
        <f t="shared" si="23"/>
        <v>0</v>
      </c>
      <c r="AT109" s="383">
        <f t="shared" si="83"/>
        <v>180</v>
      </c>
      <c r="AU109" s="421"/>
      <c r="AV109" s="439">
        <f t="shared" si="25"/>
        <v>0</v>
      </c>
      <c r="AW109" s="385">
        <f t="shared" si="84"/>
        <v>200</v>
      </c>
      <c r="AX109" s="421"/>
      <c r="AY109" s="427">
        <f t="shared" si="27"/>
        <v>0</v>
      </c>
      <c r="AZ109" s="361">
        <f t="shared" si="28"/>
        <v>0</v>
      </c>
      <c r="BA109" s="17">
        <f t="shared" si="73"/>
        <v>6.2569009937430992E-3</v>
      </c>
      <c r="BB109" s="14">
        <f t="shared" si="85"/>
        <v>51</v>
      </c>
      <c r="BC109" s="24"/>
      <c r="BD109" s="10">
        <f t="shared" si="30"/>
        <v>0</v>
      </c>
      <c r="BE109" s="15">
        <f t="shared" si="86"/>
        <v>59</v>
      </c>
      <c r="BF109" s="24"/>
      <c r="BG109" s="23">
        <f t="shared" si="32"/>
        <v>0</v>
      </c>
      <c r="BH109" s="16">
        <f t="shared" si="87"/>
        <v>68</v>
      </c>
      <c r="BI109" s="24"/>
      <c r="BJ109" s="25">
        <f t="shared" si="34"/>
        <v>0</v>
      </c>
      <c r="BK109" s="26">
        <f t="shared" si="35"/>
        <v>0</v>
      </c>
      <c r="BL109" s="17">
        <f t="shared" si="88"/>
        <v>5.0096102727681677E-3</v>
      </c>
      <c r="BM109" s="14">
        <f t="shared" si="89"/>
        <v>40.833333333333336</v>
      </c>
      <c r="BN109" s="24"/>
      <c r="BO109" s="10">
        <f t="shared" si="38"/>
        <v>0</v>
      </c>
      <c r="BP109" s="15">
        <f t="shared" si="90"/>
        <v>47</v>
      </c>
      <c r="BQ109" s="24"/>
      <c r="BR109" s="23">
        <f t="shared" si="40"/>
        <v>0</v>
      </c>
      <c r="BS109" s="16">
        <f t="shared" si="91"/>
        <v>54</v>
      </c>
      <c r="BT109" s="24"/>
      <c r="BU109" s="25">
        <f t="shared" si="42"/>
        <v>0</v>
      </c>
      <c r="BV109" s="26">
        <f t="shared" si="43"/>
        <v>0</v>
      </c>
      <c r="BW109" s="17">
        <f t="shared" si="92"/>
        <v>4.2063199957936802E-3</v>
      </c>
      <c r="BX109" s="14">
        <f t="shared" si="93"/>
        <v>34.285714285714285</v>
      </c>
      <c r="BY109" s="24"/>
      <c r="BZ109" s="10">
        <f t="shared" si="46"/>
        <v>0</v>
      </c>
      <c r="CA109" s="15">
        <f t="shared" si="94"/>
        <v>39</v>
      </c>
      <c r="CB109" s="24"/>
      <c r="CC109" s="23">
        <f t="shared" si="48"/>
        <v>0</v>
      </c>
      <c r="CD109" s="16">
        <f t="shared" si="95"/>
        <v>45</v>
      </c>
      <c r="CE109" s="24"/>
      <c r="CF109" s="25">
        <f t="shared" si="50"/>
        <v>0</v>
      </c>
      <c r="CG109" s="26">
        <f t="shared" si="51"/>
        <v>0</v>
      </c>
      <c r="CH109" s="17">
        <f t="shared" si="96"/>
        <v>3.5271745798061589E-3</v>
      </c>
      <c r="CI109" s="14">
        <f t="shared" si="97"/>
        <v>28.75</v>
      </c>
      <c r="CJ109" s="24"/>
      <c r="CK109" s="10">
        <f t="shared" si="54"/>
        <v>0</v>
      </c>
      <c r="CL109" s="15">
        <f t="shared" si="98"/>
        <v>33</v>
      </c>
      <c r="CM109" s="24"/>
      <c r="CN109" s="23">
        <f t="shared" si="56"/>
        <v>0</v>
      </c>
      <c r="CO109" s="15">
        <f t="shared" si="99"/>
        <v>38</v>
      </c>
      <c r="CP109" s="24"/>
      <c r="CQ109" s="23">
        <f t="shared" si="58"/>
        <v>0</v>
      </c>
      <c r="CR109" s="361">
        <f t="shared" si="59"/>
        <v>0</v>
      </c>
    </row>
    <row r="110" spans="1:96" ht="15" hidden="1" customHeight="1" x14ac:dyDescent="0.25">
      <c r="A110" s="50">
        <f t="shared" si="72"/>
        <v>97</v>
      </c>
      <c r="B110" s="367">
        <f t="shared" si="60"/>
        <v>8251</v>
      </c>
      <c r="C110" s="387" t="s">
        <v>10</v>
      </c>
      <c r="D110" s="366">
        <f t="shared" si="67"/>
        <v>8350</v>
      </c>
      <c r="E110" s="326">
        <f t="shared" si="70"/>
        <v>0.11300000000000004</v>
      </c>
      <c r="F110" s="326">
        <f t="shared" si="100"/>
        <v>1.9391588898315357E-2</v>
      </c>
      <c r="G110" s="327">
        <f t="shared" si="61"/>
        <v>160</v>
      </c>
      <c r="H110" s="415"/>
      <c r="I110" s="414">
        <f t="shared" si="3"/>
        <v>0</v>
      </c>
      <c r="J110" s="329">
        <f t="shared" si="74"/>
        <v>180</v>
      </c>
      <c r="K110" s="421"/>
      <c r="L110" s="414">
        <f t="shared" si="5"/>
        <v>0</v>
      </c>
      <c r="M110" s="333">
        <f t="shared" si="75"/>
        <v>200</v>
      </c>
      <c r="N110" s="428"/>
      <c r="O110" s="414">
        <f t="shared" si="101"/>
        <v>0</v>
      </c>
      <c r="P110" s="351">
        <f t="shared" si="62"/>
        <v>0</v>
      </c>
      <c r="Q110" s="335">
        <f t="shared" si="71"/>
        <v>0.14000000000000007</v>
      </c>
      <c r="R110" s="335">
        <f t="shared" si="76"/>
        <v>1.9391588898315357E-2</v>
      </c>
      <c r="S110" s="336">
        <f t="shared" si="64"/>
        <v>160</v>
      </c>
      <c r="T110" s="421"/>
      <c r="U110" s="411">
        <f t="shared" si="9"/>
        <v>0</v>
      </c>
      <c r="V110" s="338">
        <f t="shared" si="77"/>
        <v>180</v>
      </c>
      <c r="W110" s="421"/>
      <c r="X110" s="430">
        <f t="shared" si="11"/>
        <v>0</v>
      </c>
      <c r="Y110" s="339">
        <f t="shared" si="78"/>
        <v>200</v>
      </c>
      <c r="Z110" s="421"/>
      <c r="AA110" s="430">
        <f t="shared" si="13"/>
        <v>0</v>
      </c>
      <c r="AB110" s="355">
        <f t="shared" si="14"/>
        <v>0</v>
      </c>
      <c r="AC110" s="9">
        <f t="shared" si="68"/>
        <v>0.15</v>
      </c>
      <c r="AD110" s="9">
        <f t="shared" si="79"/>
        <v>1.9391588898315357E-2</v>
      </c>
      <c r="AE110" s="11">
        <f t="shared" si="65"/>
        <v>160</v>
      </c>
      <c r="AF110" s="421"/>
      <c r="AG110" s="411">
        <f t="shared" si="16"/>
        <v>0</v>
      </c>
      <c r="AH110" s="12">
        <f t="shared" si="80"/>
        <v>180</v>
      </c>
      <c r="AI110" s="421"/>
      <c r="AJ110" s="439">
        <f t="shared" si="18"/>
        <v>0</v>
      </c>
      <c r="AK110" s="13">
        <f t="shared" si="81"/>
        <v>200</v>
      </c>
      <c r="AL110" s="426"/>
      <c r="AM110" s="427">
        <f t="shared" si="20"/>
        <v>0</v>
      </c>
      <c r="AN110" s="361">
        <f t="shared" si="21"/>
        <v>0</v>
      </c>
      <c r="AO110" s="378">
        <f t="shared" si="69"/>
        <v>0.15</v>
      </c>
      <c r="AP110" s="378">
        <f t="shared" si="82"/>
        <v>1.9391588898315357E-2</v>
      </c>
      <c r="AQ110" s="379">
        <f t="shared" si="66"/>
        <v>160</v>
      </c>
      <c r="AR110" s="421"/>
      <c r="AS110" s="411">
        <f t="shared" si="23"/>
        <v>0</v>
      </c>
      <c r="AT110" s="383">
        <f t="shared" si="83"/>
        <v>180</v>
      </c>
      <c r="AU110" s="421"/>
      <c r="AV110" s="439">
        <f t="shared" si="25"/>
        <v>0</v>
      </c>
      <c r="AW110" s="385">
        <f t="shared" si="84"/>
        <v>200</v>
      </c>
      <c r="AX110" s="421"/>
      <c r="AY110" s="427">
        <f t="shared" si="27"/>
        <v>0</v>
      </c>
      <c r="AZ110" s="361">
        <f t="shared" si="28"/>
        <v>0</v>
      </c>
      <c r="BA110" s="17">
        <f t="shared" si="73"/>
        <v>6.3022663919524904E-3</v>
      </c>
      <c r="BB110" s="14">
        <f t="shared" si="85"/>
        <v>52</v>
      </c>
      <c r="BC110" s="24"/>
      <c r="BD110" s="10">
        <f t="shared" si="30"/>
        <v>0</v>
      </c>
      <c r="BE110" s="15">
        <f t="shared" si="86"/>
        <v>60</v>
      </c>
      <c r="BF110" s="24"/>
      <c r="BG110" s="23">
        <f t="shared" si="32"/>
        <v>0</v>
      </c>
      <c r="BH110" s="16">
        <f t="shared" si="87"/>
        <v>69</v>
      </c>
      <c r="BI110" s="24"/>
      <c r="BJ110" s="25">
        <f t="shared" si="34"/>
        <v>0</v>
      </c>
      <c r="BK110" s="26">
        <f t="shared" si="35"/>
        <v>0</v>
      </c>
      <c r="BL110" s="17">
        <f t="shared" si="88"/>
        <v>5.0498929422696237E-3</v>
      </c>
      <c r="BM110" s="14">
        <f t="shared" si="89"/>
        <v>41.666666666666664</v>
      </c>
      <c r="BN110" s="24"/>
      <c r="BO110" s="10">
        <f t="shared" si="38"/>
        <v>0</v>
      </c>
      <c r="BP110" s="15">
        <f t="shared" si="90"/>
        <v>48</v>
      </c>
      <c r="BQ110" s="24"/>
      <c r="BR110" s="23">
        <f t="shared" si="40"/>
        <v>0</v>
      </c>
      <c r="BS110" s="16">
        <f t="shared" si="91"/>
        <v>55</v>
      </c>
      <c r="BT110" s="24"/>
      <c r="BU110" s="25">
        <f t="shared" si="42"/>
        <v>0</v>
      </c>
      <c r="BV110" s="26">
        <f t="shared" si="43"/>
        <v>0</v>
      </c>
      <c r="BW110" s="17">
        <f t="shared" si="92"/>
        <v>4.2419100715064837E-3</v>
      </c>
      <c r="BX110" s="14">
        <f t="shared" si="93"/>
        <v>35</v>
      </c>
      <c r="BY110" s="24"/>
      <c r="BZ110" s="10">
        <f t="shared" si="46"/>
        <v>0</v>
      </c>
      <c r="CA110" s="15">
        <f t="shared" si="94"/>
        <v>40</v>
      </c>
      <c r="CB110" s="24"/>
      <c r="CC110" s="23">
        <f t="shared" si="48"/>
        <v>0</v>
      </c>
      <c r="CD110" s="16">
        <f t="shared" si="95"/>
        <v>46</v>
      </c>
      <c r="CE110" s="24"/>
      <c r="CF110" s="25">
        <f t="shared" si="50"/>
        <v>0</v>
      </c>
      <c r="CG110" s="26">
        <f t="shared" si="51"/>
        <v>0</v>
      </c>
      <c r="CH110" s="17">
        <f t="shared" si="96"/>
        <v>3.5601745243000848E-3</v>
      </c>
      <c r="CI110" s="14">
        <f t="shared" si="97"/>
        <v>29.375</v>
      </c>
      <c r="CJ110" s="24"/>
      <c r="CK110" s="10">
        <f t="shared" si="54"/>
        <v>0</v>
      </c>
      <c r="CL110" s="15">
        <f t="shared" si="98"/>
        <v>34</v>
      </c>
      <c r="CM110" s="24"/>
      <c r="CN110" s="23">
        <f t="shared" si="56"/>
        <v>0</v>
      </c>
      <c r="CO110" s="15">
        <f t="shared" si="99"/>
        <v>39</v>
      </c>
      <c r="CP110" s="24"/>
      <c r="CQ110" s="23">
        <f t="shared" si="58"/>
        <v>0</v>
      </c>
      <c r="CR110" s="361">
        <f t="shared" si="59"/>
        <v>0</v>
      </c>
    </row>
    <row r="111" spans="1:96" ht="15" hidden="1" customHeight="1" x14ac:dyDescent="0.25">
      <c r="A111" s="50">
        <f t="shared" si="72"/>
        <v>98</v>
      </c>
      <c r="B111" s="367">
        <f t="shared" si="60"/>
        <v>8351</v>
      </c>
      <c r="C111" s="387" t="s">
        <v>10</v>
      </c>
      <c r="D111" s="366">
        <f t="shared" si="67"/>
        <v>8450</v>
      </c>
      <c r="E111" s="326">
        <f t="shared" si="70"/>
        <v>0.11300000000000004</v>
      </c>
      <c r="F111" s="326">
        <f t="shared" si="100"/>
        <v>1.9159382109926956E-2</v>
      </c>
      <c r="G111" s="327">
        <f t="shared" si="61"/>
        <v>160</v>
      </c>
      <c r="H111" s="415"/>
      <c r="I111" s="414">
        <f t="shared" si="3"/>
        <v>0</v>
      </c>
      <c r="J111" s="329">
        <f t="shared" si="74"/>
        <v>180</v>
      </c>
      <c r="K111" s="421"/>
      <c r="L111" s="414">
        <f t="shared" si="5"/>
        <v>0</v>
      </c>
      <c r="M111" s="333">
        <f t="shared" si="75"/>
        <v>200</v>
      </c>
      <c r="N111" s="428"/>
      <c r="O111" s="414">
        <f t="shared" si="101"/>
        <v>0</v>
      </c>
      <c r="P111" s="351">
        <f t="shared" si="62"/>
        <v>0</v>
      </c>
      <c r="Q111" s="335">
        <f t="shared" si="71"/>
        <v>0.14000000000000007</v>
      </c>
      <c r="R111" s="335">
        <f t="shared" si="76"/>
        <v>1.9159382109926956E-2</v>
      </c>
      <c r="S111" s="336">
        <f t="shared" si="64"/>
        <v>160</v>
      </c>
      <c r="T111" s="421"/>
      <c r="U111" s="411">
        <f t="shared" si="9"/>
        <v>0</v>
      </c>
      <c r="V111" s="338">
        <f t="shared" si="77"/>
        <v>180</v>
      </c>
      <c r="W111" s="421"/>
      <c r="X111" s="430">
        <f t="shared" si="11"/>
        <v>0</v>
      </c>
      <c r="Y111" s="339">
        <f t="shared" si="78"/>
        <v>200</v>
      </c>
      <c r="Z111" s="421"/>
      <c r="AA111" s="430">
        <f t="shared" si="13"/>
        <v>0</v>
      </c>
      <c r="AB111" s="355">
        <f t="shared" si="14"/>
        <v>0</v>
      </c>
      <c r="AC111" s="9">
        <f t="shared" si="68"/>
        <v>0.15</v>
      </c>
      <c r="AD111" s="9">
        <f t="shared" si="79"/>
        <v>1.9159382109926956E-2</v>
      </c>
      <c r="AE111" s="11">
        <f t="shared" si="65"/>
        <v>160</v>
      </c>
      <c r="AF111" s="421"/>
      <c r="AG111" s="411">
        <f t="shared" si="16"/>
        <v>0</v>
      </c>
      <c r="AH111" s="12">
        <f t="shared" si="80"/>
        <v>180</v>
      </c>
      <c r="AI111" s="421"/>
      <c r="AJ111" s="439">
        <f t="shared" si="18"/>
        <v>0</v>
      </c>
      <c r="AK111" s="13">
        <f t="shared" si="81"/>
        <v>200</v>
      </c>
      <c r="AL111" s="426"/>
      <c r="AM111" s="427">
        <f t="shared" si="20"/>
        <v>0</v>
      </c>
      <c r="AN111" s="361">
        <f t="shared" si="21"/>
        <v>0</v>
      </c>
      <c r="AO111" s="378">
        <f t="shared" si="69"/>
        <v>0.15</v>
      </c>
      <c r="AP111" s="378">
        <f t="shared" si="82"/>
        <v>1.9159382109926956E-2</v>
      </c>
      <c r="AQ111" s="379">
        <f t="shared" si="66"/>
        <v>160</v>
      </c>
      <c r="AR111" s="421"/>
      <c r="AS111" s="411">
        <f t="shared" si="23"/>
        <v>0</v>
      </c>
      <c r="AT111" s="383">
        <f t="shared" si="83"/>
        <v>180</v>
      </c>
      <c r="AU111" s="421"/>
      <c r="AV111" s="439">
        <f t="shared" si="25"/>
        <v>0</v>
      </c>
      <c r="AW111" s="385">
        <f t="shared" si="84"/>
        <v>200</v>
      </c>
      <c r="AX111" s="421"/>
      <c r="AY111" s="427">
        <f t="shared" si="27"/>
        <v>0</v>
      </c>
      <c r="AZ111" s="361">
        <f t="shared" si="28"/>
        <v>0</v>
      </c>
      <c r="BA111" s="17">
        <f t="shared" ref="BA111:BA120" si="102">IF(OR(BB111=$H$6,BB111=0),"",BB111/B111)</f>
        <v>6.3465453239133036E-3</v>
      </c>
      <c r="BB111" s="14">
        <f t="shared" si="85"/>
        <v>53</v>
      </c>
      <c r="BC111" s="24"/>
      <c r="BD111" s="10">
        <f t="shared" si="30"/>
        <v>0</v>
      </c>
      <c r="BE111" s="15">
        <f t="shared" si="86"/>
        <v>61</v>
      </c>
      <c r="BF111" s="24"/>
      <c r="BG111" s="23">
        <f t="shared" si="32"/>
        <v>0</v>
      </c>
      <c r="BH111" s="16">
        <f t="shared" si="87"/>
        <v>70</v>
      </c>
      <c r="BI111" s="24"/>
      <c r="BJ111" s="25">
        <f t="shared" si="34"/>
        <v>0</v>
      </c>
      <c r="BK111" s="26">
        <f t="shared" si="35"/>
        <v>0</v>
      </c>
      <c r="BL111" s="17">
        <f t="shared" si="88"/>
        <v>5.0892108729493476E-3</v>
      </c>
      <c r="BM111" s="14">
        <f t="shared" si="89"/>
        <v>42.5</v>
      </c>
      <c r="BN111" s="24"/>
      <c r="BO111" s="10">
        <f t="shared" si="38"/>
        <v>0</v>
      </c>
      <c r="BP111" s="15">
        <f t="shared" si="90"/>
        <v>49</v>
      </c>
      <c r="BQ111" s="24"/>
      <c r="BR111" s="23">
        <f t="shared" si="40"/>
        <v>0</v>
      </c>
      <c r="BS111" s="16">
        <f t="shared" si="91"/>
        <v>56</v>
      </c>
      <c r="BT111" s="24"/>
      <c r="BU111" s="25">
        <f t="shared" si="42"/>
        <v>0</v>
      </c>
      <c r="BV111" s="26">
        <f t="shared" si="43"/>
        <v>0</v>
      </c>
      <c r="BW111" s="17">
        <f t="shared" si="92"/>
        <v>4.2766477923944094E-3</v>
      </c>
      <c r="BX111" s="14">
        <f t="shared" si="93"/>
        <v>35.714285714285715</v>
      </c>
      <c r="BY111" s="24"/>
      <c r="BZ111" s="10">
        <f t="shared" si="46"/>
        <v>0</v>
      </c>
      <c r="CA111" s="15">
        <f t="shared" si="94"/>
        <v>41</v>
      </c>
      <c r="CB111" s="24"/>
      <c r="CC111" s="23">
        <f t="shared" si="48"/>
        <v>0</v>
      </c>
      <c r="CD111" s="16">
        <f t="shared" si="95"/>
        <v>47</v>
      </c>
      <c r="CE111" s="24"/>
      <c r="CF111" s="25">
        <f t="shared" si="50"/>
        <v>0</v>
      </c>
      <c r="CG111" s="26">
        <f t="shared" si="51"/>
        <v>0</v>
      </c>
      <c r="CH111" s="17">
        <f t="shared" si="96"/>
        <v>3.5923841456113039E-3</v>
      </c>
      <c r="CI111" s="14">
        <f t="shared" si="97"/>
        <v>30</v>
      </c>
      <c r="CJ111" s="24"/>
      <c r="CK111" s="10">
        <f t="shared" si="54"/>
        <v>0</v>
      </c>
      <c r="CL111" s="15">
        <f t="shared" si="98"/>
        <v>35</v>
      </c>
      <c r="CM111" s="24"/>
      <c r="CN111" s="23">
        <f t="shared" si="56"/>
        <v>0</v>
      </c>
      <c r="CO111" s="15">
        <f t="shared" si="99"/>
        <v>40</v>
      </c>
      <c r="CP111" s="24"/>
      <c r="CQ111" s="23">
        <f t="shared" si="58"/>
        <v>0</v>
      </c>
      <c r="CR111" s="361">
        <f t="shared" si="59"/>
        <v>0</v>
      </c>
    </row>
    <row r="112" spans="1:96" ht="15" hidden="1" customHeight="1" x14ac:dyDescent="0.25">
      <c r="A112" s="50">
        <f t="shared" si="72"/>
        <v>99</v>
      </c>
      <c r="B112" s="367">
        <f t="shared" si="60"/>
        <v>8451</v>
      </c>
      <c r="C112" s="387" t="s">
        <v>10</v>
      </c>
      <c r="D112" s="366">
        <f t="shared" si="67"/>
        <v>8550</v>
      </c>
      <c r="E112" s="326">
        <f t="shared" si="70"/>
        <v>0.11300000000000004</v>
      </c>
      <c r="F112" s="326">
        <f t="shared" si="100"/>
        <v>1.8932670689859189E-2</v>
      </c>
      <c r="G112" s="327">
        <f t="shared" si="61"/>
        <v>160</v>
      </c>
      <c r="H112" s="415"/>
      <c r="I112" s="414">
        <f t="shared" si="3"/>
        <v>0</v>
      </c>
      <c r="J112" s="329">
        <f t="shared" ref="J112:J120" si="103">IF(G112=0,0,IF((ROUND(G112*(1+$H$32),0))&gt;$H$22,$H$22,IF((ROUND(G112*(1+$H$32),0))&lt;$H$7,$H$7,ROUND(G112*(1+$H$32),0))))</f>
        <v>180</v>
      </c>
      <c r="K112" s="421"/>
      <c r="L112" s="414">
        <f t="shared" ref="L112:L120" si="104">SUM(J112*K112)</f>
        <v>0</v>
      </c>
      <c r="M112" s="333">
        <f t="shared" ref="M112:M121" si="105">IF(J112=0,0,IF((ROUND(J112*(1+$H$33),0))&gt;$H$23,$H$23,IF((ROUND(J112*(1+$H$33),0))&lt;$H$8,$H$8,ROUND(J112*(1+$H$33),0))))</f>
        <v>200</v>
      </c>
      <c r="N112" s="428"/>
      <c r="O112" s="414">
        <f t="shared" si="101"/>
        <v>0</v>
      </c>
      <c r="P112" s="351">
        <f t="shared" si="62"/>
        <v>0</v>
      </c>
      <c r="Q112" s="335">
        <f t="shared" si="71"/>
        <v>0.14000000000000007</v>
      </c>
      <c r="R112" s="335">
        <f t="shared" ref="R112:R120" si="106">IF(OR(S112=$H$6-1,S112=0),"",S112/B112)</f>
        <v>1.8932670689859189E-2</v>
      </c>
      <c r="S112" s="336">
        <f t="shared" si="64"/>
        <v>160</v>
      </c>
      <c r="T112" s="421"/>
      <c r="U112" s="411">
        <f t="shared" ref="U112:U120" si="107">S112*T112</f>
        <v>0</v>
      </c>
      <c r="V112" s="338">
        <f t="shared" ref="V112:V120" si="108">IF(S112=0,0,IF((ROUND(S112*(1+$H$32),0))&gt;$H$22,$H$22,IF((ROUND(S112*(1+$H$32),0))&lt;$H$7-1,$H$7-1,ROUND(S112*(1+$H$32),0))))</f>
        <v>180</v>
      </c>
      <c r="W112" s="421"/>
      <c r="X112" s="430">
        <f t="shared" ref="X112:X120" si="109">V112*W112</f>
        <v>0</v>
      </c>
      <c r="Y112" s="339">
        <f t="shared" ref="Y112:Y121" si="110">IF(V112=0,0,IF((ROUND(V112*(1+$H$33),0))&gt;$H$23,$H$23,IF((ROUND(V112*(1+$H$33),0))&lt;$H$8-1,$H$8-1,ROUND(V112*(1+$H$33),0))))</f>
        <v>200</v>
      </c>
      <c r="Z112" s="421"/>
      <c r="AA112" s="430">
        <f t="shared" ref="AA112:AA120" si="111">Y112*Z112</f>
        <v>0</v>
      </c>
      <c r="AB112" s="355">
        <f t="shared" ref="AB112:AB120" si="112">U112+X112+AA112</f>
        <v>0</v>
      </c>
      <c r="AC112" s="9">
        <f t="shared" si="68"/>
        <v>0.15</v>
      </c>
      <c r="AD112" s="9">
        <f t="shared" ref="AD112:AD120" si="113">IF(OR(AE112=$H$6-2,AE112=0),"",AE112/B112)</f>
        <v>1.8932670689859189E-2</v>
      </c>
      <c r="AE112" s="11">
        <f t="shared" si="65"/>
        <v>160</v>
      </c>
      <c r="AF112" s="421"/>
      <c r="AG112" s="411">
        <f t="shared" ref="AG112:AG120" si="114">AE112*AF112</f>
        <v>0</v>
      </c>
      <c r="AH112" s="12">
        <f t="shared" ref="AH112:AH120" si="115">IF(AE112=0,0,IF((ROUND(AE112*(1+$H$32),0))&gt;$H$22,$H$22,IF((ROUND(AE112*(1+$H$32),0))&lt;$H$7-2,$H$7-2,ROUND(AE112*(1+$H$32),0))))</f>
        <v>180</v>
      </c>
      <c r="AI112" s="421"/>
      <c r="AJ112" s="439">
        <f t="shared" ref="AJ112:AJ120" si="116">AH112*AI112</f>
        <v>0</v>
      </c>
      <c r="AK112" s="13">
        <f t="shared" ref="AK112:AK121" si="117">IF(AH112=0,0,IF((ROUND(AH112*(1+$H$33),0))&gt;$H$23,$H$23,IF((ROUND(AH112*(1+$H$33),0))&lt;$H$8-2,$H$8-2,ROUND(AH112*(1+$H$33),0))))</f>
        <v>200</v>
      </c>
      <c r="AL112" s="426"/>
      <c r="AM112" s="427">
        <f t="shared" ref="AM112:AM120" si="118">AK112*AL112</f>
        <v>0</v>
      </c>
      <c r="AN112" s="361">
        <f t="shared" ref="AN112:AN120" si="119">AG112+AJ112+AM112</f>
        <v>0</v>
      </c>
      <c r="AO112" s="378">
        <f t="shared" si="69"/>
        <v>0.15</v>
      </c>
      <c r="AP112" s="378">
        <f t="shared" ref="AP112:AP120" si="120">IF(OR(AQ112=$H$6-3,AQ112=0),"",AQ112/B112)</f>
        <v>1.8932670689859189E-2</v>
      </c>
      <c r="AQ112" s="379">
        <f t="shared" si="66"/>
        <v>160</v>
      </c>
      <c r="AR112" s="421"/>
      <c r="AS112" s="411">
        <f t="shared" ref="AS112:AS120" si="121">AQ112*AR112</f>
        <v>0</v>
      </c>
      <c r="AT112" s="383">
        <f t="shared" ref="AT112:AT120" si="122">IF(AQ112=0,0,IF((ROUND(AQ112*(1+$H$32),0))&gt;$H$22,$H$22,IF((ROUND(AQ112*(1+$H$32),0))&lt;$H$7-3,$H$7-3,ROUND(AQ112*(1+$H$32),0))))</f>
        <v>180</v>
      </c>
      <c r="AU112" s="421"/>
      <c r="AV112" s="439">
        <f t="shared" ref="AV112:AV120" si="123">AT112*AU112</f>
        <v>0</v>
      </c>
      <c r="AW112" s="385">
        <f t="shared" ref="AW112:AW121" si="124">IF(AT112=0,0,IF((ROUND(AT112*(1+$H$33),0))&gt;$H$23,$H$23,IF((ROUND(AT112*(1+$H$33),0))&lt;$H$8-3,$H$8-3,ROUND(AT112*(1+$H$33),0))))</f>
        <v>200</v>
      </c>
      <c r="AX112" s="421"/>
      <c r="AY112" s="427">
        <f t="shared" ref="AY112:AY120" si="125">AW112*AX112</f>
        <v>0</v>
      </c>
      <c r="AZ112" s="361">
        <f t="shared" ref="AZ112:AZ120" si="126">AS112+AV112+AY112</f>
        <v>0</v>
      </c>
      <c r="BA112" s="17">
        <f t="shared" si="102"/>
        <v>6.3897763578274758E-3</v>
      </c>
      <c r="BB112" s="14">
        <f t="shared" ref="BB112:BB120" si="127">IF(AND(IF((((B112-1-$H$15)*$H$25)/$H$37)&gt;$H$21,$H$21,IF((((B112-1-$H$15)*$H$25)/$H$37)&lt;$H$6-4,$H$6-4,((B112-1-$H$15)*$H$25)/$H$37))&lt;=$H$6-4,B112-1&lt;$H$15),$H$6-4,IF((((B112-1-$H$15)*$H$25)/$H$37)&gt;$H$21,$H$21,IF((((B112-1-$H$15)*$H$25)/$H$37)&lt;$H$6-4,$H$6-4,((B112-1-$H$15)*$H$25)/$H$37)))</f>
        <v>54</v>
      </c>
      <c r="BC112" s="24"/>
      <c r="BD112" s="10">
        <f t="shared" ref="BD112:BD120" si="128">BB112*BC112</f>
        <v>0</v>
      </c>
      <c r="BE112" s="15">
        <f t="shared" ref="BE112:BE120" si="129">IF(BB112=0,0,IF((ROUND(BB112*(1+$H$32),0))&gt;$H$22,$H$22,IF((ROUND(BB112*(1+$H$32),0))&lt;$H$7-4,$H$7-4,ROUND(BB112*(1+$H$32),0))))</f>
        <v>62</v>
      </c>
      <c r="BF112" s="24"/>
      <c r="BG112" s="23">
        <f t="shared" ref="BG112:BG120" si="130">BE112*BF112</f>
        <v>0</v>
      </c>
      <c r="BH112" s="16">
        <f t="shared" ref="BH112:BH120" si="131">IF(BE112=0,0,IF((ROUND(BE112*(1+$H$32),0))&gt;$H$22,$H$22,IF((ROUND(BE112*(1+$H$32),0))&lt;$H$8-4,$H$8-4,ROUND(BE112*(1+$H$32),0))))</f>
        <v>71</v>
      </c>
      <c r="BI112" s="24"/>
      <c r="BJ112" s="25">
        <f t="shared" ref="BJ112:BJ120" si="132">BH112*BI112</f>
        <v>0</v>
      </c>
      <c r="BK112" s="26">
        <f t="shared" ref="BK112:BK120" si="133">BD112+BG112+BJ112</f>
        <v>0</v>
      </c>
      <c r="BL112" s="17">
        <f t="shared" ref="BL112:BL120" si="134">IF(OR(BM112=$H$6,BM112=0),"",BM112/B112)</f>
        <v>5.1275983118368642E-3</v>
      </c>
      <c r="BM112" s="14">
        <f t="shared" ref="BM112:BM120" si="135">IF(AND(IF((((B112-1-$H$16)*$H$25)/$H$38)&gt;$H$21,$H$21,IF((((B112-1-$H$16)*$H$25)/$H$38)&lt;$H$6-5,$H$6-5,((B112-1-$H$16)*$H$25)/$H$38))&lt;=$H$6-5,B112-1&lt;$H$16),$H$6-5,IF((((B112-1-$H$16)*$H$25)/$H$38)&gt;$H$21,$H$21,IF((((B112-1-$H$16)*$H$25)/$H$38)&lt;$H$6-5,$H$6-5,((B112-1-$H$16)*$H$25)/$H$38)))</f>
        <v>43.333333333333336</v>
      </c>
      <c r="BN112" s="24"/>
      <c r="BO112" s="10">
        <f t="shared" ref="BO112:BO120" si="136">BM112*BN112</f>
        <v>0</v>
      </c>
      <c r="BP112" s="15">
        <f t="shared" ref="BP112:BP120" si="137">IF(BM112=0,0,IF((ROUND(BM112*(1+$H$32),0))&gt;$H$22,$H$22,IF((ROUND(BM112*(1+$H$32),0))&lt;$H$7-5,$H$7-5,ROUND(BM112*(1+$H$32),0))))</f>
        <v>50</v>
      </c>
      <c r="BQ112" s="24"/>
      <c r="BR112" s="23">
        <f t="shared" ref="BR112:BR120" si="138">BP112*BQ112</f>
        <v>0</v>
      </c>
      <c r="BS112" s="16">
        <f t="shared" ref="BS112:BS120" si="139">IF(BP112=0,0,IF((ROUND(BP112*(1+$H$32),0))&gt;$H$22,$H$22,IF((ROUND(BP112*(1+$H$32),0))&lt;$H$8-5,$H$8-5,ROUND(BP112*(1+$H$32),0))))</f>
        <v>58</v>
      </c>
      <c r="BT112" s="24"/>
      <c r="BU112" s="25">
        <f t="shared" ref="BU112:BU120" si="140">BS112*BT112</f>
        <v>0</v>
      </c>
      <c r="BV112" s="26">
        <f t="shared" ref="BV112:BV120" si="141">BO112+BR112+BU112</f>
        <v>0</v>
      </c>
      <c r="BW112" s="17">
        <f t="shared" ref="BW112:BW120" si="142">IF(OR(BX112=$H$6,BX112=0),"",BX112/B112)</f>
        <v>4.3105634159947264E-3</v>
      </c>
      <c r="BX112" s="14">
        <f t="shared" ref="BX112:BX120" si="143">IF(AND(IF((((B112-1-$H$17)*$H$25)/$H$39)&gt;$H$21,$H$21,IF((((B112-1-$H$17)*$H$25)/$H$39)&lt;$H$6-6,$H$6-6,((B112-1-$H$17)*$H$25)/$H$39))&lt;=$H$6-6,B112-1&lt;$H$17),$H$6-6,IF((((B112-1-$H$17)*$H$25)/$H$39)&gt;$H$21,$H$21,IF((((B112-1-$H$17)*$H$25)/$H$39)&lt;$H$6-6,$H$6-6,((B112-1-$H$17)*$H$25)/$H$39)))</f>
        <v>36.428571428571431</v>
      </c>
      <c r="BY112" s="24"/>
      <c r="BZ112" s="10">
        <f t="shared" ref="BZ112:BZ120" si="144">BX112*BY112</f>
        <v>0</v>
      </c>
      <c r="CA112" s="15">
        <f t="shared" ref="CA112:CA120" si="145">IF(BX112=0,0,IF((ROUND(BX112*(1+$H$32),0))&gt;$H$22,$H$22,IF((ROUND(BX112*(1+$H$32),0))&lt;$H$7-6,$H$7-6,ROUND(BX112*(1+$H$32),0))))</f>
        <v>42</v>
      </c>
      <c r="CB112" s="24"/>
      <c r="CC112" s="23">
        <f t="shared" ref="CC112:CC120" si="146">CA112*CB112</f>
        <v>0</v>
      </c>
      <c r="CD112" s="16">
        <f t="shared" ref="CD112:CD120" si="147">IF(CA112=0,0,IF((ROUND(CA112*(1+$H$32),0))&gt;$H$22,$H$22,IF((ROUND(CA112*(1+$H$32),0))&lt;$H$8-6,$H$8-6,ROUND(CA112*(1+$H$32),0))))</f>
        <v>48</v>
      </c>
      <c r="CE112" s="24"/>
      <c r="CF112" s="25">
        <f t="shared" ref="CF112:CF120" si="148">CD112*CE112</f>
        <v>0</v>
      </c>
      <c r="CG112" s="26">
        <f t="shared" ref="CG112:CG120" si="149">BZ112+CC112+CF112</f>
        <v>0</v>
      </c>
      <c r="CH112" s="17">
        <f t="shared" ref="CH112:CH120" si="150">IF(OR(CI112=$H$6,CI112=0),"",CI112/B112)</f>
        <v>3.6238314992308603E-3</v>
      </c>
      <c r="CI112" s="14">
        <f t="shared" ref="CI112:CI120" si="151">IF(AND(IF((((B112-1-$H$18)*$H$25)/$H$40)&gt;$H$21,$H$21,IF((((B112-1-$H$18)*$H$25)/$H$40)&lt;$H$6-7,$H$6-7,((B112-1-$H$18)*$H$25)/$H$40))&lt;=$H$6-7,B112-1&lt;$H$18),$H$6-7,IF((((B112-1-$H$18)*$H$25)/$H$40)&gt;$H$21,$H$21,IF((((B112-1-$H$18)*$H$25)/$H$40)&lt;$H$6-7,$H$6-7,((B112-1-$H$18)*$H$25)/$H$40)))</f>
        <v>30.625</v>
      </c>
      <c r="CJ112" s="24"/>
      <c r="CK112" s="10">
        <f t="shared" ref="CK112:CK120" si="152">CI112*CJ112</f>
        <v>0</v>
      </c>
      <c r="CL112" s="15">
        <f t="shared" ref="CL112:CL120" si="153">IF(CI112=0,0,IF((ROUND(CI112*(1+$H$32),0))&gt;$H$22,$H$22,IF((ROUND(CI112*(1+$H$32),0))&lt;$H$7-7,$H$7-7,ROUND(CI112*(1+$H$32),0))))</f>
        <v>35</v>
      </c>
      <c r="CM112" s="24"/>
      <c r="CN112" s="23">
        <f t="shared" ref="CN112:CN120" si="154">CL112*CM112</f>
        <v>0</v>
      </c>
      <c r="CO112" s="15">
        <f t="shared" ref="CO112:CO120" si="155">IF(CL112=0,0,IF((ROUND(CL112*(1+$H$32),0))&gt;$H$22,$H$22,IF((ROUND(CL112*(1+$H$32),0))&lt;$H$8-7,$H$8-7,ROUND(CL112*(1+$H$32),0))))</f>
        <v>40</v>
      </c>
      <c r="CP112" s="24"/>
      <c r="CQ112" s="23">
        <f t="shared" ref="CQ112:CQ120" si="156">CO112*CP112</f>
        <v>0</v>
      </c>
      <c r="CR112" s="361">
        <f t="shared" ref="CR112:CR120" si="157">CK112+CN112+CQ112</f>
        <v>0</v>
      </c>
    </row>
    <row r="113" spans="1:96" ht="15" hidden="1" customHeight="1" x14ac:dyDescent="0.25">
      <c r="A113" s="50">
        <f t="shared" si="72"/>
        <v>100</v>
      </c>
      <c r="B113" s="367">
        <f t="shared" ref="B113:B117" si="158">SUM(D112+1)</f>
        <v>8551</v>
      </c>
      <c r="C113" s="387" t="s">
        <v>10</v>
      </c>
      <c r="D113" s="366">
        <f t="shared" si="67"/>
        <v>8650</v>
      </c>
      <c r="E113" s="326">
        <f t="shared" si="70"/>
        <v>0.11300000000000004</v>
      </c>
      <c r="F113" s="326">
        <f t="shared" si="100"/>
        <v>1.8711261840720382E-2</v>
      </c>
      <c r="G113" s="327">
        <f t="shared" ref="G113:G120" si="159">IF(AND(IF((((B113-1-$H$11)*E113))&gt;$H$21,$H$21,IF((((B113-1-$H$11)*E113))&lt;$H$6,$H$6,((B113-1-$H$11)*E113)))&lt;=$H$6,B113-1&lt;$H$11),$H$6,IF((((B113-1-$H$11)*E113))&gt;$H$21,$H$21,IF((((B113-1-$H$11)*E113))&lt;$H$6,$H$6,((B113-1-$H$11)*E113))))</f>
        <v>160</v>
      </c>
      <c r="H113" s="415"/>
      <c r="I113" s="414">
        <f t="shared" si="3"/>
        <v>0</v>
      </c>
      <c r="J113" s="329">
        <f t="shared" si="103"/>
        <v>180</v>
      </c>
      <c r="K113" s="421"/>
      <c r="L113" s="414">
        <f t="shared" si="104"/>
        <v>0</v>
      </c>
      <c r="M113" s="333">
        <f t="shared" si="105"/>
        <v>200</v>
      </c>
      <c r="N113" s="428"/>
      <c r="O113" s="414">
        <f t="shared" si="101"/>
        <v>0</v>
      </c>
      <c r="P113" s="351">
        <f t="shared" ref="P113:P120" si="160">SUM(I113+L113+O113)</f>
        <v>0</v>
      </c>
      <c r="Q113" s="335">
        <f t="shared" si="71"/>
        <v>0.14000000000000007</v>
      </c>
      <c r="R113" s="335">
        <f t="shared" si="106"/>
        <v>1.8711261840720382E-2</v>
      </c>
      <c r="S113" s="336">
        <f t="shared" ref="S113:S120" si="161">IF(AND(IF((((B113-1-$H$12)*Q113)/$H$34)&gt;$H$21,$H$21,IF((((B113-1-$H$12)*Q113)/$H$34)&lt;$H$6-1,$H$6-1,((B113-1-$H$12)*Q113)/$H$34))&lt;=$H$6-1,B113-1&lt;$H$12),$H$6-1,IF((((B113-1-$H$12)*Q113)/$H$34)&gt;$H$21,$H$21,IF((((B113-1-$H$12)*Q113)/$H$34)&lt;$H$6-1,$H$6-1,((B113-1-$H$12)*Q113)/$H$34)))</f>
        <v>160</v>
      </c>
      <c r="T113" s="421"/>
      <c r="U113" s="411">
        <f t="shared" si="107"/>
        <v>0</v>
      </c>
      <c r="V113" s="338">
        <f t="shared" si="108"/>
        <v>180</v>
      </c>
      <c r="W113" s="421"/>
      <c r="X113" s="430">
        <f t="shared" si="109"/>
        <v>0</v>
      </c>
      <c r="Y113" s="339">
        <f t="shared" si="110"/>
        <v>200</v>
      </c>
      <c r="Z113" s="421"/>
      <c r="AA113" s="430">
        <f t="shared" si="111"/>
        <v>0</v>
      </c>
      <c r="AB113" s="355">
        <f t="shared" si="112"/>
        <v>0</v>
      </c>
      <c r="AC113" s="9">
        <f t="shared" si="68"/>
        <v>0.15</v>
      </c>
      <c r="AD113" s="9">
        <f t="shared" si="113"/>
        <v>1.8711261840720382E-2</v>
      </c>
      <c r="AE113" s="11">
        <f t="shared" ref="AE113:AE120" si="162">IF(AND(IF((((B113-1-$H$13)*AC113)/$H$35)&gt;$H$21,$H$21,IF((((B113-1-$H$13)*AC113)/$H$35)&lt;$H$6-2,$H$6-2,((B113-1-$H$13)*AC113)/$H$35))&lt;=$H$6-2,B113-1&lt;$H$13),$H$6-2,IF((((B113-1-$H$13)*AC113)/$H$35)&gt;$H$21,$H$21,IF((((B113-1-$H$13)*AC113)/$H$35)&lt;$H$6-2,$H$6-2,((B113-1-$H$13)*AC113)/$H$35)))</f>
        <v>160</v>
      </c>
      <c r="AF113" s="421"/>
      <c r="AG113" s="411">
        <f t="shared" si="114"/>
        <v>0</v>
      </c>
      <c r="AH113" s="12">
        <f t="shared" si="115"/>
        <v>180</v>
      </c>
      <c r="AI113" s="421"/>
      <c r="AJ113" s="439">
        <f t="shared" si="116"/>
        <v>0</v>
      </c>
      <c r="AK113" s="13">
        <f t="shared" si="117"/>
        <v>200</v>
      </c>
      <c r="AL113" s="426"/>
      <c r="AM113" s="427">
        <f t="shared" si="118"/>
        <v>0</v>
      </c>
      <c r="AN113" s="361">
        <f t="shared" si="119"/>
        <v>0</v>
      </c>
      <c r="AO113" s="378">
        <f t="shared" si="69"/>
        <v>0.15</v>
      </c>
      <c r="AP113" s="378">
        <f t="shared" si="120"/>
        <v>1.8711261840720382E-2</v>
      </c>
      <c r="AQ113" s="379">
        <f t="shared" ref="AQ113:AQ120" si="163">IF(AND(IF((((B113-1-$H$14)*AO113)/$H$36)&gt;$H$21,$H$21,IF((((B113-1-$H$14)*AO113)/$H$36)&lt;$H$6-3,$H$6-3,((B113-1-$H$14)*AO113)/$H$36))&lt;=$H$6-3,B113-1&lt;$H$14),$H$6-3,IF((((B113-1-$H$14)*AO113)/$H$36)&gt;$H$21,$H$21,IF((((B113-1-$H$14)*AO113)/$H$36)&lt;$H$6-3,$H$6-3,((B113-1-$H$14)*AO113)/$H$36)))</f>
        <v>160</v>
      </c>
      <c r="AR113" s="421"/>
      <c r="AS113" s="411">
        <f t="shared" si="121"/>
        <v>0</v>
      </c>
      <c r="AT113" s="383">
        <f t="shared" si="122"/>
        <v>180</v>
      </c>
      <c r="AU113" s="421"/>
      <c r="AV113" s="439">
        <f t="shared" si="123"/>
        <v>0</v>
      </c>
      <c r="AW113" s="385">
        <f t="shared" si="124"/>
        <v>200</v>
      </c>
      <c r="AX113" s="421"/>
      <c r="AY113" s="427">
        <f t="shared" si="125"/>
        <v>0</v>
      </c>
      <c r="AZ113" s="361">
        <f t="shared" si="126"/>
        <v>0</v>
      </c>
      <c r="BA113" s="17">
        <f t="shared" si="102"/>
        <v>6.431996257747632E-3</v>
      </c>
      <c r="BB113" s="14">
        <f t="shared" si="127"/>
        <v>55</v>
      </c>
      <c r="BC113" s="24"/>
      <c r="BD113" s="10">
        <f t="shared" si="128"/>
        <v>0</v>
      </c>
      <c r="BE113" s="15">
        <f t="shared" si="129"/>
        <v>63</v>
      </c>
      <c r="BF113" s="24"/>
      <c r="BG113" s="23">
        <f t="shared" si="130"/>
        <v>0</v>
      </c>
      <c r="BH113" s="16">
        <f t="shared" si="131"/>
        <v>72</v>
      </c>
      <c r="BI113" s="24"/>
      <c r="BJ113" s="25">
        <f t="shared" si="132"/>
        <v>0</v>
      </c>
      <c r="BK113" s="26">
        <f t="shared" si="133"/>
        <v>0</v>
      </c>
      <c r="BL113" s="17">
        <f t="shared" si="134"/>
        <v>5.1650879039488555E-3</v>
      </c>
      <c r="BM113" s="14">
        <f t="shared" si="135"/>
        <v>44.166666666666664</v>
      </c>
      <c r="BN113" s="24"/>
      <c r="BO113" s="10">
        <f t="shared" si="136"/>
        <v>0</v>
      </c>
      <c r="BP113" s="15">
        <f t="shared" si="137"/>
        <v>51</v>
      </c>
      <c r="BQ113" s="24"/>
      <c r="BR113" s="23">
        <f t="shared" si="138"/>
        <v>0</v>
      </c>
      <c r="BS113" s="16">
        <f t="shared" si="139"/>
        <v>59</v>
      </c>
      <c r="BT113" s="24"/>
      <c r="BU113" s="25">
        <f t="shared" si="140"/>
        <v>0</v>
      </c>
      <c r="BV113" s="26">
        <f t="shared" si="141"/>
        <v>0</v>
      </c>
      <c r="BW113" s="17">
        <f t="shared" si="142"/>
        <v>4.343685784452947E-3</v>
      </c>
      <c r="BX113" s="14">
        <f t="shared" si="143"/>
        <v>37.142857142857146</v>
      </c>
      <c r="BY113" s="24"/>
      <c r="BZ113" s="10">
        <f t="shared" si="144"/>
        <v>0</v>
      </c>
      <c r="CA113" s="15">
        <f t="shared" si="145"/>
        <v>43</v>
      </c>
      <c r="CB113" s="24"/>
      <c r="CC113" s="23">
        <f t="shared" si="146"/>
        <v>0</v>
      </c>
      <c r="CD113" s="16">
        <f t="shared" si="147"/>
        <v>49</v>
      </c>
      <c r="CE113" s="24"/>
      <c r="CF113" s="25">
        <f t="shared" si="148"/>
        <v>0</v>
      </c>
      <c r="CG113" s="26">
        <f t="shared" si="149"/>
        <v>0</v>
      </c>
      <c r="CH113" s="17">
        <f t="shared" si="150"/>
        <v>3.6545433282656999E-3</v>
      </c>
      <c r="CI113" s="14">
        <f t="shared" si="151"/>
        <v>31.25</v>
      </c>
      <c r="CJ113" s="24"/>
      <c r="CK113" s="10">
        <f t="shared" si="152"/>
        <v>0</v>
      </c>
      <c r="CL113" s="15">
        <f t="shared" si="153"/>
        <v>36</v>
      </c>
      <c r="CM113" s="24"/>
      <c r="CN113" s="23">
        <f t="shared" si="154"/>
        <v>0</v>
      </c>
      <c r="CO113" s="15">
        <f t="shared" si="155"/>
        <v>41</v>
      </c>
      <c r="CP113" s="24"/>
      <c r="CQ113" s="23">
        <f t="shared" si="156"/>
        <v>0</v>
      </c>
      <c r="CR113" s="361">
        <f t="shared" si="157"/>
        <v>0</v>
      </c>
    </row>
    <row r="114" spans="1:96" ht="15" hidden="1" customHeight="1" x14ac:dyDescent="0.25">
      <c r="A114" s="50">
        <f t="shared" si="72"/>
        <v>101</v>
      </c>
      <c r="B114" s="367">
        <f t="shared" si="158"/>
        <v>8651</v>
      </c>
      <c r="C114" s="387" t="s">
        <v>10</v>
      </c>
      <c r="D114" s="366">
        <f t="shared" ref="D114:D119" si="164">D113+$H$19</f>
        <v>8750</v>
      </c>
      <c r="E114" s="326">
        <f t="shared" si="70"/>
        <v>0.11300000000000004</v>
      </c>
      <c r="F114" s="326">
        <f t="shared" si="100"/>
        <v>1.8494971679574614E-2</v>
      </c>
      <c r="G114" s="327">
        <f t="shared" si="159"/>
        <v>160</v>
      </c>
      <c r="H114" s="415"/>
      <c r="I114" s="414">
        <f t="shared" si="3"/>
        <v>0</v>
      </c>
      <c r="J114" s="329">
        <f t="shared" si="103"/>
        <v>180</v>
      </c>
      <c r="K114" s="421"/>
      <c r="L114" s="414">
        <f t="shared" si="104"/>
        <v>0</v>
      </c>
      <c r="M114" s="333">
        <f t="shared" si="105"/>
        <v>200</v>
      </c>
      <c r="N114" s="428"/>
      <c r="O114" s="414">
        <f t="shared" si="101"/>
        <v>0</v>
      </c>
      <c r="P114" s="351">
        <f t="shared" si="160"/>
        <v>0</v>
      </c>
      <c r="Q114" s="335">
        <f t="shared" si="71"/>
        <v>0.14000000000000007</v>
      </c>
      <c r="R114" s="335">
        <f t="shared" si="106"/>
        <v>1.8494971679574614E-2</v>
      </c>
      <c r="S114" s="336">
        <f t="shared" si="161"/>
        <v>160</v>
      </c>
      <c r="T114" s="421"/>
      <c r="U114" s="411">
        <f t="shared" si="107"/>
        <v>0</v>
      </c>
      <c r="V114" s="338">
        <f t="shared" si="108"/>
        <v>180</v>
      </c>
      <c r="W114" s="421"/>
      <c r="X114" s="430">
        <f t="shared" si="109"/>
        <v>0</v>
      </c>
      <c r="Y114" s="339">
        <f t="shared" si="110"/>
        <v>200</v>
      </c>
      <c r="Z114" s="421"/>
      <c r="AA114" s="430">
        <f t="shared" si="111"/>
        <v>0</v>
      </c>
      <c r="AB114" s="355">
        <f t="shared" si="112"/>
        <v>0</v>
      </c>
      <c r="AC114" s="9">
        <f t="shared" ref="AC114:AC119" si="165">IF((((B114-1-$H$13)*$H$25/$H$35))&lt;=($H$6-2),$H$25,IF(AE113=$H$21,AC113,IF((AC113+$H$27)&gt;$H$26,$H$26,AC113+$H$27)))</f>
        <v>0.15</v>
      </c>
      <c r="AD114" s="9">
        <f t="shared" si="113"/>
        <v>1.8494971679574614E-2</v>
      </c>
      <c r="AE114" s="11">
        <f t="shared" si="162"/>
        <v>160</v>
      </c>
      <c r="AF114" s="421"/>
      <c r="AG114" s="411">
        <f t="shared" si="114"/>
        <v>0</v>
      </c>
      <c r="AH114" s="12">
        <f t="shared" si="115"/>
        <v>180</v>
      </c>
      <c r="AI114" s="421"/>
      <c r="AJ114" s="439">
        <f t="shared" si="116"/>
        <v>0</v>
      </c>
      <c r="AK114" s="13">
        <f t="shared" si="117"/>
        <v>200</v>
      </c>
      <c r="AL114" s="426"/>
      <c r="AM114" s="427">
        <f t="shared" si="118"/>
        <v>0</v>
      </c>
      <c r="AN114" s="361">
        <f t="shared" si="119"/>
        <v>0</v>
      </c>
      <c r="AO114" s="378">
        <f t="shared" ref="AO114:AO119" si="166">IF((((B114-1-$H$14)*$H$25/$H$36))&lt;=($H$6-3),$H$25,IF(AQ113=$H$21,AO113,IF((AO113+$H$27)&gt;$H$26,$H$26,AO113+$H$27)))</f>
        <v>0.15</v>
      </c>
      <c r="AP114" s="378">
        <f t="shared" si="120"/>
        <v>1.8494971679574614E-2</v>
      </c>
      <c r="AQ114" s="379">
        <f t="shared" si="163"/>
        <v>160</v>
      </c>
      <c r="AR114" s="421"/>
      <c r="AS114" s="411">
        <f t="shared" si="121"/>
        <v>0</v>
      </c>
      <c r="AT114" s="383">
        <f t="shared" si="122"/>
        <v>180</v>
      </c>
      <c r="AU114" s="421"/>
      <c r="AV114" s="439">
        <f t="shared" si="123"/>
        <v>0</v>
      </c>
      <c r="AW114" s="385">
        <f t="shared" si="124"/>
        <v>200</v>
      </c>
      <c r="AX114" s="421"/>
      <c r="AY114" s="427">
        <f t="shared" si="125"/>
        <v>0</v>
      </c>
      <c r="AZ114" s="361">
        <f t="shared" si="126"/>
        <v>0</v>
      </c>
      <c r="BA114" s="17">
        <f t="shared" si="102"/>
        <v>6.4732400878511152E-3</v>
      </c>
      <c r="BB114" s="14">
        <f t="shared" si="127"/>
        <v>56</v>
      </c>
      <c r="BC114" s="24"/>
      <c r="BD114" s="10">
        <f t="shared" si="128"/>
        <v>0</v>
      </c>
      <c r="BE114" s="15">
        <f t="shared" si="129"/>
        <v>64</v>
      </c>
      <c r="BF114" s="24"/>
      <c r="BG114" s="23">
        <f t="shared" si="130"/>
        <v>0</v>
      </c>
      <c r="BH114" s="16">
        <f t="shared" si="131"/>
        <v>74</v>
      </c>
      <c r="BI114" s="24"/>
      <c r="BJ114" s="25">
        <f t="shared" si="132"/>
        <v>0</v>
      </c>
      <c r="BK114" s="26">
        <f t="shared" si="133"/>
        <v>0</v>
      </c>
      <c r="BL114" s="17">
        <f t="shared" si="134"/>
        <v>5.2017107848803604E-3</v>
      </c>
      <c r="BM114" s="14">
        <f t="shared" si="135"/>
        <v>45</v>
      </c>
      <c r="BN114" s="24"/>
      <c r="BO114" s="10">
        <f t="shared" si="136"/>
        <v>0</v>
      </c>
      <c r="BP114" s="15">
        <f t="shared" si="137"/>
        <v>52</v>
      </c>
      <c r="BQ114" s="24"/>
      <c r="BR114" s="23">
        <f t="shared" si="138"/>
        <v>0</v>
      </c>
      <c r="BS114" s="16">
        <f t="shared" si="139"/>
        <v>60</v>
      </c>
      <c r="BT114" s="24"/>
      <c r="BU114" s="25">
        <f t="shared" si="140"/>
        <v>0</v>
      </c>
      <c r="BV114" s="26">
        <f t="shared" si="141"/>
        <v>0</v>
      </c>
      <c r="BW114" s="17">
        <f t="shared" si="142"/>
        <v>4.376042406327922E-3</v>
      </c>
      <c r="BX114" s="14">
        <f t="shared" si="143"/>
        <v>37.857142857142854</v>
      </c>
      <c r="BY114" s="24"/>
      <c r="BZ114" s="10">
        <f t="shared" si="144"/>
        <v>0</v>
      </c>
      <c r="CA114" s="15">
        <f t="shared" si="145"/>
        <v>44</v>
      </c>
      <c r="CB114" s="24"/>
      <c r="CC114" s="23">
        <f t="shared" si="146"/>
        <v>0</v>
      </c>
      <c r="CD114" s="16">
        <f t="shared" si="147"/>
        <v>51</v>
      </c>
      <c r="CE114" s="24"/>
      <c r="CF114" s="25">
        <f t="shared" si="148"/>
        <v>0</v>
      </c>
      <c r="CG114" s="26">
        <f t="shared" si="149"/>
        <v>0</v>
      </c>
      <c r="CH114" s="17">
        <f t="shared" si="150"/>
        <v>3.6845451392902556E-3</v>
      </c>
      <c r="CI114" s="14">
        <f t="shared" si="151"/>
        <v>31.875</v>
      </c>
      <c r="CJ114" s="24"/>
      <c r="CK114" s="10">
        <f t="shared" si="152"/>
        <v>0</v>
      </c>
      <c r="CL114" s="15">
        <f t="shared" si="153"/>
        <v>37</v>
      </c>
      <c r="CM114" s="24"/>
      <c r="CN114" s="23">
        <f t="shared" si="154"/>
        <v>0</v>
      </c>
      <c r="CO114" s="15">
        <f t="shared" si="155"/>
        <v>43</v>
      </c>
      <c r="CP114" s="24"/>
      <c r="CQ114" s="23">
        <f t="shared" si="156"/>
        <v>0</v>
      </c>
      <c r="CR114" s="361">
        <f t="shared" si="157"/>
        <v>0</v>
      </c>
    </row>
    <row r="115" spans="1:96" ht="15" hidden="1" customHeight="1" x14ac:dyDescent="0.25">
      <c r="A115" s="50">
        <f t="shared" si="72"/>
        <v>102</v>
      </c>
      <c r="B115" s="367">
        <f t="shared" si="158"/>
        <v>8751</v>
      </c>
      <c r="C115" s="387" t="s">
        <v>10</v>
      </c>
      <c r="D115" s="366">
        <f t="shared" si="164"/>
        <v>8850</v>
      </c>
      <c r="E115" s="326">
        <f t="shared" si="70"/>
        <v>0.11300000000000004</v>
      </c>
      <c r="F115" s="326">
        <f t="shared" si="100"/>
        <v>1.8283624728602444E-2</v>
      </c>
      <c r="G115" s="327">
        <f t="shared" si="159"/>
        <v>160</v>
      </c>
      <c r="H115" s="415"/>
      <c r="I115" s="414">
        <f t="shared" si="3"/>
        <v>0</v>
      </c>
      <c r="J115" s="329">
        <f t="shared" si="103"/>
        <v>180</v>
      </c>
      <c r="K115" s="421"/>
      <c r="L115" s="414">
        <f t="shared" si="104"/>
        <v>0</v>
      </c>
      <c r="M115" s="333">
        <f t="shared" si="105"/>
        <v>200</v>
      </c>
      <c r="N115" s="428"/>
      <c r="O115" s="414">
        <f t="shared" si="101"/>
        <v>0</v>
      </c>
      <c r="P115" s="351">
        <f t="shared" si="160"/>
        <v>0</v>
      </c>
      <c r="Q115" s="335">
        <f t="shared" si="71"/>
        <v>0.14000000000000007</v>
      </c>
      <c r="R115" s="335">
        <f t="shared" si="106"/>
        <v>1.8283624728602444E-2</v>
      </c>
      <c r="S115" s="336">
        <f t="shared" si="161"/>
        <v>160</v>
      </c>
      <c r="T115" s="421"/>
      <c r="U115" s="411">
        <f t="shared" si="107"/>
        <v>0</v>
      </c>
      <c r="V115" s="338">
        <f t="shared" si="108"/>
        <v>180</v>
      </c>
      <c r="W115" s="421"/>
      <c r="X115" s="430">
        <f t="shared" si="109"/>
        <v>0</v>
      </c>
      <c r="Y115" s="339">
        <f t="shared" si="110"/>
        <v>200</v>
      </c>
      <c r="Z115" s="421"/>
      <c r="AA115" s="430">
        <f t="shared" si="111"/>
        <v>0</v>
      </c>
      <c r="AB115" s="355">
        <f t="shared" si="112"/>
        <v>0</v>
      </c>
      <c r="AC115" s="9">
        <f t="shared" si="165"/>
        <v>0.15</v>
      </c>
      <c r="AD115" s="9">
        <f t="shared" si="113"/>
        <v>1.8283624728602444E-2</v>
      </c>
      <c r="AE115" s="11">
        <f t="shared" si="162"/>
        <v>160</v>
      </c>
      <c r="AF115" s="421"/>
      <c r="AG115" s="411">
        <f t="shared" si="114"/>
        <v>0</v>
      </c>
      <c r="AH115" s="12">
        <f t="shared" si="115"/>
        <v>180</v>
      </c>
      <c r="AI115" s="421"/>
      <c r="AJ115" s="439">
        <f t="shared" si="116"/>
        <v>0</v>
      </c>
      <c r="AK115" s="13">
        <f t="shared" si="117"/>
        <v>200</v>
      </c>
      <c r="AL115" s="426"/>
      <c r="AM115" s="427">
        <f t="shared" si="118"/>
        <v>0</v>
      </c>
      <c r="AN115" s="361">
        <f t="shared" si="119"/>
        <v>0</v>
      </c>
      <c r="AO115" s="378">
        <f t="shared" si="166"/>
        <v>0.15</v>
      </c>
      <c r="AP115" s="378">
        <f t="shared" si="120"/>
        <v>1.8283624728602444E-2</v>
      </c>
      <c r="AQ115" s="379">
        <f t="shared" si="163"/>
        <v>160</v>
      </c>
      <c r="AR115" s="421"/>
      <c r="AS115" s="411">
        <f t="shared" si="121"/>
        <v>0</v>
      </c>
      <c r="AT115" s="383">
        <f t="shared" si="122"/>
        <v>180</v>
      </c>
      <c r="AU115" s="421"/>
      <c r="AV115" s="439">
        <f t="shared" si="123"/>
        <v>0</v>
      </c>
      <c r="AW115" s="385">
        <f t="shared" si="124"/>
        <v>200</v>
      </c>
      <c r="AX115" s="421"/>
      <c r="AY115" s="427">
        <f t="shared" si="125"/>
        <v>0</v>
      </c>
      <c r="AZ115" s="361">
        <f t="shared" si="126"/>
        <v>0</v>
      </c>
      <c r="BA115" s="17">
        <f t="shared" si="102"/>
        <v>6.5135413095646208E-3</v>
      </c>
      <c r="BB115" s="14">
        <f t="shared" si="127"/>
        <v>57</v>
      </c>
      <c r="BC115" s="24"/>
      <c r="BD115" s="10">
        <f t="shared" si="128"/>
        <v>0</v>
      </c>
      <c r="BE115" s="15">
        <f t="shared" si="129"/>
        <v>66</v>
      </c>
      <c r="BF115" s="24"/>
      <c r="BG115" s="23">
        <f t="shared" si="130"/>
        <v>0</v>
      </c>
      <c r="BH115" s="16">
        <f t="shared" si="131"/>
        <v>76</v>
      </c>
      <c r="BI115" s="24"/>
      <c r="BJ115" s="25">
        <f t="shared" si="132"/>
        <v>0</v>
      </c>
      <c r="BK115" s="26">
        <f t="shared" si="133"/>
        <v>0</v>
      </c>
      <c r="BL115" s="17">
        <f t="shared" si="134"/>
        <v>5.2374966670475755E-3</v>
      </c>
      <c r="BM115" s="14">
        <f t="shared" si="135"/>
        <v>45.833333333333336</v>
      </c>
      <c r="BN115" s="24"/>
      <c r="BO115" s="10">
        <f t="shared" si="136"/>
        <v>0</v>
      </c>
      <c r="BP115" s="15">
        <f t="shared" si="137"/>
        <v>53</v>
      </c>
      <c r="BQ115" s="24"/>
      <c r="BR115" s="23">
        <f t="shared" si="138"/>
        <v>0</v>
      </c>
      <c r="BS115" s="16">
        <f t="shared" si="139"/>
        <v>61</v>
      </c>
      <c r="BT115" s="24"/>
      <c r="BU115" s="25">
        <f t="shared" si="140"/>
        <v>0</v>
      </c>
      <c r="BV115" s="26">
        <f t="shared" si="141"/>
        <v>0</v>
      </c>
      <c r="BW115" s="17">
        <f t="shared" si="142"/>
        <v>4.4076595327880892E-3</v>
      </c>
      <c r="BX115" s="14">
        <f t="shared" si="143"/>
        <v>38.571428571428569</v>
      </c>
      <c r="BY115" s="24"/>
      <c r="BZ115" s="10">
        <f t="shared" si="144"/>
        <v>0</v>
      </c>
      <c r="CA115" s="15">
        <f t="shared" si="145"/>
        <v>44</v>
      </c>
      <c r="CB115" s="24"/>
      <c r="CC115" s="23">
        <f t="shared" si="146"/>
        <v>0</v>
      </c>
      <c r="CD115" s="16">
        <f t="shared" si="147"/>
        <v>51</v>
      </c>
      <c r="CE115" s="24"/>
      <c r="CF115" s="25">
        <f t="shared" si="148"/>
        <v>0</v>
      </c>
      <c r="CG115" s="26">
        <f t="shared" si="149"/>
        <v>0</v>
      </c>
      <c r="CH115" s="17">
        <f t="shared" si="150"/>
        <v>3.7138612729973718E-3</v>
      </c>
      <c r="CI115" s="14">
        <f t="shared" si="151"/>
        <v>32.5</v>
      </c>
      <c r="CJ115" s="24"/>
      <c r="CK115" s="10">
        <f t="shared" si="152"/>
        <v>0</v>
      </c>
      <c r="CL115" s="15">
        <f t="shared" si="153"/>
        <v>37</v>
      </c>
      <c r="CM115" s="24"/>
      <c r="CN115" s="23">
        <f t="shared" si="154"/>
        <v>0</v>
      </c>
      <c r="CO115" s="15">
        <f t="shared" si="155"/>
        <v>43</v>
      </c>
      <c r="CP115" s="24"/>
      <c r="CQ115" s="23">
        <f t="shared" si="156"/>
        <v>0</v>
      </c>
      <c r="CR115" s="361">
        <f t="shared" si="157"/>
        <v>0</v>
      </c>
    </row>
    <row r="116" spans="1:96" ht="15" hidden="1" customHeight="1" x14ac:dyDescent="0.25">
      <c r="A116" s="50">
        <f t="shared" si="72"/>
        <v>103</v>
      </c>
      <c r="B116" s="367">
        <f t="shared" si="158"/>
        <v>8851</v>
      </c>
      <c r="C116" s="387" t="s">
        <v>10</v>
      </c>
      <c r="D116" s="366">
        <f t="shared" si="164"/>
        <v>8950</v>
      </c>
      <c r="E116" s="326">
        <f t="shared" ref="E116:E120" si="167">IF((((B116-1-$H$11)*$H$25))&lt;$H$6,$H$25,IF(G115=$H$21,E115,IF((E115+$H$27)&gt;$H$26,$H$26,E115+$H$27)))</f>
        <v>0.11300000000000004</v>
      </c>
      <c r="F116" s="326">
        <f t="shared" si="100"/>
        <v>1.8077053440289231E-2</v>
      </c>
      <c r="G116" s="327">
        <f t="shared" si="159"/>
        <v>160</v>
      </c>
      <c r="H116" s="415"/>
      <c r="I116" s="414">
        <f t="shared" si="3"/>
        <v>0</v>
      </c>
      <c r="J116" s="329">
        <f t="shared" si="103"/>
        <v>180</v>
      </c>
      <c r="K116" s="421"/>
      <c r="L116" s="414">
        <f t="shared" si="104"/>
        <v>0</v>
      </c>
      <c r="M116" s="333">
        <f t="shared" si="105"/>
        <v>200</v>
      </c>
      <c r="N116" s="428"/>
      <c r="O116" s="414">
        <f t="shared" si="101"/>
        <v>0</v>
      </c>
      <c r="P116" s="351">
        <f t="shared" si="160"/>
        <v>0</v>
      </c>
      <c r="Q116" s="335">
        <f t="shared" si="71"/>
        <v>0.14000000000000007</v>
      </c>
      <c r="R116" s="335">
        <f t="shared" si="106"/>
        <v>1.8077053440289231E-2</v>
      </c>
      <c r="S116" s="336">
        <f t="shared" si="161"/>
        <v>160</v>
      </c>
      <c r="T116" s="421"/>
      <c r="U116" s="411">
        <f t="shared" si="107"/>
        <v>0</v>
      </c>
      <c r="V116" s="338">
        <f t="shared" si="108"/>
        <v>180</v>
      </c>
      <c r="W116" s="421"/>
      <c r="X116" s="430">
        <f t="shared" si="109"/>
        <v>0</v>
      </c>
      <c r="Y116" s="339">
        <f t="shared" si="110"/>
        <v>200</v>
      </c>
      <c r="Z116" s="421"/>
      <c r="AA116" s="430">
        <f t="shared" si="111"/>
        <v>0</v>
      </c>
      <c r="AB116" s="355">
        <f t="shared" si="112"/>
        <v>0</v>
      </c>
      <c r="AC116" s="9">
        <f t="shared" si="165"/>
        <v>0.15</v>
      </c>
      <c r="AD116" s="9">
        <f t="shared" si="113"/>
        <v>1.8077053440289231E-2</v>
      </c>
      <c r="AE116" s="11">
        <f t="shared" si="162"/>
        <v>160</v>
      </c>
      <c r="AF116" s="421"/>
      <c r="AG116" s="411">
        <f t="shared" si="114"/>
        <v>0</v>
      </c>
      <c r="AH116" s="12">
        <f t="shared" si="115"/>
        <v>180</v>
      </c>
      <c r="AI116" s="421"/>
      <c r="AJ116" s="439">
        <f t="shared" si="116"/>
        <v>0</v>
      </c>
      <c r="AK116" s="13">
        <f t="shared" si="117"/>
        <v>200</v>
      </c>
      <c r="AL116" s="426"/>
      <c r="AM116" s="427">
        <f t="shared" si="118"/>
        <v>0</v>
      </c>
      <c r="AN116" s="361">
        <f t="shared" si="119"/>
        <v>0</v>
      </c>
      <c r="AO116" s="378">
        <f t="shared" si="166"/>
        <v>0.15</v>
      </c>
      <c r="AP116" s="378">
        <f t="shared" si="120"/>
        <v>1.8077053440289231E-2</v>
      </c>
      <c r="AQ116" s="379">
        <f t="shared" si="163"/>
        <v>160</v>
      </c>
      <c r="AR116" s="421"/>
      <c r="AS116" s="411">
        <f t="shared" si="121"/>
        <v>0</v>
      </c>
      <c r="AT116" s="383">
        <f t="shared" si="122"/>
        <v>180</v>
      </c>
      <c r="AU116" s="421"/>
      <c r="AV116" s="439">
        <f t="shared" si="123"/>
        <v>0</v>
      </c>
      <c r="AW116" s="385">
        <f t="shared" si="124"/>
        <v>200</v>
      </c>
      <c r="AX116" s="421"/>
      <c r="AY116" s="427">
        <f t="shared" si="125"/>
        <v>0</v>
      </c>
      <c r="AZ116" s="361">
        <f t="shared" si="126"/>
        <v>0</v>
      </c>
      <c r="BA116" s="17">
        <f t="shared" si="102"/>
        <v>6.5529318721048472E-3</v>
      </c>
      <c r="BB116" s="14">
        <f t="shared" si="127"/>
        <v>58</v>
      </c>
      <c r="BC116" s="24"/>
      <c r="BD116" s="10">
        <f t="shared" si="128"/>
        <v>0</v>
      </c>
      <c r="BE116" s="15">
        <f t="shared" si="129"/>
        <v>67</v>
      </c>
      <c r="BF116" s="24"/>
      <c r="BG116" s="23">
        <f t="shared" si="130"/>
        <v>0</v>
      </c>
      <c r="BH116" s="16">
        <f t="shared" si="131"/>
        <v>77</v>
      </c>
      <c r="BI116" s="24"/>
      <c r="BJ116" s="25">
        <f t="shared" si="132"/>
        <v>0</v>
      </c>
      <c r="BK116" s="26">
        <f t="shared" si="133"/>
        <v>0</v>
      </c>
      <c r="BL116" s="17">
        <f t="shared" si="134"/>
        <v>5.2724739200843591E-3</v>
      </c>
      <c r="BM116" s="14">
        <f t="shared" si="135"/>
        <v>46.666666666666664</v>
      </c>
      <c r="BN116" s="24"/>
      <c r="BO116" s="10">
        <f t="shared" si="136"/>
        <v>0</v>
      </c>
      <c r="BP116" s="15">
        <f t="shared" si="137"/>
        <v>54</v>
      </c>
      <c r="BQ116" s="24"/>
      <c r="BR116" s="23">
        <f t="shared" si="138"/>
        <v>0</v>
      </c>
      <c r="BS116" s="16">
        <f t="shared" si="139"/>
        <v>62</v>
      </c>
      <c r="BT116" s="24"/>
      <c r="BU116" s="25">
        <f t="shared" si="140"/>
        <v>0</v>
      </c>
      <c r="BV116" s="26">
        <f t="shared" si="141"/>
        <v>0</v>
      </c>
      <c r="BW116" s="17">
        <f t="shared" si="142"/>
        <v>4.4385622286424453E-3</v>
      </c>
      <c r="BX116" s="14">
        <f t="shared" si="143"/>
        <v>39.285714285714285</v>
      </c>
      <c r="BY116" s="24"/>
      <c r="BZ116" s="10">
        <f t="shared" si="144"/>
        <v>0</v>
      </c>
      <c r="CA116" s="15">
        <f t="shared" si="145"/>
        <v>45</v>
      </c>
      <c r="CB116" s="24"/>
      <c r="CC116" s="23">
        <f t="shared" si="146"/>
        <v>0</v>
      </c>
      <c r="CD116" s="16">
        <f t="shared" si="147"/>
        <v>52</v>
      </c>
      <c r="CE116" s="24"/>
      <c r="CF116" s="25">
        <f t="shared" si="148"/>
        <v>0</v>
      </c>
      <c r="CG116" s="26">
        <f t="shared" si="149"/>
        <v>0</v>
      </c>
      <c r="CH116" s="17">
        <f t="shared" si="150"/>
        <v>3.7425149700598802E-3</v>
      </c>
      <c r="CI116" s="14">
        <f t="shared" si="151"/>
        <v>33.125</v>
      </c>
      <c r="CJ116" s="24"/>
      <c r="CK116" s="10">
        <f t="shared" si="152"/>
        <v>0</v>
      </c>
      <c r="CL116" s="15">
        <f t="shared" si="153"/>
        <v>38</v>
      </c>
      <c r="CM116" s="24"/>
      <c r="CN116" s="23">
        <f t="shared" si="154"/>
        <v>0</v>
      </c>
      <c r="CO116" s="15">
        <f t="shared" si="155"/>
        <v>44</v>
      </c>
      <c r="CP116" s="24"/>
      <c r="CQ116" s="23">
        <f t="shared" si="156"/>
        <v>0</v>
      </c>
      <c r="CR116" s="361">
        <f t="shared" si="157"/>
        <v>0</v>
      </c>
    </row>
    <row r="117" spans="1:96" ht="15" hidden="1" customHeight="1" x14ac:dyDescent="0.25">
      <c r="A117" s="50">
        <f t="shared" si="72"/>
        <v>104</v>
      </c>
      <c r="B117" s="367">
        <f t="shared" si="158"/>
        <v>8951</v>
      </c>
      <c r="C117" s="387" t="s">
        <v>10</v>
      </c>
      <c r="D117" s="366">
        <f t="shared" si="164"/>
        <v>9050</v>
      </c>
      <c r="E117" s="326">
        <f t="shared" si="167"/>
        <v>0.11300000000000004</v>
      </c>
      <c r="F117" s="326">
        <f t="shared" si="100"/>
        <v>1.7875097754440846E-2</v>
      </c>
      <c r="G117" s="327">
        <f t="shared" si="159"/>
        <v>160</v>
      </c>
      <c r="H117" s="415"/>
      <c r="I117" s="414">
        <f t="shared" si="3"/>
        <v>0</v>
      </c>
      <c r="J117" s="329">
        <f t="shared" si="103"/>
        <v>180</v>
      </c>
      <c r="K117" s="421"/>
      <c r="L117" s="414">
        <f t="shared" si="104"/>
        <v>0</v>
      </c>
      <c r="M117" s="333">
        <f t="shared" si="105"/>
        <v>200</v>
      </c>
      <c r="N117" s="428"/>
      <c r="O117" s="414">
        <f t="shared" si="101"/>
        <v>0</v>
      </c>
      <c r="P117" s="351">
        <f t="shared" si="160"/>
        <v>0</v>
      </c>
      <c r="Q117" s="335">
        <f t="shared" si="71"/>
        <v>0.14000000000000007</v>
      </c>
      <c r="R117" s="335">
        <f t="shared" si="106"/>
        <v>1.7875097754440846E-2</v>
      </c>
      <c r="S117" s="336">
        <f t="shared" si="161"/>
        <v>160</v>
      </c>
      <c r="T117" s="421"/>
      <c r="U117" s="411">
        <f t="shared" si="107"/>
        <v>0</v>
      </c>
      <c r="V117" s="338">
        <f t="shared" si="108"/>
        <v>180</v>
      </c>
      <c r="W117" s="421"/>
      <c r="X117" s="430">
        <f t="shared" si="109"/>
        <v>0</v>
      </c>
      <c r="Y117" s="339">
        <f t="shared" si="110"/>
        <v>200</v>
      </c>
      <c r="Z117" s="421"/>
      <c r="AA117" s="430">
        <f t="shared" si="111"/>
        <v>0</v>
      </c>
      <c r="AB117" s="355">
        <f t="shared" si="112"/>
        <v>0</v>
      </c>
      <c r="AC117" s="9">
        <f t="shared" si="165"/>
        <v>0.15</v>
      </c>
      <c r="AD117" s="9">
        <f t="shared" si="113"/>
        <v>1.7875097754440846E-2</v>
      </c>
      <c r="AE117" s="11">
        <f t="shared" si="162"/>
        <v>160</v>
      </c>
      <c r="AF117" s="421"/>
      <c r="AG117" s="411">
        <f t="shared" si="114"/>
        <v>0</v>
      </c>
      <c r="AH117" s="12">
        <f t="shared" si="115"/>
        <v>180</v>
      </c>
      <c r="AI117" s="421"/>
      <c r="AJ117" s="439">
        <f t="shared" si="116"/>
        <v>0</v>
      </c>
      <c r="AK117" s="13">
        <f t="shared" si="117"/>
        <v>200</v>
      </c>
      <c r="AL117" s="426"/>
      <c r="AM117" s="427">
        <f t="shared" si="118"/>
        <v>0</v>
      </c>
      <c r="AN117" s="361">
        <f t="shared" si="119"/>
        <v>0</v>
      </c>
      <c r="AO117" s="378">
        <f t="shared" si="166"/>
        <v>0.15</v>
      </c>
      <c r="AP117" s="378">
        <f t="shared" si="120"/>
        <v>1.7875097754440846E-2</v>
      </c>
      <c r="AQ117" s="379">
        <f t="shared" si="163"/>
        <v>160</v>
      </c>
      <c r="AR117" s="421"/>
      <c r="AS117" s="411">
        <f t="shared" si="121"/>
        <v>0</v>
      </c>
      <c r="AT117" s="383">
        <f t="shared" si="122"/>
        <v>180</v>
      </c>
      <c r="AU117" s="421"/>
      <c r="AV117" s="439">
        <f t="shared" si="123"/>
        <v>0</v>
      </c>
      <c r="AW117" s="385">
        <f t="shared" si="124"/>
        <v>200</v>
      </c>
      <c r="AX117" s="421"/>
      <c r="AY117" s="427">
        <f t="shared" si="125"/>
        <v>0</v>
      </c>
      <c r="AZ117" s="361">
        <f t="shared" si="126"/>
        <v>0</v>
      </c>
      <c r="BA117" s="17">
        <f t="shared" si="102"/>
        <v>6.5914422969500612E-3</v>
      </c>
      <c r="BB117" s="14">
        <f t="shared" si="127"/>
        <v>59</v>
      </c>
      <c r="BC117" s="24"/>
      <c r="BD117" s="10">
        <f t="shared" si="128"/>
        <v>0</v>
      </c>
      <c r="BE117" s="15">
        <f t="shared" si="129"/>
        <v>68</v>
      </c>
      <c r="BF117" s="24"/>
      <c r="BG117" s="23">
        <f t="shared" si="130"/>
        <v>0</v>
      </c>
      <c r="BH117" s="16">
        <f t="shared" si="131"/>
        <v>78</v>
      </c>
      <c r="BI117" s="24"/>
      <c r="BJ117" s="25">
        <f t="shared" si="132"/>
        <v>0</v>
      </c>
      <c r="BK117" s="26">
        <f t="shared" si="133"/>
        <v>0</v>
      </c>
      <c r="BL117" s="17">
        <f t="shared" si="134"/>
        <v>5.3066696458496255E-3</v>
      </c>
      <c r="BM117" s="14">
        <f t="shared" si="135"/>
        <v>47.5</v>
      </c>
      <c r="BN117" s="24"/>
      <c r="BO117" s="10">
        <f t="shared" si="136"/>
        <v>0</v>
      </c>
      <c r="BP117" s="15">
        <f t="shared" si="137"/>
        <v>55</v>
      </c>
      <c r="BQ117" s="24"/>
      <c r="BR117" s="23">
        <f t="shared" si="138"/>
        <v>0</v>
      </c>
      <c r="BS117" s="16">
        <f t="shared" si="139"/>
        <v>63</v>
      </c>
      <c r="BT117" s="24"/>
      <c r="BU117" s="25">
        <f t="shared" si="140"/>
        <v>0</v>
      </c>
      <c r="BV117" s="26">
        <f t="shared" si="141"/>
        <v>0</v>
      </c>
      <c r="BW117" s="17">
        <f t="shared" si="142"/>
        <v>4.4687744386102115E-3</v>
      </c>
      <c r="BX117" s="14">
        <f t="shared" si="143"/>
        <v>40</v>
      </c>
      <c r="BY117" s="24"/>
      <c r="BZ117" s="10">
        <f t="shared" si="144"/>
        <v>0</v>
      </c>
      <c r="CA117" s="15">
        <f t="shared" si="145"/>
        <v>46</v>
      </c>
      <c r="CB117" s="24"/>
      <c r="CC117" s="23">
        <f t="shared" si="146"/>
        <v>0</v>
      </c>
      <c r="CD117" s="16">
        <f t="shared" si="147"/>
        <v>53</v>
      </c>
      <c r="CE117" s="24"/>
      <c r="CF117" s="25">
        <f t="shared" si="148"/>
        <v>0</v>
      </c>
      <c r="CG117" s="26">
        <f t="shared" si="149"/>
        <v>0</v>
      </c>
      <c r="CH117" s="17">
        <f t="shared" si="150"/>
        <v>3.7705284325773658E-3</v>
      </c>
      <c r="CI117" s="14">
        <f t="shared" si="151"/>
        <v>33.75</v>
      </c>
      <c r="CJ117" s="24"/>
      <c r="CK117" s="10">
        <f t="shared" si="152"/>
        <v>0</v>
      </c>
      <c r="CL117" s="15">
        <f t="shared" si="153"/>
        <v>39</v>
      </c>
      <c r="CM117" s="24"/>
      <c r="CN117" s="23">
        <f t="shared" si="154"/>
        <v>0</v>
      </c>
      <c r="CO117" s="15">
        <f t="shared" si="155"/>
        <v>45</v>
      </c>
      <c r="CP117" s="24"/>
      <c r="CQ117" s="23">
        <f t="shared" si="156"/>
        <v>0</v>
      </c>
      <c r="CR117" s="361">
        <f t="shared" si="157"/>
        <v>0</v>
      </c>
    </row>
    <row r="118" spans="1:96" ht="15" hidden="1" customHeight="1" x14ac:dyDescent="0.25">
      <c r="A118" s="50">
        <f t="shared" si="72"/>
        <v>105</v>
      </c>
      <c r="B118" s="367">
        <f>SUM(D117+1)</f>
        <v>9051</v>
      </c>
      <c r="C118" s="387" t="s">
        <v>10</v>
      </c>
      <c r="D118" s="366">
        <f t="shared" si="164"/>
        <v>9150</v>
      </c>
      <c r="E118" s="326">
        <f t="shared" si="167"/>
        <v>0.11300000000000004</v>
      </c>
      <c r="F118" s="326">
        <f t="shared" si="100"/>
        <v>1.7677604684565241E-2</v>
      </c>
      <c r="G118" s="327">
        <f t="shared" si="159"/>
        <v>160</v>
      </c>
      <c r="H118" s="415"/>
      <c r="I118" s="414">
        <f t="shared" si="3"/>
        <v>0</v>
      </c>
      <c r="J118" s="329">
        <f t="shared" si="103"/>
        <v>180</v>
      </c>
      <c r="K118" s="421"/>
      <c r="L118" s="414">
        <f t="shared" si="104"/>
        <v>0</v>
      </c>
      <c r="M118" s="333">
        <f t="shared" si="105"/>
        <v>200</v>
      </c>
      <c r="N118" s="428"/>
      <c r="O118" s="414">
        <f t="shared" si="101"/>
        <v>0</v>
      </c>
      <c r="P118" s="351">
        <f t="shared" si="160"/>
        <v>0</v>
      </c>
      <c r="Q118" s="335">
        <f t="shared" si="71"/>
        <v>0.14000000000000007</v>
      </c>
      <c r="R118" s="335">
        <f t="shared" si="106"/>
        <v>1.7677604684565241E-2</v>
      </c>
      <c r="S118" s="336">
        <f t="shared" si="161"/>
        <v>160</v>
      </c>
      <c r="T118" s="421"/>
      <c r="U118" s="411">
        <f t="shared" si="107"/>
        <v>0</v>
      </c>
      <c r="V118" s="338">
        <f t="shared" si="108"/>
        <v>180</v>
      </c>
      <c r="W118" s="421"/>
      <c r="X118" s="430">
        <f t="shared" si="109"/>
        <v>0</v>
      </c>
      <c r="Y118" s="339">
        <f t="shared" si="110"/>
        <v>200</v>
      </c>
      <c r="Z118" s="421"/>
      <c r="AA118" s="430">
        <f t="shared" si="111"/>
        <v>0</v>
      </c>
      <c r="AB118" s="355">
        <f t="shared" si="112"/>
        <v>0</v>
      </c>
      <c r="AC118" s="9">
        <f t="shared" si="165"/>
        <v>0.15</v>
      </c>
      <c r="AD118" s="9">
        <f t="shared" si="113"/>
        <v>1.7677604684565241E-2</v>
      </c>
      <c r="AE118" s="11">
        <f t="shared" si="162"/>
        <v>160</v>
      </c>
      <c r="AF118" s="421"/>
      <c r="AG118" s="411">
        <f t="shared" si="114"/>
        <v>0</v>
      </c>
      <c r="AH118" s="12">
        <f t="shared" si="115"/>
        <v>180</v>
      </c>
      <c r="AI118" s="421"/>
      <c r="AJ118" s="439">
        <f t="shared" si="116"/>
        <v>0</v>
      </c>
      <c r="AK118" s="13">
        <f t="shared" si="117"/>
        <v>200</v>
      </c>
      <c r="AL118" s="426"/>
      <c r="AM118" s="427">
        <f t="shared" si="118"/>
        <v>0</v>
      </c>
      <c r="AN118" s="361">
        <f t="shared" si="119"/>
        <v>0</v>
      </c>
      <c r="AO118" s="378">
        <f t="shared" si="166"/>
        <v>0.15</v>
      </c>
      <c r="AP118" s="378">
        <f t="shared" si="120"/>
        <v>1.7677604684565241E-2</v>
      </c>
      <c r="AQ118" s="379">
        <f t="shared" si="163"/>
        <v>160</v>
      </c>
      <c r="AR118" s="421"/>
      <c r="AS118" s="411">
        <f t="shared" si="121"/>
        <v>0</v>
      </c>
      <c r="AT118" s="383">
        <f t="shared" si="122"/>
        <v>180</v>
      </c>
      <c r="AU118" s="421"/>
      <c r="AV118" s="439">
        <f t="shared" si="123"/>
        <v>0</v>
      </c>
      <c r="AW118" s="385">
        <f t="shared" si="124"/>
        <v>200</v>
      </c>
      <c r="AX118" s="421"/>
      <c r="AY118" s="427">
        <f t="shared" si="125"/>
        <v>0</v>
      </c>
      <c r="AZ118" s="361">
        <f t="shared" si="126"/>
        <v>0</v>
      </c>
      <c r="BA118" s="17">
        <f t="shared" si="102"/>
        <v>6.6291017567119657E-3</v>
      </c>
      <c r="BB118" s="14">
        <f t="shared" si="127"/>
        <v>60</v>
      </c>
      <c r="BC118" s="24"/>
      <c r="BD118" s="10">
        <f t="shared" si="128"/>
        <v>0</v>
      </c>
      <c r="BE118" s="15">
        <f t="shared" si="129"/>
        <v>69</v>
      </c>
      <c r="BF118" s="24"/>
      <c r="BG118" s="23">
        <f t="shared" si="130"/>
        <v>0</v>
      </c>
      <c r="BH118" s="16">
        <f t="shared" si="131"/>
        <v>79</v>
      </c>
      <c r="BI118" s="24"/>
      <c r="BJ118" s="25">
        <f t="shared" si="132"/>
        <v>0</v>
      </c>
      <c r="BK118" s="26">
        <f t="shared" si="133"/>
        <v>0</v>
      </c>
      <c r="BL118" s="17">
        <f t="shared" si="134"/>
        <v>5.340109748462417E-3</v>
      </c>
      <c r="BM118" s="14">
        <f t="shared" si="135"/>
        <v>48.333333333333336</v>
      </c>
      <c r="BN118" s="24"/>
      <c r="BO118" s="10">
        <f t="shared" si="136"/>
        <v>0</v>
      </c>
      <c r="BP118" s="15">
        <f t="shared" si="137"/>
        <v>56</v>
      </c>
      <c r="BQ118" s="24"/>
      <c r="BR118" s="23">
        <f t="shared" si="138"/>
        <v>0</v>
      </c>
      <c r="BS118" s="16">
        <f t="shared" si="139"/>
        <v>64</v>
      </c>
      <c r="BT118" s="24"/>
      <c r="BU118" s="25">
        <f t="shared" si="140"/>
        <v>0</v>
      </c>
      <c r="BV118" s="26">
        <f t="shared" si="141"/>
        <v>0</v>
      </c>
      <c r="BW118" s="17">
        <f t="shared" si="142"/>
        <v>4.4983190491974055E-3</v>
      </c>
      <c r="BX118" s="14">
        <f t="shared" si="143"/>
        <v>40.714285714285715</v>
      </c>
      <c r="BY118" s="24"/>
      <c r="BZ118" s="10">
        <f t="shared" si="144"/>
        <v>0</v>
      </c>
      <c r="CA118" s="15">
        <f t="shared" si="145"/>
        <v>47</v>
      </c>
      <c r="CB118" s="24"/>
      <c r="CC118" s="23">
        <f t="shared" si="146"/>
        <v>0</v>
      </c>
      <c r="CD118" s="16">
        <f t="shared" si="147"/>
        <v>54</v>
      </c>
      <c r="CE118" s="24"/>
      <c r="CF118" s="25">
        <f t="shared" si="148"/>
        <v>0</v>
      </c>
      <c r="CG118" s="26">
        <f t="shared" si="149"/>
        <v>0</v>
      </c>
      <c r="CH118" s="17">
        <f t="shared" si="150"/>
        <v>3.7979228814495635E-3</v>
      </c>
      <c r="CI118" s="14">
        <f t="shared" si="151"/>
        <v>34.375</v>
      </c>
      <c r="CJ118" s="24"/>
      <c r="CK118" s="10">
        <f t="shared" si="152"/>
        <v>0</v>
      </c>
      <c r="CL118" s="15">
        <f t="shared" si="153"/>
        <v>40</v>
      </c>
      <c r="CM118" s="24"/>
      <c r="CN118" s="23">
        <f t="shared" si="154"/>
        <v>0</v>
      </c>
      <c r="CO118" s="15">
        <f t="shared" si="155"/>
        <v>46</v>
      </c>
      <c r="CP118" s="24"/>
      <c r="CQ118" s="23">
        <f t="shared" si="156"/>
        <v>0</v>
      </c>
      <c r="CR118" s="361">
        <f t="shared" si="157"/>
        <v>0</v>
      </c>
    </row>
    <row r="119" spans="1:96" ht="15" hidden="1" customHeight="1" x14ac:dyDescent="0.25">
      <c r="A119" s="50">
        <f t="shared" si="72"/>
        <v>106</v>
      </c>
      <c r="B119" s="367">
        <f>SUM(D118+1)</f>
        <v>9151</v>
      </c>
      <c r="C119" s="387" t="s">
        <v>10</v>
      </c>
      <c r="D119" s="366">
        <f t="shared" si="164"/>
        <v>9250</v>
      </c>
      <c r="E119" s="326">
        <f t="shared" si="167"/>
        <v>0.11300000000000004</v>
      </c>
      <c r="F119" s="326">
        <f t="shared" si="100"/>
        <v>1.7484427931373621E-2</v>
      </c>
      <c r="G119" s="327">
        <f t="shared" si="159"/>
        <v>160</v>
      </c>
      <c r="H119" s="415"/>
      <c r="I119" s="414">
        <f t="shared" si="3"/>
        <v>0</v>
      </c>
      <c r="J119" s="329">
        <f t="shared" si="103"/>
        <v>180</v>
      </c>
      <c r="K119" s="421"/>
      <c r="L119" s="414">
        <f t="shared" si="104"/>
        <v>0</v>
      </c>
      <c r="M119" s="333">
        <f t="shared" si="105"/>
        <v>200</v>
      </c>
      <c r="N119" s="428"/>
      <c r="O119" s="414">
        <f t="shared" si="101"/>
        <v>0</v>
      </c>
      <c r="P119" s="351">
        <f t="shared" si="160"/>
        <v>0</v>
      </c>
      <c r="Q119" s="335">
        <f t="shared" si="71"/>
        <v>0.14000000000000007</v>
      </c>
      <c r="R119" s="335">
        <f t="shared" si="106"/>
        <v>1.7484427931373621E-2</v>
      </c>
      <c r="S119" s="336">
        <f t="shared" si="161"/>
        <v>160</v>
      </c>
      <c r="T119" s="421"/>
      <c r="U119" s="411">
        <f t="shared" si="107"/>
        <v>0</v>
      </c>
      <c r="V119" s="338">
        <f t="shared" si="108"/>
        <v>180</v>
      </c>
      <c r="W119" s="421"/>
      <c r="X119" s="430">
        <f t="shared" si="109"/>
        <v>0</v>
      </c>
      <c r="Y119" s="339">
        <f t="shared" si="110"/>
        <v>200</v>
      </c>
      <c r="Z119" s="421"/>
      <c r="AA119" s="430">
        <f t="shared" si="111"/>
        <v>0</v>
      </c>
      <c r="AB119" s="355">
        <f t="shared" si="112"/>
        <v>0</v>
      </c>
      <c r="AC119" s="9">
        <f t="shared" si="165"/>
        <v>0.15</v>
      </c>
      <c r="AD119" s="9">
        <f t="shared" si="113"/>
        <v>1.7484427931373621E-2</v>
      </c>
      <c r="AE119" s="11">
        <f t="shared" si="162"/>
        <v>160</v>
      </c>
      <c r="AF119" s="421"/>
      <c r="AG119" s="411">
        <f t="shared" si="114"/>
        <v>0</v>
      </c>
      <c r="AH119" s="12">
        <f t="shared" si="115"/>
        <v>180</v>
      </c>
      <c r="AI119" s="421"/>
      <c r="AJ119" s="439">
        <f t="shared" si="116"/>
        <v>0</v>
      </c>
      <c r="AK119" s="13">
        <f t="shared" si="117"/>
        <v>200</v>
      </c>
      <c r="AL119" s="426"/>
      <c r="AM119" s="427">
        <f t="shared" si="118"/>
        <v>0</v>
      </c>
      <c r="AN119" s="361">
        <f t="shared" si="119"/>
        <v>0</v>
      </c>
      <c r="AO119" s="378">
        <f t="shared" si="166"/>
        <v>0.15</v>
      </c>
      <c r="AP119" s="378">
        <f t="shared" si="120"/>
        <v>1.7484427931373621E-2</v>
      </c>
      <c r="AQ119" s="379">
        <f t="shared" si="163"/>
        <v>160</v>
      </c>
      <c r="AR119" s="421"/>
      <c r="AS119" s="411">
        <f t="shared" si="121"/>
        <v>0</v>
      </c>
      <c r="AT119" s="383">
        <f t="shared" si="122"/>
        <v>180</v>
      </c>
      <c r="AU119" s="421"/>
      <c r="AV119" s="439">
        <f t="shared" si="123"/>
        <v>0</v>
      </c>
      <c r="AW119" s="385">
        <f t="shared" si="124"/>
        <v>200</v>
      </c>
      <c r="AX119" s="421"/>
      <c r="AY119" s="427">
        <f t="shared" si="125"/>
        <v>0</v>
      </c>
      <c r="AZ119" s="361">
        <f t="shared" si="126"/>
        <v>0</v>
      </c>
      <c r="BA119" s="17">
        <f t="shared" si="102"/>
        <v>6.6659381488361931E-3</v>
      </c>
      <c r="BB119" s="14">
        <f t="shared" si="127"/>
        <v>61</v>
      </c>
      <c r="BC119" s="24"/>
      <c r="BD119" s="10">
        <f t="shared" si="128"/>
        <v>0</v>
      </c>
      <c r="BE119" s="15">
        <f t="shared" si="129"/>
        <v>70</v>
      </c>
      <c r="BF119" s="24"/>
      <c r="BG119" s="23">
        <f t="shared" si="130"/>
        <v>0</v>
      </c>
      <c r="BH119" s="16">
        <f t="shared" si="131"/>
        <v>81</v>
      </c>
      <c r="BI119" s="24"/>
      <c r="BJ119" s="25">
        <f t="shared" si="132"/>
        <v>0</v>
      </c>
      <c r="BK119" s="26">
        <f t="shared" si="133"/>
        <v>0</v>
      </c>
      <c r="BL119" s="17">
        <f t="shared" si="134"/>
        <v>5.3728189997450182E-3</v>
      </c>
      <c r="BM119" s="14">
        <f t="shared" si="135"/>
        <v>49.166666666666664</v>
      </c>
      <c r="BN119" s="24"/>
      <c r="BO119" s="10">
        <f t="shared" si="136"/>
        <v>0</v>
      </c>
      <c r="BP119" s="15">
        <f t="shared" si="137"/>
        <v>57</v>
      </c>
      <c r="BQ119" s="24"/>
      <c r="BR119" s="23">
        <f t="shared" si="138"/>
        <v>0</v>
      </c>
      <c r="BS119" s="16">
        <f t="shared" si="139"/>
        <v>66</v>
      </c>
      <c r="BT119" s="24"/>
      <c r="BU119" s="25">
        <f t="shared" si="140"/>
        <v>0</v>
      </c>
      <c r="BV119" s="26">
        <f t="shared" si="141"/>
        <v>0</v>
      </c>
      <c r="BW119" s="17">
        <f t="shared" si="142"/>
        <v>4.5272179465163844E-3</v>
      </c>
      <c r="BX119" s="14">
        <f t="shared" si="143"/>
        <v>41.428571428571431</v>
      </c>
      <c r="BY119" s="24"/>
      <c r="BZ119" s="10">
        <f t="shared" si="144"/>
        <v>0</v>
      </c>
      <c r="CA119" s="15">
        <f t="shared" si="145"/>
        <v>48</v>
      </c>
      <c r="CB119" s="24"/>
      <c r="CC119" s="23">
        <f t="shared" si="146"/>
        <v>0</v>
      </c>
      <c r="CD119" s="16">
        <f t="shared" si="147"/>
        <v>55</v>
      </c>
      <c r="CE119" s="24"/>
      <c r="CF119" s="25">
        <f t="shared" si="148"/>
        <v>0</v>
      </c>
      <c r="CG119" s="26">
        <f t="shared" si="149"/>
        <v>0</v>
      </c>
      <c r="CH119" s="17">
        <f t="shared" si="150"/>
        <v>3.8247186099879794E-3</v>
      </c>
      <c r="CI119" s="14">
        <f t="shared" si="151"/>
        <v>35</v>
      </c>
      <c r="CJ119" s="24"/>
      <c r="CK119" s="10">
        <f t="shared" si="152"/>
        <v>0</v>
      </c>
      <c r="CL119" s="15">
        <f t="shared" si="153"/>
        <v>40</v>
      </c>
      <c r="CM119" s="24"/>
      <c r="CN119" s="23">
        <f t="shared" si="154"/>
        <v>0</v>
      </c>
      <c r="CO119" s="15">
        <f t="shared" si="155"/>
        <v>46</v>
      </c>
      <c r="CP119" s="24"/>
      <c r="CQ119" s="23">
        <f t="shared" si="156"/>
        <v>0</v>
      </c>
      <c r="CR119" s="361">
        <f t="shared" si="157"/>
        <v>0</v>
      </c>
    </row>
    <row r="120" spans="1:96" ht="30" x14ac:dyDescent="0.25">
      <c r="A120" s="50">
        <f t="shared" si="72"/>
        <v>107</v>
      </c>
      <c r="B120" s="367">
        <f>SUM(D87+1)</f>
        <v>6051</v>
      </c>
      <c r="C120" s="387" t="s">
        <v>11</v>
      </c>
      <c r="D120" s="369"/>
      <c r="E120" s="326">
        <f t="shared" si="167"/>
        <v>0.11300000000000004</v>
      </c>
      <c r="F120" s="326">
        <f t="shared" si="100"/>
        <v>2.6441910428028424E-2</v>
      </c>
      <c r="G120" s="327">
        <f t="shared" si="159"/>
        <v>160</v>
      </c>
      <c r="H120" s="415"/>
      <c r="I120" s="414">
        <f t="shared" si="3"/>
        <v>0</v>
      </c>
      <c r="J120" s="329">
        <f t="shared" si="103"/>
        <v>180</v>
      </c>
      <c r="K120" s="421"/>
      <c r="L120" s="414">
        <f t="shared" si="104"/>
        <v>0</v>
      </c>
      <c r="M120" s="333">
        <f t="shared" si="105"/>
        <v>200</v>
      </c>
      <c r="N120" s="428"/>
      <c r="O120" s="414">
        <f t="shared" si="101"/>
        <v>0</v>
      </c>
      <c r="P120" s="351">
        <f t="shared" si="160"/>
        <v>0</v>
      </c>
      <c r="Q120" s="335">
        <f t="shared" ref="Q120" si="168">IF((((B120-1-$H$12)*$H$25/$H$34))&lt;=($H$6-1),$H$25,IF(S119=$H$21,Q119,IF((Q119+$H$27)&gt;$H$26,$H$26,Q119+$H$27)))</f>
        <v>0.14000000000000007</v>
      </c>
      <c r="R120" s="335">
        <f t="shared" si="106"/>
        <v>2.6441910428028424E-2</v>
      </c>
      <c r="S120" s="336">
        <f t="shared" si="161"/>
        <v>160</v>
      </c>
      <c r="T120" s="421"/>
      <c r="U120" s="411">
        <f t="shared" si="107"/>
        <v>0</v>
      </c>
      <c r="V120" s="338">
        <f t="shared" si="108"/>
        <v>180</v>
      </c>
      <c r="W120" s="421"/>
      <c r="X120" s="430">
        <f t="shared" si="109"/>
        <v>0</v>
      </c>
      <c r="Y120" s="339">
        <f t="shared" si="110"/>
        <v>200</v>
      </c>
      <c r="Z120" s="421"/>
      <c r="AA120" s="430">
        <f t="shared" si="111"/>
        <v>0</v>
      </c>
      <c r="AB120" s="355">
        <f t="shared" si="112"/>
        <v>0</v>
      </c>
      <c r="AC120" s="9">
        <f>IF((((B120-1-$H$13)*$H$25/$H$35))&lt;=($H$6-2),$H$25,IF(AE119=$H$21,AC119,IF((AC108+$H$27)&gt;$H$26,$H$26,AC108+$H$27)))</f>
        <v>0.15</v>
      </c>
      <c r="AD120" s="9">
        <f t="shared" si="113"/>
        <v>2.6441910428028424E-2</v>
      </c>
      <c r="AE120" s="11">
        <f t="shared" si="162"/>
        <v>160</v>
      </c>
      <c r="AF120" s="421"/>
      <c r="AG120" s="411">
        <f t="shared" si="114"/>
        <v>0</v>
      </c>
      <c r="AH120" s="12">
        <f t="shared" si="115"/>
        <v>180</v>
      </c>
      <c r="AI120" s="421"/>
      <c r="AJ120" s="439">
        <f t="shared" si="116"/>
        <v>0</v>
      </c>
      <c r="AK120" s="13">
        <f t="shared" si="117"/>
        <v>200</v>
      </c>
      <c r="AL120" s="426"/>
      <c r="AM120" s="427">
        <f t="shared" si="118"/>
        <v>0</v>
      </c>
      <c r="AN120" s="361">
        <f t="shared" si="119"/>
        <v>0</v>
      </c>
      <c r="AO120" s="378">
        <f>IF((((B120-1-$H$14)*$H$25/$H$36))&lt;=($H$6-3),$H$25,IF(AQ119=$H$21,AO119,IF((AO108+$H$27)&gt;$H$26,$H$26,AO108+$H$27)))</f>
        <v>0.15</v>
      </c>
      <c r="AP120" s="378">
        <f t="shared" si="120"/>
        <v>1.983143282102132E-2</v>
      </c>
      <c r="AQ120" s="379">
        <f t="shared" si="163"/>
        <v>120</v>
      </c>
      <c r="AR120" s="421"/>
      <c r="AS120" s="411">
        <f t="shared" si="121"/>
        <v>0</v>
      </c>
      <c r="AT120" s="383">
        <f t="shared" si="122"/>
        <v>138</v>
      </c>
      <c r="AU120" s="421"/>
      <c r="AV120" s="439">
        <f t="shared" si="123"/>
        <v>0</v>
      </c>
      <c r="AW120" s="385">
        <f t="shared" si="124"/>
        <v>159</v>
      </c>
      <c r="AX120" s="421"/>
      <c r="AY120" s="427">
        <f t="shared" si="125"/>
        <v>0</v>
      </c>
      <c r="AZ120" s="361">
        <f t="shared" si="126"/>
        <v>0</v>
      </c>
      <c r="BA120" s="17">
        <f t="shared" si="102"/>
        <v>4.95785820525533E-3</v>
      </c>
      <c r="BB120" s="14">
        <f t="shared" si="127"/>
        <v>30</v>
      </c>
      <c r="BC120" s="24"/>
      <c r="BD120" s="10">
        <f t="shared" si="128"/>
        <v>0</v>
      </c>
      <c r="BE120" s="15">
        <f t="shared" si="129"/>
        <v>35</v>
      </c>
      <c r="BF120" s="24"/>
      <c r="BG120" s="23">
        <f t="shared" si="130"/>
        <v>0</v>
      </c>
      <c r="BH120" s="16">
        <f t="shared" si="131"/>
        <v>40</v>
      </c>
      <c r="BI120" s="24"/>
      <c r="BJ120" s="25">
        <f t="shared" si="132"/>
        <v>0</v>
      </c>
      <c r="BK120" s="26">
        <f t="shared" si="133"/>
        <v>0</v>
      </c>
      <c r="BL120" s="17">
        <f t="shared" si="134"/>
        <v>3.8561119374208117E-3</v>
      </c>
      <c r="BM120" s="14">
        <f t="shared" si="135"/>
        <v>23.333333333333332</v>
      </c>
      <c r="BN120" s="24"/>
      <c r="BO120" s="10">
        <f t="shared" si="136"/>
        <v>0</v>
      </c>
      <c r="BP120" s="15">
        <f t="shared" si="137"/>
        <v>27</v>
      </c>
      <c r="BQ120" s="24"/>
      <c r="BR120" s="23">
        <f t="shared" si="138"/>
        <v>0</v>
      </c>
      <c r="BS120" s="16">
        <f t="shared" si="139"/>
        <v>31</v>
      </c>
      <c r="BT120" s="24"/>
      <c r="BU120" s="25">
        <f t="shared" si="140"/>
        <v>0</v>
      </c>
      <c r="BV120" s="26">
        <f t="shared" si="141"/>
        <v>0</v>
      </c>
      <c r="BW120" s="17">
        <f t="shared" si="142"/>
        <v>3.187194560521283E-3</v>
      </c>
      <c r="BX120" s="14">
        <f t="shared" si="143"/>
        <v>19.285714285714285</v>
      </c>
      <c r="BY120" s="24"/>
      <c r="BZ120" s="10">
        <f t="shared" si="144"/>
        <v>0</v>
      </c>
      <c r="CA120" s="15">
        <f t="shared" si="145"/>
        <v>22</v>
      </c>
      <c r="CB120" s="24"/>
      <c r="CC120" s="23">
        <f t="shared" si="146"/>
        <v>0</v>
      </c>
      <c r="CD120" s="16">
        <f t="shared" si="147"/>
        <v>25</v>
      </c>
      <c r="CE120" s="24"/>
      <c r="CF120" s="25">
        <f t="shared" si="148"/>
        <v>0</v>
      </c>
      <c r="CG120" s="26">
        <f t="shared" si="149"/>
        <v>0</v>
      </c>
      <c r="CH120" s="17">
        <f t="shared" si="150"/>
        <v>2.5822178152371507E-3</v>
      </c>
      <c r="CI120" s="14">
        <f t="shared" si="151"/>
        <v>15.625</v>
      </c>
      <c r="CJ120" s="24"/>
      <c r="CK120" s="10">
        <f t="shared" si="152"/>
        <v>0</v>
      </c>
      <c r="CL120" s="15">
        <f t="shared" si="153"/>
        <v>18</v>
      </c>
      <c r="CM120" s="24"/>
      <c r="CN120" s="23">
        <f t="shared" si="154"/>
        <v>0</v>
      </c>
      <c r="CO120" s="15">
        <f t="shared" si="155"/>
        <v>21</v>
      </c>
      <c r="CP120" s="24"/>
      <c r="CQ120" s="23">
        <f t="shared" si="156"/>
        <v>0</v>
      </c>
      <c r="CR120" s="361">
        <f t="shared" si="157"/>
        <v>0</v>
      </c>
    </row>
    <row r="121" spans="1:96" s="115" customFormat="1" x14ac:dyDescent="0.25">
      <c r="A121" s="50">
        <f t="shared" si="72"/>
        <v>108</v>
      </c>
      <c r="B121" s="555" t="s">
        <v>6</v>
      </c>
      <c r="C121" s="555"/>
      <c r="D121" s="556"/>
      <c r="E121" s="328"/>
      <c r="F121" s="328"/>
      <c r="G121" s="329">
        <f>(MIN(G48:G120)+MAX(G48:G120))/2</f>
        <v>84.5</v>
      </c>
      <c r="H121" s="416"/>
      <c r="I121" s="414">
        <f t="shared" si="3"/>
        <v>0</v>
      </c>
      <c r="J121" s="333">
        <f>IF(G121=0,0,IF((ROUND(G121*(1+$H$33),0))&gt;$H$23,$H$23,IF((ROUND(G121*(1+$H$33),0))&lt;$H$8,$H$8,ROUND(G121*(1+$H$33),0))))</f>
        <v>97</v>
      </c>
      <c r="K121" s="416"/>
      <c r="L121" s="414"/>
      <c r="M121" s="333">
        <f t="shared" si="105"/>
        <v>112</v>
      </c>
      <c r="N121" s="416"/>
      <c r="O121" s="414"/>
      <c r="P121" s="351"/>
      <c r="Q121" s="335"/>
      <c r="R121" s="337"/>
      <c r="S121" s="337"/>
      <c r="T121" s="416"/>
      <c r="U121" s="411"/>
      <c r="V121" s="338"/>
      <c r="W121" s="416"/>
      <c r="X121" s="430"/>
      <c r="Y121" s="339">
        <f t="shared" si="110"/>
        <v>0</v>
      </c>
      <c r="Z121" s="416"/>
      <c r="AA121" s="430"/>
      <c r="AB121" s="355"/>
      <c r="AC121" s="9"/>
      <c r="AD121" s="117"/>
      <c r="AE121" s="11"/>
      <c r="AF121" s="416"/>
      <c r="AG121" s="411"/>
      <c r="AH121" s="11"/>
      <c r="AI121" s="416"/>
      <c r="AJ121" s="439"/>
      <c r="AK121" s="13">
        <f t="shared" si="117"/>
        <v>0</v>
      </c>
      <c r="AL121" s="442"/>
      <c r="AM121" s="427"/>
      <c r="AN121" s="361"/>
      <c r="AO121" s="378"/>
      <c r="AP121" s="380"/>
      <c r="AQ121" s="379"/>
      <c r="AR121" s="416"/>
      <c r="AS121" s="411"/>
      <c r="AT121" s="379"/>
      <c r="AU121" s="416"/>
      <c r="AV121" s="439"/>
      <c r="AW121" s="385">
        <f t="shared" si="124"/>
        <v>0</v>
      </c>
      <c r="AX121" s="416"/>
      <c r="AY121" s="427"/>
      <c r="AZ121" s="361"/>
      <c r="BA121" s="118"/>
      <c r="BB121" s="14"/>
      <c r="BC121" s="116"/>
      <c r="BD121" s="10"/>
      <c r="BE121" s="14"/>
      <c r="BF121" s="116"/>
      <c r="BG121" s="23"/>
      <c r="BH121" s="14"/>
      <c r="BI121" s="116"/>
      <c r="BJ121" s="25"/>
      <c r="BK121" s="26"/>
      <c r="BL121" s="118"/>
      <c r="BM121" s="14"/>
      <c r="BN121" s="116"/>
      <c r="BO121" s="10"/>
      <c r="BP121" s="14"/>
      <c r="BQ121" s="116"/>
      <c r="BR121" s="23"/>
      <c r="BS121" s="14"/>
      <c r="BT121" s="116"/>
      <c r="BU121" s="25"/>
      <c r="BV121" s="26"/>
      <c r="BW121" s="118"/>
      <c r="BX121" s="14"/>
      <c r="BY121" s="116"/>
      <c r="BZ121" s="10"/>
      <c r="CA121" s="14"/>
      <c r="CB121" s="116"/>
      <c r="CC121" s="23"/>
      <c r="CD121" s="14"/>
      <c r="CE121" s="116"/>
      <c r="CF121" s="25"/>
      <c r="CG121" s="26"/>
      <c r="CH121" s="118"/>
      <c r="CI121" s="14"/>
      <c r="CJ121" s="116"/>
      <c r="CK121" s="10"/>
      <c r="CL121" s="14"/>
      <c r="CM121" s="116"/>
      <c r="CN121" s="23"/>
      <c r="CO121" s="14"/>
      <c r="CP121" s="116"/>
      <c r="CQ121" s="23"/>
      <c r="CR121" s="361"/>
    </row>
    <row r="122" spans="1:96" ht="28.35" customHeight="1" x14ac:dyDescent="0.25">
      <c r="A122" s="50">
        <f t="shared" si="72"/>
        <v>109</v>
      </c>
      <c r="B122" s="582" t="s">
        <v>26</v>
      </c>
      <c r="C122" s="582"/>
      <c r="D122" s="582"/>
      <c r="E122" s="582"/>
      <c r="F122" s="582"/>
      <c r="G122" s="456"/>
      <c r="H122" s="443">
        <f>SUM(H47:H121)</f>
        <v>0</v>
      </c>
      <c r="I122" s="112"/>
      <c r="J122" s="43"/>
      <c r="K122" s="443">
        <f>SUM(K47:K121)</f>
        <v>0</v>
      </c>
      <c r="L122" s="43"/>
      <c r="M122" s="43"/>
      <c r="N122" s="443">
        <f>SUM(N47:N121)</f>
        <v>0</v>
      </c>
      <c r="O122" s="112"/>
      <c r="P122" s="351">
        <f>ROUND(SUM(P47:P121),0)</f>
        <v>0</v>
      </c>
      <c r="Q122" s="47"/>
      <c r="R122" s="43"/>
      <c r="S122" s="43"/>
      <c r="T122" s="443">
        <f>SUM(T47:T121)</f>
        <v>0</v>
      </c>
      <c r="U122" s="43"/>
      <c r="V122" s="45"/>
      <c r="W122" s="443">
        <f>SUM(W47:W121)</f>
        <v>0</v>
      </c>
      <c r="X122" s="45"/>
      <c r="Y122" s="45"/>
      <c r="Z122" s="443">
        <f>SUM(Z47:Z121)</f>
        <v>0</v>
      </c>
      <c r="AA122" s="45"/>
      <c r="AB122" s="351">
        <f>ROUND(SUM(AB47:AB121),0)</f>
        <v>0</v>
      </c>
      <c r="AC122" s="47"/>
      <c r="AD122" s="46"/>
      <c r="AE122" s="47"/>
      <c r="AF122" s="443">
        <f>SUM(AF47:AF121)</f>
        <v>0</v>
      </c>
      <c r="AG122" s="47"/>
      <c r="AH122" s="47"/>
      <c r="AI122" s="443">
        <f>SUM(AI47:AI121)</f>
        <v>0</v>
      </c>
      <c r="AJ122" s="47"/>
      <c r="AK122" s="47"/>
      <c r="AL122" s="443">
        <f>SUM(AL47:AL121)</f>
        <v>0</v>
      </c>
      <c r="AM122" s="48"/>
      <c r="AN122" s="360">
        <f>ROUND(SUM(AN47:AN121),0)</f>
        <v>0</v>
      </c>
      <c r="AO122" s="47"/>
      <c r="AP122" s="46"/>
      <c r="AQ122" s="47"/>
      <c r="AR122" s="443">
        <f>SUM(AR47:AR121)</f>
        <v>0</v>
      </c>
      <c r="AS122" s="47"/>
      <c r="AT122" s="47"/>
      <c r="AU122" s="443">
        <f>SUM(AU47:AU121)</f>
        <v>0</v>
      </c>
      <c r="AV122" s="47"/>
      <c r="AW122" s="47"/>
      <c r="AX122" s="443">
        <f>SUM(AX47:AX121)</f>
        <v>0</v>
      </c>
      <c r="AY122" s="48"/>
      <c r="AZ122" s="360">
        <f>ROUND(SUM(AZ47:AZ121),0)</f>
        <v>0</v>
      </c>
      <c r="BA122" s="46"/>
      <c r="BB122" s="47"/>
      <c r="BC122" s="44">
        <f>SUM(BC47:BC120)</f>
        <v>0</v>
      </c>
      <c r="BD122" s="47"/>
      <c r="BE122" s="47"/>
      <c r="BF122" s="44">
        <f>SUM(BF47:BF120)</f>
        <v>0</v>
      </c>
      <c r="BG122" s="47"/>
      <c r="BH122" s="47"/>
      <c r="BI122" s="44">
        <f>SUM(BI47:BI120)</f>
        <v>0</v>
      </c>
      <c r="BJ122" s="48"/>
      <c r="BK122" s="49">
        <f>ROUND(SUM(BK47:BK120),0)</f>
        <v>0</v>
      </c>
      <c r="BL122" s="46"/>
      <c r="BM122" s="47"/>
      <c r="BN122" s="44">
        <f>SUM(BN47:BN120)</f>
        <v>0</v>
      </c>
      <c r="BO122" s="47"/>
      <c r="BP122" s="47"/>
      <c r="BQ122" s="44">
        <f>SUM(BQ47:BQ120)</f>
        <v>0</v>
      </c>
      <c r="BR122" s="47"/>
      <c r="BS122" s="47"/>
      <c r="BT122" s="44">
        <f>SUM(BT47:BT120)</f>
        <v>0</v>
      </c>
      <c r="BU122" s="48"/>
      <c r="BV122" s="49">
        <f>ROUND(SUM(BV47:BV120),0)</f>
        <v>0</v>
      </c>
      <c r="BW122" s="46"/>
      <c r="BX122" s="47"/>
      <c r="BY122" s="44">
        <f>SUM(BY47:BY120)</f>
        <v>0</v>
      </c>
      <c r="BZ122" s="47"/>
      <c r="CA122" s="47"/>
      <c r="CB122" s="44">
        <f>SUM(CB47:CB120)</f>
        <v>0</v>
      </c>
      <c r="CC122" s="47"/>
      <c r="CD122" s="47"/>
      <c r="CE122" s="44">
        <f>SUM(CE47:CE120)</f>
        <v>0</v>
      </c>
      <c r="CF122" s="48"/>
      <c r="CG122" s="49">
        <f>ROUND(SUM(CG47:CG120),0)</f>
        <v>0</v>
      </c>
      <c r="CH122" s="46"/>
      <c r="CI122" s="47"/>
      <c r="CJ122" s="44">
        <f>SUM(CJ47:CJ120)</f>
        <v>0</v>
      </c>
      <c r="CK122" s="47"/>
      <c r="CL122" s="47"/>
      <c r="CM122" s="44">
        <f>SUM(CM47:CM120)</f>
        <v>0</v>
      </c>
      <c r="CN122" s="47"/>
      <c r="CO122" s="47"/>
      <c r="CP122" s="44">
        <f>SUM(CP47:CP120)</f>
        <v>0</v>
      </c>
      <c r="CQ122" s="47"/>
      <c r="CR122" s="360">
        <f>ROUND(SUM(CR47:CR120),0)</f>
        <v>0</v>
      </c>
    </row>
    <row r="123" spans="1:96" ht="15.75" customHeight="1" x14ac:dyDescent="0.25">
      <c r="B123" s="42"/>
      <c r="H123"/>
      <c r="J123" s="31"/>
      <c r="K123" s="31"/>
      <c r="L123" s="31"/>
      <c r="M123" s="31"/>
      <c r="N123" s="114"/>
      <c r="O123" s="31"/>
      <c r="P123" s="30"/>
      <c r="Q123" s="31"/>
      <c r="R123" s="31"/>
      <c r="S123" s="30"/>
      <c r="T123" s="31"/>
      <c r="U123" s="31"/>
      <c r="V123" s="30"/>
      <c r="W123" s="31"/>
      <c r="X123" s="31"/>
      <c r="Y123" s="30"/>
    </row>
    <row r="124" spans="1:96" ht="15.75" customHeight="1" x14ac:dyDescent="0.25">
      <c r="B124" s="42"/>
      <c r="H124"/>
      <c r="J124" s="31"/>
      <c r="K124" s="31"/>
      <c r="L124" s="31"/>
      <c r="M124" s="31"/>
      <c r="N124" s="114"/>
      <c r="O124" s="31"/>
      <c r="P124" s="30"/>
      <c r="Q124" s="31"/>
      <c r="R124" s="31"/>
      <c r="S124" s="30"/>
      <c r="T124" s="31"/>
      <c r="U124" s="31"/>
      <c r="V124" s="30"/>
      <c r="W124" s="31"/>
      <c r="X124" s="31"/>
      <c r="Y124" s="30"/>
      <c r="AD124" s="47"/>
    </row>
    <row r="125" spans="1:96" ht="15.75" customHeight="1" x14ac:dyDescent="0.25">
      <c r="B125" s="42"/>
      <c r="H125"/>
      <c r="J125" s="31"/>
      <c r="K125" s="31"/>
      <c r="L125" s="31"/>
      <c r="M125" s="31"/>
      <c r="N125" s="114"/>
      <c r="O125" s="31"/>
      <c r="P125" s="30"/>
      <c r="Q125" s="31"/>
      <c r="R125" s="31"/>
      <c r="S125" s="30"/>
      <c r="T125" s="31"/>
      <c r="U125" s="31"/>
      <c r="V125" s="30"/>
      <c r="W125" s="31"/>
      <c r="X125" s="31"/>
      <c r="Y125" s="30"/>
      <c r="AO125" s="171"/>
    </row>
    <row r="126" spans="1:96" ht="47.25" customHeight="1" thickBot="1" x14ac:dyDescent="0.3">
      <c r="A126" s="50">
        <f>A122+1</f>
        <v>110</v>
      </c>
      <c r="B126" s="163" t="s">
        <v>47</v>
      </c>
      <c r="C126" s="168"/>
      <c r="D126" s="168"/>
      <c r="E126" s="168"/>
      <c r="F126" s="168"/>
      <c r="G126" s="168"/>
      <c r="H126" s="169"/>
      <c r="I126" s="168"/>
      <c r="J126" s="31"/>
      <c r="K126" s="163" t="s">
        <v>57</v>
      </c>
      <c r="L126" s="165"/>
      <c r="M126" s="165"/>
      <c r="N126" s="166"/>
      <c r="O126" s="165"/>
      <c r="P126" s="167"/>
      <c r="Q126" s="165"/>
      <c r="R126" s="165"/>
      <c r="S126" s="165"/>
      <c r="T126" s="31"/>
      <c r="U126" s="31"/>
      <c r="V126" s="30"/>
      <c r="W126" s="31"/>
      <c r="X126" s="31"/>
      <c r="Y126" s="172"/>
    </row>
    <row r="127" spans="1:96" ht="30" customHeight="1" thickBot="1" x14ac:dyDescent="0.3">
      <c r="A127" s="50">
        <f t="shared" si="72"/>
        <v>111</v>
      </c>
      <c r="B127" s="541" t="s">
        <v>60</v>
      </c>
      <c r="C127" s="541"/>
      <c r="D127" s="541"/>
      <c r="E127" s="541"/>
      <c r="F127" s="541"/>
      <c r="G127" s="550"/>
      <c r="H127" s="551">
        <f>SUM(P122+AB122+AN122+AZ122)</f>
        <v>0</v>
      </c>
      <c r="I127" s="552"/>
      <c r="J127" s="31"/>
      <c r="K127" s="164" t="s">
        <v>59</v>
      </c>
      <c r="L127" s="178"/>
      <c r="M127" s="178"/>
      <c r="N127" s="178"/>
      <c r="O127" s="178"/>
      <c r="P127" s="183"/>
      <c r="Q127" s="167"/>
      <c r="R127" s="545"/>
      <c r="S127" s="546"/>
      <c r="T127" s="31"/>
      <c r="U127" s="31"/>
      <c r="V127" s="30"/>
      <c r="W127" s="31"/>
      <c r="X127" s="31"/>
      <c r="Y127" s="30"/>
      <c r="CG127" s="547" t="s">
        <v>12</v>
      </c>
      <c r="CH127" s="547"/>
      <c r="CI127" s="547"/>
      <c r="CJ127" s="547"/>
      <c r="CK127" s="547"/>
      <c r="CL127" s="547"/>
      <c r="CM127" s="539">
        <f>SUM(P122+AB122+AN122+AZ122+BK122+BV122+CG122+CR122)</f>
        <v>0</v>
      </c>
      <c r="CN127" s="540"/>
    </row>
    <row r="128" spans="1:96" ht="30" customHeight="1" thickBot="1" x14ac:dyDescent="0.3">
      <c r="A128" s="50">
        <v>112</v>
      </c>
      <c r="B128" s="541" t="s">
        <v>61</v>
      </c>
      <c r="C128" s="541"/>
      <c r="D128" s="541"/>
      <c r="E128" s="541"/>
      <c r="F128" s="541"/>
      <c r="G128" s="542"/>
      <c r="H128" s="543"/>
      <c r="I128" s="544"/>
      <c r="J128" s="31"/>
      <c r="K128" s="541" t="s">
        <v>58</v>
      </c>
      <c r="L128" s="541"/>
      <c r="M128" s="541"/>
      <c r="N128" s="541"/>
      <c r="O128" s="541"/>
      <c r="P128" s="541"/>
      <c r="Q128" s="167"/>
      <c r="R128" s="545"/>
      <c r="S128" s="546"/>
      <c r="T128" s="31"/>
      <c r="U128" s="31"/>
      <c r="V128" s="30"/>
      <c r="W128" s="31"/>
      <c r="X128" s="31"/>
      <c r="Y128" s="30"/>
      <c r="CG128" s="547" t="s">
        <v>45</v>
      </c>
      <c r="CH128" s="547"/>
      <c r="CI128" s="547"/>
      <c r="CJ128" s="547"/>
      <c r="CK128" s="547"/>
      <c r="CL128" s="547"/>
      <c r="CM128" s="548"/>
      <c r="CN128" s="549"/>
    </row>
    <row r="129" spans="1:92" ht="30" customHeight="1" thickBot="1" x14ac:dyDescent="0.3">
      <c r="A129" s="50">
        <v>113</v>
      </c>
      <c r="B129" s="541" t="s">
        <v>62</v>
      </c>
      <c r="C129" s="541"/>
      <c r="D129" s="541"/>
      <c r="E129" s="541"/>
      <c r="F129" s="541"/>
      <c r="G129" s="541"/>
      <c r="H129" s="553">
        <f>SUM(H127-H128)</f>
        <v>0</v>
      </c>
      <c r="I129" s="554"/>
      <c r="J129" s="31"/>
      <c r="K129" s="168"/>
      <c r="L129" s="168"/>
      <c r="M129" s="168"/>
      <c r="N129" s="169"/>
      <c r="O129" s="168"/>
      <c r="P129" s="170"/>
      <c r="Q129" s="168"/>
      <c r="R129" s="168"/>
      <c r="S129" s="165"/>
      <c r="T129" s="31"/>
      <c r="U129" s="31"/>
      <c r="V129" s="30"/>
      <c r="W129" s="31"/>
      <c r="X129" s="31"/>
      <c r="Y129" s="30"/>
      <c r="CG129" s="547" t="s">
        <v>13</v>
      </c>
      <c r="CH129" s="547"/>
      <c r="CI129" s="547"/>
      <c r="CJ129" s="547"/>
      <c r="CK129" s="547"/>
      <c r="CL129" s="547"/>
      <c r="CM129" s="536">
        <f>SUM(CM127-CM128)</f>
        <v>0</v>
      </c>
      <c r="CN129" s="498"/>
    </row>
    <row r="130" spans="1:92" ht="30" customHeight="1" x14ac:dyDescent="0.25">
      <c r="A130" s="50"/>
      <c r="B130" s="537" t="s">
        <v>35</v>
      </c>
      <c r="C130" s="537"/>
      <c r="D130" s="537"/>
      <c r="E130" s="537"/>
      <c r="F130" s="537"/>
      <c r="G130" s="537"/>
      <c r="H130" s="538"/>
      <c r="I130" s="538"/>
      <c r="J130" s="31"/>
      <c r="K130" s="31"/>
      <c r="L130" s="31"/>
      <c r="M130" s="31"/>
      <c r="N130" s="114"/>
      <c r="O130" s="31"/>
      <c r="P130" s="30"/>
      <c r="Q130" s="31"/>
      <c r="R130" s="31"/>
      <c r="S130" s="30"/>
      <c r="T130" s="31"/>
      <c r="U130" s="31"/>
      <c r="V130" s="30"/>
      <c r="W130" s="31"/>
      <c r="X130" s="31"/>
      <c r="Y130" s="30"/>
      <c r="CG130" s="51" t="s">
        <v>35</v>
      </c>
    </row>
    <row r="131" spans="1:92" ht="15.75" customHeight="1" x14ac:dyDescent="0.25">
      <c r="B131" s="468" t="str">
        <f>'Kinderkrippe &amp; -garten'!B131</f>
        <v xml:space="preserve">Weitere Hinweise: </v>
      </c>
      <c r="H131"/>
      <c r="J131" s="31"/>
      <c r="K131" s="31"/>
      <c r="L131" s="31"/>
      <c r="M131" s="31"/>
      <c r="N131" s="114"/>
      <c r="O131" s="31"/>
      <c r="P131" s="30"/>
      <c r="Q131" s="31"/>
      <c r="R131" s="31"/>
      <c r="S131" s="30"/>
      <c r="T131" s="31"/>
      <c r="U131" s="31"/>
      <c r="V131" s="30"/>
      <c r="W131" s="31"/>
      <c r="X131" s="31"/>
      <c r="Y131" s="30"/>
    </row>
    <row r="132" spans="1:92" ht="15.75" customHeight="1" x14ac:dyDescent="0.25">
      <c r="B132" s="581" t="str">
        <f>'Kinderkrippe &amp; -garten'!B132</f>
        <v>In den gelben Spalten H, K, N usw. gibt man die Anzahl der Kinder ein, welche Eltern diese Einkommengruppe einsortiert werden können. Trägt man alle Kinder ein, dann ist es möglich, dass auch für den Kämmerer eine Berechung vorgelegt werden kann, um die finziellen Auswirkungen der Veränderungen zu berechnen. Bitte vergessen Sie dabei nicht, die Zelle" I128" auszufüllen.</v>
      </c>
      <c r="C132" s="581"/>
      <c r="D132" s="581"/>
      <c r="E132" s="581"/>
      <c r="F132" s="581"/>
      <c r="G132" s="581"/>
      <c r="H132" s="581"/>
      <c r="I132" s="581"/>
      <c r="J132" s="581"/>
      <c r="K132" s="581"/>
      <c r="L132" s="581"/>
      <c r="M132" s="581"/>
      <c r="N132" s="581"/>
      <c r="O132" s="581"/>
      <c r="P132" s="581"/>
      <c r="Q132" s="581"/>
      <c r="R132" s="581"/>
      <c r="S132" s="581"/>
      <c r="T132" s="581"/>
      <c r="U132" s="581"/>
      <c r="V132" s="30"/>
      <c r="W132" s="31"/>
      <c r="X132" s="31"/>
      <c r="Y132" s="30"/>
    </row>
    <row r="133" spans="1:92" x14ac:dyDescent="0.25">
      <c r="B133" s="581"/>
      <c r="C133" s="581"/>
      <c r="D133" s="581"/>
      <c r="E133" s="581"/>
      <c r="F133" s="581"/>
      <c r="G133" s="581"/>
      <c r="H133" s="581"/>
      <c r="I133" s="581"/>
      <c r="J133" s="581"/>
      <c r="K133" s="581"/>
      <c r="L133" s="581"/>
      <c r="M133" s="581"/>
      <c r="N133" s="581"/>
      <c r="O133" s="581"/>
      <c r="P133" s="581"/>
      <c r="Q133" s="581"/>
      <c r="R133" s="581"/>
      <c r="S133" s="581"/>
      <c r="T133" s="581"/>
      <c r="U133" s="581"/>
    </row>
  </sheetData>
  <sheetProtection algorithmName="SHA-512" hashValue="jzylEiz9FahCudkluAV9h6nOmYvuDb6XAga+PGNusC6C4uAcQGN0YHEfoUjL642jcdHdImvEzxtMDRry+/Hw9w==" saltValue="4cNssetCDFWwwg2zM3RkYQ==" spinCount="100000" sheet="1" objects="1" scenarios="1"/>
  <mergeCells count="84">
    <mergeCell ref="J5:L5"/>
    <mergeCell ref="B15:G15"/>
    <mergeCell ref="B16:G16"/>
    <mergeCell ref="Z7:AB7"/>
    <mergeCell ref="B8:G8"/>
    <mergeCell ref="B6:G6"/>
    <mergeCell ref="J6:Y8"/>
    <mergeCell ref="B7:G7"/>
    <mergeCell ref="B17:G17"/>
    <mergeCell ref="B18:G18"/>
    <mergeCell ref="G1:N1"/>
    <mergeCell ref="B2:M2"/>
    <mergeCell ref="B10:G10"/>
    <mergeCell ref="H10:I10"/>
    <mergeCell ref="J10:Y10"/>
    <mergeCell ref="B11:G11"/>
    <mergeCell ref="J11:Y18"/>
    <mergeCell ref="B12:G12"/>
    <mergeCell ref="B13:G13"/>
    <mergeCell ref="B14:G14"/>
    <mergeCell ref="B9:G9"/>
    <mergeCell ref="J9:Y9"/>
    <mergeCell ref="V2:Y4"/>
    <mergeCell ref="B3:K3"/>
    <mergeCell ref="J19:Y19"/>
    <mergeCell ref="B21:G21"/>
    <mergeCell ref="J21:Y23"/>
    <mergeCell ref="B22:G22"/>
    <mergeCell ref="B23:G23"/>
    <mergeCell ref="B20:G20"/>
    <mergeCell ref="J20:Y20"/>
    <mergeCell ref="B19:G19"/>
    <mergeCell ref="B24:G24"/>
    <mergeCell ref="J24:Y24"/>
    <mergeCell ref="B32:G32"/>
    <mergeCell ref="J32:Y33"/>
    <mergeCell ref="B33:G33"/>
    <mergeCell ref="B25:G25"/>
    <mergeCell ref="B28:G28"/>
    <mergeCell ref="J28:Y28"/>
    <mergeCell ref="B29:G29"/>
    <mergeCell ref="J29:Y29"/>
    <mergeCell ref="B30:G30"/>
    <mergeCell ref="J30:Y30"/>
    <mergeCell ref="B31:G31"/>
    <mergeCell ref="J31:Y31"/>
    <mergeCell ref="J25:Y27"/>
    <mergeCell ref="CM129:CN129"/>
    <mergeCell ref="B130:G130"/>
    <mergeCell ref="H130:I130"/>
    <mergeCell ref="CM127:CN127"/>
    <mergeCell ref="B128:G128"/>
    <mergeCell ref="H128:I128"/>
    <mergeCell ref="K128:P128"/>
    <mergeCell ref="R128:S128"/>
    <mergeCell ref="CG128:CL128"/>
    <mergeCell ref="CM128:CN128"/>
    <mergeCell ref="CG127:CL127"/>
    <mergeCell ref="B127:G127"/>
    <mergeCell ref="H127:I127"/>
    <mergeCell ref="R127:S127"/>
    <mergeCell ref="CG129:CL129"/>
    <mergeCell ref="AA31:AF31"/>
    <mergeCell ref="B46:D46"/>
    <mergeCell ref="B34:G34"/>
    <mergeCell ref="J34:Y40"/>
    <mergeCell ref="B35:G35"/>
    <mergeCell ref="B36:G36"/>
    <mergeCell ref="B37:G37"/>
    <mergeCell ref="B38:G38"/>
    <mergeCell ref="B39:G39"/>
    <mergeCell ref="B40:G40"/>
    <mergeCell ref="B41:J41"/>
    <mergeCell ref="B42:D42"/>
    <mergeCell ref="B43:D43"/>
    <mergeCell ref="B132:U133"/>
    <mergeCell ref="B26:G26"/>
    <mergeCell ref="B27:G27"/>
    <mergeCell ref="B129:G129"/>
    <mergeCell ref="H129:I129"/>
    <mergeCell ref="B44:D44"/>
    <mergeCell ref="B45:D45"/>
    <mergeCell ref="B121:D121"/>
    <mergeCell ref="B122:F122"/>
  </mergeCells>
  <conditionalFormatting sqref="H21">
    <cfRule type="cellIs" dxfId="2" priority="3" operator="greaterThan">
      <formula>$H$24</formula>
    </cfRule>
  </conditionalFormatting>
  <conditionalFormatting sqref="H22:H23">
    <cfRule type="cellIs" dxfId="1" priority="2" operator="greaterThan">
      <formula>$I$24</formula>
    </cfRule>
  </conditionalFormatting>
  <conditionalFormatting sqref="I28">
    <cfRule type="cellIs" dxfId="0" priority="1" operator="greaterThan">
      <formula>$H$28</formula>
    </cfRule>
  </conditionalFormatting>
  <printOptions horizontalCentered="1"/>
  <pageMargins left="0.25" right="0.25" top="0.75" bottom="0.75" header="0.3" footer="0.3"/>
  <pageSetup paperSize="8" scale="46" fitToHeight="0" orientation="landscape" r:id="rId1"/>
  <rowBreaks count="1" manualBreakCount="1">
    <brk id="41" min="1" max="91"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'Einkommensgrenzen PM'!$E$71:$H$71</xm:f>
          </x14:formula1>
          <xm:sqref>H10 Z10</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16</vt:i4>
      </vt:variant>
    </vt:vector>
  </HeadingPairs>
  <TitlesOfParts>
    <vt:vector size="27" baseType="lpstr">
      <vt:lpstr>Einkommensgrenzen PM</vt:lpstr>
      <vt:lpstr>Kinderkrippe &amp; -garten</vt:lpstr>
      <vt:lpstr>Druck Kkrippe &amp; -garten</vt:lpstr>
      <vt:lpstr>Druck Hort 5. bis 8. Kind</vt:lpstr>
      <vt:lpstr>Kinderkrippe</vt:lpstr>
      <vt:lpstr>Druck Krippe</vt:lpstr>
      <vt:lpstr>Kindergarten</vt:lpstr>
      <vt:lpstr>Druck Kindergarten</vt:lpstr>
      <vt:lpstr>Hort</vt:lpstr>
      <vt:lpstr>Druck Hort</vt:lpstr>
      <vt:lpstr>Druck Kkrippe,-garten 5. bis 8.</vt:lpstr>
      <vt:lpstr>'Druck Hort'!Druckbereich</vt:lpstr>
      <vt:lpstr>'Druck Kindergarten'!Druckbereich</vt:lpstr>
      <vt:lpstr>'Druck Kkrippe &amp; -garten'!Druckbereich</vt:lpstr>
      <vt:lpstr>'Druck Krippe'!Druckbereich</vt:lpstr>
      <vt:lpstr>Hort!Druckbereich</vt:lpstr>
      <vt:lpstr>Kindergarten!Druckbereich</vt:lpstr>
      <vt:lpstr>Kinderkrippe!Druckbereich</vt:lpstr>
      <vt:lpstr>'Kinderkrippe &amp; -garten'!Druckbereich</vt:lpstr>
      <vt:lpstr>'Druck Hort'!Drucktitel</vt:lpstr>
      <vt:lpstr>'Druck Kindergarten'!Drucktitel</vt:lpstr>
      <vt:lpstr>'Druck Kkrippe &amp; -garten'!Drucktitel</vt:lpstr>
      <vt:lpstr>'Druck Krippe'!Drucktitel</vt:lpstr>
      <vt:lpstr>Hort!Drucktitel</vt:lpstr>
      <vt:lpstr>Kindergarten!Drucktitel</vt:lpstr>
      <vt:lpstr>Kinderkrippe!Drucktitel</vt:lpstr>
      <vt:lpstr>'Kinderkrippe &amp; -garten'!Drucktitel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Landkreis Potsdam-Mittelmark</dc:creator>
  <cp:lastModifiedBy>Regina Thinius</cp:lastModifiedBy>
  <cp:lastPrinted>2022-04-21T12:46:08Z</cp:lastPrinted>
  <dcterms:created xsi:type="dcterms:W3CDTF">2014-11-26T07:41:07Z</dcterms:created>
  <dcterms:modified xsi:type="dcterms:W3CDTF">2022-05-30T05:03:23Z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{AFD3D179-9532-4CFB-A21C-B02A6C4F0746}</vt:lpwstr>
  </property>
  <property fmtid="{D5CDD505-2E9C-101B-9397-08002B2CF9AE}" pid="3" name="ReadOnly">
    <vt:lpwstr>False</vt:lpwstr>
  </property>
  <property fmtid="{D5CDD505-2E9C-101B-9397-08002B2CF9AE}" pid="4" name="DocTitle">
    <vt:lpwstr> 36 Kinder-, Jugend- und Familienhilfe\365 Tageseinrichtungen\3652 Sonstige Aufgaben\3652.01 Betrieb und Verwaltung der Kindertagesstätten\3652.01.51.15.06 Satzung\Elternbeitragssatzung\Arbeitsgruppe\Berechnung Anzahl Familien / Einkommen\Krippe-_Kita_Hor</vt:lpwstr>
  </property>
</Properties>
</file>