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G:\FB5\57\10\00\04_Satzungen\Grundlagen\00_KALKULATIONS_TABELLE\2023\"/>
    </mc:Choice>
  </mc:AlternateContent>
  <bookViews>
    <workbookView xWindow="-120" yWindow="-120" windowWidth="29040" windowHeight="15840" tabRatio="601"/>
  </bookViews>
  <sheets>
    <sheet name="Eingabe" sheetId="23" r:id="rId1"/>
    <sheet name="Eingabe Kinderzahlen" sheetId="43" r:id="rId2"/>
    <sheet name="Finanzielle Betrachtung" sheetId="45" r:id="rId3"/>
    <sheet name="Anlage" sheetId="24" r:id="rId4"/>
    <sheet name="Finanzielle Betrachtung ohne BP" sheetId="52" state="hidden" r:id="rId5"/>
    <sheet name="Info_Elternbeiträge mit Grenzen" sheetId="41" r:id="rId6"/>
    <sheet name="Mindesteinkommen" sheetId="26" r:id="rId7"/>
    <sheet name="Mindestkostenbeitrag" sheetId="31" r:id="rId8"/>
    <sheet name="Auswahltabelle" sheetId="34" state="hidden" r:id="rId9"/>
    <sheet name="Kinderzahlen Pauschalen" sheetId="50" state="hidden" r:id="rId10"/>
  </sheets>
  <definedNames>
    <definedName name="_xlnm.Print_Area" localSheetId="3">Anlage!$A$3:$W$82</definedName>
    <definedName name="_xlnm.Print_Area" localSheetId="0">Eingabe!$B$1:$AF$138</definedName>
    <definedName name="_xlnm.Print_Area" localSheetId="1">'Eingabe Kinderzahlen'!$A$1:$O$82</definedName>
    <definedName name="_xlnm.Print_Area" localSheetId="2">'Finanzielle Betrachtung'!$A$1:$O$82</definedName>
    <definedName name="_xlnm.Print_Area" localSheetId="4">'Finanzielle Betrachtung ohne BP'!$A$1:$O$82</definedName>
    <definedName name="_xlnm.Print_Area" localSheetId="5">'Info_Elternbeiträge mit Grenzen'!$A$1:$O$82</definedName>
    <definedName name="_xlnm.Print_Area" localSheetId="9">'Kinderzahlen Pauschalen'!$A$1:$O$82</definedName>
    <definedName name="_xlnm.Print_Area" localSheetId="7">Mindestkostenbeitrag!$A$1:$M$32</definedName>
    <definedName name="_xlnm.Print_Titles" localSheetId="3">Anlage!$4:$7</definedName>
    <definedName name="_xlnm.Print_Titles" localSheetId="0">Eingabe!$B:$D,Eingabe!$2:$3</definedName>
    <definedName name="_xlnm.Print_Titles" localSheetId="1">'Eingabe Kinderzahlen'!$4:$7</definedName>
    <definedName name="_xlnm.Print_Titles" localSheetId="2">'Finanzielle Betrachtung'!$4:$7</definedName>
    <definedName name="_xlnm.Print_Titles" localSheetId="4">'Finanzielle Betrachtung ohne BP'!$4:$7</definedName>
    <definedName name="_xlnm.Print_Titles" localSheetId="5">'Info_Elternbeiträge mit Grenzen'!$4:$7</definedName>
    <definedName name="_xlnm.Print_Titles" localSheetId="9">'Kinderzahlen Pauschalen'!$4:$7</definedName>
  </definedNames>
  <calcPr calcId="162913"/>
</workbook>
</file>

<file path=xl/calcChain.xml><?xml version="1.0" encoding="utf-8"?>
<calcChain xmlns="http://schemas.openxmlformats.org/spreadsheetml/2006/main">
  <c r="AB54" i="23" l="1"/>
  <c r="U54" i="23"/>
  <c r="N54" i="23" l="1"/>
  <c r="G54" i="23" l="1"/>
  <c r="I36" i="23"/>
  <c r="I37" i="23" l="1"/>
  <c r="V54" i="23"/>
  <c r="AC54" i="23"/>
  <c r="O54" i="23"/>
  <c r="H54" i="23"/>
  <c r="AE50" i="23"/>
  <c r="AD50" i="23"/>
  <c r="X50" i="23"/>
  <c r="W50" i="23"/>
  <c r="Q50" i="23"/>
  <c r="P50" i="23"/>
  <c r="J50" i="23"/>
  <c r="I50" i="23"/>
  <c r="AD54" i="23" l="1"/>
  <c r="W54" i="23"/>
  <c r="P54" i="23"/>
  <c r="I54" i="23"/>
  <c r="I38" i="23"/>
  <c r="U6" i="52"/>
  <c r="T6" i="52"/>
  <c r="P6" i="52"/>
  <c r="O6" i="52"/>
  <c r="K6" i="52"/>
  <c r="J6" i="52"/>
  <c r="F6" i="52"/>
  <c r="E6" i="52"/>
  <c r="A6" i="52"/>
  <c r="A5" i="52"/>
  <c r="S4" i="52"/>
  <c r="N4" i="52"/>
  <c r="I4" i="52"/>
  <c r="D4" i="52"/>
  <c r="A4" i="52"/>
  <c r="A2" i="52"/>
  <c r="A1" i="52"/>
  <c r="I39" i="23" l="1"/>
  <c r="AE54" i="23"/>
  <c r="X54" i="23"/>
  <c r="Q54" i="23"/>
  <c r="J54" i="23"/>
  <c r="T8" i="24"/>
  <c r="T8" i="52" s="1"/>
  <c r="U8" i="24"/>
  <c r="U8" i="52" s="1"/>
  <c r="V8" i="24"/>
  <c r="V8" i="52" s="1"/>
  <c r="W8" i="24"/>
  <c r="W8" i="52" s="1"/>
  <c r="S8" i="24"/>
  <c r="S8" i="52" s="1"/>
  <c r="O8" i="24"/>
  <c r="O8" i="52" s="1"/>
  <c r="P8" i="24"/>
  <c r="P8" i="52" s="1"/>
  <c r="Q8" i="24"/>
  <c r="Q8" i="52" s="1"/>
  <c r="R8" i="24"/>
  <c r="R8" i="52" s="1"/>
  <c r="N8" i="24"/>
  <c r="N8" i="52" s="1"/>
  <c r="J8" i="24"/>
  <c r="J8" i="52" s="1"/>
  <c r="K8" i="24"/>
  <c r="K8" i="52" s="1"/>
  <c r="L8" i="24"/>
  <c r="L8" i="52" s="1"/>
  <c r="M8" i="24"/>
  <c r="M8" i="52" s="1"/>
  <c r="I8" i="24"/>
  <c r="I8" i="52" s="1"/>
  <c r="E8" i="24"/>
  <c r="E8" i="52" s="1"/>
  <c r="F8" i="24"/>
  <c r="F8" i="52" s="1"/>
  <c r="G8" i="24"/>
  <c r="G8" i="52" s="1"/>
  <c r="H8" i="24"/>
  <c r="H8" i="52" s="1"/>
  <c r="D8" i="24"/>
  <c r="D8" i="52" s="1"/>
  <c r="T7" i="24"/>
  <c r="U7" i="24"/>
  <c r="V7" i="24"/>
  <c r="W7" i="24"/>
  <c r="O7" i="24"/>
  <c r="P7" i="24"/>
  <c r="Q7" i="24"/>
  <c r="R7" i="24"/>
  <c r="J7" i="24"/>
  <c r="K7" i="24"/>
  <c r="L7" i="24"/>
  <c r="M7" i="24"/>
  <c r="E7" i="24"/>
  <c r="F7" i="24"/>
  <c r="H5" i="52"/>
  <c r="K5" i="52"/>
  <c r="V50" i="23"/>
  <c r="O50" i="23"/>
  <c r="H50" i="23"/>
  <c r="E5" i="52"/>
  <c r="K54" i="23" l="1"/>
  <c r="AF54" i="23"/>
  <c r="Y54" i="23"/>
  <c r="R54" i="23"/>
  <c r="B52" i="23"/>
  <c r="A7" i="52" s="1"/>
  <c r="H6" i="23" l="1"/>
  <c r="H7" i="23" s="1"/>
  <c r="H8" i="23" s="1"/>
  <c r="H9" i="23" s="1"/>
  <c r="H10" i="23" s="1"/>
  <c r="AC50" i="23"/>
  <c r="N5" i="52" s="1"/>
  <c r="AF50" i="23"/>
  <c r="O5" i="52" s="1"/>
  <c r="Z54" i="23"/>
  <c r="AB13" i="50" l="1"/>
  <c r="AB12" i="50"/>
  <c r="AB11" i="50"/>
  <c r="AB10" i="50"/>
  <c r="AB9" i="50"/>
  <c r="Y7" i="50"/>
  <c r="A7" i="50"/>
  <c r="U6" i="50"/>
  <c r="T6" i="50"/>
  <c r="P6" i="50"/>
  <c r="O6" i="50"/>
  <c r="K6" i="50"/>
  <c r="J6" i="50"/>
  <c r="F6" i="50"/>
  <c r="E6" i="50"/>
  <c r="A6" i="50"/>
  <c r="A5" i="50"/>
  <c r="S4" i="50"/>
  <c r="N4" i="50"/>
  <c r="I4" i="50"/>
  <c r="D4" i="50"/>
  <c r="A4" i="50"/>
  <c r="A2" i="50"/>
  <c r="A1" i="50"/>
  <c r="E34" i="34" l="1"/>
  <c r="A7" i="45" l="1"/>
  <c r="U6" i="45"/>
  <c r="T6" i="45"/>
  <c r="P6" i="45"/>
  <c r="O6" i="45"/>
  <c r="K6" i="45"/>
  <c r="J6" i="45"/>
  <c r="F6" i="45"/>
  <c r="E6" i="45"/>
  <c r="A6" i="45"/>
  <c r="A5" i="45"/>
  <c r="S4" i="45"/>
  <c r="N4" i="45"/>
  <c r="I4" i="45"/>
  <c r="D4" i="45"/>
  <c r="A4" i="45"/>
  <c r="A2" i="45"/>
  <c r="A1" i="45"/>
  <c r="T82" i="43"/>
  <c r="U82" i="43"/>
  <c r="V82" i="43"/>
  <c r="W82" i="43"/>
  <c r="S82" i="43"/>
  <c r="O82" i="43"/>
  <c r="P82" i="43"/>
  <c r="Q82" i="43"/>
  <c r="R82" i="43"/>
  <c r="N82" i="43"/>
  <c r="J82" i="43"/>
  <c r="K82" i="43"/>
  <c r="L82" i="43"/>
  <c r="M82" i="43"/>
  <c r="I82" i="43"/>
  <c r="E82" i="43"/>
  <c r="F82" i="43"/>
  <c r="G82" i="43"/>
  <c r="H82" i="43"/>
  <c r="D82" i="43"/>
  <c r="A7" i="43"/>
  <c r="A6" i="43"/>
  <c r="A5" i="43"/>
  <c r="S4" i="43"/>
  <c r="N4" i="43"/>
  <c r="I4" i="43"/>
  <c r="D4" i="43"/>
  <c r="A4" i="43"/>
  <c r="Y7" i="41"/>
  <c r="AB9" i="41"/>
  <c r="AB10" i="41"/>
  <c r="AB11" i="41"/>
  <c r="AB12" i="41"/>
  <c r="AB13" i="41"/>
  <c r="Z10" i="41"/>
  <c r="U7" i="41"/>
  <c r="T7" i="41"/>
  <c r="P7" i="41"/>
  <c r="O7" i="41"/>
  <c r="K7" i="41"/>
  <c r="J7" i="41"/>
  <c r="E7" i="41" s="1"/>
  <c r="F7" i="41"/>
  <c r="W7" i="41"/>
  <c r="V7" i="41"/>
  <c r="S7" i="41"/>
  <c r="R7" i="41"/>
  <c r="Q7" i="41"/>
  <c r="N7" i="41"/>
  <c r="M7" i="41"/>
  <c r="L7" i="41"/>
  <c r="I7" i="41"/>
  <c r="H7" i="41"/>
  <c r="G7" i="41"/>
  <c r="D7" i="41"/>
  <c r="A7" i="41"/>
  <c r="A6" i="41"/>
  <c r="A5" i="41"/>
  <c r="S4" i="41"/>
  <c r="N4" i="41"/>
  <c r="I4" i="41"/>
  <c r="D4" i="41"/>
  <c r="A4" i="41"/>
  <c r="A29" i="34"/>
  <c r="B34" i="34"/>
  <c r="B33" i="34"/>
  <c r="B32" i="34"/>
  <c r="B31" i="34"/>
  <c r="B30" i="34"/>
  <c r="A20" i="34"/>
  <c r="G25" i="34"/>
  <c r="AD13" i="50" s="1"/>
  <c r="F25" i="34"/>
  <c r="AC13" i="50" s="1"/>
  <c r="D25" i="34"/>
  <c r="C25" i="34"/>
  <c r="B25" i="34"/>
  <c r="G24" i="34"/>
  <c r="AD12" i="50" s="1"/>
  <c r="F24" i="34"/>
  <c r="D24" i="34"/>
  <c r="C24" i="34"/>
  <c r="B24" i="34"/>
  <c r="G23" i="34"/>
  <c r="F23" i="34"/>
  <c r="D23" i="34"/>
  <c r="C23" i="34"/>
  <c r="Z11" i="50" s="1"/>
  <c r="B23" i="34"/>
  <c r="G22" i="34"/>
  <c r="F22" i="34"/>
  <c r="D22" i="34"/>
  <c r="AA10" i="50" s="1"/>
  <c r="C22" i="34"/>
  <c r="Z10" i="50" s="1"/>
  <c r="B22" i="34"/>
  <c r="G21" i="34"/>
  <c r="F21" i="34"/>
  <c r="D21" i="34"/>
  <c r="AA9" i="50" s="1"/>
  <c r="C21" i="34"/>
  <c r="B21" i="34"/>
  <c r="G14" i="34"/>
  <c r="G15" i="34"/>
  <c r="G16" i="34"/>
  <c r="G17" i="34"/>
  <c r="F14" i="34"/>
  <c r="F15" i="34"/>
  <c r="F16" i="34"/>
  <c r="F17" i="34"/>
  <c r="G13" i="34"/>
  <c r="F13" i="34"/>
  <c r="D14" i="34"/>
  <c r="D15" i="34"/>
  <c r="D16" i="34"/>
  <c r="AA12" i="41" s="1"/>
  <c r="D17" i="34"/>
  <c r="AA13" i="41" s="1"/>
  <c r="C14" i="34"/>
  <c r="C15" i="34"/>
  <c r="C16" i="34"/>
  <c r="C17" i="34"/>
  <c r="C13" i="34"/>
  <c r="Z9" i="41" s="1"/>
  <c r="D13" i="34"/>
  <c r="B14" i="34"/>
  <c r="Y10" i="50" s="1"/>
  <c r="B15" i="34"/>
  <c r="Y11" i="50" s="1"/>
  <c r="B16" i="34"/>
  <c r="Y12" i="50" s="1"/>
  <c r="B17" i="34"/>
  <c r="Y13" i="50" s="1"/>
  <c r="B13" i="34"/>
  <c r="Y9" i="50" s="1"/>
  <c r="A12" i="34"/>
  <c r="H34" i="23"/>
  <c r="H33" i="23"/>
  <c r="B23" i="23"/>
  <c r="B24" i="23" s="1"/>
  <c r="B25" i="23" s="1"/>
  <c r="B26" i="23" s="1"/>
  <c r="B27" i="23" s="1"/>
  <c r="B6" i="23"/>
  <c r="B7" i="23" s="1"/>
  <c r="B8" i="23" s="1"/>
  <c r="B9" i="23" s="1"/>
  <c r="F4" i="34"/>
  <c r="AA12" i="50" l="1"/>
  <c r="AA11" i="50"/>
  <c r="Z9" i="50"/>
  <c r="AC11" i="50"/>
  <c r="AC10" i="50"/>
  <c r="AD11" i="50"/>
  <c r="AC12" i="50"/>
  <c r="AC9" i="50"/>
  <c r="AD10" i="50"/>
  <c r="Z13" i="50"/>
  <c r="AD9" i="50"/>
  <c r="Z12" i="50"/>
  <c r="AA13" i="50"/>
  <c r="Y10" i="41"/>
  <c r="Y13" i="41"/>
  <c r="AA11" i="41"/>
  <c r="AA10" i="41"/>
  <c r="AA9" i="41"/>
  <c r="Z11" i="41"/>
  <c r="Y12" i="41"/>
  <c r="O8" i="41" s="1"/>
  <c r="Z13" i="41"/>
  <c r="AD13" i="41"/>
  <c r="AD12" i="41"/>
  <c r="AD11" i="41"/>
  <c r="AD10" i="41"/>
  <c r="AD9" i="41"/>
  <c r="Y9" i="41"/>
  <c r="B36" i="23"/>
  <c r="B39" i="23"/>
  <c r="B38" i="23"/>
  <c r="B37" i="23"/>
  <c r="Y11" i="41"/>
  <c r="Z12" i="41"/>
  <c r="AC13" i="41"/>
  <c r="AC12" i="41"/>
  <c r="AC11" i="41"/>
  <c r="AC10" i="41"/>
  <c r="AC9" i="41"/>
  <c r="U8" i="41"/>
  <c r="U8" i="50" s="1"/>
  <c r="G51" i="23"/>
  <c r="K51" i="23"/>
  <c r="H6" i="52" s="1"/>
  <c r="AB51" i="23"/>
  <c r="Y51" i="23"/>
  <c r="X51" i="23"/>
  <c r="W51" i="23"/>
  <c r="P6" i="24" s="1"/>
  <c r="U51" i="23"/>
  <c r="R51" i="23"/>
  <c r="Q51" i="23"/>
  <c r="P51" i="23"/>
  <c r="K6" i="24" s="1"/>
  <c r="O51" i="23"/>
  <c r="J6" i="24" s="1"/>
  <c r="AD51" i="23"/>
  <c r="U6" i="24" s="1"/>
  <c r="N51" i="23"/>
  <c r="V51" i="23"/>
  <c r="O6" i="24" s="1"/>
  <c r="AF51" i="23"/>
  <c r="AE51" i="23"/>
  <c r="AC51" i="23"/>
  <c r="T6" i="24" s="1"/>
  <c r="J51" i="23"/>
  <c r="G6" i="52" s="1"/>
  <c r="I51" i="23"/>
  <c r="H51" i="23"/>
  <c r="H35" i="23"/>
  <c r="L8" i="41"/>
  <c r="N8" i="41"/>
  <c r="N8" i="50" s="1"/>
  <c r="W8" i="41"/>
  <c r="V8" i="41"/>
  <c r="R8" i="41"/>
  <c r="Q8" i="41"/>
  <c r="M8" i="41"/>
  <c r="I8" i="41"/>
  <c r="I8" i="50" s="1"/>
  <c r="G8" i="41"/>
  <c r="D8" i="41"/>
  <c r="H8" i="41"/>
  <c r="E8" i="41" l="1"/>
  <c r="E8" i="45" s="1"/>
  <c r="J8" i="41"/>
  <c r="J8" i="50" s="1"/>
  <c r="H8" i="50"/>
  <c r="V8" i="50"/>
  <c r="P8" i="41"/>
  <c r="P8" i="50" s="1"/>
  <c r="S8" i="41"/>
  <c r="S8" i="50" s="1"/>
  <c r="M8" i="50"/>
  <c r="E8" i="50"/>
  <c r="O8" i="50"/>
  <c r="Q8" i="50"/>
  <c r="F8" i="41"/>
  <c r="F8" i="50" s="1"/>
  <c r="T8" i="41"/>
  <c r="T8" i="50" s="1"/>
  <c r="D8" i="50"/>
  <c r="L8" i="50"/>
  <c r="G8" i="50"/>
  <c r="R8" i="50"/>
  <c r="W8" i="50"/>
  <c r="K8" i="41"/>
  <c r="K8" i="50" s="1"/>
  <c r="Q6" i="24"/>
  <c r="Q6" i="52"/>
  <c r="R6" i="24"/>
  <c r="R6" i="52"/>
  <c r="L6" i="24"/>
  <c r="L6" i="52"/>
  <c r="V6" i="24"/>
  <c r="V6" i="52"/>
  <c r="M6" i="24"/>
  <c r="M6" i="52"/>
  <c r="N6" i="52"/>
  <c r="D6" i="52"/>
  <c r="S6" i="52"/>
  <c r="I6" i="52"/>
  <c r="W6" i="24"/>
  <c r="W6" i="52"/>
  <c r="E6" i="24"/>
  <c r="T6" i="43"/>
  <c r="O6" i="43"/>
  <c r="J6" i="43"/>
  <c r="E6" i="43"/>
  <c r="T6" i="41"/>
  <c r="O6" i="41"/>
  <c r="J6" i="41"/>
  <c r="E6" i="41"/>
  <c r="V6" i="43"/>
  <c r="Q6" i="43"/>
  <c r="L6" i="43"/>
  <c r="G6" i="43"/>
  <c r="V6" i="41"/>
  <c r="Q6" i="41"/>
  <c r="L6" i="41"/>
  <c r="G6" i="41"/>
  <c r="W6" i="43"/>
  <c r="R6" i="43"/>
  <c r="M6" i="43"/>
  <c r="H6" i="43"/>
  <c r="W6" i="41"/>
  <c r="R6" i="41"/>
  <c r="M6" i="41"/>
  <c r="H6" i="41"/>
  <c r="F6" i="24"/>
  <c r="U6" i="43"/>
  <c r="P6" i="43"/>
  <c r="K6" i="43"/>
  <c r="F6" i="43"/>
  <c r="U6" i="41"/>
  <c r="P6" i="41"/>
  <c r="K6" i="41"/>
  <c r="F6" i="41"/>
  <c r="G8" i="45"/>
  <c r="I8" i="45"/>
  <c r="M8" i="45"/>
  <c r="P8" i="45"/>
  <c r="Q8" i="45"/>
  <c r="R8" i="45"/>
  <c r="S8" i="45"/>
  <c r="U8" i="45"/>
  <c r="W8" i="45"/>
  <c r="L8" i="45"/>
  <c r="O8" i="45"/>
  <c r="H8" i="45"/>
  <c r="D8" i="45"/>
  <c r="F8" i="45"/>
  <c r="J8" i="45"/>
  <c r="V8" i="45"/>
  <c r="N8" i="45"/>
  <c r="K18" i="26"/>
  <c r="M18" i="26" s="1"/>
  <c r="O18" i="26" s="1"/>
  <c r="Q18" i="26" s="1"/>
  <c r="S18" i="26" s="1"/>
  <c r="U18" i="26" s="1"/>
  <c r="W18" i="26" s="1"/>
  <c r="H17" i="31"/>
  <c r="I17" i="31" s="1"/>
  <c r="J17" i="31" s="1"/>
  <c r="K17" i="31" s="1"/>
  <c r="C17" i="31"/>
  <c r="E17" i="31" s="1"/>
  <c r="F17" i="31" s="1"/>
  <c r="H16" i="31"/>
  <c r="I16" i="31" s="1"/>
  <c r="J16" i="31" s="1"/>
  <c r="K16" i="31" s="1"/>
  <c r="C16" i="31"/>
  <c r="E16" i="31" s="1"/>
  <c r="F16" i="31" s="1"/>
  <c r="H15" i="31"/>
  <c r="I15" i="31" s="1"/>
  <c r="J15" i="31" s="1"/>
  <c r="K15" i="31" s="1"/>
  <c r="C15" i="31"/>
  <c r="E15" i="31" s="1"/>
  <c r="F15" i="31" s="1"/>
  <c r="H14" i="31"/>
  <c r="I14" i="31" s="1"/>
  <c r="J14" i="31" s="1"/>
  <c r="K14" i="31" s="1"/>
  <c r="C14" i="31"/>
  <c r="E14" i="31" s="1"/>
  <c r="F14" i="31" s="1"/>
  <c r="H13" i="31"/>
  <c r="I13" i="31" s="1"/>
  <c r="J13" i="31" s="1"/>
  <c r="K13" i="31" s="1"/>
  <c r="C13" i="31"/>
  <c r="E13" i="31" s="1"/>
  <c r="F13" i="31" s="1"/>
  <c r="H12" i="31"/>
  <c r="I12" i="31" s="1"/>
  <c r="J12" i="31" s="1"/>
  <c r="K12" i="31" s="1"/>
  <c r="C12" i="31"/>
  <c r="E12" i="31" s="1"/>
  <c r="F12" i="31" s="1"/>
  <c r="H11" i="31"/>
  <c r="I11" i="31" s="1"/>
  <c r="J11" i="31" s="1"/>
  <c r="K11" i="31" s="1"/>
  <c r="F26" i="31" s="1"/>
  <c r="C11" i="31"/>
  <c r="E11" i="31" s="1"/>
  <c r="F11" i="31" s="1"/>
  <c r="H10" i="31"/>
  <c r="I10" i="31" s="1"/>
  <c r="J10" i="31" s="1"/>
  <c r="K10" i="31" s="1"/>
  <c r="C10" i="31"/>
  <c r="E10" i="31" s="1"/>
  <c r="F10" i="31" s="1"/>
  <c r="H9" i="31"/>
  <c r="I9" i="31" s="1"/>
  <c r="J9" i="31" s="1"/>
  <c r="K9" i="31" s="1"/>
  <c r="C9" i="31"/>
  <c r="E9" i="31" s="1"/>
  <c r="F9" i="31" s="1"/>
  <c r="H8" i="31"/>
  <c r="I8" i="31" s="1"/>
  <c r="J8" i="31" s="1"/>
  <c r="K8" i="31" s="1"/>
  <c r="C8" i="31"/>
  <c r="E8" i="31" s="1"/>
  <c r="F8" i="31" s="1"/>
  <c r="H7" i="31"/>
  <c r="I7" i="31" s="1"/>
  <c r="C7" i="31"/>
  <c r="E7" i="31" s="1"/>
  <c r="F7" i="31" s="1"/>
  <c r="K8" i="45" l="1"/>
  <c r="T8" i="45"/>
  <c r="K84" i="52"/>
  <c r="K84" i="45"/>
  <c r="D91" i="45" s="1"/>
  <c r="F23" i="31"/>
  <c r="F22" i="31"/>
  <c r="F19" i="31"/>
  <c r="D23" i="31"/>
  <c r="B23" i="31"/>
  <c r="B22" i="31"/>
  <c r="I19" i="31"/>
  <c r="J7" i="31"/>
  <c r="D8" i="31"/>
  <c r="D11" i="31"/>
  <c r="D14" i="31"/>
  <c r="D17" i="31"/>
  <c r="D7" i="31"/>
  <c r="D10" i="31"/>
  <c r="D13" i="31"/>
  <c r="D16" i="31"/>
  <c r="D9" i="31"/>
  <c r="D12" i="31"/>
  <c r="D15" i="31"/>
  <c r="J22" i="31" l="1"/>
  <c r="J23" i="31"/>
  <c r="D19" i="31"/>
  <c r="K7" i="31"/>
  <c r="J19" i="31"/>
  <c r="D26" i="31" l="1"/>
  <c r="J26" i="31" s="1"/>
  <c r="K19" i="31"/>
  <c r="S54" i="23" l="1"/>
  <c r="L54" i="23"/>
  <c r="E54" i="23" l="1"/>
  <c r="A1" i="24" l="1"/>
  <c r="V60" i="26" l="1"/>
  <c r="L60" i="26"/>
  <c r="J60" i="26"/>
  <c r="W54" i="26"/>
  <c r="U54" i="26"/>
  <c r="S54" i="26"/>
  <c r="Q54" i="26"/>
  <c r="O54" i="26"/>
  <c r="M54" i="26"/>
  <c r="K54" i="26"/>
  <c r="I54" i="26"/>
  <c r="H53" i="26"/>
  <c r="C53" i="26"/>
  <c r="H52" i="26"/>
  <c r="H51" i="26"/>
  <c r="H50" i="26"/>
  <c r="H49" i="26"/>
  <c r="H48" i="26"/>
  <c r="H47" i="26"/>
  <c r="G46" i="26"/>
  <c r="F46" i="26"/>
  <c r="F47" i="26" s="1"/>
  <c r="F48" i="26" s="1"/>
  <c r="F49" i="26" s="1"/>
  <c r="F50" i="26" s="1"/>
  <c r="F51" i="26" s="1"/>
  <c r="F52" i="26" s="1"/>
  <c r="F53" i="26" s="1"/>
  <c r="E46" i="26"/>
  <c r="E47" i="26" s="1"/>
  <c r="E48" i="26" s="1"/>
  <c r="H45" i="26"/>
  <c r="W42" i="26"/>
  <c r="U42" i="26"/>
  <c r="S42" i="26"/>
  <c r="Q42" i="26"/>
  <c r="O42" i="26"/>
  <c r="M42" i="26"/>
  <c r="K42" i="26"/>
  <c r="I42" i="26"/>
  <c r="H41" i="26"/>
  <c r="C41" i="26"/>
  <c r="H40" i="26"/>
  <c r="H39" i="26"/>
  <c r="H38" i="26"/>
  <c r="H37" i="26"/>
  <c r="H36" i="26"/>
  <c r="H35" i="26"/>
  <c r="G34" i="26"/>
  <c r="G35" i="26" s="1"/>
  <c r="G36" i="26" s="1"/>
  <c r="G37" i="26" s="1"/>
  <c r="G38" i="26" s="1"/>
  <c r="G39" i="26" s="1"/>
  <c r="G40" i="26" s="1"/>
  <c r="G41" i="26" s="1"/>
  <c r="F34" i="26"/>
  <c r="F35" i="26" s="1"/>
  <c r="F36" i="26" s="1"/>
  <c r="F37" i="26" s="1"/>
  <c r="F38" i="26" s="1"/>
  <c r="F39" i="26" s="1"/>
  <c r="F40" i="26" s="1"/>
  <c r="F41" i="26" s="1"/>
  <c r="E34" i="26"/>
  <c r="E35" i="26" s="1"/>
  <c r="H33" i="26"/>
  <c r="W30" i="26"/>
  <c r="U30" i="26"/>
  <c r="S30" i="26"/>
  <c r="Q30" i="26"/>
  <c r="O30" i="26"/>
  <c r="M30" i="26"/>
  <c r="K30" i="26"/>
  <c r="I30" i="26"/>
  <c r="H29" i="26"/>
  <c r="C29" i="26"/>
  <c r="H28" i="26"/>
  <c r="H27" i="26"/>
  <c r="H26" i="26"/>
  <c r="H25" i="26"/>
  <c r="H24" i="26"/>
  <c r="H23" i="26"/>
  <c r="G22" i="26"/>
  <c r="G23" i="26" s="1"/>
  <c r="F22" i="26"/>
  <c r="F23" i="26" s="1"/>
  <c r="F24" i="26" s="1"/>
  <c r="F25" i="26" s="1"/>
  <c r="F26" i="26" s="1"/>
  <c r="F27" i="26" s="1"/>
  <c r="F28" i="26" s="1"/>
  <c r="F29" i="26" s="1"/>
  <c r="E22" i="26"/>
  <c r="E23" i="26" s="1"/>
  <c r="E24" i="26" s="1"/>
  <c r="H21" i="26"/>
  <c r="G21" i="26"/>
  <c r="H17" i="26"/>
  <c r="C17" i="26"/>
  <c r="H16" i="26"/>
  <c r="H15" i="26"/>
  <c r="H14" i="26"/>
  <c r="H13" i="26"/>
  <c r="H12" i="26"/>
  <c r="H11" i="26"/>
  <c r="G11" i="26"/>
  <c r="G12" i="26" s="1"/>
  <c r="G13" i="26" s="1"/>
  <c r="G14" i="26" s="1"/>
  <c r="G15" i="26" s="1"/>
  <c r="G16" i="26" s="1"/>
  <c r="G17" i="26" s="1"/>
  <c r="F11" i="26"/>
  <c r="F12" i="26" s="1"/>
  <c r="F13" i="26" s="1"/>
  <c r="F14" i="26" s="1"/>
  <c r="F15" i="26" s="1"/>
  <c r="F16" i="26" s="1"/>
  <c r="F17" i="26" s="1"/>
  <c r="E11" i="26"/>
  <c r="E12" i="26" s="1"/>
  <c r="I10" i="26"/>
  <c r="I19" i="26" s="1"/>
  <c r="E72" i="26" l="1"/>
  <c r="I22" i="26"/>
  <c r="I31" i="26"/>
  <c r="F72" i="26" s="1"/>
  <c r="H13" i="23" s="1"/>
  <c r="D54" i="23" s="1"/>
  <c r="I46" i="26"/>
  <c r="I55" i="26" s="1"/>
  <c r="H72" i="26" s="1"/>
  <c r="K23" i="26"/>
  <c r="K31" i="26" s="1"/>
  <c r="F73" i="26" s="1"/>
  <c r="H14" i="23" s="1"/>
  <c r="G24" i="26"/>
  <c r="G25" i="26" s="1"/>
  <c r="G26" i="26" s="1"/>
  <c r="G27" i="26" s="1"/>
  <c r="G28" i="26" s="1"/>
  <c r="G29" i="26" s="1"/>
  <c r="E25" i="26"/>
  <c r="E13" i="26"/>
  <c r="M12" i="26"/>
  <c r="M19" i="26" s="1"/>
  <c r="E74" i="26" s="1"/>
  <c r="E49" i="26"/>
  <c r="E36" i="26"/>
  <c r="K35" i="26"/>
  <c r="K43" i="26" s="1"/>
  <c r="G73" i="26" s="1"/>
  <c r="I34" i="26"/>
  <c r="I43" i="26" s="1"/>
  <c r="G72" i="26" s="1"/>
  <c r="G47" i="26"/>
  <c r="G48" i="26" s="1"/>
  <c r="G49" i="26" s="1"/>
  <c r="G50" i="26" s="1"/>
  <c r="G51" i="26" s="1"/>
  <c r="G52" i="26" s="1"/>
  <c r="G53" i="26" s="1"/>
  <c r="K11" i="26"/>
  <c r="K19" i="26" s="1"/>
  <c r="S7" i="24"/>
  <c r="N7" i="24"/>
  <c r="I7" i="24"/>
  <c r="H7" i="24"/>
  <c r="G7" i="24"/>
  <c r="D7" i="24"/>
  <c r="A7" i="24"/>
  <c r="S6" i="24"/>
  <c r="N6" i="24"/>
  <c r="I6" i="24"/>
  <c r="A6" i="24"/>
  <c r="A5" i="24"/>
  <c r="S4" i="24"/>
  <c r="N4" i="24"/>
  <c r="I4" i="24"/>
  <c r="D4" i="24"/>
  <c r="A4" i="24"/>
  <c r="M53" i="23"/>
  <c r="F53" i="23"/>
  <c r="D53" i="23"/>
  <c r="W6" i="50"/>
  <c r="V6" i="50"/>
  <c r="R6" i="50"/>
  <c r="Q6" i="50"/>
  <c r="M6" i="50"/>
  <c r="L6" i="50"/>
  <c r="H6" i="50"/>
  <c r="G6" i="50"/>
  <c r="Y50" i="23"/>
  <c r="L5" i="52" s="1"/>
  <c r="R50" i="23"/>
  <c r="I5" i="52" s="1"/>
  <c r="K50" i="23"/>
  <c r="F5" i="52" s="1"/>
  <c r="A2" i="23"/>
  <c r="A3" i="23" s="1"/>
  <c r="A4" i="23" s="1"/>
  <c r="A5" i="23" s="1"/>
  <c r="A6" i="23" s="1"/>
  <c r="A8" i="23" s="1"/>
  <c r="A13" i="23" s="1"/>
  <c r="A14" i="23" s="1"/>
  <c r="A15" i="23" s="1"/>
  <c r="A16" i="23" s="1"/>
  <c r="A17" i="23" s="1"/>
  <c r="A18" i="23" s="1"/>
  <c r="A19" i="23" s="1"/>
  <c r="A20" i="23" s="1"/>
  <c r="A21" i="23" s="1"/>
  <c r="A22" i="23" s="1"/>
  <c r="A23" i="23" s="1"/>
  <c r="A26" i="23" s="1"/>
  <c r="A28" i="23" s="1"/>
  <c r="A29" i="23" s="1"/>
  <c r="A32" i="23" s="1"/>
  <c r="A33" i="23" s="1"/>
  <c r="A34" i="23" s="1"/>
  <c r="A35" i="23" s="1"/>
  <c r="A36" i="23" s="1"/>
  <c r="A39" i="23" s="1"/>
  <c r="A47" i="23" s="1"/>
  <c r="A48" i="23" s="1"/>
  <c r="A49" i="23" s="1"/>
  <c r="A50" i="23" s="1"/>
  <c r="A51" i="23" s="1"/>
  <c r="A52" i="23" s="1"/>
  <c r="A127" i="23" s="1"/>
  <c r="A128" i="23" s="1"/>
  <c r="A132" i="23" s="1"/>
  <c r="A133" i="23" s="1"/>
  <c r="C8" i="52" l="1"/>
  <c r="B53" i="23"/>
  <c r="E73" i="26"/>
  <c r="I60" i="26"/>
  <c r="I72" i="26" s="1"/>
  <c r="C54" i="23"/>
  <c r="C9" i="24" s="1"/>
  <c r="C9" i="52"/>
  <c r="H5" i="50"/>
  <c r="H5" i="45"/>
  <c r="H5" i="41"/>
  <c r="H5" i="43"/>
  <c r="E5" i="50"/>
  <c r="E5" i="45"/>
  <c r="E5" i="41"/>
  <c r="E5" i="43"/>
  <c r="K5" i="50"/>
  <c r="K5" i="45"/>
  <c r="K5" i="43"/>
  <c r="K5" i="41"/>
  <c r="N5" i="50"/>
  <c r="N5" i="41"/>
  <c r="N5" i="43"/>
  <c r="N5" i="45"/>
  <c r="C8" i="50"/>
  <c r="C8" i="45"/>
  <c r="C8" i="41"/>
  <c r="C9" i="50"/>
  <c r="C9" i="45"/>
  <c r="N6" i="50"/>
  <c r="D6" i="50"/>
  <c r="S6" i="50"/>
  <c r="I6" i="50"/>
  <c r="F5" i="50"/>
  <c r="F5" i="45"/>
  <c r="F5" i="43"/>
  <c r="I5" i="50"/>
  <c r="I5" i="45"/>
  <c r="I5" i="43"/>
  <c r="L5" i="50"/>
  <c r="L5" i="45"/>
  <c r="L5" i="43"/>
  <c r="O5" i="50"/>
  <c r="O5" i="45"/>
  <c r="O5" i="43"/>
  <c r="H6" i="45"/>
  <c r="R6" i="45"/>
  <c r="N6" i="45"/>
  <c r="D6" i="45"/>
  <c r="S6" i="45"/>
  <c r="I6" i="45"/>
  <c r="M6" i="45"/>
  <c r="W6" i="45"/>
  <c r="G6" i="45"/>
  <c r="L6" i="45"/>
  <c r="Q6" i="45"/>
  <c r="V6" i="45"/>
  <c r="N6" i="43"/>
  <c r="D6" i="43"/>
  <c r="S6" i="43"/>
  <c r="I6" i="43"/>
  <c r="D6" i="41"/>
  <c r="N6" i="41"/>
  <c r="S6" i="41"/>
  <c r="I6" i="41"/>
  <c r="C9" i="41"/>
  <c r="F5" i="41"/>
  <c r="I5" i="41"/>
  <c r="L5" i="41"/>
  <c r="O5" i="41"/>
  <c r="G5" i="24"/>
  <c r="L5" i="24"/>
  <c r="Q5" i="24"/>
  <c r="T5" i="24"/>
  <c r="D6" i="24"/>
  <c r="H6" i="24"/>
  <c r="H5" i="24"/>
  <c r="M5" i="24"/>
  <c r="R5" i="24"/>
  <c r="U5" i="24"/>
  <c r="G6" i="24"/>
  <c r="A55" i="23"/>
  <c r="K47" i="26"/>
  <c r="K55" i="26" s="1"/>
  <c r="H73" i="26" s="1"/>
  <c r="M24" i="26"/>
  <c r="M31" i="26" s="1"/>
  <c r="F74" i="26" s="1"/>
  <c r="H15" i="23" s="1"/>
  <c r="A54" i="23"/>
  <c r="B54" i="23" s="1"/>
  <c r="E37" i="26"/>
  <c r="M36" i="26"/>
  <c r="M43" i="26" s="1"/>
  <c r="G74" i="26" s="1"/>
  <c r="E26" i="26"/>
  <c r="O25" i="26"/>
  <c r="O31" i="26" s="1"/>
  <c r="F75" i="26" s="1"/>
  <c r="H16" i="23" s="1"/>
  <c r="E50" i="26"/>
  <c r="O49" i="26"/>
  <c r="O55" i="26" s="1"/>
  <c r="H75" i="26" s="1"/>
  <c r="M48" i="26"/>
  <c r="M55" i="26" s="1"/>
  <c r="H74" i="26" s="1"/>
  <c r="E14" i="26"/>
  <c r="O13" i="26"/>
  <c r="O19" i="26" s="1"/>
  <c r="E75" i="26" s="1"/>
  <c r="D55" i="23"/>
  <c r="A9" i="43" l="1"/>
  <c r="A9" i="24"/>
  <c r="C8" i="43"/>
  <c r="C8" i="24"/>
  <c r="A9" i="52"/>
  <c r="K60" i="26"/>
  <c r="I73" i="26" s="1"/>
  <c r="C55" i="23"/>
  <c r="C10" i="43" s="1"/>
  <c r="C10" i="52"/>
  <c r="C9" i="43"/>
  <c r="B55" i="23"/>
  <c r="A10" i="43" s="1"/>
  <c r="A10" i="52"/>
  <c r="Z55" i="23"/>
  <c r="A9" i="50"/>
  <c r="A9" i="45"/>
  <c r="A9" i="41"/>
  <c r="C10" i="50"/>
  <c r="C10" i="45"/>
  <c r="A10" i="50"/>
  <c r="A10" i="45"/>
  <c r="C10" i="41"/>
  <c r="A10" i="41"/>
  <c r="E55" i="23"/>
  <c r="M60" i="26"/>
  <c r="I74" i="26" s="1"/>
  <c r="S55" i="23"/>
  <c r="E27" i="26"/>
  <c r="Q26" i="26"/>
  <c r="Q31" i="26" s="1"/>
  <c r="F76" i="26" s="1"/>
  <c r="E15" i="26"/>
  <c r="Q14" i="26"/>
  <c r="Q19" i="26" s="1"/>
  <c r="E76" i="26" s="1"/>
  <c r="E38" i="26"/>
  <c r="O37" i="26"/>
  <c r="O43" i="26" s="1"/>
  <c r="E51" i="26"/>
  <c r="Q50" i="26"/>
  <c r="Q55" i="26" s="1"/>
  <c r="H76" i="26" s="1"/>
  <c r="A56" i="23"/>
  <c r="D56" i="23"/>
  <c r="AE55" i="23" l="1"/>
  <c r="AD55" i="23"/>
  <c r="AC55" i="23"/>
  <c r="AB55" i="23"/>
  <c r="S10" i="24" s="1"/>
  <c r="S10" i="52" s="1"/>
  <c r="AF55" i="23"/>
  <c r="Y55" i="23"/>
  <c r="W55" i="23"/>
  <c r="V55" i="23"/>
  <c r="U55" i="23"/>
  <c r="N10" i="24" s="1"/>
  <c r="N10" i="52" s="1"/>
  <c r="X55" i="23"/>
  <c r="G55" i="23"/>
  <c r="D10" i="24" s="1"/>
  <c r="D10" i="52" s="1"/>
  <c r="K55" i="23"/>
  <c r="J55" i="23"/>
  <c r="I55" i="23"/>
  <c r="H55" i="23"/>
  <c r="H17" i="23"/>
  <c r="A10" i="24"/>
  <c r="C10" i="24"/>
  <c r="O60" i="26"/>
  <c r="I75" i="26" s="1"/>
  <c r="G75" i="26"/>
  <c r="B56" i="23"/>
  <c r="A11" i="43" s="1"/>
  <c r="A11" i="52"/>
  <c r="C56" i="23"/>
  <c r="C11" i="24" s="1"/>
  <c r="C11" i="52"/>
  <c r="I9" i="24"/>
  <c r="I9" i="52" s="1"/>
  <c r="D9" i="24"/>
  <c r="D9" i="52" s="1"/>
  <c r="N9" i="24"/>
  <c r="N9" i="52" s="1"/>
  <c r="S9" i="24"/>
  <c r="S9" i="52" s="1"/>
  <c r="U10" i="41"/>
  <c r="U10" i="50" s="1"/>
  <c r="P10" i="41"/>
  <c r="P10" i="50" s="1"/>
  <c r="K10" i="41"/>
  <c r="K10" i="50" s="1"/>
  <c r="F10" i="41"/>
  <c r="F10" i="50" s="1"/>
  <c r="T10" i="41"/>
  <c r="T10" i="50" s="1"/>
  <c r="J10" i="41"/>
  <c r="J10" i="50" s="1"/>
  <c r="E10" i="41"/>
  <c r="E10" i="50" s="1"/>
  <c r="O10" i="41"/>
  <c r="O10" i="50" s="1"/>
  <c r="T9" i="41"/>
  <c r="O9" i="41"/>
  <c r="J9" i="41"/>
  <c r="E9" i="41"/>
  <c r="E9" i="45" s="1"/>
  <c r="P9" i="41"/>
  <c r="F9" i="41"/>
  <c r="F9" i="45" s="1"/>
  <c r="U9" i="41"/>
  <c r="K9" i="41"/>
  <c r="AA55" i="23"/>
  <c r="Z56" i="23"/>
  <c r="AA54" i="23"/>
  <c r="W9" i="41"/>
  <c r="I9" i="41"/>
  <c r="M9" i="41"/>
  <c r="D9" i="41"/>
  <c r="D9" i="45" s="1"/>
  <c r="H9" i="41"/>
  <c r="G9" i="41"/>
  <c r="G9" i="45" s="1"/>
  <c r="R9" i="41"/>
  <c r="V9" i="41"/>
  <c r="N9" i="41"/>
  <c r="Q9" i="41"/>
  <c r="L9" i="41"/>
  <c r="S9" i="41"/>
  <c r="C11" i="50"/>
  <c r="C11" i="45"/>
  <c r="A11" i="50"/>
  <c r="A11" i="45"/>
  <c r="S10" i="41"/>
  <c r="S10" i="50" s="1"/>
  <c r="R10" i="41"/>
  <c r="R10" i="50" s="1"/>
  <c r="Q10" i="41"/>
  <c r="Q10" i="50" s="1"/>
  <c r="V10" i="41"/>
  <c r="V10" i="50" s="1"/>
  <c r="W10" i="41"/>
  <c r="W10" i="50" s="1"/>
  <c r="A11" i="41"/>
  <c r="C11" i="41"/>
  <c r="L10" i="41"/>
  <c r="L10" i="50" s="1"/>
  <c r="I10" i="41"/>
  <c r="I10" i="50" s="1"/>
  <c r="H10" i="41"/>
  <c r="H10" i="50" s="1"/>
  <c r="M10" i="41"/>
  <c r="M10" i="50" s="1"/>
  <c r="G10" i="41"/>
  <c r="G10" i="50" s="1"/>
  <c r="N10" i="41"/>
  <c r="N10" i="50" s="1"/>
  <c r="D10" i="41"/>
  <c r="D10" i="50" s="1"/>
  <c r="L55" i="23"/>
  <c r="T55" i="23"/>
  <c r="S56" i="23"/>
  <c r="E56" i="23"/>
  <c r="L56" i="23"/>
  <c r="M54" i="23"/>
  <c r="F54" i="23"/>
  <c r="E28" i="26"/>
  <c r="S27" i="26"/>
  <c r="S31" i="26" s="1"/>
  <c r="F77" i="26" s="1"/>
  <c r="E52" i="26"/>
  <c r="S51" i="26"/>
  <c r="S55" i="26" s="1"/>
  <c r="H77" i="26" s="1"/>
  <c r="E39" i="26"/>
  <c r="Q38" i="26"/>
  <c r="Q43" i="26" s="1"/>
  <c r="E16" i="26"/>
  <c r="S15" i="26"/>
  <c r="S19" i="26" s="1"/>
  <c r="E77" i="26" s="1"/>
  <c r="D57" i="23"/>
  <c r="A57" i="23"/>
  <c r="F55" i="23" l="1"/>
  <c r="AB56" i="23"/>
  <c r="AA56" i="23" s="1"/>
  <c r="AE56" i="23"/>
  <c r="AD56" i="23"/>
  <c r="AC56" i="23"/>
  <c r="AF56" i="23"/>
  <c r="U56" i="23"/>
  <c r="N11" i="24" s="1"/>
  <c r="N11" i="52" s="1"/>
  <c r="Y56" i="23"/>
  <c r="W56" i="23"/>
  <c r="X56" i="23"/>
  <c r="V56" i="23"/>
  <c r="N56" i="23"/>
  <c r="I11" i="24" s="1"/>
  <c r="I11" i="52" s="1"/>
  <c r="O56" i="23"/>
  <c r="R56" i="23"/>
  <c r="P56" i="23"/>
  <c r="R55" i="23"/>
  <c r="P55" i="23"/>
  <c r="Q55" i="23" s="1"/>
  <c r="O55" i="23"/>
  <c r="N55" i="23"/>
  <c r="I10" i="24" s="1"/>
  <c r="I10" i="52" s="1"/>
  <c r="G56" i="23"/>
  <c r="F56" i="23" s="1"/>
  <c r="K56" i="23"/>
  <c r="J56" i="23"/>
  <c r="I56" i="23"/>
  <c r="H56" i="23"/>
  <c r="A11" i="24"/>
  <c r="H18" i="23"/>
  <c r="C11" i="43"/>
  <c r="Q60" i="26"/>
  <c r="I76" i="26" s="1"/>
  <c r="G76" i="26"/>
  <c r="C57" i="23"/>
  <c r="C12" i="24" s="1"/>
  <c r="C12" i="52"/>
  <c r="B57" i="23"/>
  <c r="A12" i="24" s="1"/>
  <c r="A12" i="52"/>
  <c r="Q56" i="23"/>
  <c r="S11" i="24"/>
  <c r="S11" i="52" s="1"/>
  <c r="E10" i="24"/>
  <c r="E10" i="52" s="1"/>
  <c r="T9" i="24"/>
  <c r="T9" i="52" s="1"/>
  <c r="O9" i="24"/>
  <c r="O9" i="52" s="1"/>
  <c r="E9" i="24"/>
  <c r="E9" i="52" s="1"/>
  <c r="O10" i="24"/>
  <c r="O10" i="52" s="1"/>
  <c r="T10" i="24"/>
  <c r="T10" i="52" s="1"/>
  <c r="J9" i="24"/>
  <c r="J9" i="52" s="1"/>
  <c r="T11" i="41"/>
  <c r="T11" i="50" s="1"/>
  <c r="O11" i="41"/>
  <c r="O11" i="50" s="1"/>
  <c r="J11" i="41"/>
  <c r="J11" i="50" s="1"/>
  <c r="E11" i="41"/>
  <c r="E11" i="50" s="1"/>
  <c r="U11" i="41"/>
  <c r="U11" i="50" s="1"/>
  <c r="K11" i="41"/>
  <c r="K11" i="50" s="1"/>
  <c r="P11" i="41"/>
  <c r="P11" i="50" s="1"/>
  <c r="F11" i="41"/>
  <c r="F11" i="50" s="1"/>
  <c r="Z57" i="23"/>
  <c r="F9" i="50"/>
  <c r="E9" i="50"/>
  <c r="J9" i="50"/>
  <c r="J9" i="45"/>
  <c r="S9" i="50"/>
  <c r="S9" i="45"/>
  <c r="P9" i="50"/>
  <c r="P9" i="45"/>
  <c r="L9" i="50"/>
  <c r="L9" i="45"/>
  <c r="M9" i="50"/>
  <c r="M9" i="45"/>
  <c r="I9" i="50"/>
  <c r="I9" i="45"/>
  <c r="G9" i="50"/>
  <c r="Q9" i="50"/>
  <c r="Q9" i="45"/>
  <c r="T9" i="50"/>
  <c r="T9" i="45"/>
  <c r="V9" i="50"/>
  <c r="V9" i="45"/>
  <c r="U9" i="50"/>
  <c r="U9" i="45"/>
  <c r="K9" i="50"/>
  <c r="K9" i="45"/>
  <c r="D9" i="50"/>
  <c r="O9" i="50"/>
  <c r="O9" i="45"/>
  <c r="W9" i="50"/>
  <c r="W9" i="45"/>
  <c r="H9" i="50"/>
  <c r="H9" i="45"/>
  <c r="N9" i="50"/>
  <c r="N9" i="45"/>
  <c r="R9" i="50"/>
  <c r="R9" i="45"/>
  <c r="C12" i="50"/>
  <c r="C12" i="45"/>
  <c r="V11" i="41"/>
  <c r="V11" i="50" s="1"/>
  <c r="W11" i="41"/>
  <c r="W11" i="50" s="1"/>
  <c r="S11" i="41"/>
  <c r="S11" i="50" s="1"/>
  <c r="R11" i="41"/>
  <c r="R11" i="50" s="1"/>
  <c r="Q11" i="41"/>
  <c r="Q11" i="50" s="1"/>
  <c r="W10" i="45"/>
  <c r="O10" i="45"/>
  <c r="Q10" i="45"/>
  <c r="S10" i="45"/>
  <c r="A12" i="50"/>
  <c r="A12" i="45"/>
  <c r="T10" i="45"/>
  <c r="V10" i="45"/>
  <c r="P10" i="45"/>
  <c r="R10" i="45"/>
  <c r="U10" i="45"/>
  <c r="E10" i="45"/>
  <c r="G10" i="45"/>
  <c r="D10" i="45"/>
  <c r="F10" i="45"/>
  <c r="K10" i="45"/>
  <c r="J10" i="45"/>
  <c r="H10" i="45"/>
  <c r="L10" i="45"/>
  <c r="N10" i="45"/>
  <c r="M10" i="45"/>
  <c r="I10" i="45"/>
  <c r="A12" i="41"/>
  <c r="C12" i="41"/>
  <c r="N11" i="41"/>
  <c r="N11" i="50" s="1"/>
  <c r="L11" i="41"/>
  <c r="L11" i="50" s="1"/>
  <c r="H11" i="41"/>
  <c r="H11" i="50" s="1"/>
  <c r="I11" i="41"/>
  <c r="I11" i="50" s="1"/>
  <c r="D11" i="41"/>
  <c r="D11" i="50" s="1"/>
  <c r="M11" i="41"/>
  <c r="M11" i="50" s="1"/>
  <c r="G11" i="41"/>
  <c r="G11" i="50" s="1"/>
  <c r="S57" i="23"/>
  <c r="L57" i="23"/>
  <c r="E57" i="23"/>
  <c r="E53" i="26"/>
  <c r="W53" i="26" s="1"/>
  <c r="W55" i="26" s="1"/>
  <c r="H79" i="26" s="1"/>
  <c r="U52" i="26"/>
  <c r="U55" i="26" s="1"/>
  <c r="H78" i="26" s="1"/>
  <c r="U28" i="26"/>
  <c r="U31" i="26" s="1"/>
  <c r="F78" i="26" s="1"/>
  <c r="E29" i="26"/>
  <c r="W29" i="26" s="1"/>
  <c r="W31" i="26" s="1"/>
  <c r="F79" i="26" s="1"/>
  <c r="U16" i="26"/>
  <c r="U19" i="26" s="1"/>
  <c r="E78" i="26" s="1"/>
  <c r="E17" i="26"/>
  <c r="W17" i="26" s="1"/>
  <c r="W19" i="26" s="1"/>
  <c r="E79" i="26" s="1"/>
  <c r="H20" i="23" s="1"/>
  <c r="E40" i="26"/>
  <c r="S39" i="26"/>
  <c r="S43" i="26" s="1"/>
  <c r="D58" i="23"/>
  <c r="A58" i="23"/>
  <c r="D11" i="24" l="1"/>
  <c r="D11" i="52" s="1"/>
  <c r="M56" i="23"/>
  <c r="AB57" i="23"/>
  <c r="AA57" i="23" s="1"/>
  <c r="AE57" i="23"/>
  <c r="AD57" i="23"/>
  <c r="AC57" i="23"/>
  <c r="AF57" i="23"/>
  <c r="M55" i="23"/>
  <c r="T56" i="23"/>
  <c r="U57" i="23"/>
  <c r="N12" i="24" s="1"/>
  <c r="N12" i="52" s="1"/>
  <c r="Y57" i="23"/>
  <c r="X57" i="23"/>
  <c r="W57" i="23"/>
  <c r="V57" i="23"/>
  <c r="N57" i="23"/>
  <c r="M57" i="23" s="1"/>
  <c r="R57" i="23"/>
  <c r="P57" i="23"/>
  <c r="Q57" i="23" s="1"/>
  <c r="O57" i="23"/>
  <c r="G57" i="23"/>
  <c r="K57" i="23"/>
  <c r="J57" i="23"/>
  <c r="I57" i="23"/>
  <c r="H57" i="23"/>
  <c r="D12" i="24"/>
  <c r="D12" i="52" s="1"/>
  <c r="C12" i="43"/>
  <c r="H19" i="23"/>
  <c r="A12" i="43"/>
  <c r="S60" i="26"/>
  <c r="I77" i="26" s="1"/>
  <c r="G77" i="26"/>
  <c r="B58" i="23"/>
  <c r="A13" i="24" s="1"/>
  <c r="A13" i="52"/>
  <c r="C58" i="23"/>
  <c r="C13" i="43" s="1"/>
  <c r="C13" i="52"/>
  <c r="I12" i="24"/>
  <c r="I12" i="52" s="1"/>
  <c r="S12" i="24"/>
  <c r="S12" i="52" s="1"/>
  <c r="K9" i="24"/>
  <c r="K9" i="52" s="1"/>
  <c r="U10" i="24"/>
  <c r="U10" i="52" s="1"/>
  <c r="P10" i="24"/>
  <c r="P10" i="52" s="1"/>
  <c r="J10" i="24"/>
  <c r="J10" i="52" s="1"/>
  <c r="F9" i="24"/>
  <c r="F9" i="52" s="1"/>
  <c r="P9" i="24"/>
  <c r="P9" i="52" s="1"/>
  <c r="U9" i="24"/>
  <c r="U9" i="52" s="1"/>
  <c r="F10" i="24"/>
  <c r="F10" i="52" s="1"/>
  <c r="E11" i="24"/>
  <c r="E11" i="52" s="1"/>
  <c r="T11" i="24"/>
  <c r="T11" i="52" s="1"/>
  <c r="O11" i="24"/>
  <c r="O11" i="52" s="1"/>
  <c r="J11" i="24"/>
  <c r="J11" i="52" s="1"/>
  <c r="U12" i="41"/>
  <c r="U12" i="50" s="1"/>
  <c r="P12" i="41"/>
  <c r="P12" i="50" s="1"/>
  <c r="K12" i="41"/>
  <c r="K12" i="50" s="1"/>
  <c r="F12" i="41"/>
  <c r="F12" i="50" s="1"/>
  <c r="O12" i="41"/>
  <c r="O12" i="50" s="1"/>
  <c r="E12" i="41"/>
  <c r="E12" i="50" s="1"/>
  <c r="T12" i="41"/>
  <c r="T12" i="50" s="1"/>
  <c r="J12" i="41"/>
  <c r="J12" i="50" s="1"/>
  <c r="Z58" i="23"/>
  <c r="A13" i="50"/>
  <c r="A13" i="45"/>
  <c r="Q11" i="45"/>
  <c r="S11" i="45"/>
  <c r="W11" i="45"/>
  <c r="O11" i="45"/>
  <c r="V11" i="45"/>
  <c r="C13" i="50"/>
  <c r="C13" i="45"/>
  <c r="W12" i="41"/>
  <c r="W12" i="50" s="1"/>
  <c r="V12" i="41"/>
  <c r="V12" i="50" s="1"/>
  <c r="S12" i="41"/>
  <c r="S12" i="50" s="1"/>
  <c r="R12" i="41"/>
  <c r="R12" i="50" s="1"/>
  <c r="Q12" i="41"/>
  <c r="Q12" i="50" s="1"/>
  <c r="R11" i="45"/>
  <c r="T11" i="45"/>
  <c r="U11" i="45"/>
  <c r="P11" i="45"/>
  <c r="G11" i="45"/>
  <c r="D11" i="45"/>
  <c r="F11" i="45"/>
  <c r="E11" i="45"/>
  <c r="H11" i="45"/>
  <c r="K11" i="45"/>
  <c r="N11" i="45"/>
  <c r="M11" i="45"/>
  <c r="I11" i="45"/>
  <c r="J11" i="45"/>
  <c r="L11" i="45"/>
  <c r="C13" i="41"/>
  <c r="A13" i="41"/>
  <c r="L12" i="41"/>
  <c r="L12" i="50" s="1"/>
  <c r="I12" i="41"/>
  <c r="I12" i="50" s="1"/>
  <c r="H12" i="41"/>
  <c r="H12" i="50" s="1"/>
  <c r="N12" i="41"/>
  <c r="N12" i="50" s="1"/>
  <c r="M12" i="41"/>
  <c r="M12" i="50" s="1"/>
  <c r="G12" i="41"/>
  <c r="G12" i="50" s="1"/>
  <c r="D12" i="41"/>
  <c r="D12" i="50" s="1"/>
  <c r="S58" i="23"/>
  <c r="L58" i="23"/>
  <c r="E41" i="26"/>
  <c r="W41" i="26" s="1"/>
  <c r="W43" i="26" s="1"/>
  <c r="G79" i="26" s="1"/>
  <c r="U40" i="26"/>
  <c r="U43" i="26" s="1"/>
  <c r="D59" i="23"/>
  <c r="A59" i="23"/>
  <c r="T57" i="23" l="1"/>
  <c r="AB58" i="23"/>
  <c r="S13" i="24" s="1"/>
  <c r="S13" i="52" s="1"/>
  <c r="AE58" i="23"/>
  <c r="AD58" i="23"/>
  <c r="AC58" i="23"/>
  <c r="AF58" i="23"/>
  <c r="U58" i="23"/>
  <c r="N13" i="24" s="1"/>
  <c r="N13" i="52" s="1"/>
  <c r="Y58" i="23"/>
  <c r="X58" i="23"/>
  <c r="W58" i="23"/>
  <c r="V58" i="23"/>
  <c r="N58" i="23"/>
  <c r="I13" i="24" s="1"/>
  <c r="I13" i="52" s="1"/>
  <c r="O58" i="23"/>
  <c r="R58" i="23"/>
  <c r="P58" i="23"/>
  <c r="F57" i="23"/>
  <c r="E58" i="23"/>
  <c r="A13" i="43"/>
  <c r="W60" i="26"/>
  <c r="I79" i="26" s="1"/>
  <c r="C13" i="24"/>
  <c r="U60" i="26"/>
  <c r="I78" i="26" s="1"/>
  <c r="G78" i="26"/>
  <c r="B59" i="23"/>
  <c r="A14" i="24" s="1"/>
  <c r="A14" i="52"/>
  <c r="C59" i="23"/>
  <c r="C14" i="24" s="1"/>
  <c r="C14" i="52"/>
  <c r="Q58" i="23"/>
  <c r="G9" i="24"/>
  <c r="G9" i="52" s="1"/>
  <c r="K10" i="24"/>
  <c r="K10" i="52" s="1"/>
  <c r="O12" i="24"/>
  <c r="O12" i="52" s="1"/>
  <c r="Q10" i="24"/>
  <c r="Q10" i="52" s="1"/>
  <c r="R10" i="24"/>
  <c r="R10" i="52" s="1"/>
  <c r="V10" i="24"/>
  <c r="V10" i="52" s="1"/>
  <c r="W10" i="24"/>
  <c r="W10" i="52" s="1"/>
  <c r="M9" i="24"/>
  <c r="M9" i="52" s="1"/>
  <c r="L9" i="24"/>
  <c r="L9" i="52" s="1"/>
  <c r="T12" i="24"/>
  <c r="T12" i="52" s="1"/>
  <c r="J12" i="24"/>
  <c r="J12" i="52" s="1"/>
  <c r="E12" i="24"/>
  <c r="E12" i="52" s="1"/>
  <c r="K11" i="24"/>
  <c r="K11" i="52" s="1"/>
  <c r="P11" i="24"/>
  <c r="P11" i="52" s="1"/>
  <c r="U11" i="24"/>
  <c r="U11" i="52" s="1"/>
  <c r="F11" i="24"/>
  <c r="F11" i="52" s="1"/>
  <c r="G11" i="24"/>
  <c r="G11" i="52" s="1"/>
  <c r="H10" i="24"/>
  <c r="H10" i="52" s="1"/>
  <c r="G10" i="24"/>
  <c r="G10" i="52" s="1"/>
  <c r="W9" i="24"/>
  <c r="W9" i="52" s="1"/>
  <c r="V9" i="24"/>
  <c r="V9" i="52" s="1"/>
  <c r="R9" i="24"/>
  <c r="R9" i="52" s="1"/>
  <c r="Q9" i="24"/>
  <c r="Q9" i="52" s="1"/>
  <c r="T13" i="41"/>
  <c r="T13" i="50" s="1"/>
  <c r="O13" i="41"/>
  <c r="O13" i="50" s="1"/>
  <c r="J13" i="41"/>
  <c r="J13" i="50" s="1"/>
  <c r="E13" i="41"/>
  <c r="E13" i="50" s="1"/>
  <c r="P13" i="41"/>
  <c r="P13" i="50" s="1"/>
  <c r="F13" i="41"/>
  <c r="F13" i="50" s="1"/>
  <c r="U13" i="41"/>
  <c r="U13" i="50" s="1"/>
  <c r="K13" i="41"/>
  <c r="K13" i="50" s="1"/>
  <c r="AA58" i="23"/>
  <c r="Z59" i="23"/>
  <c r="C14" i="50"/>
  <c r="C14" i="45"/>
  <c r="V13" i="41"/>
  <c r="V13" i="50" s="1"/>
  <c r="W13" i="41"/>
  <c r="W13" i="50" s="1"/>
  <c r="R13" i="41"/>
  <c r="R13" i="50" s="1"/>
  <c r="Q13" i="41"/>
  <c r="Q13" i="50" s="1"/>
  <c r="S13" i="41"/>
  <c r="S13" i="50" s="1"/>
  <c r="P12" i="45"/>
  <c r="T12" i="45"/>
  <c r="S12" i="45"/>
  <c r="U12" i="45"/>
  <c r="A14" i="50"/>
  <c r="A14" i="45"/>
  <c r="O12" i="45"/>
  <c r="Q12" i="45"/>
  <c r="R12" i="45"/>
  <c r="V12" i="45"/>
  <c r="W12" i="45"/>
  <c r="E12" i="45"/>
  <c r="G12" i="45"/>
  <c r="D12" i="45"/>
  <c r="F12" i="45"/>
  <c r="K12" i="45"/>
  <c r="N12" i="45"/>
  <c r="I12" i="45"/>
  <c r="J12" i="45"/>
  <c r="M12" i="45"/>
  <c r="H12" i="45"/>
  <c r="L12" i="45"/>
  <c r="A14" i="41"/>
  <c r="N13" i="41"/>
  <c r="N13" i="50" s="1"/>
  <c r="L13" i="41"/>
  <c r="L13" i="50" s="1"/>
  <c r="H13" i="41"/>
  <c r="H13" i="50" s="1"/>
  <c r="D13" i="41"/>
  <c r="D13" i="50" s="1"/>
  <c r="I13" i="41"/>
  <c r="I13" i="50" s="1"/>
  <c r="G13" i="41"/>
  <c r="G13" i="50" s="1"/>
  <c r="M13" i="41"/>
  <c r="M13" i="50" s="1"/>
  <c r="C14" i="41"/>
  <c r="S59" i="23"/>
  <c r="L59" i="23"/>
  <c r="T58" i="23"/>
  <c r="A60" i="23"/>
  <c r="D60" i="23"/>
  <c r="M58" i="23" l="1"/>
  <c r="AB59" i="23"/>
  <c r="AE59" i="23"/>
  <c r="AF59" i="23"/>
  <c r="AD59" i="23"/>
  <c r="AC59" i="23"/>
  <c r="U59" i="23"/>
  <c r="T59" i="23" s="1"/>
  <c r="Y59" i="23"/>
  <c r="X59" i="23"/>
  <c r="W59" i="23"/>
  <c r="V59" i="23"/>
  <c r="N59" i="23"/>
  <c r="M59" i="23" s="1"/>
  <c r="R59" i="23"/>
  <c r="P59" i="23"/>
  <c r="Q59" i="23" s="1"/>
  <c r="O59" i="23"/>
  <c r="G58" i="23"/>
  <c r="D13" i="24" s="1"/>
  <c r="D13" i="52" s="1"/>
  <c r="K58" i="23"/>
  <c r="J58" i="23"/>
  <c r="I58" i="23"/>
  <c r="H58" i="23"/>
  <c r="E13" i="24" s="1"/>
  <c r="E13" i="52" s="1"/>
  <c r="F58" i="23"/>
  <c r="C14" i="43"/>
  <c r="A14" i="43"/>
  <c r="B60" i="23"/>
  <c r="A15" i="43" s="1"/>
  <c r="A15" i="52"/>
  <c r="C60" i="23"/>
  <c r="C15" i="43" s="1"/>
  <c r="C15" i="52"/>
  <c r="S14" i="24"/>
  <c r="S14" i="52" s="1"/>
  <c r="H11" i="24"/>
  <c r="H11" i="52" s="1"/>
  <c r="V11" i="24"/>
  <c r="V11" i="52" s="1"/>
  <c r="W11" i="24"/>
  <c r="W11" i="52" s="1"/>
  <c r="Q11" i="24"/>
  <c r="Q11" i="52" s="1"/>
  <c r="R11" i="24"/>
  <c r="R11" i="52" s="1"/>
  <c r="L11" i="24"/>
  <c r="L11" i="52" s="1"/>
  <c r="M11" i="24"/>
  <c r="M11" i="52" s="1"/>
  <c r="T13" i="24"/>
  <c r="T13" i="52" s="1"/>
  <c r="F12" i="24"/>
  <c r="F12" i="52" s="1"/>
  <c r="K12" i="24"/>
  <c r="K12" i="52" s="1"/>
  <c r="U12" i="24"/>
  <c r="U12" i="52" s="1"/>
  <c r="P12" i="24"/>
  <c r="P12" i="52" s="1"/>
  <c r="L10" i="24"/>
  <c r="L10" i="52" s="1"/>
  <c r="M10" i="24"/>
  <c r="M10" i="52" s="1"/>
  <c r="H9" i="24"/>
  <c r="H9" i="52" s="1"/>
  <c r="O13" i="24"/>
  <c r="O13" i="52" s="1"/>
  <c r="J13" i="24"/>
  <c r="J13" i="52" s="1"/>
  <c r="Z60" i="23"/>
  <c r="AA59" i="23"/>
  <c r="C15" i="50"/>
  <c r="C15" i="45"/>
  <c r="S14" i="41"/>
  <c r="S14" i="50" s="1"/>
  <c r="S13" i="45"/>
  <c r="R13" i="45"/>
  <c r="O13" i="45"/>
  <c r="W13" i="45"/>
  <c r="V13" i="45"/>
  <c r="A15" i="50"/>
  <c r="A15" i="45"/>
  <c r="Q13" i="45"/>
  <c r="P13" i="45"/>
  <c r="T13" i="45"/>
  <c r="U13" i="45"/>
  <c r="E13" i="45"/>
  <c r="G13" i="45"/>
  <c r="D13" i="45"/>
  <c r="F13" i="45"/>
  <c r="J13" i="45"/>
  <c r="L13" i="45"/>
  <c r="M13" i="45"/>
  <c r="I13" i="45"/>
  <c r="H13" i="45"/>
  <c r="K13" i="45"/>
  <c r="N13" i="45"/>
  <c r="C15" i="41"/>
  <c r="A15" i="41"/>
  <c r="N14" i="41"/>
  <c r="N14" i="50" s="1"/>
  <c r="S60" i="23"/>
  <c r="D61" i="23"/>
  <c r="A61" i="23"/>
  <c r="L60" i="23" l="1"/>
  <c r="N60" i="23" s="1"/>
  <c r="I15" i="24" s="1"/>
  <c r="I15" i="52" s="1"/>
  <c r="N14" i="24"/>
  <c r="N14" i="52" s="1"/>
  <c r="I14" i="24"/>
  <c r="I14" i="52" s="1"/>
  <c r="E59" i="23"/>
  <c r="AB60" i="23"/>
  <c r="AF60" i="23"/>
  <c r="AE60" i="23"/>
  <c r="AD60" i="23"/>
  <c r="AC60" i="23"/>
  <c r="U60" i="23"/>
  <c r="N15" i="24" s="1"/>
  <c r="N15" i="52" s="1"/>
  <c r="Y60" i="23"/>
  <c r="X60" i="23"/>
  <c r="W60" i="23"/>
  <c r="V60" i="23"/>
  <c r="K59" i="23"/>
  <c r="J59" i="23"/>
  <c r="I59" i="23"/>
  <c r="H59" i="23"/>
  <c r="E14" i="24" s="1"/>
  <c r="G59" i="23"/>
  <c r="D14" i="24" s="1"/>
  <c r="D14" i="52" s="1"/>
  <c r="A15" i="24"/>
  <c r="D14" i="41"/>
  <c r="D14" i="50" s="1"/>
  <c r="I14" i="41"/>
  <c r="I14" i="50" s="1"/>
  <c r="C15" i="24"/>
  <c r="B61" i="23"/>
  <c r="A16" i="43" s="1"/>
  <c r="A16" i="52"/>
  <c r="C61" i="23"/>
  <c r="C16" i="24" s="1"/>
  <c r="C16" i="52"/>
  <c r="S15" i="24"/>
  <c r="S15" i="52" s="1"/>
  <c r="K13" i="24"/>
  <c r="K13" i="52" s="1"/>
  <c r="P13" i="24"/>
  <c r="P13" i="52" s="1"/>
  <c r="G12" i="24"/>
  <c r="G12" i="52" s="1"/>
  <c r="F13" i="24"/>
  <c r="F13" i="52" s="1"/>
  <c r="U13" i="24"/>
  <c r="U13" i="52" s="1"/>
  <c r="Q12" i="24"/>
  <c r="Q12" i="52" s="1"/>
  <c r="R12" i="24"/>
  <c r="R12" i="52" s="1"/>
  <c r="V12" i="24"/>
  <c r="V12" i="52" s="1"/>
  <c r="W12" i="24"/>
  <c r="W12" i="52" s="1"/>
  <c r="L12" i="24"/>
  <c r="L12" i="52" s="1"/>
  <c r="M12" i="24"/>
  <c r="M12" i="52" s="1"/>
  <c r="T14" i="24"/>
  <c r="O14" i="24"/>
  <c r="J14" i="24"/>
  <c r="Z61" i="23"/>
  <c r="AA60" i="23"/>
  <c r="A16" i="50"/>
  <c r="A16" i="45"/>
  <c r="S14" i="45"/>
  <c r="C16" i="50"/>
  <c r="C16" i="45"/>
  <c r="S15" i="41"/>
  <c r="S15" i="50" s="1"/>
  <c r="N14" i="45"/>
  <c r="C16" i="41"/>
  <c r="A16" i="41"/>
  <c r="N15" i="41"/>
  <c r="N15" i="50" s="1"/>
  <c r="I15" i="41"/>
  <c r="I15" i="50" s="1"/>
  <c r="S61" i="23"/>
  <c r="A62" i="23"/>
  <c r="D62" i="23"/>
  <c r="R60" i="23" l="1"/>
  <c r="P60" i="23"/>
  <c r="Q60" i="23" s="1"/>
  <c r="O60" i="23"/>
  <c r="J15" i="24" s="1"/>
  <c r="AB61" i="23"/>
  <c r="AF61" i="23"/>
  <c r="AE61" i="23"/>
  <c r="AC61" i="23"/>
  <c r="AD61" i="23"/>
  <c r="M60" i="23"/>
  <c r="L61" i="23"/>
  <c r="N61" i="23" s="1"/>
  <c r="T60" i="23"/>
  <c r="U61" i="23"/>
  <c r="T61" i="23" s="1"/>
  <c r="Y61" i="23"/>
  <c r="X61" i="23"/>
  <c r="V61" i="23"/>
  <c r="W61" i="23"/>
  <c r="E60" i="23"/>
  <c r="D14" i="45"/>
  <c r="I14" i="45"/>
  <c r="O14" i="52"/>
  <c r="O14" i="41"/>
  <c r="E14" i="52"/>
  <c r="E14" i="41"/>
  <c r="J14" i="52"/>
  <c r="J14" i="41"/>
  <c r="T14" i="52"/>
  <c r="T14" i="41"/>
  <c r="C16" i="43"/>
  <c r="A16" i="24"/>
  <c r="C62" i="23"/>
  <c r="C17" i="43" s="1"/>
  <c r="C17" i="52"/>
  <c r="B62" i="23"/>
  <c r="A17" i="24" s="1"/>
  <c r="A17" i="52"/>
  <c r="A17" i="43"/>
  <c r="V13" i="24"/>
  <c r="V13" i="52" s="1"/>
  <c r="W13" i="24"/>
  <c r="W13" i="52" s="1"/>
  <c r="H13" i="24"/>
  <c r="H13" i="52" s="1"/>
  <c r="G13" i="24"/>
  <c r="G13" i="52" s="1"/>
  <c r="H12" i="24"/>
  <c r="H12" i="52" s="1"/>
  <c r="S16" i="24"/>
  <c r="S16" i="52" s="1"/>
  <c r="K14" i="24"/>
  <c r="P14" i="24"/>
  <c r="U14" i="24"/>
  <c r="F14" i="24"/>
  <c r="Q13" i="24"/>
  <c r="Q13" i="52" s="1"/>
  <c r="R13" i="24"/>
  <c r="R13" i="52" s="1"/>
  <c r="L13" i="24"/>
  <c r="L13" i="52" s="1"/>
  <c r="M13" i="24"/>
  <c r="M13" i="52" s="1"/>
  <c r="T15" i="24"/>
  <c r="O15" i="24"/>
  <c r="AA61" i="23"/>
  <c r="Z62" i="23"/>
  <c r="A17" i="50"/>
  <c r="A17" i="45"/>
  <c r="C17" i="50"/>
  <c r="C17" i="45"/>
  <c r="S15" i="45"/>
  <c r="N15" i="45"/>
  <c r="I15" i="45"/>
  <c r="C17" i="41"/>
  <c r="I16" i="41"/>
  <c r="I16" i="50" s="1"/>
  <c r="N16" i="41"/>
  <c r="N16" i="50" s="1"/>
  <c r="A17" i="41"/>
  <c r="S62" i="23"/>
  <c r="D63" i="23"/>
  <c r="A63" i="23"/>
  <c r="I16" i="24" l="1"/>
  <c r="I16" i="52" s="1"/>
  <c r="M61" i="23"/>
  <c r="L62" i="23"/>
  <c r="N62" i="23" s="1"/>
  <c r="O61" i="23"/>
  <c r="J16" i="24" s="1"/>
  <c r="P61" i="23"/>
  <c r="Q61" i="23" s="1"/>
  <c r="AB62" i="23"/>
  <c r="AE62" i="23"/>
  <c r="AF62" i="23"/>
  <c r="AD62" i="23"/>
  <c r="AC62" i="23"/>
  <c r="R61" i="23"/>
  <c r="N16" i="24"/>
  <c r="N16" i="52" s="1"/>
  <c r="U62" i="23"/>
  <c r="T62" i="23" s="1"/>
  <c r="Y62" i="23"/>
  <c r="X62" i="23"/>
  <c r="W62" i="23"/>
  <c r="V62" i="23"/>
  <c r="G60" i="23"/>
  <c r="K60" i="23"/>
  <c r="J60" i="23"/>
  <c r="I60" i="23"/>
  <c r="H60" i="23"/>
  <c r="E15" i="24" s="1"/>
  <c r="F14" i="52"/>
  <c r="F14" i="41"/>
  <c r="P14" i="52"/>
  <c r="P14" i="41"/>
  <c r="T14" i="50"/>
  <c r="T14" i="45"/>
  <c r="J14" i="50"/>
  <c r="J14" i="45"/>
  <c r="E14" i="50"/>
  <c r="E14" i="45"/>
  <c r="O14" i="50"/>
  <c r="O14" i="45"/>
  <c r="U14" i="52"/>
  <c r="U14" i="41"/>
  <c r="K14" i="52"/>
  <c r="K14" i="41"/>
  <c r="S16" i="41"/>
  <c r="S16" i="50" s="1"/>
  <c r="O15" i="52"/>
  <c r="O15" i="41"/>
  <c r="J15" i="52"/>
  <c r="J15" i="41"/>
  <c r="D15" i="41"/>
  <c r="T15" i="52"/>
  <c r="T15" i="41"/>
  <c r="C17" i="24"/>
  <c r="C63" i="23"/>
  <c r="C18" i="24" s="1"/>
  <c r="C18" i="52"/>
  <c r="B63" i="23"/>
  <c r="A18" i="43" s="1"/>
  <c r="A18" i="52"/>
  <c r="S17" i="24"/>
  <c r="S17" i="52" s="1"/>
  <c r="P15" i="24"/>
  <c r="U15" i="24"/>
  <c r="N17" i="24"/>
  <c r="N17" i="52" s="1"/>
  <c r="G14" i="24"/>
  <c r="V14" i="24"/>
  <c r="W14" i="24"/>
  <c r="Q14" i="24"/>
  <c r="R14" i="24"/>
  <c r="L14" i="24"/>
  <c r="M14" i="24"/>
  <c r="T16" i="24"/>
  <c r="O16" i="24"/>
  <c r="K15" i="24"/>
  <c r="AA62" i="23"/>
  <c r="Z63" i="23"/>
  <c r="C18" i="50"/>
  <c r="C18" i="45"/>
  <c r="A18" i="50"/>
  <c r="A18" i="45"/>
  <c r="N16" i="45"/>
  <c r="I16" i="45"/>
  <c r="C18" i="41"/>
  <c r="A18" i="41"/>
  <c r="S63" i="23"/>
  <c r="D64" i="23"/>
  <c r="A64" i="23"/>
  <c r="L63" i="23" l="1"/>
  <c r="N63" i="23" s="1"/>
  <c r="I18" i="24" s="1"/>
  <c r="I18" i="52" s="1"/>
  <c r="I17" i="24"/>
  <c r="I17" i="52" s="1"/>
  <c r="M62" i="23"/>
  <c r="P62" i="23"/>
  <c r="Q62" i="23" s="1"/>
  <c r="R62" i="23"/>
  <c r="O62" i="23"/>
  <c r="J17" i="24" s="1"/>
  <c r="AB63" i="23"/>
  <c r="S18" i="24" s="1"/>
  <c r="S18" i="52" s="1"/>
  <c r="AF63" i="23"/>
  <c r="AE63" i="23"/>
  <c r="AD63" i="23"/>
  <c r="AC63" i="23"/>
  <c r="U63" i="23"/>
  <c r="S64" i="23" s="1"/>
  <c r="V63" i="23"/>
  <c r="W63" i="23"/>
  <c r="Y63" i="23"/>
  <c r="X63" i="23"/>
  <c r="R63" i="23"/>
  <c r="D15" i="24"/>
  <c r="D15" i="52" s="1"/>
  <c r="E61" i="23"/>
  <c r="C18" i="43"/>
  <c r="S16" i="45"/>
  <c r="M14" i="52"/>
  <c r="M14" i="41"/>
  <c r="R14" i="52"/>
  <c r="R14" i="41"/>
  <c r="L14" i="52"/>
  <c r="L14" i="41"/>
  <c r="Q14" i="52"/>
  <c r="Q14" i="41"/>
  <c r="V14" i="52"/>
  <c r="V14" i="41"/>
  <c r="K14" i="50"/>
  <c r="K14" i="45"/>
  <c r="U14" i="50"/>
  <c r="U14" i="45"/>
  <c r="P14" i="50"/>
  <c r="P14" i="45"/>
  <c r="F14" i="50"/>
  <c r="F14" i="45"/>
  <c r="W14" i="52"/>
  <c r="W14" i="41"/>
  <c r="G14" i="52"/>
  <c r="G14" i="41"/>
  <c r="O16" i="52"/>
  <c r="O16" i="41"/>
  <c r="U15" i="52"/>
  <c r="U15" i="41"/>
  <c r="E16" i="41"/>
  <c r="D15" i="50"/>
  <c r="D15" i="45"/>
  <c r="O15" i="50"/>
  <c r="O15" i="45"/>
  <c r="E15" i="52"/>
  <c r="E15" i="41"/>
  <c r="J16" i="52"/>
  <c r="J16" i="41"/>
  <c r="T16" i="52"/>
  <c r="T16" i="41"/>
  <c r="P15" i="52"/>
  <c r="P15" i="41"/>
  <c r="D16" i="41"/>
  <c r="K15" i="52"/>
  <c r="K15" i="41"/>
  <c r="T15" i="50"/>
  <c r="T15" i="45"/>
  <c r="J15" i="50"/>
  <c r="J15" i="45"/>
  <c r="A18" i="24"/>
  <c r="B64" i="23"/>
  <c r="A19" i="24" s="1"/>
  <c r="A19" i="52"/>
  <c r="C64" i="23"/>
  <c r="C19" i="43" s="1"/>
  <c r="C19" i="52"/>
  <c r="H14" i="24"/>
  <c r="F59" i="23"/>
  <c r="N18" i="24"/>
  <c r="N18" i="52" s="1"/>
  <c r="K16" i="24"/>
  <c r="L15" i="24"/>
  <c r="M15" i="24"/>
  <c r="F15" i="24"/>
  <c r="P16" i="24"/>
  <c r="U16" i="24"/>
  <c r="V15" i="24"/>
  <c r="W15" i="24"/>
  <c r="Q15" i="24"/>
  <c r="R15" i="24"/>
  <c r="T17" i="24"/>
  <c r="O17" i="24"/>
  <c r="Z64" i="23"/>
  <c r="A19" i="50"/>
  <c r="A19" i="45"/>
  <c r="C19" i="50"/>
  <c r="C19" i="45"/>
  <c r="S17" i="41"/>
  <c r="S17" i="50" s="1"/>
  <c r="D17" i="41"/>
  <c r="D17" i="50" s="1"/>
  <c r="N17" i="41"/>
  <c r="N17" i="50" s="1"/>
  <c r="I17" i="41"/>
  <c r="I17" i="50" s="1"/>
  <c r="A19" i="41"/>
  <c r="C19" i="41"/>
  <c r="T63" i="23"/>
  <c r="A65" i="23"/>
  <c r="D65" i="23"/>
  <c r="O63" i="23" l="1"/>
  <c r="P63" i="23"/>
  <c r="Q63" i="23" s="1"/>
  <c r="L64" i="23"/>
  <c r="N64" i="23" s="1"/>
  <c r="AA63" i="23"/>
  <c r="AB64" i="23"/>
  <c r="AC64" i="23"/>
  <c r="AF64" i="23"/>
  <c r="AE64" i="23"/>
  <c r="AD64" i="23"/>
  <c r="M63" i="23"/>
  <c r="U64" i="23"/>
  <c r="N19" i="24" s="1"/>
  <c r="N19" i="52" s="1"/>
  <c r="W64" i="23"/>
  <c r="V64" i="23"/>
  <c r="Y64" i="23"/>
  <c r="X64" i="23"/>
  <c r="G61" i="23"/>
  <c r="K61" i="23"/>
  <c r="J61" i="23"/>
  <c r="I61" i="23"/>
  <c r="F16" i="24" s="1"/>
  <c r="H61" i="23"/>
  <c r="E16" i="24" s="1"/>
  <c r="E16" i="52" s="1"/>
  <c r="H14" i="52"/>
  <c r="H14" i="41"/>
  <c r="G14" i="50"/>
  <c r="G14" i="45"/>
  <c r="W14" i="50"/>
  <c r="W14" i="45"/>
  <c r="V14" i="50"/>
  <c r="V14" i="45"/>
  <c r="Q14" i="50"/>
  <c r="Q14" i="45"/>
  <c r="L14" i="50"/>
  <c r="L14" i="45"/>
  <c r="R14" i="50"/>
  <c r="R14" i="45"/>
  <c r="M14" i="50"/>
  <c r="M14" i="45"/>
  <c r="T16" i="50"/>
  <c r="T16" i="45"/>
  <c r="U15" i="50"/>
  <c r="U15" i="45"/>
  <c r="Q15" i="52"/>
  <c r="Q15" i="41"/>
  <c r="P16" i="52"/>
  <c r="P16" i="41"/>
  <c r="K16" i="52"/>
  <c r="K16" i="41"/>
  <c r="R15" i="52"/>
  <c r="R15" i="41"/>
  <c r="L15" i="52"/>
  <c r="L15" i="41"/>
  <c r="C19" i="24"/>
  <c r="E15" i="50"/>
  <c r="E15" i="45"/>
  <c r="W15" i="52"/>
  <c r="W15" i="41"/>
  <c r="F15" i="52"/>
  <c r="F15" i="41"/>
  <c r="K15" i="50"/>
  <c r="K15" i="45"/>
  <c r="P15" i="50"/>
  <c r="P15" i="45"/>
  <c r="J16" i="50"/>
  <c r="J16" i="45"/>
  <c r="E16" i="50"/>
  <c r="E16" i="45"/>
  <c r="O16" i="50"/>
  <c r="O16" i="45"/>
  <c r="U16" i="52"/>
  <c r="U16" i="41"/>
  <c r="D16" i="50"/>
  <c r="D16" i="45"/>
  <c r="V15" i="52"/>
  <c r="V15" i="41"/>
  <c r="M15" i="52"/>
  <c r="M15" i="41"/>
  <c r="A19" i="43"/>
  <c r="C65" i="23"/>
  <c r="C20" i="43" s="1"/>
  <c r="C20" i="52"/>
  <c r="B65" i="23"/>
  <c r="A20" i="24" s="1"/>
  <c r="A20" i="52"/>
  <c r="O17" i="41"/>
  <c r="O17" i="50" s="1"/>
  <c r="O17" i="52"/>
  <c r="T17" i="41"/>
  <c r="T17" i="50" s="1"/>
  <c r="T17" i="52"/>
  <c r="J17" i="41"/>
  <c r="J17" i="50" s="1"/>
  <c r="J17" i="52"/>
  <c r="K17" i="24"/>
  <c r="V16" i="24"/>
  <c r="W16" i="24"/>
  <c r="Q16" i="24"/>
  <c r="R16" i="24"/>
  <c r="S19" i="24"/>
  <c r="S19" i="52" s="1"/>
  <c r="P17" i="24"/>
  <c r="U17" i="24"/>
  <c r="F60" i="23"/>
  <c r="G15" i="24"/>
  <c r="L16" i="24"/>
  <c r="M16" i="24"/>
  <c r="T18" i="24"/>
  <c r="J18" i="24"/>
  <c r="O18" i="24"/>
  <c r="Z65" i="23"/>
  <c r="AA64" i="23"/>
  <c r="C20" i="50"/>
  <c r="C20" i="45"/>
  <c r="A20" i="50"/>
  <c r="A20" i="45"/>
  <c r="S18" i="41"/>
  <c r="S18" i="50" s="1"/>
  <c r="S17" i="45"/>
  <c r="D17" i="45"/>
  <c r="I17" i="45"/>
  <c r="N17" i="45"/>
  <c r="I18" i="41"/>
  <c r="I18" i="50" s="1"/>
  <c r="N18" i="41"/>
  <c r="N18" i="50" s="1"/>
  <c r="C20" i="41"/>
  <c r="A20" i="41"/>
  <c r="S65" i="23"/>
  <c r="D66" i="23"/>
  <c r="A66" i="23"/>
  <c r="T64" i="23"/>
  <c r="P64" i="23" l="1"/>
  <c r="Q64" i="23" s="1"/>
  <c r="M64" i="23"/>
  <c r="I19" i="24"/>
  <c r="I19" i="52" s="1"/>
  <c r="L65" i="23"/>
  <c r="N65" i="23" s="1"/>
  <c r="AB65" i="23"/>
  <c r="AF65" i="23"/>
  <c r="AD65" i="23"/>
  <c r="AC65" i="23"/>
  <c r="AE65" i="23"/>
  <c r="R64" i="23"/>
  <c r="O64" i="23"/>
  <c r="J19" i="24" s="1"/>
  <c r="U65" i="23"/>
  <c r="S66" i="23" s="1"/>
  <c r="X65" i="23"/>
  <c r="W65" i="23"/>
  <c r="V65" i="23"/>
  <c r="Y65" i="23"/>
  <c r="R65" i="23"/>
  <c r="P65" i="23"/>
  <c r="O65" i="23"/>
  <c r="D16" i="24"/>
  <c r="D16" i="52" s="1"/>
  <c r="E62" i="23"/>
  <c r="F61" i="23"/>
  <c r="H14" i="50"/>
  <c r="H14" i="45"/>
  <c r="F16" i="52"/>
  <c r="F16" i="41"/>
  <c r="P16" i="50"/>
  <c r="P16" i="45"/>
  <c r="R16" i="52"/>
  <c r="R16" i="41"/>
  <c r="M15" i="50"/>
  <c r="M15" i="45"/>
  <c r="W15" i="50"/>
  <c r="W15" i="45"/>
  <c r="V16" i="52"/>
  <c r="V16" i="41"/>
  <c r="R15" i="50"/>
  <c r="R15" i="45"/>
  <c r="M16" i="52"/>
  <c r="M16" i="41"/>
  <c r="Q16" i="52"/>
  <c r="Q16" i="41"/>
  <c r="L15" i="50"/>
  <c r="L15" i="45"/>
  <c r="K16" i="50"/>
  <c r="K16" i="45"/>
  <c r="Q15" i="50"/>
  <c r="Q15" i="45"/>
  <c r="G15" i="52"/>
  <c r="G15" i="41"/>
  <c r="L16" i="52"/>
  <c r="L16" i="41"/>
  <c r="W16" i="52"/>
  <c r="W16" i="41"/>
  <c r="V15" i="50"/>
  <c r="V15" i="45"/>
  <c r="U16" i="50"/>
  <c r="U16" i="45"/>
  <c r="F15" i="50"/>
  <c r="F15" i="45"/>
  <c r="A20" i="43"/>
  <c r="C20" i="24"/>
  <c r="C66" i="23"/>
  <c r="C21" i="43" s="1"/>
  <c r="C21" i="52"/>
  <c r="B66" i="23"/>
  <c r="A21" i="24" s="1"/>
  <c r="A21" i="52"/>
  <c r="O18" i="41"/>
  <c r="O18" i="50" s="1"/>
  <c r="O18" i="52"/>
  <c r="J18" i="41"/>
  <c r="J18" i="50" s="1"/>
  <c r="J18" i="52"/>
  <c r="T18" i="41"/>
  <c r="T18" i="50" s="1"/>
  <c r="T18" i="52"/>
  <c r="U17" i="41"/>
  <c r="U17" i="50" s="1"/>
  <c r="U17" i="52"/>
  <c r="P17" i="41"/>
  <c r="P17" i="50" s="1"/>
  <c r="P17" i="52"/>
  <c r="K17" i="41"/>
  <c r="K17" i="50" s="1"/>
  <c r="K17" i="52"/>
  <c r="E17" i="41"/>
  <c r="E17" i="50" s="1"/>
  <c r="Q65" i="23"/>
  <c r="C21" i="24"/>
  <c r="H15" i="24"/>
  <c r="S20" i="24"/>
  <c r="S20" i="52" s="1"/>
  <c r="P18" i="24"/>
  <c r="K18" i="24"/>
  <c r="U18" i="24"/>
  <c r="V17" i="24"/>
  <c r="W17" i="24"/>
  <c r="W17" i="52" s="1"/>
  <c r="Q17" i="24"/>
  <c r="R17" i="24"/>
  <c r="R17" i="52" s="1"/>
  <c r="H16" i="24"/>
  <c r="G16" i="24"/>
  <c r="T19" i="24"/>
  <c r="L17" i="24"/>
  <c r="M17" i="24"/>
  <c r="M17" i="52" s="1"/>
  <c r="O19" i="24"/>
  <c r="AA65" i="23"/>
  <c r="Z66" i="23"/>
  <c r="A21" i="50"/>
  <c r="A21" i="45"/>
  <c r="S18" i="45"/>
  <c r="T17" i="45"/>
  <c r="O17" i="45"/>
  <c r="C21" i="50"/>
  <c r="C21" i="45"/>
  <c r="S19" i="41"/>
  <c r="S19" i="50" s="1"/>
  <c r="N18" i="45"/>
  <c r="J17" i="45"/>
  <c r="I18" i="45"/>
  <c r="N19" i="41"/>
  <c r="N19" i="50" s="1"/>
  <c r="I19" i="41"/>
  <c r="I19" i="50" s="1"/>
  <c r="C21" i="41"/>
  <c r="A21" i="41"/>
  <c r="A67" i="23"/>
  <c r="D67" i="23"/>
  <c r="I20" i="24" l="1"/>
  <c r="I20" i="52" s="1"/>
  <c r="L66" i="23"/>
  <c r="M65" i="23"/>
  <c r="N20" i="24"/>
  <c r="N20" i="52" s="1"/>
  <c r="T65" i="23"/>
  <c r="AB66" i="23"/>
  <c r="S21" i="24" s="1"/>
  <c r="S21" i="52" s="1"/>
  <c r="AE66" i="23"/>
  <c r="AD66" i="23"/>
  <c r="AC66" i="23"/>
  <c r="AF66" i="23"/>
  <c r="U66" i="23"/>
  <c r="S67" i="23" s="1"/>
  <c r="X66" i="23"/>
  <c r="W66" i="23"/>
  <c r="V66" i="23"/>
  <c r="Y66" i="23"/>
  <c r="N66" i="23"/>
  <c r="I21" i="24" s="1"/>
  <c r="I21" i="52" s="1"/>
  <c r="O66" i="23"/>
  <c r="R66" i="23"/>
  <c r="P66" i="23"/>
  <c r="G62" i="23"/>
  <c r="K62" i="23"/>
  <c r="J62" i="23"/>
  <c r="I62" i="23"/>
  <c r="F17" i="24" s="1"/>
  <c r="F17" i="52" s="1"/>
  <c r="H62" i="23"/>
  <c r="E17" i="24" s="1"/>
  <c r="E17" i="52" s="1"/>
  <c r="G16" i="52"/>
  <c r="G16" i="41"/>
  <c r="L16" i="50"/>
  <c r="L16" i="45"/>
  <c r="M16" i="50"/>
  <c r="M16" i="45"/>
  <c r="V16" i="50"/>
  <c r="V16" i="45"/>
  <c r="H16" i="52"/>
  <c r="H16" i="41"/>
  <c r="W16" i="50"/>
  <c r="W16" i="45"/>
  <c r="G15" i="50"/>
  <c r="G15" i="45"/>
  <c r="Q16" i="50"/>
  <c r="Q16" i="45"/>
  <c r="R16" i="50"/>
  <c r="R16" i="45"/>
  <c r="F16" i="50"/>
  <c r="F16" i="45"/>
  <c r="H15" i="52"/>
  <c r="H15" i="41"/>
  <c r="A21" i="43"/>
  <c r="K17" i="45"/>
  <c r="E17" i="45"/>
  <c r="U17" i="45"/>
  <c r="P17" i="45"/>
  <c r="M17" i="41"/>
  <c r="M17" i="50" s="1"/>
  <c r="W17" i="41"/>
  <c r="W17" i="50" s="1"/>
  <c r="C67" i="23"/>
  <c r="C22" i="24" s="1"/>
  <c r="C22" i="52"/>
  <c r="R17" i="41"/>
  <c r="R17" i="50" s="1"/>
  <c r="B67" i="23"/>
  <c r="A22" i="43" s="1"/>
  <c r="A22" i="52"/>
  <c r="L17" i="41"/>
  <c r="L17" i="52"/>
  <c r="Q17" i="41"/>
  <c r="Q17" i="50" s="1"/>
  <c r="Q17" i="52"/>
  <c r="V17" i="41"/>
  <c r="V17" i="50" s="1"/>
  <c r="V17" i="52"/>
  <c r="O19" i="41"/>
  <c r="O19" i="50" s="1"/>
  <c r="O19" i="52"/>
  <c r="F17" i="41"/>
  <c r="J19" i="41"/>
  <c r="J19" i="50" s="1"/>
  <c r="J19" i="52"/>
  <c r="T19" i="41"/>
  <c r="T19" i="50" s="1"/>
  <c r="T19" i="52"/>
  <c r="U18" i="41"/>
  <c r="U18" i="50" s="1"/>
  <c r="U18" i="52"/>
  <c r="K18" i="41"/>
  <c r="K18" i="50" s="1"/>
  <c r="K18" i="52"/>
  <c r="P18" i="41"/>
  <c r="P18" i="50" s="1"/>
  <c r="P18" i="52"/>
  <c r="Q66" i="23"/>
  <c r="P19" i="24"/>
  <c r="H17" i="24"/>
  <c r="G17" i="24"/>
  <c r="K19" i="24"/>
  <c r="U19" i="24"/>
  <c r="V18" i="24"/>
  <c r="W18" i="24"/>
  <c r="L18" i="24"/>
  <c r="M18" i="24"/>
  <c r="Q18" i="24"/>
  <c r="R18" i="24"/>
  <c r="T20" i="24"/>
  <c r="O20" i="24"/>
  <c r="J20" i="24"/>
  <c r="AA66" i="23"/>
  <c r="Z67" i="23"/>
  <c r="C22" i="50"/>
  <c r="C22" i="45"/>
  <c r="A22" i="50"/>
  <c r="A22" i="45"/>
  <c r="S19" i="45"/>
  <c r="O18" i="45"/>
  <c r="T18" i="45"/>
  <c r="I19" i="45"/>
  <c r="N19" i="45"/>
  <c r="J18" i="45"/>
  <c r="I20" i="41"/>
  <c r="I20" i="50" s="1"/>
  <c r="S20" i="41"/>
  <c r="S20" i="50" s="1"/>
  <c r="N20" i="41"/>
  <c r="N20" i="50" s="1"/>
  <c r="A22" i="41"/>
  <c r="C22" i="41"/>
  <c r="A68" i="23"/>
  <c r="D68" i="23"/>
  <c r="N21" i="24" l="1"/>
  <c r="N21" i="52" s="1"/>
  <c r="T66" i="23"/>
  <c r="M66" i="23"/>
  <c r="L67" i="23"/>
  <c r="Q17" i="45"/>
  <c r="AB67" i="23"/>
  <c r="AE67" i="23"/>
  <c r="AD67" i="23"/>
  <c r="AC67" i="23"/>
  <c r="AF67" i="23"/>
  <c r="U67" i="23"/>
  <c r="N22" i="24" s="1"/>
  <c r="N22" i="52" s="1"/>
  <c r="Y67" i="23"/>
  <c r="V67" i="23"/>
  <c r="X67" i="23"/>
  <c r="W67" i="23"/>
  <c r="N67" i="23"/>
  <c r="R67" i="23"/>
  <c r="P67" i="23"/>
  <c r="O67" i="23"/>
  <c r="D17" i="24"/>
  <c r="D17" i="52" s="1"/>
  <c r="E63" i="23"/>
  <c r="F62" i="23"/>
  <c r="R17" i="45"/>
  <c r="C22" i="43"/>
  <c r="H15" i="50"/>
  <c r="H15" i="45"/>
  <c r="H16" i="50"/>
  <c r="H16" i="45"/>
  <c r="G16" i="50"/>
  <c r="G16" i="45"/>
  <c r="A22" i="24"/>
  <c r="M17" i="45"/>
  <c r="K18" i="45"/>
  <c r="W17" i="45"/>
  <c r="C68" i="23"/>
  <c r="C23" i="43" s="1"/>
  <c r="C23" i="52"/>
  <c r="B68" i="23"/>
  <c r="A23" i="43" s="1"/>
  <c r="A23" i="52"/>
  <c r="P18" i="45"/>
  <c r="Q18" i="41"/>
  <c r="Q18" i="50" s="1"/>
  <c r="Q18" i="52"/>
  <c r="L18" i="41"/>
  <c r="L18" i="52"/>
  <c r="V18" i="41"/>
  <c r="V18" i="52"/>
  <c r="U18" i="45"/>
  <c r="J20" i="41"/>
  <c r="J20" i="50" s="1"/>
  <c r="J20" i="52"/>
  <c r="O20" i="41"/>
  <c r="O20" i="50" s="1"/>
  <c r="O20" i="52"/>
  <c r="T20" i="41"/>
  <c r="T20" i="50" s="1"/>
  <c r="T20" i="52"/>
  <c r="R18" i="41"/>
  <c r="R18" i="50" s="1"/>
  <c r="R18" i="52"/>
  <c r="M18" i="41"/>
  <c r="M18" i="50" s="1"/>
  <c r="M18" i="52"/>
  <c r="W18" i="41"/>
  <c r="W18" i="50" s="1"/>
  <c r="W18" i="52"/>
  <c r="U19" i="41"/>
  <c r="U19" i="50" s="1"/>
  <c r="U19" i="52"/>
  <c r="K19" i="41"/>
  <c r="K19" i="50" s="1"/>
  <c r="K19" i="52"/>
  <c r="G17" i="41"/>
  <c r="G17" i="50" s="1"/>
  <c r="G17" i="52"/>
  <c r="P19" i="41"/>
  <c r="P19" i="50" s="1"/>
  <c r="P19" i="52"/>
  <c r="V17" i="45"/>
  <c r="H17" i="41"/>
  <c r="H17" i="52"/>
  <c r="F17" i="50"/>
  <c r="F17" i="45"/>
  <c r="L17" i="50"/>
  <c r="L17" i="45"/>
  <c r="S22" i="24"/>
  <c r="S22" i="52" s="1"/>
  <c r="Q67" i="23"/>
  <c r="I22" i="24"/>
  <c r="I22" i="52" s="1"/>
  <c r="K20" i="24"/>
  <c r="P20" i="24"/>
  <c r="U20" i="24"/>
  <c r="V19" i="24"/>
  <c r="W19" i="24"/>
  <c r="W19" i="52" s="1"/>
  <c r="L19" i="24"/>
  <c r="M19" i="24"/>
  <c r="M19" i="52" s="1"/>
  <c r="Q19" i="24"/>
  <c r="R19" i="24"/>
  <c r="R19" i="52" s="1"/>
  <c r="O21" i="24"/>
  <c r="T21" i="24"/>
  <c r="J21" i="24"/>
  <c r="Z68" i="23"/>
  <c r="AA67" i="23"/>
  <c r="A23" i="50"/>
  <c r="A23" i="45"/>
  <c r="O19" i="45"/>
  <c r="C23" i="50"/>
  <c r="C23" i="45"/>
  <c r="T19" i="45"/>
  <c r="J19" i="45"/>
  <c r="N20" i="45"/>
  <c r="S20" i="45"/>
  <c r="I20" i="45"/>
  <c r="I21" i="41"/>
  <c r="I21" i="50" s="1"/>
  <c r="S21" i="41"/>
  <c r="S21" i="50" s="1"/>
  <c r="N21" i="41"/>
  <c r="N21" i="50" s="1"/>
  <c r="C23" i="41"/>
  <c r="A23" i="41"/>
  <c r="S68" i="23"/>
  <c r="L68" i="23"/>
  <c r="D69" i="23"/>
  <c r="A69" i="23"/>
  <c r="M67" i="23"/>
  <c r="T67" i="23" l="1"/>
  <c r="AB68" i="23"/>
  <c r="AE68" i="23"/>
  <c r="AD68" i="23"/>
  <c r="AC68" i="23"/>
  <c r="AF68" i="23"/>
  <c r="U68" i="23"/>
  <c r="Y68" i="23"/>
  <c r="W68" i="23"/>
  <c r="V68" i="23"/>
  <c r="X68" i="23"/>
  <c r="N68" i="23"/>
  <c r="L69" i="23" s="1"/>
  <c r="O68" i="23"/>
  <c r="R68" i="23"/>
  <c r="P68" i="23"/>
  <c r="G63" i="23"/>
  <c r="I63" i="23"/>
  <c r="F18" i="24" s="1"/>
  <c r="K63" i="23"/>
  <c r="H18" i="24" s="1"/>
  <c r="H18" i="41" s="1"/>
  <c r="J63" i="23"/>
  <c r="G18" i="24" s="1"/>
  <c r="G18" i="52" s="1"/>
  <c r="H63" i="23"/>
  <c r="E18" i="24" s="1"/>
  <c r="W18" i="45"/>
  <c r="C23" i="24"/>
  <c r="A23" i="24"/>
  <c r="M18" i="45"/>
  <c r="R18" i="45"/>
  <c r="U19" i="45"/>
  <c r="B69" i="23"/>
  <c r="A24" i="24" s="1"/>
  <c r="A24" i="52"/>
  <c r="C69" i="23"/>
  <c r="C24" i="24" s="1"/>
  <c r="C24" i="52"/>
  <c r="K19" i="45"/>
  <c r="G17" i="45"/>
  <c r="M19" i="41"/>
  <c r="M19" i="50" s="1"/>
  <c r="W19" i="41"/>
  <c r="W19" i="50" s="1"/>
  <c r="Q18" i="45"/>
  <c r="O21" i="41"/>
  <c r="O21" i="50" s="1"/>
  <c r="O21" i="52"/>
  <c r="P19" i="45"/>
  <c r="R19" i="41"/>
  <c r="R19" i="50" s="1"/>
  <c r="Q19" i="41"/>
  <c r="Q19" i="50" s="1"/>
  <c r="Q19" i="52"/>
  <c r="L19" i="41"/>
  <c r="L19" i="50" s="1"/>
  <c r="L19" i="52"/>
  <c r="V19" i="41"/>
  <c r="V19" i="52"/>
  <c r="H17" i="50"/>
  <c r="H17" i="45"/>
  <c r="J21" i="41"/>
  <c r="J21" i="50" s="1"/>
  <c r="J21" i="52"/>
  <c r="T21" i="41"/>
  <c r="T21" i="50" s="1"/>
  <c r="T21" i="52"/>
  <c r="G18" i="41"/>
  <c r="G18" i="50" s="1"/>
  <c r="U20" i="41"/>
  <c r="U20" i="50" s="1"/>
  <c r="U20" i="52"/>
  <c r="P20" i="41"/>
  <c r="P20" i="50" s="1"/>
  <c r="P20" i="52"/>
  <c r="K20" i="41"/>
  <c r="K20" i="50" s="1"/>
  <c r="K20" i="52"/>
  <c r="V18" i="50"/>
  <c r="V18" i="45"/>
  <c r="L18" i="50"/>
  <c r="L18" i="45"/>
  <c r="Q68" i="23"/>
  <c r="N23" i="24"/>
  <c r="N23" i="52" s="1"/>
  <c r="K21" i="24"/>
  <c r="U21" i="24"/>
  <c r="S23" i="24"/>
  <c r="S23" i="52" s="1"/>
  <c r="P21" i="24"/>
  <c r="V20" i="24"/>
  <c r="W20" i="24"/>
  <c r="W20" i="52" s="1"/>
  <c r="Q20" i="24"/>
  <c r="R20" i="24"/>
  <c r="R20" i="52" s="1"/>
  <c r="L20" i="24"/>
  <c r="M20" i="24"/>
  <c r="M20" i="52" s="1"/>
  <c r="J22" i="24"/>
  <c r="T22" i="24"/>
  <c r="O22" i="24"/>
  <c r="AA68" i="23"/>
  <c r="Z69" i="23"/>
  <c r="A24" i="50"/>
  <c r="A24" i="45"/>
  <c r="C24" i="50"/>
  <c r="C24" i="45"/>
  <c r="T20" i="45"/>
  <c r="O20" i="45"/>
  <c r="S21" i="45"/>
  <c r="I21" i="45"/>
  <c r="J20" i="45"/>
  <c r="N21" i="45"/>
  <c r="S22" i="41"/>
  <c r="S22" i="50" s="1"/>
  <c r="N22" i="41"/>
  <c r="N22" i="50" s="1"/>
  <c r="I22" i="41"/>
  <c r="I22" i="50" s="1"/>
  <c r="C24" i="41"/>
  <c r="A24" i="41"/>
  <c r="S69" i="23"/>
  <c r="T68" i="23"/>
  <c r="D70" i="23"/>
  <c r="A70" i="23"/>
  <c r="M68" i="23" l="1"/>
  <c r="H18" i="50"/>
  <c r="H18" i="45"/>
  <c r="AB69" i="23"/>
  <c r="AE69" i="23"/>
  <c r="AD69" i="23"/>
  <c r="AC69" i="23"/>
  <c r="AF69" i="23"/>
  <c r="I23" i="24"/>
  <c r="I23" i="52" s="1"/>
  <c r="H18" i="52"/>
  <c r="U69" i="23"/>
  <c r="S70" i="23" s="1"/>
  <c r="X69" i="23"/>
  <c r="W69" i="23"/>
  <c r="V69" i="23"/>
  <c r="Y69" i="23"/>
  <c r="N69" i="23"/>
  <c r="M69" i="23" s="1"/>
  <c r="R69" i="23"/>
  <c r="P69" i="23"/>
  <c r="Q69" i="23" s="1"/>
  <c r="O69" i="23"/>
  <c r="F18" i="41"/>
  <c r="F18" i="52"/>
  <c r="E18" i="52"/>
  <c r="E18" i="41"/>
  <c r="E64" i="23"/>
  <c r="F63" i="23"/>
  <c r="D18" i="24"/>
  <c r="A24" i="43"/>
  <c r="C24" i="43"/>
  <c r="W19" i="45"/>
  <c r="M19" i="45"/>
  <c r="C70" i="23"/>
  <c r="C25" i="24" s="1"/>
  <c r="C25" i="52"/>
  <c r="B70" i="23"/>
  <c r="A25" i="43" s="1"/>
  <c r="A25" i="52"/>
  <c r="R20" i="41"/>
  <c r="R20" i="50" s="1"/>
  <c r="U20" i="45"/>
  <c r="W20" i="41"/>
  <c r="W20" i="50" s="1"/>
  <c r="R19" i="45"/>
  <c r="M20" i="41"/>
  <c r="M20" i="50" s="1"/>
  <c r="P20" i="45"/>
  <c r="G18" i="45"/>
  <c r="L20" i="41"/>
  <c r="L20" i="50" s="1"/>
  <c r="L20" i="52"/>
  <c r="K20" i="45"/>
  <c r="O22" i="41"/>
  <c r="O22" i="50" s="1"/>
  <c r="O22" i="52"/>
  <c r="T22" i="41"/>
  <c r="T22" i="50" s="1"/>
  <c r="T22" i="52"/>
  <c r="J22" i="41"/>
  <c r="J22" i="50" s="1"/>
  <c r="J22" i="52"/>
  <c r="P21" i="41"/>
  <c r="P21" i="50" s="1"/>
  <c r="P21" i="52"/>
  <c r="Q19" i="45"/>
  <c r="L19" i="45"/>
  <c r="Q20" i="41"/>
  <c r="Q20" i="52"/>
  <c r="V20" i="41"/>
  <c r="V20" i="52"/>
  <c r="U21" i="41"/>
  <c r="U21" i="50" s="1"/>
  <c r="U21" i="52"/>
  <c r="K21" i="41"/>
  <c r="K21" i="50" s="1"/>
  <c r="K21" i="52"/>
  <c r="V19" i="50"/>
  <c r="V19" i="45"/>
  <c r="I24" i="24"/>
  <c r="I24" i="52" s="1"/>
  <c r="S24" i="24"/>
  <c r="S24" i="52" s="1"/>
  <c r="P22" i="24"/>
  <c r="U22" i="24"/>
  <c r="K22" i="24"/>
  <c r="Q21" i="24"/>
  <c r="R21" i="24"/>
  <c r="T23" i="24"/>
  <c r="V21" i="24"/>
  <c r="W21" i="24"/>
  <c r="W21" i="52" s="1"/>
  <c r="L21" i="24"/>
  <c r="M21" i="24"/>
  <c r="M21" i="52" s="1"/>
  <c r="O23" i="24"/>
  <c r="J23" i="24"/>
  <c r="Z70" i="23"/>
  <c r="AA69" i="23"/>
  <c r="C25" i="50"/>
  <c r="C25" i="45"/>
  <c r="A25" i="50"/>
  <c r="A25" i="45"/>
  <c r="O21" i="45"/>
  <c r="T21" i="45"/>
  <c r="I22" i="45"/>
  <c r="N22" i="45"/>
  <c r="S22" i="45"/>
  <c r="J21" i="45"/>
  <c r="S23" i="41"/>
  <c r="S23" i="50" s="1"/>
  <c r="N23" i="41"/>
  <c r="N23" i="50" s="1"/>
  <c r="I23" i="41"/>
  <c r="I23" i="50" s="1"/>
  <c r="A25" i="41"/>
  <c r="C25" i="41"/>
  <c r="L70" i="23"/>
  <c r="D71" i="23"/>
  <c r="A71" i="23"/>
  <c r="N24" i="24" l="1"/>
  <c r="N24" i="52" s="1"/>
  <c r="T69" i="23"/>
  <c r="AB70" i="23"/>
  <c r="AC70" i="23"/>
  <c r="AE70" i="23"/>
  <c r="AD70" i="23"/>
  <c r="AF70" i="23"/>
  <c r="U70" i="23"/>
  <c r="S71" i="23" s="1"/>
  <c r="Y70" i="23"/>
  <c r="X70" i="23"/>
  <c r="W70" i="23"/>
  <c r="V70" i="23"/>
  <c r="N70" i="23"/>
  <c r="I25" i="24" s="1"/>
  <c r="I25" i="52" s="1"/>
  <c r="O70" i="23"/>
  <c r="R70" i="23"/>
  <c r="P70" i="23"/>
  <c r="E18" i="50"/>
  <c r="E18" i="45"/>
  <c r="D18" i="52"/>
  <c r="D18" i="41"/>
  <c r="G64" i="23"/>
  <c r="K64" i="23"/>
  <c r="H19" i="24" s="1"/>
  <c r="J64" i="23"/>
  <c r="G19" i="24" s="1"/>
  <c r="I64" i="23"/>
  <c r="F19" i="24" s="1"/>
  <c r="H64" i="23"/>
  <c r="E19" i="24" s="1"/>
  <c r="F18" i="50"/>
  <c r="F18" i="45"/>
  <c r="C25" i="43"/>
  <c r="A25" i="24"/>
  <c r="U21" i="45"/>
  <c r="R20" i="45"/>
  <c r="K21" i="45"/>
  <c r="P21" i="45"/>
  <c r="M20" i="45"/>
  <c r="W20" i="45"/>
  <c r="L20" i="45"/>
  <c r="C71" i="23"/>
  <c r="C26" i="43" s="1"/>
  <c r="C26" i="52"/>
  <c r="B71" i="23"/>
  <c r="A26" i="24" s="1"/>
  <c r="A26" i="52"/>
  <c r="M21" i="41"/>
  <c r="M21" i="50" s="1"/>
  <c r="W21" i="41"/>
  <c r="W21" i="50" s="1"/>
  <c r="L21" i="41"/>
  <c r="L21" i="50" s="1"/>
  <c r="L21" i="52"/>
  <c r="V21" i="41"/>
  <c r="V21" i="50" s="1"/>
  <c r="V21" i="52"/>
  <c r="Q21" i="41"/>
  <c r="Q21" i="52"/>
  <c r="V20" i="50"/>
  <c r="V20" i="45"/>
  <c r="Q20" i="50"/>
  <c r="Q20" i="45"/>
  <c r="J23" i="41"/>
  <c r="J23" i="50" s="1"/>
  <c r="J23" i="52"/>
  <c r="O23" i="41"/>
  <c r="O23" i="50" s="1"/>
  <c r="O23" i="52"/>
  <c r="T23" i="41"/>
  <c r="T23" i="50" s="1"/>
  <c r="T23" i="52"/>
  <c r="R21" i="41"/>
  <c r="R21" i="50" s="1"/>
  <c r="R21" i="52"/>
  <c r="K22" i="41"/>
  <c r="K22" i="50" s="1"/>
  <c r="K22" i="52"/>
  <c r="U22" i="41"/>
  <c r="U22" i="50" s="1"/>
  <c r="U22" i="52"/>
  <c r="P22" i="41"/>
  <c r="P22" i="50" s="1"/>
  <c r="P22" i="52"/>
  <c r="Q70" i="23"/>
  <c r="N25" i="24"/>
  <c r="N25" i="52" s="1"/>
  <c r="S25" i="24"/>
  <c r="S25" i="52" s="1"/>
  <c r="K23" i="24"/>
  <c r="P23" i="24"/>
  <c r="U23" i="24"/>
  <c r="O24" i="24"/>
  <c r="L22" i="24"/>
  <c r="M22" i="24"/>
  <c r="M22" i="52" s="1"/>
  <c r="V22" i="24"/>
  <c r="W22" i="24"/>
  <c r="W22" i="52" s="1"/>
  <c r="Q22" i="24"/>
  <c r="R22" i="24"/>
  <c r="R22" i="52" s="1"/>
  <c r="T24" i="24"/>
  <c r="J24" i="24"/>
  <c r="Z71" i="23"/>
  <c r="AA70" i="23"/>
  <c r="A26" i="50"/>
  <c r="A26" i="45"/>
  <c r="C26" i="50"/>
  <c r="C26" i="45"/>
  <c r="T22" i="45"/>
  <c r="I23" i="45"/>
  <c r="J22" i="45"/>
  <c r="O22" i="45"/>
  <c r="N23" i="45"/>
  <c r="S23" i="45"/>
  <c r="I24" i="41"/>
  <c r="I24" i="50" s="1"/>
  <c r="N24" i="41"/>
  <c r="N24" i="50" s="1"/>
  <c r="S24" i="41"/>
  <c r="S24" i="50" s="1"/>
  <c r="C26" i="41"/>
  <c r="A26" i="41"/>
  <c r="D72" i="23"/>
  <c r="A72" i="23"/>
  <c r="T70" i="23"/>
  <c r="AB71" i="23" l="1"/>
  <c r="AD71" i="23"/>
  <c r="AC71" i="23"/>
  <c r="AE71" i="23"/>
  <c r="AF71" i="23"/>
  <c r="L71" i="23"/>
  <c r="N71" i="23" s="1"/>
  <c r="U71" i="23"/>
  <c r="T71" i="23" s="1"/>
  <c r="Y71" i="23"/>
  <c r="X71" i="23"/>
  <c r="W71" i="23"/>
  <c r="V71" i="23"/>
  <c r="M70" i="23"/>
  <c r="F19" i="52"/>
  <c r="F19" i="41"/>
  <c r="H19" i="41"/>
  <c r="H19" i="52"/>
  <c r="D18" i="45"/>
  <c r="D18" i="50"/>
  <c r="E19" i="41"/>
  <c r="E19" i="52"/>
  <c r="G19" i="52"/>
  <c r="G19" i="41"/>
  <c r="D19" i="24"/>
  <c r="F64" i="23"/>
  <c r="E65" i="23"/>
  <c r="A26" i="43"/>
  <c r="C26" i="24"/>
  <c r="W21" i="45"/>
  <c r="M21" i="45"/>
  <c r="M22" i="41"/>
  <c r="M22" i="50" s="1"/>
  <c r="W22" i="41"/>
  <c r="W22" i="50" s="1"/>
  <c r="V21" i="45"/>
  <c r="R21" i="45"/>
  <c r="L21" i="45"/>
  <c r="B72" i="23"/>
  <c r="A27" i="43" s="1"/>
  <c r="A27" i="52"/>
  <c r="C72" i="23"/>
  <c r="C27" i="24" s="1"/>
  <c r="C27" i="52"/>
  <c r="R22" i="41"/>
  <c r="R22" i="50" s="1"/>
  <c r="U22" i="45"/>
  <c r="K22" i="45"/>
  <c r="P22" i="45"/>
  <c r="J24" i="41"/>
  <c r="J24" i="50" s="1"/>
  <c r="J24" i="52"/>
  <c r="T24" i="41"/>
  <c r="T24" i="50" s="1"/>
  <c r="T24" i="52"/>
  <c r="O24" i="41"/>
  <c r="O24" i="50" s="1"/>
  <c r="O24" i="52"/>
  <c r="U23" i="41"/>
  <c r="U23" i="50" s="1"/>
  <c r="U23" i="52"/>
  <c r="P23" i="41"/>
  <c r="P23" i="50" s="1"/>
  <c r="P23" i="52"/>
  <c r="K23" i="41"/>
  <c r="K23" i="50" s="1"/>
  <c r="K23" i="52"/>
  <c r="Q22" i="41"/>
  <c r="Q22" i="50" s="1"/>
  <c r="Q22" i="52"/>
  <c r="V22" i="41"/>
  <c r="V22" i="50" s="1"/>
  <c r="V22" i="52"/>
  <c r="L22" i="41"/>
  <c r="L22" i="52"/>
  <c r="Q21" i="50"/>
  <c r="Q21" i="45"/>
  <c r="C27" i="43"/>
  <c r="S26" i="24"/>
  <c r="S26" i="52" s="1"/>
  <c r="K24" i="24"/>
  <c r="U24" i="24"/>
  <c r="P24" i="24"/>
  <c r="V23" i="24"/>
  <c r="W23" i="24"/>
  <c r="Q23" i="24"/>
  <c r="R23" i="24"/>
  <c r="R23" i="52" s="1"/>
  <c r="L23" i="24"/>
  <c r="M23" i="24"/>
  <c r="M23" i="52" s="1"/>
  <c r="T25" i="24"/>
  <c r="O25" i="24"/>
  <c r="J25" i="24"/>
  <c r="AA71" i="23"/>
  <c r="Z72" i="23"/>
  <c r="C27" i="50"/>
  <c r="C27" i="45"/>
  <c r="A27" i="50"/>
  <c r="A27" i="45"/>
  <c r="O23" i="45"/>
  <c r="N24" i="45"/>
  <c r="I24" i="45"/>
  <c r="J23" i="45"/>
  <c r="T23" i="45"/>
  <c r="S24" i="45"/>
  <c r="N25" i="41"/>
  <c r="N25" i="50" s="1"/>
  <c r="S25" i="41"/>
  <c r="S25" i="50" s="1"/>
  <c r="I25" i="41"/>
  <c r="I25" i="50" s="1"/>
  <c r="A27" i="41"/>
  <c r="C27" i="41"/>
  <c r="S72" i="23"/>
  <c r="A73" i="23"/>
  <c r="D73" i="23"/>
  <c r="N26" i="24" l="1"/>
  <c r="N26" i="52" s="1"/>
  <c r="O71" i="23"/>
  <c r="I26" i="24"/>
  <c r="I26" i="52" s="1"/>
  <c r="L72" i="23"/>
  <c r="N72" i="23" s="1"/>
  <c r="M71" i="23"/>
  <c r="P71" i="23"/>
  <c r="Q71" i="23" s="1"/>
  <c r="R71" i="23"/>
  <c r="AB72" i="23"/>
  <c r="S27" i="24" s="1"/>
  <c r="S27" i="52" s="1"/>
  <c r="AF72" i="23"/>
  <c r="AE72" i="23"/>
  <c r="AC72" i="23"/>
  <c r="AD72" i="23"/>
  <c r="U72" i="23"/>
  <c r="N27" i="24" s="1"/>
  <c r="N27" i="52" s="1"/>
  <c r="Y72" i="23"/>
  <c r="W72" i="23"/>
  <c r="X72" i="23"/>
  <c r="V72" i="23"/>
  <c r="R72" i="23"/>
  <c r="P72" i="23"/>
  <c r="Q72" i="23" s="1"/>
  <c r="G19" i="50"/>
  <c r="G19" i="45"/>
  <c r="F19" i="50"/>
  <c r="F19" i="45"/>
  <c r="G65" i="23"/>
  <c r="I65" i="23"/>
  <c r="F20" i="24" s="1"/>
  <c r="K65" i="23"/>
  <c r="H20" i="24" s="1"/>
  <c r="J65" i="23"/>
  <c r="G20" i="24" s="1"/>
  <c r="H65" i="23"/>
  <c r="E20" i="24" s="1"/>
  <c r="D19" i="52"/>
  <c r="D19" i="41"/>
  <c r="E19" i="50"/>
  <c r="E19" i="45"/>
  <c r="H19" i="50"/>
  <c r="H19" i="45"/>
  <c r="V22" i="45"/>
  <c r="W22" i="45"/>
  <c r="A27" i="24"/>
  <c r="M22" i="45"/>
  <c r="R22" i="45"/>
  <c r="U23" i="45"/>
  <c r="R23" i="41"/>
  <c r="R23" i="50" s="1"/>
  <c r="P23" i="45"/>
  <c r="K23" i="45"/>
  <c r="C73" i="23"/>
  <c r="C28" i="24" s="1"/>
  <c r="C28" i="52"/>
  <c r="B73" i="23"/>
  <c r="A28" i="24" s="1"/>
  <c r="A28" i="52"/>
  <c r="M23" i="41"/>
  <c r="M23" i="50" s="1"/>
  <c r="L23" i="41"/>
  <c r="L23" i="52"/>
  <c r="Q23" i="41"/>
  <c r="Q23" i="52"/>
  <c r="V23" i="41"/>
  <c r="V23" i="52"/>
  <c r="L22" i="50"/>
  <c r="L22" i="45"/>
  <c r="J25" i="41"/>
  <c r="J25" i="50" s="1"/>
  <c r="J25" i="52"/>
  <c r="O25" i="41"/>
  <c r="O25" i="50" s="1"/>
  <c r="O25" i="52"/>
  <c r="T25" i="41"/>
  <c r="T25" i="50" s="1"/>
  <c r="T25" i="52"/>
  <c r="W23" i="41"/>
  <c r="W23" i="50" s="1"/>
  <c r="W23" i="52"/>
  <c r="P24" i="41"/>
  <c r="P24" i="50" s="1"/>
  <c r="P24" i="52"/>
  <c r="U24" i="41"/>
  <c r="U24" i="50" s="1"/>
  <c r="U24" i="52"/>
  <c r="K24" i="41"/>
  <c r="K24" i="50" s="1"/>
  <c r="K24" i="52"/>
  <c r="Q22" i="45"/>
  <c r="K25" i="24"/>
  <c r="P25" i="24"/>
  <c r="U25" i="24"/>
  <c r="Q24" i="24"/>
  <c r="R24" i="24"/>
  <c r="V24" i="24"/>
  <c r="W24" i="24"/>
  <c r="W24" i="52" s="1"/>
  <c r="L24" i="24"/>
  <c r="M24" i="24"/>
  <c r="M24" i="52" s="1"/>
  <c r="T26" i="24"/>
  <c r="O26" i="24"/>
  <c r="J26" i="24"/>
  <c r="AA72" i="23"/>
  <c r="Z73" i="23"/>
  <c r="A28" i="50"/>
  <c r="A28" i="45"/>
  <c r="C28" i="50"/>
  <c r="C28" i="45"/>
  <c r="O24" i="45"/>
  <c r="S25" i="45"/>
  <c r="N25" i="45"/>
  <c r="J24" i="45"/>
  <c r="T24" i="45"/>
  <c r="I25" i="45"/>
  <c r="S26" i="41"/>
  <c r="S26" i="50" s="1"/>
  <c r="I26" i="41"/>
  <c r="I26" i="50" s="1"/>
  <c r="N26" i="41"/>
  <c r="N26" i="50" s="1"/>
  <c r="C28" i="41"/>
  <c r="A28" i="41"/>
  <c r="D74" i="23"/>
  <c r="A74" i="23"/>
  <c r="I27" i="24" l="1"/>
  <c r="I27" i="52" s="1"/>
  <c r="L73" i="23"/>
  <c r="M72" i="23"/>
  <c r="O72" i="23"/>
  <c r="S73" i="23"/>
  <c r="X73" i="23" s="1"/>
  <c r="AB73" i="23"/>
  <c r="AE73" i="23"/>
  <c r="AD73" i="23"/>
  <c r="AF73" i="23"/>
  <c r="AC73" i="23"/>
  <c r="T72" i="23"/>
  <c r="U73" i="23"/>
  <c r="T73" i="23" s="1"/>
  <c r="Y73" i="23"/>
  <c r="W73" i="23"/>
  <c r="N73" i="23"/>
  <c r="R73" i="23"/>
  <c r="P73" i="23"/>
  <c r="Q73" i="23" s="1"/>
  <c r="O73" i="23"/>
  <c r="G20" i="52"/>
  <c r="G20" i="41"/>
  <c r="F20" i="41"/>
  <c r="F20" i="52"/>
  <c r="D19" i="50"/>
  <c r="D19" i="45"/>
  <c r="E20" i="52"/>
  <c r="E20" i="41"/>
  <c r="H20" i="41"/>
  <c r="H20" i="52"/>
  <c r="E66" i="23"/>
  <c r="F65" i="23"/>
  <c r="D20" i="24"/>
  <c r="W23" i="45"/>
  <c r="A28" i="43"/>
  <c r="U24" i="45"/>
  <c r="C28" i="43"/>
  <c r="R23" i="45"/>
  <c r="W24" i="41"/>
  <c r="W24" i="50" s="1"/>
  <c r="M23" i="45"/>
  <c r="P24" i="45"/>
  <c r="K24" i="45"/>
  <c r="B74" i="23"/>
  <c r="A29" i="43" s="1"/>
  <c r="A29" i="52"/>
  <c r="C74" i="23"/>
  <c r="C29" i="24" s="1"/>
  <c r="C29" i="52"/>
  <c r="M24" i="41"/>
  <c r="M24" i="50" s="1"/>
  <c r="L24" i="41"/>
  <c r="L24" i="50" s="1"/>
  <c r="L24" i="52"/>
  <c r="V24" i="41"/>
  <c r="V24" i="52"/>
  <c r="Q24" i="41"/>
  <c r="Q24" i="52"/>
  <c r="J26" i="41"/>
  <c r="J26" i="52"/>
  <c r="O26" i="41"/>
  <c r="O26" i="50" s="1"/>
  <c r="O26" i="52"/>
  <c r="T26" i="41"/>
  <c r="T26" i="50" s="1"/>
  <c r="T26" i="52"/>
  <c r="R24" i="41"/>
  <c r="R24" i="50" s="1"/>
  <c r="R24" i="52"/>
  <c r="U25" i="41"/>
  <c r="U25" i="50" s="1"/>
  <c r="U25" i="52"/>
  <c r="P25" i="41"/>
  <c r="P25" i="50" s="1"/>
  <c r="P25" i="52"/>
  <c r="K25" i="41"/>
  <c r="K25" i="50" s="1"/>
  <c r="K25" i="52"/>
  <c r="V23" i="50"/>
  <c r="V23" i="45"/>
  <c r="Q23" i="50"/>
  <c r="Q23" i="45"/>
  <c r="L23" i="50"/>
  <c r="L23" i="45"/>
  <c r="C29" i="43"/>
  <c r="I28" i="24"/>
  <c r="I28" i="52" s="1"/>
  <c r="S28" i="24"/>
  <c r="S28" i="52" s="1"/>
  <c r="K26" i="24"/>
  <c r="P26" i="24"/>
  <c r="O27" i="24"/>
  <c r="J27" i="24"/>
  <c r="U26" i="24"/>
  <c r="V25" i="24"/>
  <c r="W25" i="24"/>
  <c r="Q25" i="24"/>
  <c r="R25" i="24"/>
  <c r="R25" i="52" s="1"/>
  <c r="L25" i="24"/>
  <c r="M25" i="24"/>
  <c r="T27" i="24"/>
  <c r="AA73" i="23"/>
  <c r="Z74" i="23"/>
  <c r="C29" i="50"/>
  <c r="C29" i="45"/>
  <c r="A29" i="50"/>
  <c r="A29" i="45"/>
  <c r="S26" i="45"/>
  <c r="J25" i="45"/>
  <c r="O25" i="45"/>
  <c r="T25" i="45"/>
  <c r="N26" i="45"/>
  <c r="I26" i="45"/>
  <c r="I27" i="41"/>
  <c r="I27" i="50" s="1"/>
  <c r="N27" i="41"/>
  <c r="N27" i="50" s="1"/>
  <c r="S27" i="41"/>
  <c r="S27" i="50" s="1"/>
  <c r="A29" i="41"/>
  <c r="C29" i="41"/>
  <c r="J26" i="50"/>
  <c r="T54" i="23"/>
  <c r="L74" i="23"/>
  <c r="M73" i="23"/>
  <c r="D75" i="23"/>
  <c r="A75" i="23"/>
  <c r="N28" i="24" l="1"/>
  <c r="N28" i="52" s="1"/>
  <c r="V73" i="23"/>
  <c r="S74" i="23"/>
  <c r="W74" i="23" s="1"/>
  <c r="AB74" i="23"/>
  <c r="AF74" i="23"/>
  <c r="AE74" i="23"/>
  <c r="AD74" i="23"/>
  <c r="AC74" i="23"/>
  <c r="U74" i="23"/>
  <c r="V74" i="23"/>
  <c r="Y74" i="23"/>
  <c r="X74" i="23"/>
  <c r="N74" i="23"/>
  <c r="L75" i="23" s="1"/>
  <c r="O74" i="23"/>
  <c r="R74" i="23"/>
  <c r="P74" i="23"/>
  <c r="E20" i="50"/>
  <c r="E20" i="45"/>
  <c r="G20" i="45"/>
  <c r="G20" i="50"/>
  <c r="D20" i="52"/>
  <c r="D20" i="41"/>
  <c r="G66" i="23"/>
  <c r="K66" i="23"/>
  <c r="H21" i="24" s="1"/>
  <c r="J66" i="23"/>
  <c r="G21" i="24" s="1"/>
  <c r="H66" i="23"/>
  <c r="E21" i="24" s="1"/>
  <c r="I66" i="23"/>
  <c r="F21" i="24" s="1"/>
  <c r="H20" i="50"/>
  <c r="H20" i="45"/>
  <c r="F20" i="50"/>
  <c r="F20" i="45"/>
  <c r="A29" i="24"/>
  <c r="W24" i="45"/>
  <c r="U25" i="45"/>
  <c r="M24" i="45"/>
  <c r="L24" i="45"/>
  <c r="R24" i="45"/>
  <c r="P25" i="45"/>
  <c r="B75" i="23"/>
  <c r="A30" i="43" s="1"/>
  <c r="A30" i="52"/>
  <c r="C75" i="23"/>
  <c r="C30" i="43" s="1"/>
  <c r="C30" i="52"/>
  <c r="R25" i="41"/>
  <c r="R25" i="50" s="1"/>
  <c r="M25" i="41"/>
  <c r="M25" i="50" s="1"/>
  <c r="M25" i="52"/>
  <c r="U26" i="41"/>
  <c r="U26" i="50" s="1"/>
  <c r="U26" i="52"/>
  <c r="P26" i="41"/>
  <c r="P26" i="50" s="1"/>
  <c r="P26" i="52"/>
  <c r="K25" i="45"/>
  <c r="L25" i="41"/>
  <c r="L25" i="50" s="1"/>
  <c r="L25" i="52"/>
  <c r="Q25" i="41"/>
  <c r="Q25" i="50" s="1"/>
  <c r="Q25" i="52"/>
  <c r="V25" i="41"/>
  <c r="V25" i="50" s="1"/>
  <c r="V25" i="52"/>
  <c r="T27" i="41"/>
  <c r="T27" i="50" s="1"/>
  <c r="T27" i="52"/>
  <c r="W25" i="41"/>
  <c r="W25" i="50" s="1"/>
  <c r="W25" i="52"/>
  <c r="J27" i="41"/>
  <c r="J27" i="50" s="1"/>
  <c r="J27" i="52"/>
  <c r="O27" i="41"/>
  <c r="O27" i="50" s="1"/>
  <c r="O27" i="52"/>
  <c r="K26" i="41"/>
  <c r="K26" i="50" s="1"/>
  <c r="K26" i="52"/>
  <c r="Q24" i="50"/>
  <c r="Q24" i="45"/>
  <c r="V24" i="50"/>
  <c r="V24" i="45"/>
  <c r="Q74" i="23"/>
  <c r="S29" i="24"/>
  <c r="S29" i="52" s="1"/>
  <c r="U27" i="24"/>
  <c r="V26" i="24"/>
  <c r="W26" i="24"/>
  <c r="W26" i="52" s="1"/>
  <c r="K27" i="24"/>
  <c r="P27" i="24"/>
  <c r="Q26" i="24"/>
  <c r="R26" i="24"/>
  <c r="R26" i="52" s="1"/>
  <c r="L26" i="24"/>
  <c r="M26" i="24"/>
  <c r="T28" i="24"/>
  <c r="J28" i="24"/>
  <c r="N29" i="24"/>
  <c r="N29" i="52" s="1"/>
  <c r="A30" i="24"/>
  <c r="O28" i="24"/>
  <c r="AA74" i="23"/>
  <c r="Z75" i="23"/>
  <c r="C30" i="50"/>
  <c r="C30" i="45"/>
  <c r="A30" i="50"/>
  <c r="A30" i="45"/>
  <c r="J26" i="45"/>
  <c r="O26" i="45"/>
  <c r="N27" i="45"/>
  <c r="T26" i="45"/>
  <c r="S27" i="45"/>
  <c r="I27" i="45"/>
  <c r="N28" i="41"/>
  <c r="N28" i="50" s="1"/>
  <c r="I28" i="41"/>
  <c r="I28" i="50" s="1"/>
  <c r="S28" i="41"/>
  <c r="S28" i="50" s="1"/>
  <c r="A30" i="41"/>
  <c r="C30" i="41"/>
  <c r="S75" i="23"/>
  <c r="T74" i="23"/>
  <c r="D76" i="23"/>
  <c r="A76" i="23"/>
  <c r="I29" i="24" l="1"/>
  <c r="I29" i="52" s="1"/>
  <c r="M74" i="23"/>
  <c r="AB75" i="23"/>
  <c r="AF75" i="23"/>
  <c r="AE75" i="23"/>
  <c r="AD75" i="23"/>
  <c r="AC75" i="23"/>
  <c r="U75" i="23"/>
  <c r="N30" i="24" s="1"/>
  <c r="N30" i="52" s="1"/>
  <c r="V75" i="23"/>
  <c r="Y75" i="23"/>
  <c r="X75" i="23"/>
  <c r="W75" i="23"/>
  <c r="R25" i="45"/>
  <c r="N75" i="23"/>
  <c r="R75" i="23"/>
  <c r="P75" i="23"/>
  <c r="O75" i="23"/>
  <c r="E21" i="41"/>
  <c r="E21" i="52"/>
  <c r="H21" i="41"/>
  <c r="H21" i="52"/>
  <c r="D20" i="50"/>
  <c r="D20" i="45"/>
  <c r="F21" i="52"/>
  <c r="F21" i="41"/>
  <c r="G21" i="52"/>
  <c r="G21" i="41"/>
  <c r="F66" i="23"/>
  <c r="E67" i="23"/>
  <c r="D21" i="24"/>
  <c r="C30" i="24"/>
  <c r="P26" i="45"/>
  <c r="U26" i="45"/>
  <c r="B76" i="23"/>
  <c r="A31" i="43" s="1"/>
  <c r="A31" i="52"/>
  <c r="C76" i="23"/>
  <c r="C31" i="24" s="1"/>
  <c r="C31" i="52"/>
  <c r="V25" i="45"/>
  <c r="M25" i="45"/>
  <c r="W26" i="41"/>
  <c r="W26" i="50" s="1"/>
  <c r="L25" i="45"/>
  <c r="O28" i="41"/>
  <c r="O28" i="50" s="1"/>
  <c r="O28" i="52"/>
  <c r="T28" i="41"/>
  <c r="T28" i="50" s="1"/>
  <c r="T28" i="52"/>
  <c r="M26" i="41"/>
  <c r="M26" i="50" s="1"/>
  <c r="M26" i="52"/>
  <c r="U27" i="41"/>
  <c r="U27" i="50" s="1"/>
  <c r="U27" i="52"/>
  <c r="R26" i="41"/>
  <c r="R26" i="50" s="1"/>
  <c r="W25" i="45"/>
  <c r="K26" i="45"/>
  <c r="L26" i="41"/>
  <c r="L26" i="50" s="1"/>
  <c r="L26" i="52"/>
  <c r="Q26" i="41"/>
  <c r="Q26" i="50" s="1"/>
  <c r="Q26" i="52"/>
  <c r="V26" i="41"/>
  <c r="V26" i="52"/>
  <c r="Q25" i="45"/>
  <c r="J28" i="41"/>
  <c r="J28" i="50" s="1"/>
  <c r="J28" i="52"/>
  <c r="P27" i="41"/>
  <c r="P27" i="50" s="1"/>
  <c r="P27" i="52"/>
  <c r="K27" i="41"/>
  <c r="K27" i="50" s="1"/>
  <c r="K27" i="52"/>
  <c r="A31" i="24"/>
  <c r="Q75" i="23"/>
  <c r="I30" i="24"/>
  <c r="I30" i="52" s="1"/>
  <c r="S30" i="24"/>
  <c r="S30" i="52" s="1"/>
  <c r="P28" i="24"/>
  <c r="O29" i="24"/>
  <c r="K28" i="24"/>
  <c r="U28" i="24"/>
  <c r="Q27" i="24"/>
  <c r="R27" i="24"/>
  <c r="L27" i="24"/>
  <c r="M27" i="24"/>
  <c r="M27" i="52" s="1"/>
  <c r="V27" i="24"/>
  <c r="W27" i="24"/>
  <c r="W27" i="52" s="1"/>
  <c r="T29" i="24"/>
  <c r="J29" i="24"/>
  <c r="AA75" i="23"/>
  <c r="Z76" i="23"/>
  <c r="C31" i="50"/>
  <c r="C31" i="45"/>
  <c r="A31" i="50"/>
  <c r="A31" i="45"/>
  <c r="T27" i="45"/>
  <c r="N28" i="45"/>
  <c r="J27" i="45"/>
  <c r="O27" i="45"/>
  <c r="S28" i="45"/>
  <c r="I28" i="45"/>
  <c r="N29" i="41"/>
  <c r="N29" i="50" s="1"/>
  <c r="S29" i="41"/>
  <c r="S29" i="50" s="1"/>
  <c r="I29" i="41"/>
  <c r="I29" i="50" s="1"/>
  <c r="A31" i="41"/>
  <c r="C31" i="41"/>
  <c r="L76" i="23"/>
  <c r="A77" i="23"/>
  <c r="D77" i="23"/>
  <c r="M75" i="23"/>
  <c r="AB76" i="23" l="1"/>
  <c r="S76" i="23"/>
  <c r="AC76" i="23" s="1"/>
  <c r="T75" i="23"/>
  <c r="N76" i="23"/>
  <c r="M76" i="23" s="1"/>
  <c r="O76" i="23"/>
  <c r="R76" i="23"/>
  <c r="P76" i="23"/>
  <c r="G67" i="23"/>
  <c r="I67" i="23"/>
  <c r="F22" i="24" s="1"/>
  <c r="K67" i="23"/>
  <c r="H22" i="24" s="1"/>
  <c r="J67" i="23"/>
  <c r="G22" i="24" s="1"/>
  <c r="H67" i="23"/>
  <c r="E22" i="24" s="1"/>
  <c r="G21" i="45"/>
  <c r="G21" i="50"/>
  <c r="F21" i="50"/>
  <c r="F21" i="45"/>
  <c r="D21" i="41"/>
  <c r="D21" i="52"/>
  <c r="H21" i="50"/>
  <c r="H21" i="45"/>
  <c r="E21" i="50"/>
  <c r="E21" i="45"/>
  <c r="M26" i="45"/>
  <c r="Q26" i="45"/>
  <c r="C31" i="43"/>
  <c r="R26" i="45"/>
  <c r="W26" i="45"/>
  <c r="U27" i="45"/>
  <c r="K27" i="45"/>
  <c r="P27" i="45"/>
  <c r="B77" i="23"/>
  <c r="A32" i="43" s="1"/>
  <c r="A32" i="52"/>
  <c r="C77" i="23"/>
  <c r="C32" i="43" s="1"/>
  <c r="C32" i="52"/>
  <c r="W27" i="41"/>
  <c r="W27" i="50" s="1"/>
  <c r="L26" i="45"/>
  <c r="M27" i="41"/>
  <c r="M27" i="50" s="1"/>
  <c r="V27" i="41"/>
  <c r="V27" i="50" s="1"/>
  <c r="V27" i="52"/>
  <c r="L27" i="41"/>
  <c r="L27" i="52"/>
  <c r="Q27" i="41"/>
  <c r="Q27" i="52"/>
  <c r="V26" i="50"/>
  <c r="V26" i="45"/>
  <c r="J29" i="41"/>
  <c r="J29" i="50" s="1"/>
  <c r="J29" i="52"/>
  <c r="T29" i="41"/>
  <c r="T29" i="50" s="1"/>
  <c r="T29" i="52"/>
  <c r="R27" i="41"/>
  <c r="R27" i="50" s="1"/>
  <c r="R27" i="52"/>
  <c r="U28" i="41"/>
  <c r="U28" i="50" s="1"/>
  <c r="U28" i="52"/>
  <c r="K28" i="41"/>
  <c r="K28" i="50" s="1"/>
  <c r="K28" i="52"/>
  <c r="O29" i="41"/>
  <c r="O29" i="50" s="1"/>
  <c r="O29" i="52"/>
  <c r="P28" i="41"/>
  <c r="P28" i="50" s="1"/>
  <c r="P28" i="52"/>
  <c r="Q76" i="23"/>
  <c r="S31" i="24"/>
  <c r="S31" i="52" s="1"/>
  <c r="K29" i="24"/>
  <c r="U29" i="24"/>
  <c r="V28" i="24"/>
  <c r="W28" i="24"/>
  <c r="W28" i="52" s="1"/>
  <c r="L28" i="24"/>
  <c r="M28" i="24"/>
  <c r="P29" i="24"/>
  <c r="Q28" i="24"/>
  <c r="R28" i="24"/>
  <c r="R28" i="52" s="1"/>
  <c r="T30" i="24"/>
  <c r="J30" i="24"/>
  <c r="O30" i="24"/>
  <c r="AA76" i="23"/>
  <c r="Z77" i="23"/>
  <c r="A32" i="50"/>
  <c r="A32" i="45"/>
  <c r="C32" i="50"/>
  <c r="C32" i="45"/>
  <c r="J28" i="45"/>
  <c r="I29" i="45"/>
  <c r="S29" i="45"/>
  <c r="T28" i="45"/>
  <c r="O28" i="45"/>
  <c r="N29" i="45"/>
  <c r="S30" i="41"/>
  <c r="S30" i="50" s="1"/>
  <c r="I30" i="41"/>
  <c r="I30" i="50" s="1"/>
  <c r="N30" i="41"/>
  <c r="N30" i="50" s="1"/>
  <c r="A32" i="41"/>
  <c r="C32" i="41"/>
  <c r="L77" i="23"/>
  <c r="D78" i="23"/>
  <c r="A78" i="23"/>
  <c r="I31" i="24" l="1"/>
  <c r="I31" i="52" s="1"/>
  <c r="AD76" i="23"/>
  <c r="AE76" i="23"/>
  <c r="AF76" i="23"/>
  <c r="AB77" i="23"/>
  <c r="S32" i="24" s="1"/>
  <c r="S32" i="52" s="1"/>
  <c r="U76" i="23"/>
  <c r="W76" i="23"/>
  <c r="V76" i="23"/>
  <c r="O31" i="24" s="1"/>
  <c r="X76" i="23"/>
  <c r="Y76" i="23"/>
  <c r="N77" i="23"/>
  <c r="M77" i="23" s="1"/>
  <c r="R77" i="23"/>
  <c r="P77" i="23"/>
  <c r="O77" i="23"/>
  <c r="D21" i="45"/>
  <c r="D21" i="50"/>
  <c r="G22" i="52"/>
  <c r="G22" i="41"/>
  <c r="F22" i="41"/>
  <c r="F22" i="52"/>
  <c r="E22" i="41"/>
  <c r="E22" i="52"/>
  <c r="H22" i="52"/>
  <c r="H22" i="41"/>
  <c r="F67" i="23"/>
  <c r="E68" i="23"/>
  <c r="D22" i="24"/>
  <c r="A32" i="24"/>
  <c r="U28" i="45"/>
  <c r="C32" i="24"/>
  <c r="R27" i="45"/>
  <c r="M27" i="45"/>
  <c r="K28" i="45"/>
  <c r="W27" i="45"/>
  <c r="C78" i="23"/>
  <c r="C33" i="43" s="1"/>
  <c r="C33" i="52"/>
  <c r="B78" i="23"/>
  <c r="A33" i="24" s="1"/>
  <c r="A33" i="52"/>
  <c r="R28" i="41"/>
  <c r="R28" i="50" s="1"/>
  <c r="W28" i="41"/>
  <c r="W28" i="50" s="1"/>
  <c r="V27" i="45"/>
  <c r="P28" i="45"/>
  <c r="Q28" i="41"/>
  <c r="Q28" i="52"/>
  <c r="L28" i="41"/>
  <c r="L28" i="50" s="1"/>
  <c r="L28" i="52"/>
  <c r="V28" i="41"/>
  <c r="V28" i="52"/>
  <c r="O30" i="41"/>
  <c r="O30" i="50" s="1"/>
  <c r="O30" i="52"/>
  <c r="J30" i="41"/>
  <c r="J30" i="50" s="1"/>
  <c r="J30" i="52"/>
  <c r="T30" i="41"/>
  <c r="T30" i="50" s="1"/>
  <c r="T30" i="52"/>
  <c r="P29" i="41"/>
  <c r="P29" i="50" s="1"/>
  <c r="P29" i="52"/>
  <c r="M28" i="41"/>
  <c r="M28" i="50" s="1"/>
  <c r="M28" i="52"/>
  <c r="U29" i="41"/>
  <c r="U29" i="50" s="1"/>
  <c r="U29" i="52"/>
  <c r="K29" i="41"/>
  <c r="K29" i="50" s="1"/>
  <c r="K29" i="52"/>
  <c r="Q27" i="50"/>
  <c r="Q27" i="45"/>
  <c r="L27" i="50"/>
  <c r="L27" i="45"/>
  <c r="K30" i="24"/>
  <c r="Q77" i="23"/>
  <c r="P30" i="24"/>
  <c r="U30" i="24"/>
  <c r="Q29" i="24"/>
  <c r="R29" i="24"/>
  <c r="R29" i="52" s="1"/>
  <c r="V29" i="24"/>
  <c r="W29" i="24"/>
  <c r="W29" i="52" s="1"/>
  <c r="L29" i="24"/>
  <c r="M29" i="24"/>
  <c r="M29" i="52" s="1"/>
  <c r="T31" i="24"/>
  <c r="J31" i="24"/>
  <c r="AA77" i="23"/>
  <c r="Z78" i="23"/>
  <c r="A33" i="50"/>
  <c r="A33" i="45"/>
  <c r="C33" i="50"/>
  <c r="C33" i="45"/>
  <c r="O29" i="45"/>
  <c r="T29" i="45"/>
  <c r="S30" i="45"/>
  <c r="J29" i="45"/>
  <c r="N30" i="45"/>
  <c r="I30" i="45"/>
  <c r="S31" i="41"/>
  <c r="S31" i="50" s="1"/>
  <c r="I31" i="41"/>
  <c r="I31" i="50" s="1"/>
  <c r="A33" i="41"/>
  <c r="C33" i="41"/>
  <c r="A79" i="23"/>
  <c r="D79" i="23"/>
  <c r="L78" i="23" l="1"/>
  <c r="I32" i="24"/>
  <c r="I32" i="52" s="1"/>
  <c r="AB78" i="23"/>
  <c r="S77" i="23"/>
  <c r="N31" i="24"/>
  <c r="T76" i="23"/>
  <c r="N78" i="23"/>
  <c r="O78" i="23"/>
  <c r="R78" i="23"/>
  <c r="P78" i="23"/>
  <c r="Q78" i="23" s="1"/>
  <c r="G68" i="23"/>
  <c r="K68" i="23"/>
  <c r="H23" i="24" s="1"/>
  <c r="J68" i="23"/>
  <c r="G23" i="24" s="1"/>
  <c r="I68" i="23"/>
  <c r="F23" i="24" s="1"/>
  <c r="H68" i="23"/>
  <c r="E23" i="24" s="1"/>
  <c r="H22" i="50"/>
  <c r="H22" i="45"/>
  <c r="G22" i="45"/>
  <c r="G22" i="50"/>
  <c r="D22" i="41"/>
  <c r="D22" i="52"/>
  <c r="E22" i="45"/>
  <c r="E22" i="50"/>
  <c r="F22" i="50"/>
  <c r="F22" i="45"/>
  <c r="C33" i="24"/>
  <c r="A33" i="43"/>
  <c r="W28" i="45"/>
  <c r="L28" i="45"/>
  <c r="U29" i="45"/>
  <c r="M28" i="45"/>
  <c r="P29" i="45"/>
  <c r="B79" i="23"/>
  <c r="A34" i="24" s="1"/>
  <c r="A34" i="52"/>
  <c r="C79" i="23"/>
  <c r="C34" i="43" s="1"/>
  <c r="C34" i="52"/>
  <c r="R28" i="45"/>
  <c r="K29" i="45"/>
  <c r="M29" i="41"/>
  <c r="M29" i="50" s="1"/>
  <c r="W29" i="41"/>
  <c r="W29" i="50" s="1"/>
  <c r="J31" i="41"/>
  <c r="J31" i="50" s="1"/>
  <c r="J31" i="52"/>
  <c r="O31" i="41"/>
  <c r="O31" i="50" s="1"/>
  <c r="O31" i="52"/>
  <c r="T31" i="41"/>
  <c r="T31" i="50" s="1"/>
  <c r="T31" i="52"/>
  <c r="R29" i="41"/>
  <c r="R29" i="50" s="1"/>
  <c r="L29" i="41"/>
  <c r="L29" i="50" s="1"/>
  <c r="L29" i="52"/>
  <c r="V29" i="41"/>
  <c r="V29" i="52"/>
  <c r="Q29" i="41"/>
  <c r="Q29" i="50" s="1"/>
  <c r="Q29" i="52"/>
  <c r="K30" i="41"/>
  <c r="K30" i="50" s="1"/>
  <c r="K30" i="52"/>
  <c r="U30" i="41"/>
  <c r="U30" i="50" s="1"/>
  <c r="U30" i="52"/>
  <c r="P30" i="41"/>
  <c r="P30" i="50" s="1"/>
  <c r="P30" i="52"/>
  <c r="V28" i="50"/>
  <c r="V28" i="45"/>
  <c r="Q28" i="50"/>
  <c r="Q28" i="45"/>
  <c r="I33" i="24"/>
  <c r="I33" i="52" s="1"/>
  <c r="S33" i="24"/>
  <c r="S33" i="52" s="1"/>
  <c r="K31" i="24"/>
  <c r="P31" i="24"/>
  <c r="U31" i="24"/>
  <c r="V30" i="24"/>
  <c r="W30" i="24"/>
  <c r="Q30" i="24"/>
  <c r="R30" i="24"/>
  <c r="R30" i="52" s="1"/>
  <c r="J32" i="24"/>
  <c r="L30" i="24"/>
  <c r="M30" i="24"/>
  <c r="M30" i="52" s="1"/>
  <c r="Z79" i="23"/>
  <c r="AA78" i="23"/>
  <c r="A34" i="50"/>
  <c r="A34" i="45"/>
  <c r="C34" i="50"/>
  <c r="C34" i="45"/>
  <c r="J30" i="45"/>
  <c r="O30" i="45"/>
  <c r="T30" i="45"/>
  <c r="I31" i="45"/>
  <c r="S31" i="45"/>
  <c r="I32" i="41"/>
  <c r="I32" i="50" s="1"/>
  <c r="S32" i="41"/>
  <c r="S32" i="50" s="1"/>
  <c r="C34" i="41"/>
  <c r="A34" i="41"/>
  <c r="L79" i="23"/>
  <c r="M78" i="23"/>
  <c r="A80" i="23"/>
  <c r="D80" i="23"/>
  <c r="AB79" i="23" l="1"/>
  <c r="AF77" i="23"/>
  <c r="AD77" i="23"/>
  <c r="AC77" i="23"/>
  <c r="T32" i="24" s="1"/>
  <c r="T32" i="52" s="1"/>
  <c r="AE77" i="23"/>
  <c r="N31" i="52"/>
  <c r="N31" i="41"/>
  <c r="U77" i="23"/>
  <c r="X77" i="23"/>
  <c r="W77" i="23"/>
  <c r="P32" i="24" s="1"/>
  <c r="V77" i="23"/>
  <c r="O32" i="24" s="1"/>
  <c r="O32" i="41" s="1"/>
  <c r="O32" i="50" s="1"/>
  <c r="Y77" i="23"/>
  <c r="N79" i="23"/>
  <c r="R79" i="23"/>
  <c r="P79" i="23"/>
  <c r="O79" i="23"/>
  <c r="D22" i="50"/>
  <c r="D22" i="45"/>
  <c r="F23" i="41"/>
  <c r="F23" i="52"/>
  <c r="H23" i="41"/>
  <c r="H23" i="52"/>
  <c r="E23" i="52"/>
  <c r="E23" i="41"/>
  <c r="G23" i="52"/>
  <c r="G23" i="41"/>
  <c r="F68" i="23"/>
  <c r="D23" i="24"/>
  <c r="E69" i="23"/>
  <c r="W29" i="45"/>
  <c r="A34" i="43"/>
  <c r="U30" i="45"/>
  <c r="K30" i="45"/>
  <c r="C34" i="24"/>
  <c r="Q29" i="45"/>
  <c r="R30" i="41"/>
  <c r="R30" i="50" s="1"/>
  <c r="M29" i="45"/>
  <c r="P30" i="45"/>
  <c r="L29" i="45"/>
  <c r="M30" i="41"/>
  <c r="M30" i="50" s="1"/>
  <c r="R29" i="45"/>
  <c r="C80" i="23"/>
  <c r="C35" i="24" s="1"/>
  <c r="C35" i="52"/>
  <c r="B80" i="23"/>
  <c r="A35" i="43" s="1"/>
  <c r="A35" i="52"/>
  <c r="L30" i="41"/>
  <c r="L30" i="50" s="1"/>
  <c r="L30" i="52"/>
  <c r="Q30" i="41"/>
  <c r="Q30" i="52"/>
  <c r="V30" i="41"/>
  <c r="V30" i="52"/>
  <c r="V29" i="50"/>
  <c r="V29" i="45"/>
  <c r="J32" i="41"/>
  <c r="J32" i="50" s="1"/>
  <c r="J32" i="52"/>
  <c r="T32" i="41"/>
  <c r="T32" i="50" s="1"/>
  <c r="W30" i="41"/>
  <c r="W30" i="50" s="1"/>
  <c r="W30" i="52"/>
  <c r="U31" i="41"/>
  <c r="U31" i="50" s="1"/>
  <c r="U31" i="52"/>
  <c r="P31" i="41"/>
  <c r="P31" i="50" s="1"/>
  <c r="P31" i="52"/>
  <c r="K31" i="41"/>
  <c r="K31" i="50" s="1"/>
  <c r="K31" i="52"/>
  <c r="Q79" i="23"/>
  <c r="I34" i="24"/>
  <c r="I34" i="52" s="1"/>
  <c r="A35" i="24"/>
  <c r="S34" i="24"/>
  <c r="S34" i="52" s="1"/>
  <c r="K32" i="24"/>
  <c r="U32" i="24"/>
  <c r="V31" i="24"/>
  <c r="W31" i="24"/>
  <c r="W31" i="52" s="1"/>
  <c r="Q31" i="24"/>
  <c r="R31" i="24"/>
  <c r="R31" i="52" s="1"/>
  <c r="L31" i="24"/>
  <c r="M31" i="24"/>
  <c r="M31" i="52" s="1"/>
  <c r="J33" i="24"/>
  <c r="AA79" i="23"/>
  <c r="Z80" i="23"/>
  <c r="A35" i="50"/>
  <c r="A35" i="45"/>
  <c r="C35" i="50"/>
  <c r="C35" i="45"/>
  <c r="T31" i="45"/>
  <c r="O31" i="45"/>
  <c r="S32" i="45"/>
  <c r="I32" i="45"/>
  <c r="J31" i="45"/>
  <c r="I33" i="41"/>
  <c r="I33" i="50" s="1"/>
  <c r="S33" i="41"/>
  <c r="S33" i="50" s="1"/>
  <c r="C35" i="41"/>
  <c r="A35" i="41"/>
  <c r="L80" i="23"/>
  <c r="M79" i="23"/>
  <c r="A81" i="23"/>
  <c r="D81" i="23"/>
  <c r="R30" i="45" l="1"/>
  <c r="AB80" i="23"/>
  <c r="O32" i="52"/>
  <c r="T77" i="23"/>
  <c r="N32" i="24"/>
  <c r="S78" i="23"/>
  <c r="N31" i="50"/>
  <c r="N31" i="45"/>
  <c r="N80" i="23"/>
  <c r="L81" i="23" s="1"/>
  <c r="O80" i="23"/>
  <c r="R80" i="23"/>
  <c r="P80" i="23"/>
  <c r="Q80" i="23" s="1"/>
  <c r="D23" i="52"/>
  <c r="D23" i="41"/>
  <c r="G23" i="45"/>
  <c r="G23" i="50"/>
  <c r="E23" i="45"/>
  <c r="E23" i="50"/>
  <c r="G69" i="23"/>
  <c r="I69" i="23"/>
  <c r="F24" i="24" s="1"/>
  <c r="K69" i="23"/>
  <c r="H24" i="24" s="1"/>
  <c r="J69" i="23"/>
  <c r="G24" i="24" s="1"/>
  <c r="H69" i="23"/>
  <c r="E24" i="24" s="1"/>
  <c r="H23" i="45"/>
  <c r="H23" i="50"/>
  <c r="F23" i="45"/>
  <c r="F23" i="50"/>
  <c r="C35" i="43"/>
  <c r="M30" i="45"/>
  <c r="L30" i="45"/>
  <c r="U31" i="45"/>
  <c r="W30" i="45"/>
  <c r="W31" i="41"/>
  <c r="W31" i="50" s="1"/>
  <c r="B81" i="23"/>
  <c r="A36" i="43" s="1"/>
  <c r="A36" i="52"/>
  <c r="P31" i="45"/>
  <c r="C81" i="23"/>
  <c r="C36" i="43" s="1"/>
  <c r="C36" i="52"/>
  <c r="M31" i="41"/>
  <c r="M31" i="50" s="1"/>
  <c r="J33" i="41"/>
  <c r="J33" i="50" s="1"/>
  <c r="J33" i="52"/>
  <c r="R31" i="41"/>
  <c r="R31" i="50" s="1"/>
  <c r="K31" i="45"/>
  <c r="L31" i="41"/>
  <c r="L31" i="52"/>
  <c r="Q31" i="41"/>
  <c r="Q31" i="50" s="1"/>
  <c r="Q31" i="52"/>
  <c r="V31" i="41"/>
  <c r="V31" i="50" s="1"/>
  <c r="V31" i="52"/>
  <c r="U32" i="41"/>
  <c r="U32" i="50" s="1"/>
  <c r="U32" i="52"/>
  <c r="P32" i="41"/>
  <c r="P32" i="50" s="1"/>
  <c r="P32" i="52"/>
  <c r="K32" i="41"/>
  <c r="K32" i="50" s="1"/>
  <c r="K32" i="52"/>
  <c r="V30" i="50"/>
  <c r="V30" i="45"/>
  <c r="Q30" i="50"/>
  <c r="Q30" i="45"/>
  <c r="S35" i="24"/>
  <c r="S35" i="52" s="1"/>
  <c r="K33" i="24"/>
  <c r="V32" i="24"/>
  <c r="W32" i="24"/>
  <c r="Q32" i="24"/>
  <c r="R32" i="24"/>
  <c r="R32" i="52" s="1"/>
  <c r="L32" i="24"/>
  <c r="M32" i="24"/>
  <c r="M32" i="52" s="1"/>
  <c r="J34" i="24"/>
  <c r="Z81" i="23"/>
  <c r="AA80" i="23"/>
  <c r="A36" i="50"/>
  <c r="A36" i="45"/>
  <c r="C36" i="50"/>
  <c r="C36" i="45"/>
  <c r="J32" i="45"/>
  <c r="T32" i="45"/>
  <c r="S33" i="45"/>
  <c r="O32" i="45"/>
  <c r="I33" i="45"/>
  <c r="S34" i="41"/>
  <c r="S34" i="50" s="1"/>
  <c r="I34" i="41"/>
  <c r="I34" i="50" s="1"/>
  <c r="C36" i="41"/>
  <c r="A36" i="41"/>
  <c r="A82" i="23"/>
  <c r="D82" i="23"/>
  <c r="M80" i="23" l="1"/>
  <c r="AE78" i="23"/>
  <c r="AD78" i="23"/>
  <c r="U33" i="24" s="1"/>
  <c r="U33" i="52" s="1"/>
  <c r="AC78" i="23"/>
  <c r="T33" i="24" s="1"/>
  <c r="AF78" i="23"/>
  <c r="AB81" i="23"/>
  <c r="I35" i="24"/>
  <c r="I35" i="52" s="1"/>
  <c r="W31" i="45"/>
  <c r="N32" i="52"/>
  <c r="N32" i="41"/>
  <c r="U78" i="23"/>
  <c r="V78" i="23"/>
  <c r="O33" i="24" s="1"/>
  <c r="X78" i="23"/>
  <c r="Q33" i="24" s="1"/>
  <c r="W78" i="23"/>
  <c r="P33" i="24" s="1"/>
  <c r="P33" i="41" s="1"/>
  <c r="P33" i="50" s="1"/>
  <c r="Y78" i="23"/>
  <c r="R33" i="24" s="1"/>
  <c r="R33" i="52" s="1"/>
  <c r="N81" i="23"/>
  <c r="M81" i="23" s="1"/>
  <c r="R81" i="23"/>
  <c r="O81" i="23"/>
  <c r="P81" i="23"/>
  <c r="Q81" i="23" s="1"/>
  <c r="G24" i="41"/>
  <c r="G24" i="52"/>
  <c r="F24" i="41"/>
  <c r="F24" i="52"/>
  <c r="D23" i="50"/>
  <c r="D23" i="45"/>
  <c r="E24" i="52"/>
  <c r="E24" i="41"/>
  <c r="H24" i="52"/>
  <c r="H24" i="41"/>
  <c r="F69" i="23"/>
  <c r="E70" i="23"/>
  <c r="D24" i="24"/>
  <c r="U32" i="45"/>
  <c r="V31" i="45"/>
  <c r="K32" i="45"/>
  <c r="A36" i="24"/>
  <c r="C36" i="24"/>
  <c r="M32" i="41"/>
  <c r="M32" i="50" s="1"/>
  <c r="R31" i="45"/>
  <c r="M31" i="45"/>
  <c r="R32" i="41"/>
  <c r="R32" i="50" s="1"/>
  <c r="P32" i="45"/>
  <c r="Q31" i="45"/>
  <c r="C82" i="23"/>
  <c r="C37" i="24" s="1"/>
  <c r="C37" i="52"/>
  <c r="B82" i="23"/>
  <c r="A37" i="43" s="1"/>
  <c r="A37" i="52"/>
  <c r="L32" i="41"/>
  <c r="L32" i="52"/>
  <c r="Q32" i="41"/>
  <c r="Q32" i="52"/>
  <c r="V32" i="41"/>
  <c r="V32" i="52"/>
  <c r="L31" i="50"/>
  <c r="L31" i="45"/>
  <c r="J34" i="41"/>
  <c r="J34" i="50" s="1"/>
  <c r="J34" i="52"/>
  <c r="W32" i="41"/>
  <c r="W32" i="50" s="1"/>
  <c r="W32" i="52"/>
  <c r="U33" i="41"/>
  <c r="U33" i="50" s="1"/>
  <c r="K33" i="41"/>
  <c r="K33" i="50" s="1"/>
  <c r="K33" i="52"/>
  <c r="S36" i="24"/>
  <c r="S36" i="52" s="1"/>
  <c r="K34" i="24"/>
  <c r="J35" i="24"/>
  <c r="V33" i="24"/>
  <c r="W33" i="24"/>
  <c r="L33" i="24"/>
  <c r="M33" i="24"/>
  <c r="M33" i="52" s="1"/>
  <c r="AA81" i="23"/>
  <c r="Z82" i="23"/>
  <c r="C37" i="50"/>
  <c r="C37" i="45"/>
  <c r="A37" i="50"/>
  <c r="A37" i="45"/>
  <c r="J33" i="45"/>
  <c r="I34" i="45"/>
  <c r="S34" i="45"/>
  <c r="S35" i="41"/>
  <c r="S35" i="50" s="1"/>
  <c r="A37" i="41"/>
  <c r="C37" i="41"/>
  <c r="L82" i="23"/>
  <c r="A83" i="23"/>
  <c r="D83" i="23"/>
  <c r="I36" i="24" l="1"/>
  <c r="I36" i="52" s="1"/>
  <c r="AB82" i="23"/>
  <c r="I35" i="41"/>
  <c r="I35" i="50" s="1"/>
  <c r="T33" i="52"/>
  <c r="T33" i="41"/>
  <c r="O33" i="52"/>
  <c r="O33" i="41"/>
  <c r="P33" i="52"/>
  <c r="N33" i="24"/>
  <c r="T78" i="23"/>
  <c r="S79" i="23"/>
  <c r="N32" i="50"/>
  <c r="N32" i="45"/>
  <c r="N82" i="23"/>
  <c r="O82" i="23"/>
  <c r="R82" i="23"/>
  <c r="P82" i="23"/>
  <c r="G70" i="23"/>
  <c r="K70" i="23"/>
  <c r="H25" i="24" s="1"/>
  <c r="J70" i="23"/>
  <c r="G25" i="24" s="1"/>
  <c r="H70" i="23"/>
  <c r="E25" i="24" s="1"/>
  <c r="I70" i="23"/>
  <c r="F25" i="24" s="1"/>
  <c r="H24" i="50"/>
  <c r="H24" i="45"/>
  <c r="E24" i="45"/>
  <c r="E24" i="50"/>
  <c r="D24" i="41"/>
  <c r="D24" i="52"/>
  <c r="F24" i="50"/>
  <c r="F24" i="45"/>
  <c r="G24" i="50"/>
  <c r="G24" i="45"/>
  <c r="C37" i="43"/>
  <c r="A37" i="24"/>
  <c r="M32" i="45"/>
  <c r="R32" i="45"/>
  <c r="R33" i="41"/>
  <c r="R33" i="50" s="1"/>
  <c r="P33" i="45"/>
  <c r="U33" i="45"/>
  <c r="K33" i="45"/>
  <c r="B83" i="23"/>
  <c r="A38" i="24" s="1"/>
  <c r="A38" i="52"/>
  <c r="C83" i="23"/>
  <c r="C38" i="43" s="1"/>
  <c r="C38" i="52"/>
  <c r="W32" i="45"/>
  <c r="M33" i="41"/>
  <c r="M33" i="50" s="1"/>
  <c r="W33" i="41"/>
  <c r="W33" i="50" s="1"/>
  <c r="W33" i="52"/>
  <c r="J35" i="41"/>
  <c r="J35" i="50" s="1"/>
  <c r="J35" i="52"/>
  <c r="K34" i="41"/>
  <c r="K34" i="50" s="1"/>
  <c r="K34" i="52"/>
  <c r="L33" i="41"/>
  <c r="L33" i="52"/>
  <c r="V33" i="41"/>
  <c r="V33" i="52"/>
  <c r="Q33" i="41"/>
  <c r="Q33" i="52"/>
  <c r="V32" i="50"/>
  <c r="V32" i="45"/>
  <c r="Q32" i="50"/>
  <c r="Q32" i="45"/>
  <c r="L32" i="50"/>
  <c r="L32" i="45"/>
  <c r="Q82" i="23"/>
  <c r="I37" i="24"/>
  <c r="I37" i="52" s="1"/>
  <c r="S37" i="24"/>
  <c r="S37" i="52" s="1"/>
  <c r="K35" i="24"/>
  <c r="L34" i="24"/>
  <c r="M34" i="24"/>
  <c r="J36" i="24"/>
  <c r="AA82" i="23"/>
  <c r="Z83" i="23"/>
  <c r="C38" i="50"/>
  <c r="C38" i="45"/>
  <c r="A38" i="50"/>
  <c r="A38" i="45"/>
  <c r="J34" i="45"/>
  <c r="I35" i="45"/>
  <c r="S35" i="45"/>
  <c r="I36" i="41"/>
  <c r="I36" i="50" s="1"/>
  <c r="S36" i="41"/>
  <c r="S36" i="50" s="1"/>
  <c r="A38" i="41"/>
  <c r="C38" i="41"/>
  <c r="L83" i="23"/>
  <c r="M82" i="23"/>
  <c r="D84" i="23"/>
  <c r="A84" i="23"/>
  <c r="AB83" i="23" l="1"/>
  <c r="T33" i="50"/>
  <c r="T33" i="45"/>
  <c r="AE79" i="23"/>
  <c r="V34" i="24" s="1"/>
  <c r="V34" i="41" s="1"/>
  <c r="AD79" i="23"/>
  <c r="U34" i="24" s="1"/>
  <c r="AC79" i="23"/>
  <c r="T34" i="24" s="1"/>
  <c r="AF79" i="23"/>
  <c r="W34" i="24" s="1"/>
  <c r="W34" i="52" s="1"/>
  <c r="N33" i="52"/>
  <c r="N33" i="41"/>
  <c r="O33" i="50"/>
  <c r="O33" i="45"/>
  <c r="U79" i="23"/>
  <c r="Y79" i="23"/>
  <c r="R34" i="24" s="1"/>
  <c r="R34" i="52" s="1"/>
  <c r="V79" i="23"/>
  <c r="O34" i="24" s="1"/>
  <c r="X79" i="23"/>
  <c r="Q34" i="24" s="1"/>
  <c r="Q34" i="41" s="1"/>
  <c r="W79" i="23"/>
  <c r="P34" i="24" s="1"/>
  <c r="N83" i="23"/>
  <c r="M83" i="23" s="1"/>
  <c r="R83" i="23"/>
  <c r="O83" i="23"/>
  <c r="P83" i="23"/>
  <c r="K34" i="45"/>
  <c r="D24" i="50"/>
  <c r="D24" i="45"/>
  <c r="E25" i="41"/>
  <c r="E25" i="52"/>
  <c r="H25" i="52"/>
  <c r="H25" i="41"/>
  <c r="F25" i="41"/>
  <c r="F25" i="52"/>
  <c r="G25" i="41"/>
  <c r="G25" i="52"/>
  <c r="F70" i="23"/>
  <c r="D25" i="24"/>
  <c r="E71" i="23"/>
  <c r="R33" i="45"/>
  <c r="W33" i="45"/>
  <c r="M33" i="45"/>
  <c r="A38" i="43"/>
  <c r="C38" i="24"/>
  <c r="B84" i="23"/>
  <c r="A39" i="43" s="1"/>
  <c r="A39" i="52"/>
  <c r="C84" i="23"/>
  <c r="C39" i="43" s="1"/>
  <c r="C39" i="52"/>
  <c r="L34" i="41"/>
  <c r="L34" i="50" s="1"/>
  <c r="L34" i="52"/>
  <c r="Q33" i="50"/>
  <c r="Q33" i="45"/>
  <c r="V33" i="50"/>
  <c r="V33" i="45"/>
  <c r="L33" i="50"/>
  <c r="L33" i="45"/>
  <c r="J36" i="41"/>
  <c r="J36" i="50" s="1"/>
  <c r="J36" i="52"/>
  <c r="M34" i="41"/>
  <c r="M34" i="50" s="1"/>
  <c r="M34" i="52"/>
  <c r="K35" i="41"/>
  <c r="K35" i="50" s="1"/>
  <c r="K35" i="52"/>
  <c r="A39" i="24"/>
  <c r="Q83" i="23"/>
  <c r="I38" i="24"/>
  <c r="I38" i="52" s="1"/>
  <c r="S38" i="24"/>
  <c r="S38" i="52" s="1"/>
  <c r="K36" i="24"/>
  <c r="L35" i="24"/>
  <c r="M35" i="24"/>
  <c r="J37" i="24"/>
  <c r="AA83" i="23"/>
  <c r="Z84" i="23"/>
  <c r="C39" i="50"/>
  <c r="C39" i="45"/>
  <c r="A39" i="50"/>
  <c r="A39" i="45"/>
  <c r="J35" i="45"/>
  <c r="S36" i="45"/>
  <c r="I36" i="45"/>
  <c r="S37" i="41"/>
  <c r="S37" i="50" s="1"/>
  <c r="I37" i="41"/>
  <c r="I37" i="50" s="1"/>
  <c r="C39" i="41"/>
  <c r="A39" i="41"/>
  <c r="L84" i="23"/>
  <c r="A85" i="23"/>
  <c r="D85" i="23"/>
  <c r="W34" i="41" l="1"/>
  <c r="W34" i="50" s="1"/>
  <c r="AB84" i="23"/>
  <c r="V34" i="52"/>
  <c r="T34" i="41"/>
  <c r="T34" i="52"/>
  <c r="U34" i="41"/>
  <c r="U34" i="52"/>
  <c r="W34" i="45"/>
  <c r="S80" i="23"/>
  <c r="N34" i="24"/>
  <c r="T79" i="23"/>
  <c r="Q34" i="52"/>
  <c r="R34" i="41"/>
  <c r="R34" i="50" s="1"/>
  <c r="P34" i="41"/>
  <c r="P34" i="52"/>
  <c r="O34" i="41"/>
  <c r="O34" i="52"/>
  <c r="N33" i="50"/>
  <c r="N33" i="45"/>
  <c r="N84" i="23"/>
  <c r="I39" i="24" s="1"/>
  <c r="I39" i="52" s="1"/>
  <c r="O84" i="23"/>
  <c r="R84" i="23"/>
  <c r="P84" i="23"/>
  <c r="Q84" i="23" s="1"/>
  <c r="G71" i="23"/>
  <c r="I71" i="23"/>
  <c r="F26" i="24" s="1"/>
  <c r="K71" i="23"/>
  <c r="H26" i="24" s="1"/>
  <c r="J71" i="23"/>
  <c r="G26" i="24" s="1"/>
  <c r="H71" i="23"/>
  <c r="E26" i="24" s="1"/>
  <c r="G25" i="50"/>
  <c r="G25" i="45"/>
  <c r="F25" i="45"/>
  <c r="F25" i="50"/>
  <c r="E25" i="50"/>
  <c r="E25" i="45"/>
  <c r="D25" i="52"/>
  <c r="D25" i="41"/>
  <c r="H25" i="50"/>
  <c r="H25" i="45"/>
  <c r="R34" i="45"/>
  <c r="C39" i="24"/>
  <c r="L34" i="45"/>
  <c r="B85" i="23"/>
  <c r="A40" i="24" s="1"/>
  <c r="A40" i="52"/>
  <c r="C85" i="23"/>
  <c r="C40" i="24" s="1"/>
  <c r="C40" i="52"/>
  <c r="M34" i="45"/>
  <c r="K35" i="45"/>
  <c r="J37" i="41"/>
  <c r="J37" i="50" s="1"/>
  <c r="J37" i="52"/>
  <c r="M35" i="41"/>
  <c r="M35" i="50" s="1"/>
  <c r="M35" i="52"/>
  <c r="K36" i="41"/>
  <c r="K36" i="50" s="1"/>
  <c r="K36" i="52"/>
  <c r="L35" i="41"/>
  <c r="L35" i="52"/>
  <c r="V34" i="50"/>
  <c r="V34" i="45"/>
  <c r="Q34" i="50"/>
  <c r="Q34" i="45"/>
  <c r="S39" i="24"/>
  <c r="S39" i="52" s="1"/>
  <c r="K37" i="24"/>
  <c r="L36" i="24"/>
  <c r="M36" i="24"/>
  <c r="M36" i="52" s="1"/>
  <c r="J38" i="24"/>
  <c r="AA84" i="23"/>
  <c r="Z85" i="23"/>
  <c r="C40" i="50"/>
  <c r="C40" i="45"/>
  <c r="A40" i="50"/>
  <c r="A40" i="45"/>
  <c r="J36" i="45"/>
  <c r="I37" i="45"/>
  <c r="S37" i="45"/>
  <c r="S38" i="41"/>
  <c r="S38" i="50" s="1"/>
  <c r="I38" i="41"/>
  <c r="I38" i="50" s="1"/>
  <c r="C40" i="41"/>
  <c r="A40" i="41"/>
  <c r="M84" i="23"/>
  <c r="D86" i="23"/>
  <c r="A86" i="23"/>
  <c r="T34" i="50" l="1"/>
  <c r="T34" i="45"/>
  <c r="U34" i="50"/>
  <c r="U34" i="45"/>
  <c r="L85" i="23"/>
  <c r="N85" i="23" s="1"/>
  <c r="AB85" i="23"/>
  <c r="AE80" i="23"/>
  <c r="V35" i="24" s="1"/>
  <c r="AD80" i="23"/>
  <c r="U35" i="24" s="1"/>
  <c r="AC80" i="23"/>
  <c r="T35" i="24" s="1"/>
  <c r="AF80" i="23"/>
  <c r="W35" i="24" s="1"/>
  <c r="O34" i="50"/>
  <c r="O34" i="45"/>
  <c r="P34" i="50"/>
  <c r="P34" i="45"/>
  <c r="N34" i="52"/>
  <c r="N34" i="41"/>
  <c r="U80" i="23"/>
  <c r="W80" i="23"/>
  <c r="P35" i="24" s="1"/>
  <c r="V80" i="23"/>
  <c r="O35" i="24" s="1"/>
  <c r="X80" i="23"/>
  <c r="Q35" i="24" s="1"/>
  <c r="Y80" i="23"/>
  <c r="R35" i="24" s="1"/>
  <c r="R85" i="23"/>
  <c r="P85" i="23"/>
  <c r="Q85" i="23" s="1"/>
  <c r="G26" i="52"/>
  <c r="G26" i="41"/>
  <c r="F26" i="41"/>
  <c r="F26" i="52"/>
  <c r="D25" i="45"/>
  <c r="D25" i="50"/>
  <c r="E26" i="52"/>
  <c r="E26" i="41"/>
  <c r="H26" i="52"/>
  <c r="H26" i="41"/>
  <c r="D26" i="24"/>
  <c r="E72" i="23"/>
  <c r="F71" i="23"/>
  <c r="C40" i="43"/>
  <c r="M35" i="45"/>
  <c r="K36" i="45"/>
  <c r="A40" i="43"/>
  <c r="B86" i="23"/>
  <c r="A41" i="24" s="1"/>
  <c r="A41" i="52"/>
  <c r="C86" i="23"/>
  <c r="C41" i="43" s="1"/>
  <c r="C41" i="52"/>
  <c r="M36" i="41"/>
  <c r="M36" i="50" s="1"/>
  <c r="L36" i="41"/>
  <c r="L36" i="50" s="1"/>
  <c r="L36" i="52"/>
  <c r="J38" i="41"/>
  <c r="J38" i="50" s="1"/>
  <c r="J38" i="52"/>
  <c r="K37" i="41"/>
  <c r="K37" i="50" s="1"/>
  <c r="K37" i="52"/>
  <c r="L35" i="50"/>
  <c r="L35" i="45"/>
  <c r="S40" i="24"/>
  <c r="S40" i="52" s="1"/>
  <c r="K38" i="24"/>
  <c r="L37" i="24"/>
  <c r="M37" i="24"/>
  <c r="M37" i="52" s="1"/>
  <c r="J39" i="24"/>
  <c r="Z86" i="23"/>
  <c r="AA85" i="23"/>
  <c r="A41" i="50"/>
  <c r="A41" i="45"/>
  <c r="C41" i="50"/>
  <c r="C41" i="45"/>
  <c r="I38" i="45"/>
  <c r="J37" i="45"/>
  <c r="S38" i="45"/>
  <c r="I39" i="41"/>
  <c r="I39" i="50" s="1"/>
  <c r="S39" i="41"/>
  <c r="S39" i="50" s="1"/>
  <c r="A41" i="41"/>
  <c r="C41" i="41"/>
  <c r="D87" i="23"/>
  <c r="A87" i="23"/>
  <c r="M85" i="23" l="1"/>
  <c r="I40" i="24"/>
  <c r="I40" i="52" s="1"/>
  <c r="L86" i="23"/>
  <c r="U35" i="52"/>
  <c r="U35" i="41"/>
  <c r="V35" i="41"/>
  <c r="V35" i="52"/>
  <c r="AB86" i="23"/>
  <c r="S41" i="24" s="1"/>
  <c r="S41" i="52" s="1"/>
  <c r="O85" i="23"/>
  <c r="J40" i="24" s="1"/>
  <c r="W35" i="52"/>
  <c r="W35" i="41"/>
  <c r="T35" i="41"/>
  <c r="T35" i="52"/>
  <c r="R35" i="52"/>
  <c r="R35" i="41"/>
  <c r="S81" i="23"/>
  <c r="N35" i="24"/>
  <c r="T80" i="23"/>
  <c r="O35" i="41"/>
  <c r="O35" i="52"/>
  <c r="N34" i="50"/>
  <c r="N34" i="45"/>
  <c r="Q35" i="41"/>
  <c r="Q35" i="52"/>
  <c r="P35" i="52"/>
  <c r="P35" i="41"/>
  <c r="N86" i="23"/>
  <c r="I41" i="24" s="1"/>
  <c r="I41" i="52" s="1"/>
  <c r="O86" i="23"/>
  <c r="R86" i="23"/>
  <c r="P86" i="23"/>
  <c r="Q86" i="23" s="1"/>
  <c r="G72" i="23"/>
  <c r="K72" i="23"/>
  <c r="H27" i="24" s="1"/>
  <c r="J72" i="23"/>
  <c r="G27" i="24" s="1"/>
  <c r="I72" i="23"/>
  <c r="F27" i="24" s="1"/>
  <c r="H72" i="23"/>
  <c r="E27" i="24" s="1"/>
  <c r="H26" i="50"/>
  <c r="H26" i="45"/>
  <c r="E26" i="50"/>
  <c r="E26" i="45"/>
  <c r="G26" i="45"/>
  <c r="G26" i="50"/>
  <c r="D26" i="41"/>
  <c r="D26" i="52"/>
  <c r="F26" i="45"/>
  <c r="F26" i="50"/>
  <c r="M36" i="45"/>
  <c r="L36" i="45"/>
  <c r="C41" i="24"/>
  <c r="M37" i="41"/>
  <c r="M37" i="50" s="1"/>
  <c r="A41" i="43"/>
  <c r="C87" i="23"/>
  <c r="C42" i="43" s="1"/>
  <c r="C42" i="52"/>
  <c r="B87" i="23"/>
  <c r="A42" i="43" s="1"/>
  <c r="A42" i="52"/>
  <c r="K37" i="45"/>
  <c r="J39" i="41"/>
  <c r="J39" i="50" s="1"/>
  <c r="J39" i="52"/>
  <c r="K38" i="41"/>
  <c r="K38" i="50" s="1"/>
  <c r="K38" i="52"/>
  <c r="L37" i="41"/>
  <c r="L37" i="50" s="1"/>
  <c r="L37" i="52"/>
  <c r="K39" i="24"/>
  <c r="L38" i="24"/>
  <c r="M38" i="24"/>
  <c r="M38" i="52" s="1"/>
  <c r="Z87" i="23"/>
  <c r="AA86" i="23"/>
  <c r="A42" i="50"/>
  <c r="A42" i="45"/>
  <c r="C42" i="50"/>
  <c r="C42" i="45"/>
  <c r="J38" i="45"/>
  <c r="S39" i="45"/>
  <c r="I39" i="45"/>
  <c r="S40" i="41"/>
  <c r="S40" i="50" s="1"/>
  <c r="I40" i="41"/>
  <c r="I40" i="50" s="1"/>
  <c r="C42" i="41"/>
  <c r="A42" i="41"/>
  <c r="L87" i="23"/>
  <c r="M86" i="23"/>
  <c r="A88" i="23"/>
  <c r="D88" i="23"/>
  <c r="AF81" i="23" l="1"/>
  <c r="W36" i="24" s="1"/>
  <c r="AE81" i="23"/>
  <c r="V36" i="24" s="1"/>
  <c r="AD81" i="23"/>
  <c r="U36" i="24" s="1"/>
  <c r="AC81" i="23"/>
  <c r="T36" i="24" s="1"/>
  <c r="V35" i="50"/>
  <c r="V35" i="45"/>
  <c r="AB87" i="23"/>
  <c r="S42" i="24" s="1"/>
  <c r="S42" i="52" s="1"/>
  <c r="U35" i="50"/>
  <c r="U35" i="45"/>
  <c r="T35" i="50"/>
  <c r="T35" i="45"/>
  <c r="W35" i="50"/>
  <c r="W35" i="45"/>
  <c r="Q35" i="50"/>
  <c r="Q35" i="45"/>
  <c r="N35" i="52"/>
  <c r="N35" i="41"/>
  <c r="U81" i="23"/>
  <c r="X81" i="23"/>
  <c r="Q36" i="24" s="1"/>
  <c r="W81" i="23"/>
  <c r="P36" i="24" s="1"/>
  <c r="Y81" i="23"/>
  <c r="R36" i="24" s="1"/>
  <c r="V81" i="23"/>
  <c r="O36" i="24" s="1"/>
  <c r="O35" i="50"/>
  <c r="O35" i="45"/>
  <c r="R35" i="50"/>
  <c r="R35" i="45"/>
  <c r="P35" i="50"/>
  <c r="P35" i="45"/>
  <c r="N87" i="23"/>
  <c r="M87" i="23" s="1"/>
  <c r="R87" i="23"/>
  <c r="O87" i="23"/>
  <c r="P87" i="23"/>
  <c r="Q87" i="23" s="1"/>
  <c r="D26" i="50"/>
  <c r="D26" i="45"/>
  <c r="F27" i="52"/>
  <c r="F27" i="41"/>
  <c r="H27" i="52"/>
  <c r="H27" i="41"/>
  <c r="E27" i="52"/>
  <c r="E27" i="41"/>
  <c r="G27" i="41"/>
  <c r="G27" i="52"/>
  <c r="D27" i="24"/>
  <c r="E73" i="23"/>
  <c r="F72" i="23"/>
  <c r="M37" i="45"/>
  <c r="L37" i="45"/>
  <c r="C42" i="24"/>
  <c r="A42" i="24"/>
  <c r="C88" i="23"/>
  <c r="C43" i="24" s="1"/>
  <c r="C43" i="52"/>
  <c r="B88" i="23"/>
  <c r="A43" i="24" s="1"/>
  <c r="A43" i="52"/>
  <c r="K38" i="45"/>
  <c r="M38" i="41"/>
  <c r="M38" i="50" s="1"/>
  <c r="L38" i="41"/>
  <c r="L38" i="52"/>
  <c r="J40" i="41"/>
  <c r="J40" i="50" s="1"/>
  <c r="J40" i="52"/>
  <c r="K39" i="41"/>
  <c r="K39" i="50" s="1"/>
  <c r="K39" i="52"/>
  <c r="K40" i="24"/>
  <c r="L39" i="24"/>
  <c r="M39" i="24"/>
  <c r="C43" i="43"/>
  <c r="J41" i="24"/>
  <c r="Z88" i="23"/>
  <c r="AA87" i="23"/>
  <c r="C43" i="50"/>
  <c r="C43" i="45"/>
  <c r="A43" i="50"/>
  <c r="A43" i="45"/>
  <c r="I40" i="45"/>
  <c r="J39" i="45"/>
  <c r="S40" i="45"/>
  <c r="I41" i="41"/>
  <c r="I41" i="50" s="1"/>
  <c r="S41" i="41"/>
  <c r="S41" i="50" s="1"/>
  <c r="C43" i="41"/>
  <c r="A43" i="41"/>
  <c r="L88" i="23"/>
  <c r="D89" i="23"/>
  <c r="A89" i="23"/>
  <c r="I42" i="24" l="1"/>
  <c r="I42" i="52" s="1"/>
  <c r="AB88" i="23"/>
  <c r="T36" i="41"/>
  <c r="T36" i="52"/>
  <c r="U36" i="41"/>
  <c r="U36" i="52"/>
  <c r="V36" i="41"/>
  <c r="V36" i="52"/>
  <c r="W36" i="52"/>
  <c r="W36" i="41"/>
  <c r="O36" i="41"/>
  <c r="O36" i="52"/>
  <c r="Q36" i="41"/>
  <c r="Q36" i="52"/>
  <c r="N36" i="24"/>
  <c r="T81" i="23"/>
  <c r="S82" i="23"/>
  <c r="P36" i="52"/>
  <c r="P36" i="41"/>
  <c r="N35" i="50"/>
  <c r="N35" i="45"/>
  <c r="R36" i="52"/>
  <c r="R36" i="41"/>
  <c r="N88" i="23"/>
  <c r="I43" i="24" s="1"/>
  <c r="I43" i="52" s="1"/>
  <c r="O88" i="23"/>
  <c r="R88" i="23"/>
  <c r="P88" i="23"/>
  <c r="G73" i="23"/>
  <c r="I73" i="23"/>
  <c r="F28" i="24" s="1"/>
  <c r="K73" i="23"/>
  <c r="H28" i="24" s="1"/>
  <c r="J73" i="23"/>
  <c r="G28" i="24" s="1"/>
  <c r="H73" i="23"/>
  <c r="E28" i="24" s="1"/>
  <c r="E27" i="50"/>
  <c r="E27" i="45"/>
  <c r="H27" i="45"/>
  <c r="H27" i="50"/>
  <c r="F27" i="45"/>
  <c r="F27" i="50"/>
  <c r="D27" i="41"/>
  <c r="D27" i="52"/>
  <c r="G27" i="50"/>
  <c r="G27" i="45"/>
  <c r="A43" i="43"/>
  <c r="M38" i="45"/>
  <c r="B89" i="23"/>
  <c r="A44" i="24" s="1"/>
  <c r="A44" i="52"/>
  <c r="C89" i="23"/>
  <c r="C44" i="24" s="1"/>
  <c r="C44" i="52"/>
  <c r="K39" i="45"/>
  <c r="J41" i="41"/>
  <c r="J41" i="50" s="1"/>
  <c r="J41" i="52"/>
  <c r="M39" i="41"/>
  <c r="M39" i="50" s="1"/>
  <c r="M39" i="52"/>
  <c r="K40" i="41"/>
  <c r="K40" i="50" s="1"/>
  <c r="K40" i="52"/>
  <c r="L39" i="41"/>
  <c r="L39" i="52"/>
  <c r="L38" i="50"/>
  <c r="L38" i="45"/>
  <c r="Q88" i="23"/>
  <c r="S43" i="24"/>
  <c r="S43" i="52" s="1"/>
  <c r="K41" i="24"/>
  <c r="J42" i="24"/>
  <c r="L40" i="24"/>
  <c r="M40" i="24"/>
  <c r="M40" i="52" s="1"/>
  <c r="AA88" i="23"/>
  <c r="Z89" i="23"/>
  <c r="A44" i="50"/>
  <c r="A44" i="45"/>
  <c r="C44" i="50"/>
  <c r="C44" i="45"/>
  <c r="J40" i="45"/>
  <c r="S41" i="45"/>
  <c r="I41" i="45"/>
  <c r="S42" i="41"/>
  <c r="S42" i="50" s="1"/>
  <c r="C44" i="41"/>
  <c r="A44" i="41"/>
  <c r="D90" i="23"/>
  <c r="A90" i="23"/>
  <c r="I42" i="41" l="1"/>
  <c r="I42" i="50" s="1"/>
  <c r="L89" i="23"/>
  <c r="M88" i="23"/>
  <c r="AE82" i="23"/>
  <c r="V37" i="24" s="1"/>
  <c r="AD82" i="23"/>
  <c r="U37" i="24" s="1"/>
  <c r="AC82" i="23"/>
  <c r="T37" i="24" s="1"/>
  <c r="AF82" i="23"/>
  <c r="W37" i="24" s="1"/>
  <c r="U36" i="50"/>
  <c r="U36" i="45"/>
  <c r="T36" i="50"/>
  <c r="T36" i="45"/>
  <c r="V36" i="50"/>
  <c r="V36" i="45"/>
  <c r="AB89" i="23"/>
  <c r="Z90" i="23" s="1"/>
  <c r="W36" i="50"/>
  <c r="W36" i="45"/>
  <c r="P36" i="50"/>
  <c r="P36" i="45"/>
  <c r="N36" i="52"/>
  <c r="N36" i="41"/>
  <c r="Q36" i="50"/>
  <c r="Q36" i="45"/>
  <c r="U82" i="23"/>
  <c r="X82" i="23"/>
  <c r="Q37" i="24" s="1"/>
  <c r="Y82" i="23"/>
  <c r="R37" i="24" s="1"/>
  <c r="W82" i="23"/>
  <c r="P37" i="24" s="1"/>
  <c r="V82" i="23"/>
  <c r="O37" i="24" s="1"/>
  <c r="R36" i="50"/>
  <c r="R36" i="45"/>
  <c r="O36" i="50"/>
  <c r="O36" i="45"/>
  <c r="N89" i="23"/>
  <c r="I44" i="24" s="1"/>
  <c r="I44" i="52" s="1"/>
  <c r="R89" i="23"/>
  <c r="P89" i="23"/>
  <c r="Q89" i="23" s="1"/>
  <c r="O89" i="23"/>
  <c r="D27" i="45"/>
  <c r="D27" i="50"/>
  <c r="G28" i="52"/>
  <c r="G28" i="41"/>
  <c r="F28" i="41"/>
  <c r="F28" i="52"/>
  <c r="E28" i="52"/>
  <c r="E28" i="41"/>
  <c r="H28" i="52"/>
  <c r="H28" i="41"/>
  <c r="F73" i="23"/>
  <c r="D28" i="24"/>
  <c r="E74" i="23"/>
  <c r="C44" i="43"/>
  <c r="M39" i="45"/>
  <c r="A44" i="43"/>
  <c r="M40" i="41"/>
  <c r="M40" i="50" s="1"/>
  <c r="B90" i="23"/>
  <c r="A45" i="24" s="1"/>
  <c r="A45" i="52"/>
  <c r="C90" i="23"/>
  <c r="C45" i="24" s="1"/>
  <c r="C45" i="52"/>
  <c r="K40" i="45"/>
  <c r="L40" i="41"/>
  <c r="L40" i="52"/>
  <c r="J42" i="41"/>
  <c r="J42" i="50" s="1"/>
  <c r="J42" i="52"/>
  <c r="K41" i="41"/>
  <c r="K41" i="50" s="1"/>
  <c r="K41" i="52"/>
  <c r="L39" i="50"/>
  <c r="L39" i="45"/>
  <c r="A45" i="43"/>
  <c r="K42" i="24"/>
  <c r="L41" i="24"/>
  <c r="M41" i="24"/>
  <c r="J43" i="24"/>
  <c r="C45" i="50"/>
  <c r="C45" i="45"/>
  <c r="A45" i="50"/>
  <c r="A45" i="45"/>
  <c r="J41" i="45"/>
  <c r="I42" i="45"/>
  <c r="S42" i="45"/>
  <c r="S43" i="41"/>
  <c r="S43" i="50" s="1"/>
  <c r="I43" i="41"/>
  <c r="I43" i="50" s="1"/>
  <c r="A45" i="41"/>
  <c r="C45" i="41"/>
  <c r="L90" i="23"/>
  <c r="A91" i="23"/>
  <c r="D91" i="23"/>
  <c r="M89" i="23" l="1"/>
  <c r="AB90" i="23"/>
  <c r="S44" i="24"/>
  <c r="S44" i="52" s="1"/>
  <c r="AA89" i="23"/>
  <c r="W37" i="41"/>
  <c r="W37" i="52"/>
  <c r="T37" i="41"/>
  <c r="T37" i="52"/>
  <c r="U37" i="41"/>
  <c r="U37" i="52"/>
  <c r="V37" i="41"/>
  <c r="V37" i="52"/>
  <c r="P37" i="52"/>
  <c r="P37" i="41"/>
  <c r="Q37" i="41"/>
  <c r="Q37" i="52"/>
  <c r="O37" i="41"/>
  <c r="O37" i="52"/>
  <c r="S83" i="23"/>
  <c r="N37" i="24"/>
  <c r="T82" i="23"/>
  <c r="N36" i="50"/>
  <c r="N36" i="45"/>
  <c r="R37" i="52"/>
  <c r="R37" i="41"/>
  <c r="N90" i="23"/>
  <c r="O90" i="23"/>
  <c r="R90" i="23"/>
  <c r="P90" i="23"/>
  <c r="Q90" i="23" s="1"/>
  <c r="D28" i="41"/>
  <c r="D28" i="52"/>
  <c r="H28" i="50"/>
  <c r="H28" i="45"/>
  <c r="E28" i="45"/>
  <c r="E28" i="50"/>
  <c r="G28" i="50"/>
  <c r="G28" i="45"/>
  <c r="G74" i="23"/>
  <c r="K74" i="23"/>
  <c r="H29" i="24" s="1"/>
  <c r="J74" i="23"/>
  <c r="G29" i="24" s="1"/>
  <c r="H74" i="23"/>
  <c r="E29" i="24" s="1"/>
  <c r="I74" i="23"/>
  <c r="F29" i="24" s="1"/>
  <c r="F28" i="50"/>
  <c r="F28" i="45"/>
  <c r="C45" i="43"/>
  <c r="M40" i="45"/>
  <c r="K41" i="45"/>
  <c r="C91" i="23"/>
  <c r="C46" i="24" s="1"/>
  <c r="C46" i="52"/>
  <c r="B91" i="23"/>
  <c r="A46" i="24" s="1"/>
  <c r="A46" i="52"/>
  <c r="J43" i="41"/>
  <c r="J43" i="50" s="1"/>
  <c r="J43" i="52"/>
  <c r="M41" i="41"/>
  <c r="M41" i="50" s="1"/>
  <c r="M41" i="52"/>
  <c r="K42" i="41"/>
  <c r="K42" i="50" s="1"/>
  <c r="K42" i="52"/>
  <c r="L41" i="41"/>
  <c r="L41" i="52"/>
  <c r="L40" i="50"/>
  <c r="L40" i="45"/>
  <c r="A46" i="43"/>
  <c r="I45" i="24"/>
  <c r="I45" i="52" s="1"/>
  <c r="S45" i="24"/>
  <c r="S45" i="52" s="1"/>
  <c r="K43" i="24"/>
  <c r="L42" i="24"/>
  <c r="M42" i="24"/>
  <c r="M42" i="52" s="1"/>
  <c r="J44" i="24"/>
  <c r="Z91" i="23"/>
  <c r="AA90" i="23"/>
  <c r="C46" i="50"/>
  <c r="C46" i="45"/>
  <c r="A46" i="50"/>
  <c r="A46" i="45"/>
  <c r="J42" i="45"/>
  <c r="I43" i="45"/>
  <c r="S43" i="45"/>
  <c r="S44" i="41"/>
  <c r="S44" i="50" s="1"/>
  <c r="I44" i="41"/>
  <c r="I44" i="50" s="1"/>
  <c r="A46" i="41"/>
  <c r="C46" i="41"/>
  <c r="L91" i="23"/>
  <c r="M90" i="23"/>
  <c r="D92" i="23"/>
  <c r="A92" i="23"/>
  <c r="AE83" i="23" l="1"/>
  <c r="V38" i="24" s="1"/>
  <c r="AF83" i="23"/>
  <c r="W38" i="24" s="1"/>
  <c r="AD83" i="23"/>
  <c r="U38" i="24" s="1"/>
  <c r="AC83" i="23"/>
  <c r="T38" i="24" s="1"/>
  <c r="T37" i="50"/>
  <c r="T37" i="45"/>
  <c r="W37" i="50"/>
  <c r="W37" i="45"/>
  <c r="U37" i="50"/>
  <c r="U37" i="45"/>
  <c r="AB91" i="23"/>
  <c r="Z92" i="23" s="1"/>
  <c r="V37" i="50"/>
  <c r="V37" i="45"/>
  <c r="N37" i="52"/>
  <c r="N37" i="41"/>
  <c r="U83" i="23"/>
  <c r="Y83" i="23"/>
  <c r="R38" i="24" s="1"/>
  <c r="X83" i="23"/>
  <c r="Q38" i="24" s="1"/>
  <c r="V83" i="23"/>
  <c r="O38" i="24" s="1"/>
  <c r="W83" i="23"/>
  <c r="P38" i="24" s="1"/>
  <c r="O37" i="50"/>
  <c r="O37" i="45"/>
  <c r="Q37" i="45"/>
  <c r="Q37" i="50"/>
  <c r="P37" i="50"/>
  <c r="P37" i="45"/>
  <c r="R37" i="50"/>
  <c r="R37" i="45"/>
  <c r="N91" i="23"/>
  <c r="I46" i="24" s="1"/>
  <c r="I46" i="52" s="1"/>
  <c r="R91" i="23"/>
  <c r="O91" i="23"/>
  <c r="P91" i="23"/>
  <c r="Q91" i="23" s="1"/>
  <c r="E29" i="52"/>
  <c r="E29" i="41"/>
  <c r="H29" i="41"/>
  <c r="H29" i="52"/>
  <c r="F29" i="52"/>
  <c r="F29" i="41"/>
  <c r="G29" i="41"/>
  <c r="G29" i="52"/>
  <c r="D29" i="24"/>
  <c r="E75" i="23"/>
  <c r="F74" i="23"/>
  <c r="D28" i="50"/>
  <c r="D28" i="45"/>
  <c r="C46" i="43"/>
  <c r="M41" i="45"/>
  <c r="K42" i="45"/>
  <c r="C92" i="23"/>
  <c r="C47" i="43" s="1"/>
  <c r="C47" i="52"/>
  <c r="B92" i="23"/>
  <c r="A47" i="43" s="1"/>
  <c r="A47" i="52"/>
  <c r="M42" i="41"/>
  <c r="M42" i="50" s="1"/>
  <c r="L42" i="41"/>
  <c r="L42" i="52"/>
  <c r="L41" i="50"/>
  <c r="L41" i="45"/>
  <c r="J44" i="41"/>
  <c r="J44" i="50" s="1"/>
  <c r="J44" i="52"/>
  <c r="K43" i="41"/>
  <c r="K43" i="50" s="1"/>
  <c r="K43" i="52"/>
  <c r="K44" i="24"/>
  <c r="L43" i="24"/>
  <c r="M43" i="24"/>
  <c r="M43" i="52" s="1"/>
  <c r="J45" i="24"/>
  <c r="A47" i="50"/>
  <c r="A47" i="45"/>
  <c r="C47" i="50"/>
  <c r="C47" i="45"/>
  <c r="S44" i="45"/>
  <c r="J43" i="45"/>
  <c r="I44" i="45"/>
  <c r="I45" i="41"/>
  <c r="I45" i="50" s="1"/>
  <c r="S45" i="41"/>
  <c r="S45" i="50" s="1"/>
  <c r="C47" i="41"/>
  <c r="A47" i="41"/>
  <c r="D93" i="23"/>
  <c r="A93" i="23"/>
  <c r="AB92" i="23" l="1"/>
  <c r="M91" i="23"/>
  <c r="S46" i="24"/>
  <c r="S46" i="52" s="1"/>
  <c r="L92" i="23"/>
  <c r="N92" i="23" s="1"/>
  <c r="AA91" i="23"/>
  <c r="T38" i="41"/>
  <c r="T38" i="52"/>
  <c r="U38" i="52"/>
  <c r="U38" i="41"/>
  <c r="W38" i="52"/>
  <c r="W38" i="41"/>
  <c r="V38" i="41"/>
  <c r="V38" i="52"/>
  <c r="O38" i="41"/>
  <c r="O38" i="52"/>
  <c r="Q38" i="41"/>
  <c r="Q38" i="52"/>
  <c r="R38" i="52"/>
  <c r="R38" i="41"/>
  <c r="P38" i="41"/>
  <c r="P38" i="52"/>
  <c r="S84" i="23"/>
  <c r="N38" i="24"/>
  <c r="T83" i="23"/>
  <c r="N37" i="50"/>
  <c r="N37" i="45"/>
  <c r="P92" i="23"/>
  <c r="Q92" i="23" s="1"/>
  <c r="G75" i="23"/>
  <c r="I75" i="23"/>
  <c r="F30" i="24" s="1"/>
  <c r="K75" i="23"/>
  <c r="H30" i="24" s="1"/>
  <c r="J75" i="23"/>
  <c r="G30" i="24" s="1"/>
  <c r="H75" i="23"/>
  <c r="E30" i="24" s="1"/>
  <c r="F29" i="50"/>
  <c r="F29" i="45"/>
  <c r="E29" i="50"/>
  <c r="E29" i="45"/>
  <c r="D29" i="41"/>
  <c r="D29" i="52"/>
  <c r="G29" i="45"/>
  <c r="G29" i="50"/>
  <c r="H29" i="45"/>
  <c r="H29" i="50"/>
  <c r="C47" i="24"/>
  <c r="A47" i="24"/>
  <c r="M42" i="45"/>
  <c r="K43" i="45"/>
  <c r="C93" i="23"/>
  <c r="C48" i="43" s="1"/>
  <c r="C48" i="52"/>
  <c r="B93" i="23"/>
  <c r="A48" i="43" s="1"/>
  <c r="A48" i="52"/>
  <c r="M43" i="41"/>
  <c r="M43" i="50" s="1"/>
  <c r="J45" i="41"/>
  <c r="J45" i="50" s="1"/>
  <c r="J45" i="52"/>
  <c r="K44" i="41"/>
  <c r="K44" i="50" s="1"/>
  <c r="K44" i="52"/>
  <c r="L42" i="50"/>
  <c r="L42" i="45"/>
  <c r="L43" i="41"/>
  <c r="L43" i="50" s="1"/>
  <c r="L43" i="52"/>
  <c r="S47" i="24"/>
  <c r="S47" i="52" s="1"/>
  <c r="K45" i="24"/>
  <c r="L44" i="24"/>
  <c r="M44" i="24"/>
  <c r="J46" i="24"/>
  <c r="Z93" i="23"/>
  <c r="AA92" i="23"/>
  <c r="A48" i="50"/>
  <c r="A48" i="45"/>
  <c r="C48" i="50"/>
  <c r="C48" i="45"/>
  <c r="J44" i="45"/>
  <c r="S45" i="45"/>
  <c r="I45" i="45"/>
  <c r="S46" i="41"/>
  <c r="S46" i="50" s="1"/>
  <c r="I46" i="41"/>
  <c r="I46" i="50" s="1"/>
  <c r="C48" i="41"/>
  <c r="A48" i="41"/>
  <c r="D94" i="23"/>
  <c r="A94" i="23"/>
  <c r="R92" i="23" l="1"/>
  <c r="O92" i="23"/>
  <c r="I47" i="24"/>
  <c r="I47" i="52" s="1"/>
  <c r="L93" i="23"/>
  <c r="O93" i="23" s="1"/>
  <c r="M92" i="23"/>
  <c r="T38" i="50"/>
  <c r="T38" i="45"/>
  <c r="AB93" i="23"/>
  <c r="AA93" i="23" s="1"/>
  <c r="V38" i="50"/>
  <c r="V38" i="45"/>
  <c r="W38" i="50"/>
  <c r="W38" i="45"/>
  <c r="AC84" i="23"/>
  <c r="T39" i="24" s="1"/>
  <c r="AD84" i="23"/>
  <c r="U39" i="24" s="1"/>
  <c r="AF84" i="23"/>
  <c r="W39" i="24" s="1"/>
  <c r="AE84" i="23"/>
  <c r="V39" i="24" s="1"/>
  <c r="U38" i="50"/>
  <c r="U38" i="45"/>
  <c r="U84" i="23"/>
  <c r="Y84" i="23"/>
  <c r="R39" i="24" s="1"/>
  <c r="X84" i="23"/>
  <c r="Q39" i="24" s="1"/>
  <c r="W84" i="23"/>
  <c r="P39" i="24" s="1"/>
  <c r="V84" i="23"/>
  <c r="O39" i="24" s="1"/>
  <c r="N38" i="52"/>
  <c r="N38" i="41"/>
  <c r="P38" i="50"/>
  <c r="P38" i="45"/>
  <c r="Q38" i="50"/>
  <c r="Q38" i="45"/>
  <c r="R38" i="50"/>
  <c r="R38" i="45"/>
  <c r="O38" i="50"/>
  <c r="O38" i="45"/>
  <c r="N93" i="23"/>
  <c r="L94" i="23" s="1"/>
  <c r="R93" i="23"/>
  <c r="P93" i="23"/>
  <c r="Q93" i="23" s="1"/>
  <c r="D29" i="50"/>
  <c r="D29" i="45"/>
  <c r="G30" i="52"/>
  <c r="G30" i="41"/>
  <c r="F30" i="52"/>
  <c r="F30" i="41"/>
  <c r="E30" i="41"/>
  <c r="E30" i="52"/>
  <c r="H30" i="41"/>
  <c r="H30" i="52"/>
  <c r="D30" i="24"/>
  <c r="E76" i="23"/>
  <c r="F75" i="23"/>
  <c r="K44" i="45"/>
  <c r="C48" i="24"/>
  <c r="A48" i="24"/>
  <c r="B94" i="23"/>
  <c r="A49" i="43" s="1"/>
  <c r="A49" i="52"/>
  <c r="C94" i="23"/>
  <c r="C49" i="43" s="1"/>
  <c r="C49" i="52"/>
  <c r="L43" i="45"/>
  <c r="M43" i="45"/>
  <c r="L44" i="41"/>
  <c r="L44" i="52"/>
  <c r="J46" i="41"/>
  <c r="J46" i="50" s="1"/>
  <c r="J46" i="52"/>
  <c r="M44" i="41"/>
  <c r="M44" i="50" s="1"/>
  <c r="M44" i="52"/>
  <c r="K45" i="41"/>
  <c r="K45" i="50" s="1"/>
  <c r="K45" i="52"/>
  <c r="S48" i="24"/>
  <c r="S48" i="52" s="1"/>
  <c r="K46" i="24"/>
  <c r="L45" i="24"/>
  <c r="M45" i="24"/>
  <c r="M45" i="52" s="1"/>
  <c r="J47" i="24"/>
  <c r="Z94" i="23"/>
  <c r="A49" i="50"/>
  <c r="A49" i="45"/>
  <c r="C49" i="50"/>
  <c r="C49" i="45"/>
  <c r="S46" i="45"/>
  <c r="J45" i="45"/>
  <c r="I46" i="45"/>
  <c r="I47" i="41"/>
  <c r="I47" i="50" s="1"/>
  <c r="S47" i="41"/>
  <c r="S47" i="50" s="1"/>
  <c r="C49" i="41"/>
  <c r="A49" i="41"/>
  <c r="D95" i="23"/>
  <c r="A95" i="23"/>
  <c r="I48" i="24" l="1"/>
  <c r="I48" i="52" s="1"/>
  <c r="M93" i="23"/>
  <c r="V39" i="52"/>
  <c r="V39" i="41"/>
  <c r="W39" i="52"/>
  <c r="W39" i="41"/>
  <c r="U39" i="41"/>
  <c r="U39" i="52"/>
  <c r="T39" i="41"/>
  <c r="T39" i="52"/>
  <c r="AB94" i="23"/>
  <c r="AA94" i="23" s="1"/>
  <c r="N38" i="50"/>
  <c r="N38" i="45"/>
  <c r="O39" i="52"/>
  <c r="O39" i="41"/>
  <c r="P39" i="41"/>
  <c r="P39" i="52"/>
  <c r="Q39" i="41"/>
  <c r="Q39" i="52"/>
  <c r="R39" i="52"/>
  <c r="R39" i="41"/>
  <c r="N39" i="24"/>
  <c r="T84" i="23"/>
  <c r="S85" i="23"/>
  <c r="N94" i="23"/>
  <c r="I49" i="24" s="1"/>
  <c r="I49" i="52" s="1"/>
  <c r="O94" i="23"/>
  <c r="R94" i="23"/>
  <c r="P94" i="23"/>
  <c r="G76" i="23"/>
  <c r="K76" i="23"/>
  <c r="H31" i="24" s="1"/>
  <c r="J76" i="23"/>
  <c r="G31" i="24" s="1"/>
  <c r="I76" i="23"/>
  <c r="F31" i="24" s="1"/>
  <c r="H76" i="23"/>
  <c r="E31" i="24" s="1"/>
  <c r="F30" i="50"/>
  <c r="F30" i="45"/>
  <c r="G30" i="45"/>
  <c r="G30" i="50"/>
  <c r="D30" i="41"/>
  <c r="D30" i="52"/>
  <c r="H30" i="45"/>
  <c r="H30" i="50"/>
  <c r="E30" i="45"/>
  <c r="E30" i="50"/>
  <c r="A49" i="24"/>
  <c r="C49" i="24"/>
  <c r="K45" i="45"/>
  <c r="M44" i="45"/>
  <c r="C95" i="23"/>
  <c r="C50" i="43" s="1"/>
  <c r="C50" i="52"/>
  <c r="B95" i="23"/>
  <c r="A50" i="43" s="1"/>
  <c r="A50" i="52"/>
  <c r="M45" i="41"/>
  <c r="M45" i="50" s="1"/>
  <c r="L45" i="41"/>
  <c r="L45" i="52"/>
  <c r="J47" i="41"/>
  <c r="J47" i="50" s="1"/>
  <c r="J47" i="52"/>
  <c r="K46" i="41"/>
  <c r="K46" i="50" s="1"/>
  <c r="K46" i="52"/>
  <c r="L44" i="50"/>
  <c r="L44" i="45"/>
  <c r="Q94" i="23"/>
  <c r="K47" i="24"/>
  <c r="J48" i="24"/>
  <c r="L46" i="24"/>
  <c r="M46" i="24"/>
  <c r="A50" i="50"/>
  <c r="A50" i="45"/>
  <c r="C50" i="50"/>
  <c r="C50" i="45"/>
  <c r="J46" i="45"/>
  <c r="S47" i="45"/>
  <c r="I47" i="45"/>
  <c r="S48" i="41"/>
  <c r="S48" i="50" s="1"/>
  <c r="I48" i="41"/>
  <c r="I48" i="50" s="1"/>
  <c r="C50" i="41"/>
  <c r="A50" i="41"/>
  <c r="A96" i="23"/>
  <c r="D96" i="23"/>
  <c r="M94" i="23" l="1"/>
  <c r="L95" i="23"/>
  <c r="T39" i="50"/>
  <c r="T39" i="45"/>
  <c r="U39" i="50"/>
  <c r="U39" i="45"/>
  <c r="W39" i="50"/>
  <c r="W39" i="45"/>
  <c r="S49" i="24"/>
  <c r="S49" i="52" s="1"/>
  <c r="V39" i="50"/>
  <c r="V39" i="45"/>
  <c r="Z95" i="23"/>
  <c r="AD85" i="23"/>
  <c r="U40" i="24" s="1"/>
  <c r="AF85" i="23"/>
  <c r="W40" i="24" s="1"/>
  <c r="AE85" i="23"/>
  <c r="V40" i="24" s="1"/>
  <c r="AC85" i="23"/>
  <c r="T40" i="24" s="1"/>
  <c r="N39" i="52"/>
  <c r="N39" i="41"/>
  <c r="P39" i="50"/>
  <c r="P39" i="45"/>
  <c r="R39" i="50"/>
  <c r="R39" i="45"/>
  <c r="Q39" i="50"/>
  <c r="Q39" i="45"/>
  <c r="O39" i="50"/>
  <c r="O39" i="45"/>
  <c r="U85" i="23"/>
  <c r="Y85" i="23"/>
  <c r="R40" i="24" s="1"/>
  <c r="X85" i="23"/>
  <c r="Q40" i="24" s="1"/>
  <c r="W85" i="23"/>
  <c r="P40" i="24" s="1"/>
  <c r="V85" i="23"/>
  <c r="O40" i="24" s="1"/>
  <c r="N95" i="23"/>
  <c r="R95" i="23"/>
  <c r="O95" i="23"/>
  <c r="P95" i="23"/>
  <c r="Q95" i="23" s="1"/>
  <c r="D30" i="50"/>
  <c r="D30" i="45"/>
  <c r="F31" i="52"/>
  <c r="F31" i="41"/>
  <c r="H31" i="52"/>
  <c r="H31" i="41"/>
  <c r="E31" i="52"/>
  <c r="E31" i="41"/>
  <c r="G31" i="52"/>
  <c r="G31" i="41"/>
  <c r="E77" i="23"/>
  <c r="F76" i="23"/>
  <c r="D31" i="24"/>
  <c r="A50" i="24"/>
  <c r="C50" i="24"/>
  <c r="M45" i="45"/>
  <c r="K46" i="45"/>
  <c r="B96" i="23"/>
  <c r="A51" i="43" s="1"/>
  <c r="A51" i="52"/>
  <c r="C96" i="23"/>
  <c r="C51" i="43" s="1"/>
  <c r="C51" i="52"/>
  <c r="J48" i="41"/>
  <c r="J48" i="50" s="1"/>
  <c r="J48" i="52"/>
  <c r="L46" i="41"/>
  <c r="L46" i="50" s="1"/>
  <c r="L46" i="52"/>
  <c r="M46" i="41"/>
  <c r="M46" i="50" s="1"/>
  <c r="M46" i="52"/>
  <c r="K47" i="41"/>
  <c r="K47" i="50" s="1"/>
  <c r="K47" i="52"/>
  <c r="L45" i="50"/>
  <c r="L45" i="45"/>
  <c r="I50" i="24"/>
  <c r="I50" i="52" s="1"/>
  <c r="K48" i="24"/>
  <c r="L47" i="24"/>
  <c r="M47" i="24"/>
  <c r="M47" i="52" s="1"/>
  <c r="J49" i="24"/>
  <c r="C51" i="50"/>
  <c r="C51" i="45"/>
  <c r="A51" i="50"/>
  <c r="A51" i="45"/>
  <c r="I48" i="45"/>
  <c r="S48" i="45"/>
  <c r="J47" i="45"/>
  <c r="S49" i="41"/>
  <c r="S49" i="50" s="1"/>
  <c r="I49" i="41"/>
  <c r="I49" i="50" s="1"/>
  <c r="A51" i="41"/>
  <c r="C51" i="41"/>
  <c r="L96" i="23"/>
  <c r="M95" i="23"/>
  <c r="A97" i="23"/>
  <c r="D97" i="23"/>
  <c r="W40" i="52" l="1"/>
  <c r="W40" i="41"/>
  <c r="AB95" i="23"/>
  <c r="T40" i="52"/>
  <c r="T40" i="41"/>
  <c r="U40" i="41"/>
  <c r="U40" i="52"/>
  <c r="V40" i="52"/>
  <c r="V40" i="41"/>
  <c r="N40" i="24"/>
  <c r="S86" i="23"/>
  <c r="T85" i="23"/>
  <c r="R40" i="41"/>
  <c r="R40" i="52"/>
  <c r="P40" i="52"/>
  <c r="P40" i="41"/>
  <c r="N39" i="50"/>
  <c r="N39" i="45"/>
  <c r="O40" i="52"/>
  <c r="O40" i="41"/>
  <c r="Q40" i="41"/>
  <c r="Q40" i="52"/>
  <c r="N96" i="23"/>
  <c r="M96" i="23" s="1"/>
  <c r="O96" i="23"/>
  <c r="R96" i="23"/>
  <c r="P96" i="23"/>
  <c r="G31" i="45"/>
  <c r="G31" i="50"/>
  <c r="E31" i="45"/>
  <c r="E31" i="50"/>
  <c r="H31" i="45"/>
  <c r="H31" i="50"/>
  <c r="F31" i="50"/>
  <c r="F31" i="45"/>
  <c r="D31" i="52"/>
  <c r="D31" i="41"/>
  <c r="G77" i="23"/>
  <c r="I77" i="23"/>
  <c r="F32" i="24" s="1"/>
  <c r="K77" i="23"/>
  <c r="H32" i="24" s="1"/>
  <c r="J77" i="23"/>
  <c r="G32" i="24" s="1"/>
  <c r="H77" i="23"/>
  <c r="E32" i="24" s="1"/>
  <c r="A51" i="24"/>
  <c r="C51" i="24"/>
  <c r="C97" i="23"/>
  <c r="C52" i="43" s="1"/>
  <c r="C52" i="52"/>
  <c r="B97" i="23"/>
  <c r="A52" i="43" s="1"/>
  <c r="A52" i="52"/>
  <c r="M46" i="45"/>
  <c r="K47" i="45"/>
  <c r="M47" i="41"/>
  <c r="M47" i="50" s="1"/>
  <c r="J49" i="41"/>
  <c r="J49" i="50" s="1"/>
  <c r="J49" i="52"/>
  <c r="K48" i="41"/>
  <c r="K48" i="50" s="1"/>
  <c r="K48" i="52"/>
  <c r="L46" i="45"/>
  <c r="L47" i="41"/>
  <c r="L47" i="52"/>
  <c r="A52" i="24"/>
  <c r="K49" i="24"/>
  <c r="L48" i="24"/>
  <c r="M48" i="24"/>
  <c r="M48" i="52" s="1"/>
  <c r="J50" i="24"/>
  <c r="Q96" i="23"/>
  <c r="C52" i="50"/>
  <c r="C52" i="45"/>
  <c r="A52" i="50"/>
  <c r="A52" i="45"/>
  <c r="J48" i="45"/>
  <c r="I49" i="45"/>
  <c r="S49" i="45"/>
  <c r="I50" i="41"/>
  <c r="I50" i="50" s="1"/>
  <c r="C52" i="41"/>
  <c r="A52" i="41"/>
  <c r="A98" i="23"/>
  <c r="D98" i="23"/>
  <c r="I51" i="24" l="1"/>
  <c r="I51" i="52" s="1"/>
  <c r="L97" i="23"/>
  <c r="U40" i="50"/>
  <c r="U40" i="45"/>
  <c r="T40" i="50"/>
  <c r="T40" i="45"/>
  <c r="AC86" i="23"/>
  <c r="T41" i="24" s="1"/>
  <c r="AF86" i="23"/>
  <c r="W41" i="24" s="1"/>
  <c r="AD86" i="23"/>
  <c r="U41" i="24" s="1"/>
  <c r="AE86" i="23"/>
  <c r="V41" i="24" s="1"/>
  <c r="AA95" i="23"/>
  <c r="Z96" i="23"/>
  <c r="S50" i="24"/>
  <c r="W40" i="50"/>
  <c r="W40" i="45"/>
  <c r="V40" i="45"/>
  <c r="V40" i="50"/>
  <c r="R40" i="50"/>
  <c r="R40" i="45"/>
  <c r="O40" i="50"/>
  <c r="O40" i="45"/>
  <c r="P40" i="50"/>
  <c r="P40" i="45"/>
  <c r="U86" i="23"/>
  <c r="V86" i="23"/>
  <c r="O41" i="24" s="1"/>
  <c r="Y86" i="23"/>
  <c r="R41" i="24" s="1"/>
  <c r="X86" i="23"/>
  <c r="Q41" i="24" s="1"/>
  <c r="W86" i="23"/>
  <c r="P41" i="24" s="1"/>
  <c r="Q40" i="50"/>
  <c r="Q40" i="45"/>
  <c r="N40" i="52"/>
  <c r="N40" i="41"/>
  <c r="N97" i="23"/>
  <c r="I52" i="24" s="1"/>
  <c r="I52" i="52" s="1"/>
  <c r="R97" i="23"/>
  <c r="O97" i="23"/>
  <c r="P97" i="23"/>
  <c r="Q97" i="23" s="1"/>
  <c r="G32" i="41"/>
  <c r="G32" i="52"/>
  <c r="F32" i="52"/>
  <c r="F32" i="41"/>
  <c r="D31" i="50"/>
  <c r="D31" i="45"/>
  <c r="E32" i="41"/>
  <c r="E32" i="52"/>
  <c r="H32" i="52"/>
  <c r="H32" i="41"/>
  <c r="E78" i="23"/>
  <c r="F77" i="23"/>
  <c r="D32" i="24"/>
  <c r="C52" i="24"/>
  <c r="M47" i="45"/>
  <c r="B98" i="23"/>
  <c r="A53" i="43" s="1"/>
  <c r="A53" i="52"/>
  <c r="C98" i="23"/>
  <c r="C53" i="43" s="1"/>
  <c r="C53" i="52"/>
  <c r="K48" i="45"/>
  <c r="M48" i="41"/>
  <c r="M48" i="50" s="1"/>
  <c r="L48" i="41"/>
  <c r="L48" i="52"/>
  <c r="L47" i="50"/>
  <c r="L47" i="45"/>
  <c r="J50" i="41"/>
  <c r="J50" i="50" s="1"/>
  <c r="J50" i="52"/>
  <c r="K49" i="41"/>
  <c r="K49" i="50" s="1"/>
  <c r="K49" i="52"/>
  <c r="C53" i="24"/>
  <c r="J51" i="24"/>
  <c r="K50" i="24"/>
  <c r="L49" i="24"/>
  <c r="M49" i="24"/>
  <c r="C53" i="50"/>
  <c r="C53" i="45"/>
  <c r="A53" i="50"/>
  <c r="A53" i="45"/>
  <c r="J49" i="45"/>
  <c r="I50" i="45"/>
  <c r="I51" i="41"/>
  <c r="I51" i="50" s="1"/>
  <c r="C53" i="41"/>
  <c r="A53" i="41"/>
  <c r="L98" i="23"/>
  <c r="M97" i="23"/>
  <c r="A99" i="23"/>
  <c r="D99" i="23"/>
  <c r="S50" i="52" l="1"/>
  <c r="S50" i="41"/>
  <c r="AB96" i="23"/>
  <c r="V41" i="52"/>
  <c r="V41" i="41"/>
  <c r="U41" i="41"/>
  <c r="U41" i="52"/>
  <c r="W41" i="52"/>
  <c r="W41" i="41"/>
  <c r="T41" i="41"/>
  <c r="T41" i="52"/>
  <c r="R41" i="41"/>
  <c r="R41" i="52"/>
  <c r="O41" i="41"/>
  <c r="O41" i="52"/>
  <c r="Q41" i="41"/>
  <c r="Q41" i="52"/>
  <c r="T86" i="23"/>
  <c r="N41" i="24"/>
  <c r="S87" i="23"/>
  <c r="P41" i="41"/>
  <c r="P41" i="52"/>
  <c r="N40" i="50"/>
  <c r="N40" i="45"/>
  <c r="N98" i="23"/>
  <c r="O98" i="23"/>
  <c r="R98" i="23"/>
  <c r="P98" i="23"/>
  <c r="Q98" i="23" s="1"/>
  <c r="H32" i="50"/>
  <c r="H32" i="45"/>
  <c r="F32" i="45"/>
  <c r="F32" i="50"/>
  <c r="D32" i="52"/>
  <c r="D32" i="41"/>
  <c r="G78" i="23"/>
  <c r="K78" i="23"/>
  <c r="H33" i="24" s="1"/>
  <c r="J78" i="23"/>
  <c r="G33" i="24" s="1"/>
  <c r="H78" i="23"/>
  <c r="E33" i="24" s="1"/>
  <c r="I78" i="23"/>
  <c r="F33" i="24" s="1"/>
  <c r="E32" i="45"/>
  <c r="E32" i="50"/>
  <c r="G32" i="45"/>
  <c r="G32" i="50"/>
  <c r="A53" i="24"/>
  <c r="M48" i="45"/>
  <c r="C99" i="23"/>
  <c r="C54" i="43" s="1"/>
  <c r="C54" i="52"/>
  <c r="B99" i="23"/>
  <c r="A54" i="43" s="1"/>
  <c r="A54" i="52"/>
  <c r="K49" i="45"/>
  <c r="M49" i="41"/>
  <c r="M49" i="50" s="1"/>
  <c r="M49" i="52"/>
  <c r="K50" i="41"/>
  <c r="K50" i="50" s="1"/>
  <c r="K50" i="52"/>
  <c r="J51" i="41"/>
  <c r="J51" i="50" s="1"/>
  <c r="J51" i="52"/>
  <c r="L49" i="41"/>
  <c r="L49" i="52"/>
  <c r="L48" i="50"/>
  <c r="L48" i="45"/>
  <c r="I53" i="24"/>
  <c r="I53" i="52" s="1"/>
  <c r="L50" i="24"/>
  <c r="M50" i="24"/>
  <c r="M50" i="52" s="1"/>
  <c r="K51" i="24"/>
  <c r="J52" i="24"/>
  <c r="C54" i="50"/>
  <c r="C54" i="45"/>
  <c r="A54" i="50"/>
  <c r="A54" i="45"/>
  <c r="J50" i="45"/>
  <c r="I51" i="45"/>
  <c r="I52" i="41"/>
  <c r="I52" i="50" s="1"/>
  <c r="C54" i="41"/>
  <c r="A54" i="41"/>
  <c r="L99" i="23"/>
  <c r="M98" i="23"/>
  <c r="D100" i="23"/>
  <c r="A100" i="23"/>
  <c r="AD87" i="23" l="1"/>
  <c r="U42" i="24" s="1"/>
  <c r="AC87" i="23"/>
  <c r="T42" i="24" s="1"/>
  <c r="AF87" i="23"/>
  <c r="W42" i="24" s="1"/>
  <c r="AE87" i="23"/>
  <c r="V42" i="24" s="1"/>
  <c r="U41" i="50"/>
  <c r="U41" i="45"/>
  <c r="AA96" i="23"/>
  <c r="S51" i="24"/>
  <c r="Z97" i="23"/>
  <c r="V41" i="50"/>
  <c r="V41" i="45"/>
  <c r="T41" i="50"/>
  <c r="T41" i="45"/>
  <c r="S50" i="50"/>
  <c r="S50" i="45"/>
  <c r="W41" i="50"/>
  <c r="W41" i="45"/>
  <c r="U87" i="23"/>
  <c r="V87" i="23"/>
  <c r="O42" i="24" s="1"/>
  <c r="W87" i="23"/>
  <c r="P42" i="24" s="1"/>
  <c r="Y87" i="23"/>
  <c r="R42" i="24" s="1"/>
  <c r="X87" i="23"/>
  <c r="Q42" i="24" s="1"/>
  <c r="P41" i="50"/>
  <c r="P41" i="45"/>
  <c r="Q41" i="50"/>
  <c r="Q41" i="45"/>
  <c r="O41" i="50"/>
  <c r="O41" i="45"/>
  <c r="N41" i="52"/>
  <c r="N41" i="41"/>
  <c r="R41" i="50"/>
  <c r="R41" i="45"/>
  <c r="N99" i="23"/>
  <c r="L100" i="23" s="1"/>
  <c r="R99" i="23"/>
  <c r="O99" i="23"/>
  <c r="P99" i="23"/>
  <c r="Q99" i="23" s="1"/>
  <c r="E33" i="41"/>
  <c r="E33" i="52"/>
  <c r="H33" i="41"/>
  <c r="H33" i="52"/>
  <c r="D32" i="50"/>
  <c r="D32" i="45"/>
  <c r="F33" i="52"/>
  <c r="F33" i="41"/>
  <c r="G33" i="41"/>
  <c r="G33" i="52"/>
  <c r="F78" i="23"/>
  <c r="E79" i="23"/>
  <c r="D33" i="24"/>
  <c r="C54" i="24"/>
  <c r="A54" i="24"/>
  <c r="M50" i="41"/>
  <c r="M50" i="50" s="1"/>
  <c r="B100" i="23"/>
  <c r="A55" i="43" s="1"/>
  <c r="A55" i="52"/>
  <c r="C100" i="23"/>
  <c r="C55" i="43" s="1"/>
  <c r="C55" i="52"/>
  <c r="K50" i="45"/>
  <c r="M49" i="45"/>
  <c r="J52" i="41"/>
  <c r="J52" i="50" s="1"/>
  <c r="J52" i="52"/>
  <c r="K51" i="41"/>
  <c r="K51" i="50" s="1"/>
  <c r="K51" i="52"/>
  <c r="L49" i="50"/>
  <c r="L49" i="45"/>
  <c r="L50" i="41"/>
  <c r="L50" i="52"/>
  <c r="K52" i="24"/>
  <c r="L51" i="24"/>
  <c r="M51" i="24"/>
  <c r="J53" i="24"/>
  <c r="A55" i="50"/>
  <c r="A55" i="45"/>
  <c r="C55" i="50"/>
  <c r="C55" i="45"/>
  <c r="J51" i="45"/>
  <c r="I52" i="45"/>
  <c r="I53" i="41"/>
  <c r="I53" i="50" s="1"/>
  <c r="C55" i="41"/>
  <c r="A55" i="41"/>
  <c r="D101" i="23"/>
  <c r="A101" i="23"/>
  <c r="AB97" i="23" l="1"/>
  <c r="M99" i="23"/>
  <c r="S51" i="52"/>
  <c r="S51" i="41"/>
  <c r="I54" i="24"/>
  <c r="I54" i="52" s="1"/>
  <c r="V42" i="41"/>
  <c r="V42" i="52"/>
  <c r="W42" i="52"/>
  <c r="W42" i="41"/>
  <c r="T42" i="52"/>
  <c r="T42" i="41"/>
  <c r="U42" i="41"/>
  <c r="U42" i="52"/>
  <c r="Q42" i="41"/>
  <c r="Q42" i="52"/>
  <c r="R42" i="41"/>
  <c r="R42" i="52"/>
  <c r="P42" i="52"/>
  <c r="P42" i="41"/>
  <c r="O42" i="41"/>
  <c r="O42" i="52"/>
  <c r="N41" i="50"/>
  <c r="N41" i="45"/>
  <c r="S88" i="23"/>
  <c r="T87" i="23"/>
  <c r="N42" i="24"/>
  <c r="N100" i="23"/>
  <c r="O100" i="23"/>
  <c r="R100" i="23"/>
  <c r="P100" i="23"/>
  <c r="Q100" i="23" s="1"/>
  <c r="G79" i="23"/>
  <c r="I79" i="23"/>
  <c r="F34" i="24" s="1"/>
  <c r="K79" i="23"/>
  <c r="H34" i="24" s="1"/>
  <c r="J79" i="23"/>
  <c r="G34" i="24" s="1"/>
  <c r="H79" i="23"/>
  <c r="E34" i="24" s="1"/>
  <c r="F33" i="50"/>
  <c r="F33" i="45"/>
  <c r="D33" i="52"/>
  <c r="D33" i="41"/>
  <c r="G33" i="50"/>
  <c r="G33" i="45"/>
  <c r="H33" i="45"/>
  <c r="H33" i="50"/>
  <c r="E33" i="45"/>
  <c r="E33" i="50"/>
  <c r="C55" i="24"/>
  <c r="A55" i="24"/>
  <c r="K51" i="45"/>
  <c r="M50" i="45"/>
  <c r="C101" i="23"/>
  <c r="C56" i="24" s="1"/>
  <c r="C56" i="52"/>
  <c r="B101" i="23"/>
  <c r="A56" i="24" s="1"/>
  <c r="A56" i="52"/>
  <c r="L51" i="41"/>
  <c r="L51" i="50" s="1"/>
  <c r="L51" i="52"/>
  <c r="J53" i="41"/>
  <c r="J53" i="50" s="1"/>
  <c r="J53" i="52"/>
  <c r="M51" i="41"/>
  <c r="M51" i="50" s="1"/>
  <c r="M51" i="52"/>
  <c r="K52" i="41"/>
  <c r="K52" i="50" s="1"/>
  <c r="K52" i="52"/>
  <c r="L50" i="50"/>
  <c r="L50" i="45"/>
  <c r="I55" i="24"/>
  <c r="I55" i="52" s="1"/>
  <c r="K53" i="24"/>
  <c r="L52" i="24"/>
  <c r="M52" i="24"/>
  <c r="J54" i="24"/>
  <c r="C56" i="50"/>
  <c r="C56" i="45"/>
  <c r="A56" i="50"/>
  <c r="A56" i="45"/>
  <c r="J52" i="45"/>
  <c r="I53" i="45"/>
  <c r="A56" i="41"/>
  <c r="C56" i="41"/>
  <c r="L101" i="23"/>
  <c r="A102" i="23"/>
  <c r="D102" i="23"/>
  <c r="M100" i="23"/>
  <c r="V42" i="50" l="1"/>
  <c r="V42" i="45"/>
  <c r="S51" i="50"/>
  <c r="S51" i="45"/>
  <c r="I54" i="41"/>
  <c r="I54" i="50" s="1"/>
  <c r="AC88" i="23"/>
  <c r="T43" i="24" s="1"/>
  <c r="AF88" i="23"/>
  <c r="W43" i="24" s="1"/>
  <c r="AE88" i="23"/>
  <c r="V43" i="24" s="1"/>
  <c r="AD88" i="23"/>
  <c r="U43" i="24" s="1"/>
  <c r="U42" i="50"/>
  <c r="U42" i="45"/>
  <c r="T42" i="50"/>
  <c r="T42" i="45"/>
  <c r="W42" i="50"/>
  <c r="W42" i="45"/>
  <c r="Z98" i="23"/>
  <c r="AA97" i="23"/>
  <c r="S52" i="24"/>
  <c r="U88" i="23"/>
  <c r="W88" i="23"/>
  <c r="P43" i="24" s="1"/>
  <c r="V88" i="23"/>
  <c r="O43" i="24" s="1"/>
  <c r="X88" i="23"/>
  <c r="Q43" i="24" s="1"/>
  <c r="Y88" i="23"/>
  <c r="R43" i="24" s="1"/>
  <c r="O42" i="50"/>
  <c r="O42" i="45"/>
  <c r="R42" i="50"/>
  <c r="R42" i="45"/>
  <c r="P42" i="50"/>
  <c r="P42" i="45"/>
  <c r="N42" i="52"/>
  <c r="N42" i="41"/>
  <c r="Q42" i="50"/>
  <c r="Q42" i="45"/>
  <c r="N101" i="23"/>
  <c r="L102" i="23" s="1"/>
  <c r="R101" i="23"/>
  <c r="P101" i="23"/>
  <c r="Q101" i="23" s="1"/>
  <c r="O101" i="23"/>
  <c r="G34" i="52"/>
  <c r="G34" i="41"/>
  <c r="F34" i="41"/>
  <c r="F34" i="52"/>
  <c r="D33" i="45"/>
  <c r="D33" i="50"/>
  <c r="E34" i="52"/>
  <c r="E34" i="41"/>
  <c r="H34" i="41"/>
  <c r="H34" i="52"/>
  <c r="E80" i="23"/>
  <c r="D34" i="24"/>
  <c r="F79" i="23"/>
  <c r="L51" i="45"/>
  <c r="K52" i="45"/>
  <c r="A56" i="43"/>
  <c r="M51" i="45"/>
  <c r="C56" i="43"/>
  <c r="B102" i="23"/>
  <c r="A57" i="43" s="1"/>
  <c r="A57" i="52"/>
  <c r="C102" i="23"/>
  <c r="C57" i="43" s="1"/>
  <c r="C57" i="52"/>
  <c r="J54" i="41"/>
  <c r="J54" i="50" s="1"/>
  <c r="J54" i="52"/>
  <c r="M52" i="41"/>
  <c r="M52" i="50" s="1"/>
  <c r="M52" i="52"/>
  <c r="K53" i="41"/>
  <c r="K53" i="50" s="1"/>
  <c r="K53" i="52"/>
  <c r="L52" i="41"/>
  <c r="L52" i="50" s="1"/>
  <c r="L52" i="52"/>
  <c r="K54" i="24"/>
  <c r="L53" i="24"/>
  <c r="M53" i="24"/>
  <c r="M53" i="52" s="1"/>
  <c r="J55" i="24"/>
  <c r="C57" i="50"/>
  <c r="C57" i="45"/>
  <c r="A57" i="50"/>
  <c r="A57" i="45"/>
  <c r="I54" i="45"/>
  <c r="J53" i="45"/>
  <c r="I55" i="41"/>
  <c r="I55" i="50" s="1"/>
  <c r="A57" i="41"/>
  <c r="C57" i="41"/>
  <c r="A103" i="23"/>
  <c r="D103" i="23"/>
  <c r="M101" i="23" l="1"/>
  <c r="I56" i="24"/>
  <c r="I56" i="52" s="1"/>
  <c r="U43" i="41"/>
  <c r="U43" i="52"/>
  <c r="V43" i="41"/>
  <c r="V43" i="52"/>
  <c r="S52" i="52"/>
  <c r="S52" i="41"/>
  <c r="T43" i="52"/>
  <c r="T43" i="41"/>
  <c r="W43" i="52"/>
  <c r="W43" i="41"/>
  <c r="AB98" i="23"/>
  <c r="R43" i="52"/>
  <c r="R43" i="41"/>
  <c r="Q43" i="52"/>
  <c r="Q43" i="41"/>
  <c r="O43" i="41"/>
  <c r="O43" i="52"/>
  <c r="P43" i="41"/>
  <c r="P43" i="52"/>
  <c r="N42" i="50"/>
  <c r="N42" i="45"/>
  <c r="S89" i="23"/>
  <c r="N43" i="24"/>
  <c r="T88" i="23"/>
  <c r="N102" i="23"/>
  <c r="O102" i="23"/>
  <c r="R102" i="23"/>
  <c r="P102" i="23"/>
  <c r="Q102" i="23" s="1"/>
  <c r="D34" i="52"/>
  <c r="D34" i="41"/>
  <c r="E34" i="50"/>
  <c r="E34" i="45"/>
  <c r="G34" i="45"/>
  <c r="G34" i="50"/>
  <c r="G80" i="23"/>
  <c r="K80" i="23"/>
  <c r="H35" i="24" s="1"/>
  <c r="J80" i="23"/>
  <c r="G35" i="24" s="1"/>
  <c r="I80" i="23"/>
  <c r="F35" i="24" s="1"/>
  <c r="H80" i="23"/>
  <c r="E35" i="24" s="1"/>
  <c r="H34" i="50"/>
  <c r="H34" i="45"/>
  <c r="F34" i="45"/>
  <c r="F34" i="50"/>
  <c r="C57" i="24"/>
  <c r="L52" i="45"/>
  <c r="K53" i="45"/>
  <c r="M52" i="45"/>
  <c r="A57" i="24"/>
  <c r="C103" i="23"/>
  <c r="C58" i="24" s="1"/>
  <c r="C58" i="52"/>
  <c r="B103" i="23"/>
  <c r="A58" i="24" s="1"/>
  <c r="A58" i="52"/>
  <c r="M53" i="41"/>
  <c r="M53" i="50" s="1"/>
  <c r="J55" i="41"/>
  <c r="J55" i="50" s="1"/>
  <c r="J55" i="52"/>
  <c r="K54" i="41"/>
  <c r="K54" i="50" s="1"/>
  <c r="K54" i="52"/>
  <c r="L53" i="41"/>
  <c r="L53" i="52"/>
  <c r="I57" i="24"/>
  <c r="I57" i="52" s="1"/>
  <c r="K55" i="24"/>
  <c r="L54" i="24"/>
  <c r="M54" i="24"/>
  <c r="M54" i="52" s="1"/>
  <c r="J56" i="24"/>
  <c r="C58" i="50"/>
  <c r="C58" i="45"/>
  <c r="A58" i="50"/>
  <c r="A58" i="45"/>
  <c r="J54" i="45"/>
  <c r="I55" i="45"/>
  <c r="I56" i="41"/>
  <c r="I56" i="50" s="1"/>
  <c r="A58" i="41"/>
  <c r="C58" i="41"/>
  <c r="L103" i="23"/>
  <c r="M102" i="23"/>
  <c r="D104" i="23"/>
  <c r="A104" i="23"/>
  <c r="W43" i="50" l="1"/>
  <c r="W43" i="45"/>
  <c r="T43" i="50"/>
  <c r="T43" i="45"/>
  <c r="S52" i="50"/>
  <c r="S52" i="45"/>
  <c r="AA98" i="23"/>
  <c r="Z99" i="23"/>
  <c r="S53" i="24"/>
  <c r="V43" i="50"/>
  <c r="V43" i="45"/>
  <c r="AD89" i="23"/>
  <c r="U44" i="24" s="1"/>
  <c r="AC89" i="23"/>
  <c r="T44" i="24" s="1"/>
  <c r="AE89" i="23"/>
  <c r="V44" i="24" s="1"/>
  <c r="AF89" i="23"/>
  <c r="W44" i="24" s="1"/>
  <c r="U43" i="50"/>
  <c r="U43" i="45"/>
  <c r="N43" i="52"/>
  <c r="N43" i="41"/>
  <c r="U89" i="23"/>
  <c r="X89" i="23"/>
  <c r="Q44" i="24" s="1"/>
  <c r="W89" i="23"/>
  <c r="P44" i="24" s="1"/>
  <c r="Y89" i="23"/>
  <c r="R44" i="24" s="1"/>
  <c r="V89" i="23"/>
  <c r="O44" i="24" s="1"/>
  <c r="Q43" i="50"/>
  <c r="Q43" i="45"/>
  <c r="R43" i="50"/>
  <c r="R43" i="45"/>
  <c r="P43" i="50"/>
  <c r="P43" i="45"/>
  <c r="O43" i="50"/>
  <c r="O43" i="45"/>
  <c r="N103" i="23"/>
  <c r="L104" i="23" s="1"/>
  <c r="R103" i="23"/>
  <c r="O103" i="23"/>
  <c r="P103" i="23"/>
  <c r="Q103" i="23" s="1"/>
  <c r="F35" i="52"/>
  <c r="F35" i="41"/>
  <c r="H35" i="41"/>
  <c r="H35" i="52"/>
  <c r="D34" i="45"/>
  <c r="D34" i="50"/>
  <c r="E35" i="52"/>
  <c r="E35" i="41"/>
  <c r="G35" i="52"/>
  <c r="G35" i="41"/>
  <c r="D35" i="24"/>
  <c r="E81" i="23"/>
  <c r="F80" i="23"/>
  <c r="M53" i="45"/>
  <c r="C58" i="43"/>
  <c r="A58" i="43"/>
  <c r="K54" i="45"/>
  <c r="C104" i="23"/>
  <c r="C59" i="24" s="1"/>
  <c r="C59" i="52"/>
  <c r="B104" i="23"/>
  <c r="A59" i="43" s="1"/>
  <c r="A59" i="52"/>
  <c r="M54" i="41"/>
  <c r="M54" i="50" s="1"/>
  <c r="J56" i="41"/>
  <c r="J56" i="50" s="1"/>
  <c r="J56" i="52"/>
  <c r="K55" i="41"/>
  <c r="K55" i="50" s="1"/>
  <c r="K55" i="52"/>
  <c r="L53" i="50"/>
  <c r="L53" i="45"/>
  <c r="L54" i="41"/>
  <c r="L54" i="50" s="1"/>
  <c r="L54" i="52"/>
  <c r="C59" i="43"/>
  <c r="K56" i="24"/>
  <c r="L55" i="24"/>
  <c r="M55" i="24"/>
  <c r="M55" i="52" s="1"/>
  <c r="J57" i="24"/>
  <c r="C59" i="50"/>
  <c r="C59" i="45"/>
  <c r="A59" i="50"/>
  <c r="A59" i="45"/>
  <c r="J55" i="45"/>
  <c r="I56" i="45"/>
  <c r="I57" i="41"/>
  <c r="I57" i="50" s="1"/>
  <c r="A59" i="41"/>
  <c r="C59" i="41"/>
  <c r="D105" i="23"/>
  <c r="A105" i="23"/>
  <c r="M103" i="23"/>
  <c r="U44" i="41" l="1"/>
  <c r="U44" i="52"/>
  <c r="AB99" i="23"/>
  <c r="S53" i="52"/>
  <c r="S53" i="41"/>
  <c r="I58" i="24"/>
  <c r="I58" i="52" s="1"/>
  <c r="W44" i="52"/>
  <c r="W44" i="41"/>
  <c r="V44" i="52"/>
  <c r="V44" i="41"/>
  <c r="T44" i="52"/>
  <c r="T44" i="41"/>
  <c r="P44" i="41"/>
  <c r="P44" i="52"/>
  <c r="Q44" i="41"/>
  <c r="Q44" i="52"/>
  <c r="O44" i="52"/>
  <c r="O44" i="41"/>
  <c r="T89" i="23"/>
  <c r="N44" i="24"/>
  <c r="S90" i="23"/>
  <c r="R44" i="41"/>
  <c r="R44" i="52"/>
  <c r="N43" i="50"/>
  <c r="N43" i="45"/>
  <c r="N104" i="23"/>
  <c r="I59" i="24" s="1"/>
  <c r="I59" i="52" s="1"/>
  <c r="O104" i="23"/>
  <c r="R104" i="23"/>
  <c r="P104" i="23"/>
  <c r="Q104" i="23" s="1"/>
  <c r="G81" i="23"/>
  <c r="I81" i="23"/>
  <c r="F36" i="24" s="1"/>
  <c r="K81" i="23"/>
  <c r="H36" i="24" s="1"/>
  <c r="J81" i="23"/>
  <c r="G36" i="24" s="1"/>
  <c r="H81" i="23"/>
  <c r="E36" i="24" s="1"/>
  <c r="G35" i="45"/>
  <c r="G35" i="50"/>
  <c r="E35" i="45"/>
  <c r="E35" i="50"/>
  <c r="F35" i="50"/>
  <c r="F35" i="45"/>
  <c r="D35" i="41"/>
  <c r="D35" i="52"/>
  <c r="H35" i="50"/>
  <c r="H35" i="45"/>
  <c r="M54" i="45"/>
  <c r="A59" i="24"/>
  <c r="C105" i="23"/>
  <c r="C60" i="24" s="1"/>
  <c r="C60" i="52"/>
  <c r="B105" i="23"/>
  <c r="A60" i="24" s="1"/>
  <c r="A60" i="52"/>
  <c r="K55" i="45"/>
  <c r="M55" i="41"/>
  <c r="M55" i="50" s="1"/>
  <c r="L54" i="45"/>
  <c r="L55" i="41"/>
  <c r="L55" i="50" s="1"/>
  <c r="L55" i="52"/>
  <c r="J57" i="41"/>
  <c r="J57" i="50" s="1"/>
  <c r="J57" i="52"/>
  <c r="K56" i="41"/>
  <c r="K56" i="50" s="1"/>
  <c r="K56" i="52"/>
  <c r="K57" i="24"/>
  <c r="L56" i="24"/>
  <c r="M56" i="24"/>
  <c r="J58" i="24"/>
  <c r="A60" i="50"/>
  <c r="A60" i="45"/>
  <c r="C60" i="50"/>
  <c r="C60" i="45"/>
  <c r="J56" i="45"/>
  <c r="I57" i="45"/>
  <c r="I58" i="41"/>
  <c r="I58" i="50" s="1"/>
  <c r="C60" i="41"/>
  <c r="A60" i="41"/>
  <c r="L105" i="23"/>
  <c r="A106" i="23"/>
  <c r="D106" i="23"/>
  <c r="M104" i="23"/>
  <c r="S53" i="50" l="1"/>
  <c r="S53" i="45"/>
  <c r="W44" i="50"/>
  <c r="W44" i="45"/>
  <c r="T44" i="50"/>
  <c r="T44" i="45"/>
  <c r="Z100" i="23"/>
  <c r="AA99" i="23"/>
  <c r="S54" i="24"/>
  <c r="V44" i="50"/>
  <c r="V44" i="45"/>
  <c r="AE90" i="23"/>
  <c r="V45" i="24" s="1"/>
  <c r="AD90" i="23"/>
  <c r="U45" i="24" s="1"/>
  <c r="AC90" i="23"/>
  <c r="T45" i="24" s="1"/>
  <c r="AF90" i="23"/>
  <c r="W45" i="24" s="1"/>
  <c r="U44" i="50"/>
  <c r="U44" i="45"/>
  <c r="U90" i="23"/>
  <c r="W90" i="23"/>
  <c r="P45" i="24" s="1"/>
  <c r="V90" i="23"/>
  <c r="O45" i="24" s="1"/>
  <c r="Y90" i="23"/>
  <c r="R45" i="24" s="1"/>
  <c r="X90" i="23"/>
  <c r="Q45" i="24" s="1"/>
  <c r="O44" i="50"/>
  <c r="O44" i="45"/>
  <c r="Q44" i="45"/>
  <c r="Q44" i="50"/>
  <c r="N44" i="52"/>
  <c r="N44" i="41"/>
  <c r="R44" i="50"/>
  <c r="R44" i="45"/>
  <c r="P44" i="50"/>
  <c r="P44" i="45"/>
  <c r="N105" i="23"/>
  <c r="I60" i="24" s="1"/>
  <c r="I60" i="52" s="1"/>
  <c r="R105" i="23"/>
  <c r="O105" i="23"/>
  <c r="P105" i="23"/>
  <c r="Q105" i="23" s="1"/>
  <c r="D35" i="50"/>
  <c r="D35" i="45"/>
  <c r="G36" i="52"/>
  <c r="G36" i="41"/>
  <c r="F36" i="41"/>
  <c r="F36" i="52"/>
  <c r="E36" i="52"/>
  <c r="E36" i="41"/>
  <c r="H36" i="41"/>
  <c r="H36" i="52"/>
  <c r="D36" i="24"/>
  <c r="F81" i="23"/>
  <c r="E82" i="23"/>
  <c r="C60" i="43"/>
  <c r="L55" i="45"/>
  <c r="A60" i="43"/>
  <c r="C106" i="23"/>
  <c r="C61" i="43" s="1"/>
  <c r="C61" i="52"/>
  <c r="B106" i="23"/>
  <c r="A61" i="24" s="1"/>
  <c r="A61" i="52"/>
  <c r="M55" i="45"/>
  <c r="K56" i="45"/>
  <c r="L56" i="41"/>
  <c r="L56" i="52"/>
  <c r="J58" i="41"/>
  <c r="J58" i="50" s="1"/>
  <c r="J58" i="52"/>
  <c r="M56" i="41"/>
  <c r="M56" i="50" s="1"/>
  <c r="M56" i="52"/>
  <c r="K57" i="41"/>
  <c r="K57" i="50" s="1"/>
  <c r="K57" i="52"/>
  <c r="K58" i="24"/>
  <c r="L57" i="24"/>
  <c r="M57" i="24"/>
  <c r="M57" i="52" s="1"/>
  <c r="J59" i="24"/>
  <c r="A61" i="50"/>
  <c r="A61" i="45"/>
  <c r="C61" i="50"/>
  <c r="C61" i="45"/>
  <c r="J57" i="45"/>
  <c r="I58" i="45"/>
  <c r="I59" i="41"/>
  <c r="I59" i="50" s="1"/>
  <c r="C61" i="41"/>
  <c r="A61" i="41"/>
  <c r="D107" i="23"/>
  <c r="A107" i="23"/>
  <c r="M105" i="23"/>
  <c r="S54" i="52" l="1"/>
  <c r="S54" i="41"/>
  <c r="AB100" i="23"/>
  <c r="L106" i="23"/>
  <c r="N106" i="23" s="1"/>
  <c r="V45" i="52"/>
  <c r="V45" i="41"/>
  <c r="W45" i="52"/>
  <c r="W45" i="41"/>
  <c r="T45" i="41"/>
  <c r="T45" i="52"/>
  <c r="U45" i="41"/>
  <c r="U45" i="52"/>
  <c r="N44" i="50"/>
  <c r="N44" i="45"/>
  <c r="Q45" i="41"/>
  <c r="Q45" i="52"/>
  <c r="R45" i="52"/>
  <c r="R45" i="41"/>
  <c r="O45" i="41"/>
  <c r="O45" i="52"/>
  <c r="P45" i="52"/>
  <c r="P45" i="41"/>
  <c r="T90" i="23"/>
  <c r="N45" i="24"/>
  <c r="S91" i="23"/>
  <c r="P106" i="23"/>
  <c r="Q106" i="23" s="1"/>
  <c r="E36" i="45"/>
  <c r="E36" i="50"/>
  <c r="G36" i="45"/>
  <c r="G36" i="50"/>
  <c r="G82" i="23"/>
  <c r="K82" i="23"/>
  <c r="H37" i="24" s="1"/>
  <c r="J82" i="23"/>
  <c r="G37" i="24" s="1"/>
  <c r="H82" i="23"/>
  <c r="E37" i="24" s="1"/>
  <c r="I82" i="23"/>
  <c r="F37" i="24" s="1"/>
  <c r="D36" i="52"/>
  <c r="D36" i="41"/>
  <c r="H36" i="45"/>
  <c r="H36" i="50"/>
  <c r="F36" i="45"/>
  <c r="F36" i="50"/>
  <c r="A61" i="43"/>
  <c r="C61" i="24"/>
  <c r="M56" i="45"/>
  <c r="C107" i="23"/>
  <c r="C62" i="43" s="1"/>
  <c r="C62" i="52"/>
  <c r="B107" i="23"/>
  <c r="A62" i="43" s="1"/>
  <c r="A62" i="52"/>
  <c r="K57" i="45"/>
  <c r="M57" i="41"/>
  <c r="M57" i="50" s="1"/>
  <c r="J59" i="41"/>
  <c r="J59" i="50" s="1"/>
  <c r="J59" i="52"/>
  <c r="K58" i="41"/>
  <c r="K58" i="50" s="1"/>
  <c r="K58" i="52"/>
  <c r="L57" i="41"/>
  <c r="L57" i="50" s="1"/>
  <c r="L57" i="52"/>
  <c r="L56" i="50"/>
  <c r="L56" i="45"/>
  <c r="J60" i="24"/>
  <c r="K59" i="24"/>
  <c r="L58" i="24"/>
  <c r="M58" i="24"/>
  <c r="M58" i="52" s="1"/>
  <c r="A62" i="50"/>
  <c r="A62" i="45"/>
  <c r="C62" i="50"/>
  <c r="C62" i="45"/>
  <c r="J58" i="45"/>
  <c r="I59" i="45"/>
  <c r="I60" i="41"/>
  <c r="I60" i="50" s="1"/>
  <c r="C62" i="41"/>
  <c r="A62" i="41"/>
  <c r="A108" i="23"/>
  <c r="D108" i="23"/>
  <c r="R106" i="23" l="1"/>
  <c r="O106" i="23"/>
  <c r="I61" i="24"/>
  <c r="I61" i="52" s="1"/>
  <c r="L107" i="23"/>
  <c r="M106" i="23"/>
  <c r="W45" i="50"/>
  <c r="W45" i="45"/>
  <c r="V45" i="50"/>
  <c r="V45" i="45"/>
  <c r="AD91" i="23"/>
  <c r="U46" i="24" s="1"/>
  <c r="AC91" i="23"/>
  <c r="T46" i="24" s="1"/>
  <c r="AF91" i="23"/>
  <c r="W46" i="24" s="1"/>
  <c r="AE91" i="23"/>
  <c r="V46" i="24" s="1"/>
  <c r="U45" i="50"/>
  <c r="U45" i="45"/>
  <c r="Z101" i="23"/>
  <c r="AA100" i="23"/>
  <c r="S55" i="24"/>
  <c r="S54" i="50"/>
  <c r="S54" i="45"/>
  <c r="T45" i="50"/>
  <c r="T45" i="45"/>
  <c r="O45" i="50"/>
  <c r="O45" i="45"/>
  <c r="N45" i="52"/>
  <c r="N45" i="41"/>
  <c r="P45" i="50"/>
  <c r="P45" i="45"/>
  <c r="Q45" i="45"/>
  <c r="Q45" i="50"/>
  <c r="R45" i="50"/>
  <c r="R45" i="45"/>
  <c r="U91" i="23"/>
  <c r="Y91" i="23"/>
  <c r="R46" i="24" s="1"/>
  <c r="X91" i="23"/>
  <c r="Q46" i="24" s="1"/>
  <c r="W91" i="23"/>
  <c r="P46" i="24" s="1"/>
  <c r="V91" i="23"/>
  <c r="O46" i="24" s="1"/>
  <c r="N107" i="23"/>
  <c r="R107" i="23"/>
  <c r="O107" i="23"/>
  <c r="P107" i="23"/>
  <c r="E37" i="52"/>
  <c r="E37" i="41"/>
  <c r="H37" i="41"/>
  <c r="H37" i="52"/>
  <c r="D36" i="45"/>
  <c r="D36" i="50"/>
  <c r="F37" i="52"/>
  <c r="F37" i="41"/>
  <c r="G37" i="41"/>
  <c r="G37" i="52"/>
  <c r="E83" i="23"/>
  <c r="F82" i="23"/>
  <c r="D37" i="24"/>
  <c r="C62" i="24"/>
  <c r="A62" i="24"/>
  <c r="L57" i="45"/>
  <c r="M58" i="41"/>
  <c r="M58" i="50" s="1"/>
  <c r="C108" i="23"/>
  <c r="C63" i="43" s="1"/>
  <c r="C63" i="52"/>
  <c r="B108" i="23"/>
  <c r="A63" i="24" s="1"/>
  <c r="A63" i="52"/>
  <c r="M57" i="45"/>
  <c r="K58" i="45"/>
  <c r="L58" i="41"/>
  <c r="L58" i="50" s="1"/>
  <c r="L58" i="52"/>
  <c r="K59" i="41"/>
  <c r="K59" i="50" s="1"/>
  <c r="K59" i="52"/>
  <c r="J60" i="41"/>
  <c r="J60" i="50" s="1"/>
  <c r="J60" i="52"/>
  <c r="Q107" i="23"/>
  <c r="I62" i="24"/>
  <c r="I62" i="52" s="1"/>
  <c r="C63" i="24"/>
  <c r="L59" i="24"/>
  <c r="M59" i="24"/>
  <c r="K60" i="24"/>
  <c r="J61" i="24"/>
  <c r="A63" i="50"/>
  <c r="A63" i="45"/>
  <c r="C63" i="50"/>
  <c r="C63" i="45"/>
  <c r="I60" i="45"/>
  <c r="J59" i="45"/>
  <c r="I61" i="41"/>
  <c r="I61" i="50" s="1"/>
  <c r="C63" i="41"/>
  <c r="A63" i="41"/>
  <c r="L108" i="23"/>
  <c r="M107" i="23"/>
  <c r="D109" i="23"/>
  <c r="A109" i="23"/>
  <c r="W46" i="52" l="1"/>
  <c r="W46" i="41"/>
  <c r="T46" i="52"/>
  <c r="T46" i="41"/>
  <c r="U46" i="52"/>
  <c r="U46" i="41"/>
  <c r="V46" i="52"/>
  <c r="V46" i="41"/>
  <c r="S55" i="52"/>
  <c r="S55" i="41"/>
  <c r="AB101" i="23"/>
  <c r="N46" i="24"/>
  <c r="T91" i="23"/>
  <c r="S92" i="23"/>
  <c r="O46" i="52"/>
  <c r="O46" i="41"/>
  <c r="R46" i="52"/>
  <c r="R46" i="41"/>
  <c r="N45" i="50"/>
  <c r="N45" i="45"/>
  <c r="P46" i="41"/>
  <c r="P46" i="52"/>
  <c r="Q46" i="52"/>
  <c r="Q46" i="41"/>
  <c r="N108" i="23"/>
  <c r="O108" i="23"/>
  <c r="R108" i="23"/>
  <c r="P108" i="23"/>
  <c r="Q108" i="23" s="1"/>
  <c r="F37" i="50"/>
  <c r="F37" i="45"/>
  <c r="E37" i="45"/>
  <c r="E37" i="50"/>
  <c r="D37" i="52"/>
  <c r="D37" i="41"/>
  <c r="G83" i="23"/>
  <c r="I83" i="23"/>
  <c r="F38" i="24" s="1"/>
  <c r="K83" i="23"/>
  <c r="H38" i="24" s="1"/>
  <c r="J83" i="23"/>
  <c r="G38" i="24" s="1"/>
  <c r="H83" i="23"/>
  <c r="E38" i="24" s="1"/>
  <c r="G37" i="50"/>
  <c r="G37" i="45"/>
  <c r="H37" i="50"/>
  <c r="H37" i="45"/>
  <c r="L58" i="45"/>
  <c r="A63" i="43"/>
  <c r="M58" i="45"/>
  <c r="B109" i="23"/>
  <c r="A64" i="24" s="1"/>
  <c r="A64" i="52"/>
  <c r="C109" i="23"/>
  <c r="C64" i="24" s="1"/>
  <c r="C64" i="52"/>
  <c r="K59" i="45"/>
  <c r="J61" i="41"/>
  <c r="J61" i="50" s="1"/>
  <c r="J61" i="52"/>
  <c r="K60" i="41"/>
  <c r="K60" i="50" s="1"/>
  <c r="K60" i="52"/>
  <c r="M59" i="41"/>
  <c r="M59" i="50" s="1"/>
  <c r="M59" i="52"/>
  <c r="L59" i="41"/>
  <c r="L59" i="52"/>
  <c r="A64" i="43"/>
  <c r="I63" i="24"/>
  <c r="I63" i="52" s="1"/>
  <c r="K61" i="24"/>
  <c r="L60" i="24"/>
  <c r="M60" i="24"/>
  <c r="M60" i="52" s="1"/>
  <c r="J62" i="24"/>
  <c r="A64" i="50"/>
  <c r="A64" i="45"/>
  <c r="C64" i="50"/>
  <c r="C64" i="45"/>
  <c r="J60" i="45"/>
  <c r="I61" i="45"/>
  <c r="I62" i="41"/>
  <c r="I62" i="50" s="1"/>
  <c r="C64" i="41"/>
  <c r="A64" i="41"/>
  <c r="L109" i="23"/>
  <c r="D110" i="23"/>
  <c r="A110" i="23"/>
  <c r="M108" i="23"/>
  <c r="S55" i="50" l="1"/>
  <c r="S55" i="45"/>
  <c r="V46" i="45"/>
  <c r="V46" i="50"/>
  <c r="AA101" i="23"/>
  <c r="S56" i="24"/>
  <c r="Z102" i="23"/>
  <c r="AE92" i="23"/>
  <c r="V47" i="24" s="1"/>
  <c r="AD92" i="23"/>
  <c r="U47" i="24" s="1"/>
  <c r="AC92" i="23"/>
  <c r="T47" i="24" s="1"/>
  <c r="AF92" i="23"/>
  <c r="W47" i="24" s="1"/>
  <c r="U46" i="50"/>
  <c r="U46" i="45"/>
  <c r="T46" i="50"/>
  <c r="T46" i="45"/>
  <c r="W46" i="50"/>
  <c r="W46" i="45"/>
  <c r="P46" i="50"/>
  <c r="P46" i="45"/>
  <c r="U92" i="23"/>
  <c r="W92" i="23"/>
  <c r="P47" i="24" s="1"/>
  <c r="V92" i="23"/>
  <c r="O47" i="24" s="1"/>
  <c r="X92" i="23"/>
  <c r="Q47" i="24" s="1"/>
  <c r="Y92" i="23"/>
  <c r="R47" i="24" s="1"/>
  <c r="O46" i="50"/>
  <c r="O46" i="45"/>
  <c r="R46" i="50"/>
  <c r="R46" i="45"/>
  <c r="Q46" i="50"/>
  <c r="Q46" i="45"/>
  <c r="N46" i="52"/>
  <c r="N46" i="41"/>
  <c r="N109" i="23"/>
  <c r="I64" i="24" s="1"/>
  <c r="I64" i="52" s="1"/>
  <c r="R109" i="23"/>
  <c r="O109" i="23"/>
  <c r="P109" i="23"/>
  <c r="Q109" i="23" s="1"/>
  <c r="G38" i="52"/>
  <c r="G38" i="41"/>
  <c r="F38" i="52"/>
  <c r="F38" i="41"/>
  <c r="D37" i="50"/>
  <c r="D37" i="45"/>
  <c r="E38" i="41"/>
  <c r="E38" i="52"/>
  <c r="H38" i="41"/>
  <c r="H38" i="52"/>
  <c r="D38" i="24"/>
  <c r="F83" i="23"/>
  <c r="E84" i="23"/>
  <c r="M60" i="41"/>
  <c r="M60" i="50" s="1"/>
  <c r="M59" i="45"/>
  <c r="C64" i="43"/>
  <c r="K60" i="45"/>
  <c r="B110" i="23"/>
  <c r="A65" i="24" s="1"/>
  <c r="A65" i="52"/>
  <c r="C110" i="23"/>
  <c r="C65" i="43" s="1"/>
  <c r="C65" i="52"/>
  <c r="L60" i="41"/>
  <c r="L60" i="50" s="1"/>
  <c r="L60" i="52"/>
  <c r="L59" i="50"/>
  <c r="L59" i="45"/>
  <c r="J62" i="41"/>
  <c r="J62" i="50" s="1"/>
  <c r="J62" i="52"/>
  <c r="K61" i="41"/>
  <c r="K61" i="50" s="1"/>
  <c r="K61" i="52"/>
  <c r="A65" i="43"/>
  <c r="K62" i="24"/>
  <c r="L61" i="24"/>
  <c r="M61" i="24"/>
  <c r="M61" i="52" s="1"/>
  <c r="J63" i="24"/>
  <c r="A65" i="50"/>
  <c r="A65" i="45"/>
  <c r="C65" i="50"/>
  <c r="C65" i="45"/>
  <c r="M60" i="45"/>
  <c r="J61" i="45"/>
  <c r="I62" i="45"/>
  <c r="I63" i="41"/>
  <c r="I63" i="50" s="1"/>
  <c r="C65" i="41"/>
  <c r="A65" i="41"/>
  <c r="L110" i="23"/>
  <c r="D111" i="23"/>
  <c r="A111" i="23"/>
  <c r="M109" i="23"/>
  <c r="L60" i="45" l="1"/>
  <c r="U47" i="41"/>
  <c r="U47" i="52"/>
  <c r="V47" i="52"/>
  <c r="V47" i="41"/>
  <c r="AB102" i="23"/>
  <c r="W47" i="52"/>
  <c r="W47" i="41"/>
  <c r="S56" i="52"/>
  <c r="S56" i="41"/>
  <c r="T47" i="41"/>
  <c r="T47" i="52"/>
  <c r="Q47" i="52"/>
  <c r="Q47" i="41"/>
  <c r="R47" i="52"/>
  <c r="R47" i="41"/>
  <c r="T92" i="23"/>
  <c r="S93" i="23"/>
  <c r="N47" i="24"/>
  <c r="P47" i="52"/>
  <c r="P47" i="41"/>
  <c r="O47" i="41"/>
  <c r="O47" i="52"/>
  <c r="N46" i="50"/>
  <c r="N46" i="45"/>
  <c r="N110" i="23"/>
  <c r="M110" i="23" s="1"/>
  <c r="O110" i="23"/>
  <c r="R110" i="23"/>
  <c r="P110" i="23"/>
  <c r="F38" i="45"/>
  <c r="F38" i="50"/>
  <c r="G38" i="45"/>
  <c r="G38" i="50"/>
  <c r="G84" i="23"/>
  <c r="K84" i="23"/>
  <c r="H39" i="24" s="1"/>
  <c r="J84" i="23"/>
  <c r="G39" i="24" s="1"/>
  <c r="I84" i="23"/>
  <c r="F39" i="24" s="1"/>
  <c r="H84" i="23"/>
  <c r="E39" i="24" s="1"/>
  <c r="D38" i="52"/>
  <c r="D38" i="41"/>
  <c r="H38" i="45"/>
  <c r="H38" i="50"/>
  <c r="E38" i="50"/>
  <c r="E38" i="45"/>
  <c r="C65" i="24"/>
  <c r="C111" i="23"/>
  <c r="C66" i="43" s="1"/>
  <c r="C66" i="52"/>
  <c r="B111" i="23"/>
  <c r="A66" i="43" s="1"/>
  <c r="A66" i="52"/>
  <c r="M61" i="41"/>
  <c r="M61" i="50" s="1"/>
  <c r="K61" i="45"/>
  <c r="J63" i="41"/>
  <c r="J63" i="50" s="1"/>
  <c r="J63" i="52"/>
  <c r="K62" i="41"/>
  <c r="K62" i="50" s="1"/>
  <c r="K62" i="52"/>
  <c r="L61" i="41"/>
  <c r="L61" i="52"/>
  <c r="C66" i="24"/>
  <c r="Q110" i="23"/>
  <c r="I65" i="24"/>
  <c r="I65" i="52" s="1"/>
  <c r="K63" i="24"/>
  <c r="L62" i="24"/>
  <c r="M62" i="24"/>
  <c r="J64" i="24"/>
  <c r="C66" i="50"/>
  <c r="C66" i="45"/>
  <c r="A66" i="50"/>
  <c r="A66" i="45"/>
  <c r="J62" i="45"/>
  <c r="I63" i="45"/>
  <c r="I64" i="41"/>
  <c r="I64" i="50" s="1"/>
  <c r="A66" i="41"/>
  <c r="C66" i="41"/>
  <c r="L111" i="23"/>
  <c r="D112" i="23"/>
  <c r="A112" i="23"/>
  <c r="W47" i="50" l="1"/>
  <c r="W47" i="45"/>
  <c r="AF93" i="23"/>
  <c r="W48" i="24" s="1"/>
  <c r="AE93" i="23"/>
  <c r="V48" i="24" s="1"/>
  <c r="AD93" i="23"/>
  <c r="U48" i="24" s="1"/>
  <c r="AC93" i="23"/>
  <c r="T48" i="24" s="1"/>
  <c r="Z103" i="23"/>
  <c r="AA102" i="23"/>
  <c r="S57" i="24"/>
  <c r="V47" i="50"/>
  <c r="V47" i="45"/>
  <c r="T47" i="50"/>
  <c r="T47" i="45"/>
  <c r="S56" i="50"/>
  <c r="S56" i="45"/>
  <c r="U47" i="50"/>
  <c r="U47" i="45"/>
  <c r="O47" i="50"/>
  <c r="O47" i="45"/>
  <c r="U93" i="23"/>
  <c r="Y93" i="23"/>
  <c r="R48" i="24" s="1"/>
  <c r="X93" i="23"/>
  <c r="Q48" i="24" s="1"/>
  <c r="W93" i="23"/>
  <c r="P48" i="24" s="1"/>
  <c r="V93" i="23"/>
  <c r="O48" i="24" s="1"/>
  <c r="P47" i="50"/>
  <c r="P47" i="45"/>
  <c r="N47" i="52"/>
  <c r="N47" i="41"/>
  <c r="Q47" i="50"/>
  <c r="Q47" i="45"/>
  <c r="R47" i="50"/>
  <c r="R47" i="45"/>
  <c r="N111" i="23"/>
  <c r="I66" i="24" s="1"/>
  <c r="I66" i="52" s="1"/>
  <c r="R111" i="23"/>
  <c r="O111" i="23"/>
  <c r="P111" i="23"/>
  <c r="Q111" i="23" s="1"/>
  <c r="F39" i="41"/>
  <c r="F39" i="52"/>
  <c r="H39" i="52"/>
  <c r="H39" i="41"/>
  <c r="D38" i="50"/>
  <c r="D38" i="45"/>
  <c r="E39" i="52"/>
  <c r="E39" i="41"/>
  <c r="G39" i="52"/>
  <c r="G39" i="41"/>
  <c r="F84" i="23"/>
  <c r="D39" i="24"/>
  <c r="E85" i="23"/>
  <c r="A66" i="24"/>
  <c r="K62" i="45"/>
  <c r="B112" i="23"/>
  <c r="A67" i="43" s="1"/>
  <c r="A67" i="52"/>
  <c r="C112" i="23"/>
  <c r="C67" i="24" s="1"/>
  <c r="C67" i="52"/>
  <c r="M61" i="45"/>
  <c r="L62" i="41"/>
  <c r="L62" i="52"/>
  <c r="J64" i="41"/>
  <c r="J64" i="50" s="1"/>
  <c r="J64" i="52"/>
  <c r="M62" i="41"/>
  <c r="M62" i="50" s="1"/>
  <c r="M62" i="52"/>
  <c r="K63" i="41"/>
  <c r="K63" i="50" s="1"/>
  <c r="K63" i="52"/>
  <c r="L61" i="50"/>
  <c r="L61" i="45"/>
  <c r="K64" i="24"/>
  <c r="L63" i="24"/>
  <c r="M63" i="24"/>
  <c r="J65" i="24"/>
  <c r="A67" i="50"/>
  <c r="A67" i="45"/>
  <c r="C67" i="50"/>
  <c r="C67" i="45"/>
  <c r="J63" i="45"/>
  <c r="I64" i="45"/>
  <c r="I65" i="41"/>
  <c r="I65" i="50" s="1"/>
  <c r="A67" i="41"/>
  <c r="C67" i="41"/>
  <c r="D113" i="23"/>
  <c r="A113" i="23"/>
  <c r="L112" i="23" l="1"/>
  <c r="M111" i="23"/>
  <c r="AB103" i="23"/>
  <c r="S57" i="52"/>
  <c r="S57" i="41"/>
  <c r="T48" i="41"/>
  <c r="T48" i="52"/>
  <c r="U48" i="41"/>
  <c r="U48" i="52"/>
  <c r="V48" i="41"/>
  <c r="V48" i="52"/>
  <c r="W48" i="41"/>
  <c r="W48" i="52"/>
  <c r="O48" i="52"/>
  <c r="O48" i="41"/>
  <c r="N47" i="50"/>
  <c r="N47" i="45"/>
  <c r="P48" i="52"/>
  <c r="P48" i="41"/>
  <c r="R48" i="52"/>
  <c r="R48" i="41"/>
  <c r="Q48" i="41"/>
  <c r="Q48" i="52"/>
  <c r="N48" i="24"/>
  <c r="S94" i="23"/>
  <c r="T93" i="23"/>
  <c r="N112" i="23"/>
  <c r="O112" i="23"/>
  <c r="R112" i="23"/>
  <c r="P112" i="23"/>
  <c r="Q112" i="23" s="1"/>
  <c r="D39" i="41"/>
  <c r="D39" i="52"/>
  <c r="G39" i="50"/>
  <c r="G39" i="45"/>
  <c r="E39" i="45"/>
  <c r="E39" i="50"/>
  <c r="H39" i="45"/>
  <c r="H39" i="50"/>
  <c r="G85" i="23"/>
  <c r="I85" i="23"/>
  <c r="F40" i="24" s="1"/>
  <c r="K85" i="23"/>
  <c r="H40" i="24" s="1"/>
  <c r="J85" i="23"/>
  <c r="G40" i="24" s="1"/>
  <c r="H85" i="23"/>
  <c r="E40" i="24" s="1"/>
  <c r="F39" i="45"/>
  <c r="F39" i="50"/>
  <c r="C67" i="43"/>
  <c r="M62" i="45"/>
  <c r="A67" i="24"/>
  <c r="C113" i="23"/>
  <c r="C68" i="24" s="1"/>
  <c r="C68" i="52"/>
  <c r="B113" i="23"/>
  <c r="A68" i="24" s="1"/>
  <c r="A68" i="52"/>
  <c r="K63" i="45"/>
  <c r="J65" i="41"/>
  <c r="J65" i="50" s="1"/>
  <c r="J65" i="52"/>
  <c r="M63" i="41"/>
  <c r="M63" i="50" s="1"/>
  <c r="M63" i="52"/>
  <c r="K64" i="41"/>
  <c r="K64" i="50" s="1"/>
  <c r="K64" i="52"/>
  <c r="L63" i="41"/>
  <c r="L63" i="50" s="1"/>
  <c r="L63" i="52"/>
  <c r="L62" i="50"/>
  <c r="L62" i="45"/>
  <c r="I67" i="24"/>
  <c r="I67" i="52" s="1"/>
  <c r="K65" i="24"/>
  <c r="L64" i="24"/>
  <c r="M64" i="24"/>
  <c r="M64" i="52" s="1"/>
  <c r="J66" i="24"/>
  <c r="A68" i="50"/>
  <c r="A68" i="45"/>
  <c r="C68" i="50"/>
  <c r="C68" i="45"/>
  <c r="J64" i="45"/>
  <c r="I65" i="45"/>
  <c r="I66" i="41"/>
  <c r="I66" i="50" s="1"/>
  <c r="C68" i="41"/>
  <c r="A68" i="41"/>
  <c r="L113" i="23"/>
  <c r="D114" i="23"/>
  <c r="A114" i="23"/>
  <c r="M112" i="23"/>
  <c r="V48" i="50" l="1"/>
  <c r="V48" i="45"/>
  <c r="U48" i="50"/>
  <c r="U48" i="45"/>
  <c r="T48" i="50"/>
  <c r="T48" i="45"/>
  <c r="S57" i="50"/>
  <c r="S57" i="45"/>
  <c r="AD94" i="23"/>
  <c r="U49" i="24" s="1"/>
  <c r="AE94" i="23"/>
  <c r="V49" i="24" s="1"/>
  <c r="AC94" i="23"/>
  <c r="T49" i="24" s="1"/>
  <c r="AF94" i="23"/>
  <c r="W49" i="24" s="1"/>
  <c r="W48" i="50"/>
  <c r="W48" i="45"/>
  <c r="Z104" i="23"/>
  <c r="AA103" i="23"/>
  <c r="S58" i="24"/>
  <c r="Q48" i="50"/>
  <c r="Q48" i="45"/>
  <c r="P48" i="50"/>
  <c r="P48" i="45"/>
  <c r="N48" i="52"/>
  <c r="N48" i="41"/>
  <c r="U94" i="23"/>
  <c r="Y94" i="23"/>
  <c r="R49" i="24" s="1"/>
  <c r="X94" i="23"/>
  <c r="Q49" i="24" s="1"/>
  <c r="W94" i="23"/>
  <c r="P49" i="24" s="1"/>
  <c r="V94" i="23"/>
  <c r="O49" i="24" s="1"/>
  <c r="R48" i="50"/>
  <c r="R48" i="45"/>
  <c r="O48" i="50"/>
  <c r="O48" i="45"/>
  <c r="N113" i="23"/>
  <c r="M113" i="23" s="1"/>
  <c r="R113" i="23"/>
  <c r="O113" i="23"/>
  <c r="P113" i="23"/>
  <c r="Q113" i="23" s="1"/>
  <c r="G40" i="52"/>
  <c r="G40" i="41"/>
  <c r="F40" i="52"/>
  <c r="F40" i="41"/>
  <c r="E40" i="52"/>
  <c r="E40" i="41"/>
  <c r="H40" i="41"/>
  <c r="H40" i="52"/>
  <c r="F85" i="23"/>
  <c r="E86" i="23"/>
  <c r="D40" i="24"/>
  <c r="D39" i="50"/>
  <c r="D39" i="45"/>
  <c r="A68" i="43"/>
  <c r="C68" i="43"/>
  <c r="M63" i="45"/>
  <c r="K64" i="45"/>
  <c r="L63" i="45"/>
  <c r="C114" i="23"/>
  <c r="C69" i="43" s="1"/>
  <c r="C69" i="52"/>
  <c r="A81" i="52" s="1"/>
  <c r="B114" i="23"/>
  <c r="A69" i="24" s="1"/>
  <c r="A69" i="52"/>
  <c r="J66" i="41"/>
  <c r="J66" i="50" s="1"/>
  <c r="J66" i="52"/>
  <c r="K65" i="41"/>
  <c r="K65" i="50" s="1"/>
  <c r="K65" i="52"/>
  <c r="M64" i="41"/>
  <c r="M64" i="50" s="1"/>
  <c r="L64" i="41"/>
  <c r="L64" i="52"/>
  <c r="K66" i="24"/>
  <c r="L65" i="24"/>
  <c r="M65" i="24"/>
  <c r="J67" i="24"/>
  <c r="I68" i="24"/>
  <c r="I68" i="52" s="1"/>
  <c r="A69" i="50"/>
  <c r="A69" i="45"/>
  <c r="C69" i="50"/>
  <c r="A81" i="50" s="1"/>
  <c r="C69" i="45"/>
  <c r="A81" i="45" s="1"/>
  <c r="J65" i="45"/>
  <c r="I66" i="45"/>
  <c r="I67" i="41"/>
  <c r="I67" i="50" s="1"/>
  <c r="C69" i="41"/>
  <c r="A81" i="41" s="1"/>
  <c r="A69" i="41"/>
  <c r="A126" i="23"/>
  <c r="B126" i="23" s="1"/>
  <c r="A115" i="23"/>
  <c r="D115" i="23"/>
  <c r="L114" i="23" l="1"/>
  <c r="W49" i="52"/>
  <c r="W49" i="41"/>
  <c r="U49" i="52"/>
  <c r="U49" i="41"/>
  <c r="V49" i="52"/>
  <c r="V49" i="41"/>
  <c r="S58" i="52"/>
  <c r="S58" i="41"/>
  <c r="T49" i="41"/>
  <c r="T49" i="52"/>
  <c r="AB104" i="23"/>
  <c r="O49" i="52"/>
  <c r="O49" i="41"/>
  <c r="Q49" i="41"/>
  <c r="Q49" i="52"/>
  <c r="T94" i="23"/>
  <c r="N49" i="24"/>
  <c r="S95" i="23"/>
  <c r="N48" i="50"/>
  <c r="N48" i="45"/>
  <c r="P49" i="52"/>
  <c r="P49" i="41"/>
  <c r="R49" i="52"/>
  <c r="R49" i="41"/>
  <c r="N114" i="23"/>
  <c r="O114" i="23"/>
  <c r="R114" i="23"/>
  <c r="P114" i="23"/>
  <c r="Q114" i="23" s="1"/>
  <c r="G86" i="23"/>
  <c r="K86" i="23"/>
  <c r="H41" i="24" s="1"/>
  <c r="J86" i="23"/>
  <c r="G41" i="24" s="1"/>
  <c r="H86" i="23"/>
  <c r="E41" i="24" s="1"/>
  <c r="I86" i="23"/>
  <c r="F41" i="24" s="1"/>
  <c r="E40" i="45"/>
  <c r="E40" i="50"/>
  <c r="F40" i="45"/>
  <c r="F40" i="50"/>
  <c r="G40" i="50"/>
  <c r="G40" i="45"/>
  <c r="D40" i="41"/>
  <c r="D40" i="52"/>
  <c r="H40" i="50"/>
  <c r="H40" i="45"/>
  <c r="M64" i="45"/>
  <c r="K65" i="45"/>
  <c r="C69" i="24"/>
  <c r="A69" i="43"/>
  <c r="B115" i="23"/>
  <c r="A70" i="43" s="1"/>
  <c r="A70" i="52"/>
  <c r="C115" i="23"/>
  <c r="C70" i="52"/>
  <c r="J67" i="41"/>
  <c r="J67" i="50" s="1"/>
  <c r="J67" i="52"/>
  <c r="M65" i="41"/>
  <c r="M65" i="50" s="1"/>
  <c r="M65" i="52"/>
  <c r="K66" i="41"/>
  <c r="K66" i="50" s="1"/>
  <c r="K66" i="52"/>
  <c r="L65" i="41"/>
  <c r="L65" i="52"/>
  <c r="L64" i="50"/>
  <c r="L64" i="45"/>
  <c r="I69" i="24"/>
  <c r="I69" i="52" s="1"/>
  <c r="A81" i="24"/>
  <c r="A81" i="43"/>
  <c r="J68" i="24"/>
  <c r="K67" i="24"/>
  <c r="L66" i="24"/>
  <c r="M66" i="24"/>
  <c r="A70" i="50"/>
  <c r="A70" i="45"/>
  <c r="C70" i="50"/>
  <c r="C70" i="43"/>
  <c r="C70" i="45"/>
  <c r="J66" i="45"/>
  <c r="I67" i="45"/>
  <c r="I68" i="41"/>
  <c r="I68" i="50" s="1"/>
  <c r="C70" i="41"/>
  <c r="A70" i="41"/>
  <c r="L115" i="23"/>
  <c r="M114" i="23"/>
  <c r="C70" i="24"/>
  <c r="D116" i="23"/>
  <c r="A116" i="23"/>
  <c r="T49" i="50" l="1"/>
  <c r="T49" i="45"/>
  <c r="S58" i="50"/>
  <c r="S58" i="45"/>
  <c r="Z105" i="23"/>
  <c r="AA104" i="23"/>
  <c r="S59" i="24"/>
  <c r="V49" i="45"/>
  <c r="V49" i="50"/>
  <c r="U49" i="50"/>
  <c r="U49" i="45"/>
  <c r="AC95" i="23"/>
  <c r="T50" i="24" s="1"/>
  <c r="AE95" i="23"/>
  <c r="V50" i="24" s="1"/>
  <c r="AF95" i="23"/>
  <c r="W50" i="24" s="1"/>
  <c r="AD95" i="23"/>
  <c r="U50" i="24" s="1"/>
  <c r="W49" i="50"/>
  <c r="W49" i="45"/>
  <c r="P49" i="50"/>
  <c r="P49" i="45"/>
  <c r="U95" i="23"/>
  <c r="Y95" i="23"/>
  <c r="R50" i="24" s="1"/>
  <c r="X95" i="23"/>
  <c r="Q50" i="24" s="1"/>
  <c r="W95" i="23"/>
  <c r="P50" i="24" s="1"/>
  <c r="V95" i="23"/>
  <c r="O50" i="24" s="1"/>
  <c r="N49" i="52"/>
  <c r="N49" i="41"/>
  <c r="Q49" i="50"/>
  <c r="Q49" i="45"/>
  <c r="O49" i="50"/>
  <c r="O49" i="45"/>
  <c r="R49" i="50"/>
  <c r="R49" i="45"/>
  <c r="N115" i="23"/>
  <c r="L116" i="23" s="1"/>
  <c r="R115" i="23"/>
  <c r="O115" i="23"/>
  <c r="P115" i="23"/>
  <c r="Q115" i="23" s="1"/>
  <c r="F41" i="41"/>
  <c r="F41" i="52"/>
  <c r="G41" i="41"/>
  <c r="G41" i="52"/>
  <c r="E87" i="23"/>
  <c r="D41" i="24"/>
  <c r="F86" i="23"/>
  <c r="D40" i="45"/>
  <c r="D40" i="50"/>
  <c r="E41" i="41"/>
  <c r="E41" i="52"/>
  <c r="H41" i="41"/>
  <c r="H41" i="52"/>
  <c r="K66" i="45"/>
  <c r="M65" i="45"/>
  <c r="A70" i="24"/>
  <c r="B116" i="23"/>
  <c r="A71" i="43" s="1"/>
  <c r="A71" i="52"/>
  <c r="C116" i="23"/>
  <c r="C71" i="52"/>
  <c r="L66" i="41"/>
  <c r="L66" i="50" s="1"/>
  <c r="L66" i="52"/>
  <c r="L65" i="50"/>
  <c r="L65" i="45"/>
  <c r="M66" i="41"/>
  <c r="M66" i="50" s="1"/>
  <c r="M66" i="52"/>
  <c r="K67" i="41"/>
  <c r="K67" i="50" s="1"/>
  <c r="K67" i="52"/>
  <c r="J68" i="41"/>
  <c r="J68" i="50" s="1"/>
  <c r="J68" i="52"/>
  <c r="L67" i="24"/>
  <c r="M67" i="24"/>
  <c r="M67" i="52" s="1"/>
  <c r="K68" i="24"/>
  <c r="J69" i="24"/>
  <c r="A71" i="50"/>
  <c r="A71" i="45"/>
  <c r="C71" i="50"/>
  <c r="C71" i="43"/>
  <c r="C71" i="45"/>
  <c r="J67" i="45"/>
  <c r="I68" i="45"/>
  <c r="I69" i="41"/>
  <c r="I69" i="50" s="1"/>
  <c r="C71" i="41"/>
  <c r="A71" i="41"/>
  <c r="C71" i="24"/>
  <c r="A117" i="23"/>
  <c r="D117" i="23"/>
  <c r="T50" i="52" l="1"/>
  <c r="T50" i="41"/>
  <c r="I70" i="24"/>
  <c r="I70" i="52" s="1"/>
  <c r="S59" i="52"/>
  <c r="S59" i="41"/>
  <c r="M115" i="23"/>
  <c r="AB105" i="23"/>
  <c r="U50" i="41"/>
  <c r="U50" i="52"/>
  <c r="W50" i="52"/>
  <c r="W50" i="41"/>
  <c r="V50" i="41"/>
  <c r="V50" i="52"/>
  <c r="O50" i="41"/>
  <c r="O50" i="52"/>
  <c r="P50" i="52"/>
  <c r="P50" i="41"/>
  <c r="Q50" i="41"/>
  <c r="Q50" i="52"/>
  <c r="N49" i="50"/>
  <c r="N49" i="45"/>
  <c r="R50" i="52"/>
  <c r="R50" i="41"/>
  <c r="N50" i="24"/>
  <c r="S96" i="23"/>
  <c r="T95" i="23"/>
  <c r="N116" i="23"/>
  <c r="M116" i="23" s="1"/>
  <c r="O116" i="23"/>
  <c r="R116" i="23"/>
  <c r="P116" i="23"/>
  <c r="Q116" i="23" s="1"/>
  <c r="H41" i="45"/>
  <c r="H41" i="50"/>
  <c r="E41" i="45"/>
  <c r="E41" i="50"/>
  <c r="D41" i="52"/>
  <c r="D41" i="41"/>
  <c r="G87" i="23"/>
  <c r="I87" i="23"/>
  <c r="F42" i="24" s="1"/>
  <c r="K87" i="23"/>
  <c r="H42" i="24" s="1"/>
  <c r="J87" i="23"/>
  <c r="G42" i="24" s="1"/>
  <c r="H87" i="23"/>
  <c r="E42" i="24" s="1"/>
  <c r="G41" i="45"/>
  <c r="G41" i="50"/>
  <c r="F41" i="45"/>
  <c r="F41" i="50"/>
  <c r="A71" i="24"/>
  <c r="M66" i="45"/>
  <c r="L66" i="45"/>
  <c r="B117" i="23"/>
  <c r="A72" i="24" s="1"/>
  <c r="A72" i="52"/>
  <c r="C117" i="23"/>
  <c r="C72" i="52"/>
  <c r="K67" i="45"/>
  <c r="M67" i="41"/>
  <c r="M67" i="50" s="1"/>
  <c r="L67" i="41"/>
  <c r="L67" i="50" s="1"/>
  <c r="L67" i="52"/>
  <c r="J69" i="41"/>
  <c r="J69" i="50" s="1"/>
  <c r="J69" i="52"/>
  <c r="K68" i="41"/>
  <c r="K68" i="50" s="1"/>
  <c r="K68" i="52"/>
  <c r="K69" i="24"/>
  <c r="L68" i="24"/>
  <c r="M68" i="24"/>
  <c r="M68" i="52" s="1"/>
  <c r="A72" i="43"/>
  <c r="J70" i="24"/>
  <c r="A72" i="50"/>
  <c r="A72" i="45"/>
  <c r="C72" i="50"/>
  <c r="C72" i="43"/>
  <c r="C72" i="45"/>
  <c r="J68" i="45"/>
  <c r="I69" i="45"/>
  <c r="I70" i="41"/>
  <c r="I70" i="50" s="1"/>
  <c r="A72" i="41"/>
  <c r="C72" i="41"/>
  <c r="L117" i="23"/>
  <c r="C72" i="24"/>
  <c r="D118" i="23"/>
  <c r="A118" i="23"/>
  <c r="L67" i="45" l="1"/>
  <c r="U50" i="50"/>
  <c r="U50" i="45"/>
  <c r="AA105" i="23"/>
  <c r="S60" i="24"/>
  <c r="Z106" i="23"/>
  <c r="AE96" i="23"/>
  <c r="V51" i="24" s="1"/>
  <c r="AF96" i="23"/>
  <c r="W51" i="24" s="1"/>
  <c r="AD96" i="23"/>
  <c r="U51" i="24" s="1"/>
  <c r="AC96" i="23"/>
  <c r="T51" i="24" s="1"/>
  <c r="S59" i="50"/>
  <c r="S59" i="45"/>
  <c r="V50" i="50"/>
  <c r="V50" i="45"/>
  <c r="I71" i="24"/>
  <c r="I71" i="52" s="1"/>
  <c r="W50" i="50"/>
  <c r="W50" i="45"/>
  <c r="T50" i="50"/>
  <c r="T50" i="45"/>
  <c r="R50" i="50"/>
  <c r="R50" i="45"/>
  <c r="N50" i="52"/>
  <c r="N50" i="41"/>
  <c r="U96" i="23"/>
  <c r="Y96" i="23"/>
  <c r="R51" i="24" s="1"/>
  <c r="W96" i="23"/>
  <c r="P51" i="24" s="1"/>
  <c r="X96" i="23"/>
  <c r="Q51" i="24" s="1"/>
  <c r="V96" i="23"/>
  <c r="O51" i="24" s="1"/>
  <c r="P50" i="50"/>
  <c r="P50" i="45"/>
  <c r="Q50" i="50"/>
  <c r="Q50" i="45"/>
  <c r="O50" i="50"/>
  <c r="O50" i="45"/>
  <c r="N117" i="23"/>
  <c r="M117" i="23" s="1"/>
  <c r="R117" i="23"/>
  <c r="O117" i="23"/>
  <c r="P117" i="23"/>
  <c r="G42" i="41"/>
  <c r="G42" i="52"/>
  <c r="F42" i="41"/>
  <c r="F42" i="52"/>
  <c r="D41" i="45"/>
  <c r="D41" i="50"/>
  <c r="E42" i="41"/>
  <c r="E42" i="52"/>
  <c r="H42" i="41"/>
  <c r="H42" i="52"/>
  <c r="D42" i="24"/>
  <c r="F87" i="23"/>
  <c r="E88" i="23"/>
  <c r="K68" i="45"/>
  <c r="M67" i="45"/>
  <c r="C118" i="23"/>
  <c r="C73" i="52"/>
  <c r="B118" i="23"/>
  <c r="A73" i="43" s="1"/>
  <c r="A73" i="52"/>
  <c r="M68" i="41"/>
  <c r="M68" i="50" s="1"/>
  <c r="L68" i="41"/>
  <c r="L68" i="52"/>
  <c r="J70" i="41"/>
  <c r="J70" i="50" s="1"/>
  <c r="J70" i="52"/>
  <c r="K69" i="41"/>
  <c r="K69" i="50" s="1"/>
  <c r="K69" i="52"/>
  <c r="Q117" i="23"/>
  <c r="K70" i="24"/>
  <c r="J71" i="24"/>
  <c r="L69" i="24"/>
  <c r="M69" i="24"/>
  <c r="M69" i="52" s="1"/>
  <c r="A73" i="50"/>
  <c r="A73" i="45"/>
  <c r="C73" i="50"/>
  <c r="C73" i="43"/>
  <c r="C73" i="45"/>
  <c r="J69" i="45"/>
  <c r="I70" i="45"/>
  <c r="I71" i="41"/>
  <c r="I71" i="50" s="1"/>
  <c r="C73" i="41"/>
  <c r="A73" i="41"/>
  <c r="C73" i="24"/>
  <c r="D119" i="23"/>
  <c r="A119" i="23"/>
  <c r="I72" i="24" l="1"/>
  <c r="I72" i="52" s="1"/>
  <c r="L118" i="23"/>
  <c r="T51" i="52"/>
  <c r="T51" i="41"/>
  <c r="U51" i="52"/>
  <c r="U51" i="41"/>
  <c r="W51" i="52"/>
  <c r="W51" i="41"/>
  <c r="V51" i="52"/>
  <c r="V51" i="41"/>
  <c r="AB106" i="23"/>
  <c r="S60" i="52"/>
  <c r="S60" i="41"/>
  <c r="R51" i="41"/>
  <c r="R51" i="52"/>
  <c r="Q51" i="41"/>
  <c r="Q51" i="52"/>
  <c r="N51" i="24"/>
  <c r="T96" i="23"/>
  <c r="S97" i="23"/>
  <c r="P51" i="41"/>
  <c r="P51" i="52"/>
  <c r="N50" i="50"/>
  <c r="N50" i="45"/>
  <c r="O51" i="41"/>
  <c r="O51" i="52"/>
  <c r="N118" i="23"/>
  <c r="I73" i="24" s="1"/>
  <c r="I73" i="52" s="1"/>
  <c r="O118" i="23"/>
  <c r="R118" i="23"/>
  <c r="P118" i="23"/>
  <c r="Q118" i="23" s="1"/>
  <c r="G88" i="23"/>
  <c r="K88" i="23"/>
  <c r="H43" i="24" s="1"/>
  <c r="J88" i="23"/>
  <c r="G43" i="24" s="1"/>
  <c r="I88" i="23"/>
  <c r="F43" i="24" s="1"/>
  <c r="H88" i="23"/>
  <c r="E43" i="24" s="1"/>
  <c r="D42" i="41"/>
  <c r="D42" i="52"/>
  <c r="H42" i="45"/>
  <c r="H42" i="50"/>
  <c r="E42" i="45"/>
  <c r="E42" i="50"/>
  <c r="F42" i="50"/>
  <c r="F42" i="45"/>
  <c r="G42" i="50"/>
  <c r="G42" i="45"/>
  <c r="A73" i="24"/>
  <c r="M68" i="45"/>
  <c r="B119" i="23"/>
  <c r="A74" i="24" s="1"/>
  <c r="A74" i="52"/>
  <c r="C119" i="23"/>
  <c r="C74" i="52"/>
  <c r="K69" i="45"/>
  <c r="M69" i="41"/>
  <c r="M69" i="50" s="1"/>
  <c r="L69" i="41"/>
  <c r="L69" i="50" s="1"/>
  <c r="L69" i="52"/>
  <c r="J71" i="41"/>
  <c r="J71" i="50" s="1"/>
  <c r="J71" i="52"/>
  <c r="K70" i="41"/>
  <c r="K70" i="50" s="1"/>
  <c r="K70" i="52"/>
  <c r="L68" i="50"/>
  <c r="L68" i="45"/>
  <c r="K71" i="24"/>
  <c r="L70" i="24"/>
  <c r="M70" i="24"/>
  <c r="J72" i="24"/>
  <c r="A74" i="50"/>
  <c r="A74" i="45"/>
  <c r="C74" i="50"/>
  <c r="C74" i="43"/>
  <c r="C74" i="45"/>
  <c r="J70" i="45"/>
  <c r="I71" i="45"/>
  <c r="I72" i="41"/>
  <c r="I72" i="50" s="1"/>
  <c r="C74" i="41"/>
  <c r="A74" i="41"/>
  <c r="L119" i="23"/>
  <c r="C74" i="24"/>
  <c r="D120" i="23"/>
  <c r="A120" i="23"/>
  <c r="M118" i="23"/>
  <c r="AF97" i="23" l="1"/>
  <c r="W52" i="24" s="1"/>
  <c r="AD97" i="23"/>
  <c r="U52" i="24" s="1"/>
  <c r="AE97" i="23"/>
  <c r="V52" i="24" s="1"/>
  <c r="AC97" i="23"/>
  <c r="T52" i="24" s="1"/>
  <c r="AA106" i="23"/>
  <c r="Z107" i="23"/>
  <c r="S61" i="24"/>
  <c r="V51" i="50"/>
  <c r="V51" i="45"/>
  <c r="W51" i="50"/>
  <c r="W51" i="45"/>
  <c r="U51" i="50"/>
  <c r="U51" i="45"/>
  <c r="S60" i="50"/>
  <c r="S60" i="45"/>
  <c r="T51" i="50"/>
  <c r="T51" i="45"/>
  <c r="O51" i="50"/>
  <c r="O51" i="45"/>
  <c r="R51" i="50"/>
  <c r="R51" i="45"/>
  <c r="P51" i="50"/>
  <c r="P51" i="45"/>
  <c r="Q51" i="50"/>
  <c r="Q51" i="45"/>
  <c r="U97" i="23"/>
  <c r="Y97" i="23"/>
  <c r="R52" i="24" s="1"/>
  <c r="X97" i="23"/>
  <c r="Q52" i="24" s="1"/>
  <c r="V97" i="23"/>
  <c r="O52" i="24" s="1"/>
  <c r="W97" i="23"/>
  <c r="P52" i="24" s="1"/>
  <c r="N51" i="52"/>
  <c r="N51" i="41"/>
  <c r="N119" i="23"/>
  <c r="M119" i="23" s="1"/>
  <c r="R119" i="23"/>
  <c r="O119" i="23"/>
  <c r="P119" i="23"/>
  <c r="Q119" i="23" s="1"/>
  <c r="D42" i="50"/>
  <c r="D42" i="45"/>
  <c r="F43" i="41"/>
  <c r="F43" i="52"/>
  <c r="H43" i="41"/>
  <c r="H43" i="52"/>
  <c r="E43" i="52"/>
  <c r="E43" i="41"/>
  <c r="G43" i="41"/>
  <c r="G43" i="52"/>
  <c r="E89" i="23"/>
  <c r="F88" i="23"/>
  <c r="D43" i="24"/>
  <c r="A74" i="43"/>
  <c r="L69" i="45"/>
  <c r="B120" i="23"/>
  <c r="A75" i="24" s="1"/>
  <c r="A75" i="52"/>
  <c r="C120" i="23"/>
  <c r="C75" i="52"/>
  <c r="M69" i="45"/>
  <c r="K70" i="45"/>
  <c r="J72" i="41"/>
  <c r="J72" i="50" s="1"/>
  <c r="J72" i="52"/>
  <c r="M70" i="41"/>
  <c r="M70" i="50" s="1"/>
  <c r="M70" i="52"/>
  <c r="K71" i="41"/>
  <c r="K71" i="50" s="1"/>
  <c r="K71" i="52"/>
  <c r="L70" i="41"/>
  <c r="L70" i="50" s="1"/>
  <c r="L70" i="52"/>
  <c r="K72" i="24"/>
  <c r="L71" i="24"/>
  <c r="M71" i="24"/>
  <c r="M71" i="52" s="1"/>
  <c r="J73" i="24"/>
  <c r="C75" i="50"/>
  <c r="C75" i="43"/>
  <c r="C75" i="45"/>
  <c r="A75" i="50"/>
  <c r="A75" i="45"/>
  <c r="J71" i="45"/>
  <c r="I72" i="45"/>
  <c r="I73" i="41"/>
  <c r="I73" i="50" s="1"/>
  <c r="C75" i="41"/>
  <c r="A75" i="41"/>
  <c r="L120" i="23"/>
  <c r="C75" i="24"/>
  <c r="A121" i="23"/>
  <c r="D121" i="23"/>
  <c r="I74" i="24" l="1"/>
  <c r="I74" i="52" s="1"/>
  <c r="S61" i="52"/>
  <c r="S61" i="41"/>
  <c r="AB107" i="23"/>
  <c r="T52" i="41"/>
  <c r="T52" i="52"/>
  <c r="V52" i="41"/>
  <c r="V52" i="52"/>
  <c r="U52" i="52"/>
  <c r="U52" i="41"/>
  <c r="W52" i="52"/>
  <c r="W52" i="41"/>
  <c r="Q52" i="41"/>
  <c r="Q52" i="52"/>
  <c r="O52" i="41"/>
  <c r="O52" i="52"/>
  <c r="N52" i="24"/>
  <c r="S98" i="23"/>
  <c r="T97" i="23"/>
  <c r="P52" i="41"/>
  <c r="P52" i="52"/>
  <c r="R52" i="52"/>
  <c r="R52" i="41"/>
  <c r="N51" i="50"/>
  <c r="N51" i="45"/>
  <c r="N120" i="23"/>
  <c r="O120" i="23"/>
  <c r="R120" i="23"/>
  <c r="P120" i="23"/>
  <c r="Q120" i="23" s="1"/>
  <c r="E43" i="50"/>
  <c r="E43" i="45"/>
  <c r="D43" i="41"/>
  <c r="D43" i="52"/>
  <c r="G89" i="23"/>
  <c r="K89" i="23"/>
  <c r="H44" i="24" s="1"/>
  <c r="J89" i="23"/>
  <c r="G44" i="24" s="1"/>
  <c r="I89" i="23"/>
  <c r="F44" i="24" s="1"/>
  <c r="H89" i="23"/>
  <c r="E44" i="24" s="1"/>
  <c r="G43" i="45"/>
  <c r="G43" i="50"/>
  <c r="H43" i="50"/>
  <c r="H43" i="45"/>
  <c r="F43" i="50"/>
  <c r="F43" i="45"/>
  <c r="K71" i="45"/>
  <c r="M70" i="45"/>
  <c r="A75" i="43"/>
  <c r="B121" i="23"/>
  <c r="A76" i="43" s="1"/>
  <c r="A76" i="52"/>
  <c r="C121" i="23"/>
  <c r="C76" i="52"/>
  <c r="M71" i="41"/>
  <c r="M71" i="50" s="1"/>
  <c r="L71" i="41"/>
  <c r="L71" i="50" s="1"/>
  <c r="L71" i="52"/>
  <c r="L70" i="45"/>
  <c r="J73" i="41"/>
  <c r="J73" i="50" s="1"/>
  <c r="J73" i="52"/>
  <c r="K72" i="41"/>
  <c r="K72" i="50" s="1"/>
  <c r="K72" i="52"/>
  <c r="I75" i="24"/>
  <c r="I75" i="52" s="1"/>
  <c r="K73" i="24"/>
  <c r="L72" i="24"/>
  <c r="M72" i="24"/>
  <c r="M72" i="52" s="1"/>
  <c r="J74" i="24"/>
  <c r="C76" i="50"/>
  <c r="C76" i="43"/>
  <c r="C76" i="45"/>
  <c r="A76" i="50"/>
  <c r="A76" i="45"/>
  <c r="J72" i="45"/>
  <c r="I73" i="45"/>
  <c r="I74" i="41"/>
  <c r="I74" i="50" s="1"/>
  <c r="C76" i="41"/>
  <c r="A76" i="41"/>
  <c r="L121" i="23"/>
  <c r="C76" i="24"/>
  <c r="D122" i="23"/>
  <c r="A122" i="23"/>
  <c r="M120" i="23"/>
  <c r="AE98" i="23" l="1"/>
  <c r="V53" i="24" s="1"/>
  <c r="AD98" i="23"/>
  <c r="U53" i="24" s="1"/>
  <c r="AC98" i="23"/>
  <c r="T53" i="24" s="1"/>
  <c r="AF98" i="23"/>
  <c r="W53" i="24" s="1"/>
  <c r="T52" i="50"/>
  <c r="T52" i="45"/>
  <c r="V52" i="50"/>
  <c r="V52" i="45"/>
  <c r="W52" i="50"/>
  <c r="W52" i="45"/>
  <c r="Z108" i="23"/>
  <c r="AA107" i="23"/>
  <c r="S62" i="24"/>
  <c r="S61" i="50"/>
  <c r="S61" i="45"/>
  <c r="U52" i="50"/>
  <c r="U52" i="45"/>
  <c r="R52" i="50"/>
  <c r="R52" i="45"/>
  <c r="P52" i="50"/>
  <c r="P52" i="45"/>
  <c r="N52" i="52"/>
  <c r="N52" i="41"/>
  <c r="O52" i="50"/>
  <c r="O52" i="45"/>
  <c r="U98" i="23"/>
  <c r="Y98" i="23"/>
  <c r="R53" i="24" s="1"/>
  <c r="W98" i="23"/>
  <c r="P53" i="24" s="1"/>
  <c r="V98" i="23"/>
  <c r="O53" i="24" s="1"/>
  <c r="X98" i="23"/>
  <c r="Q53" i="24" s="1"/>
  <c r="Q52" i="50"/>
  <c r="Q52" i="45"/>
  <c r="N121" i="23"/>
  <c r="I76" i="24" s="1"/>
  <c r="I76" i="52" s="1"/>
  <c r="R121" i="23"/>
  <c r="P121" i="23"/>
  <c r="Q121" i="23" s="1"/>
  <c r="O121" i="23"/>
  <c r="F44" i="52"/>
  <c r="F44" i="41"/>
  <c r="H44" i="41"/>
  <c r="H44" i="52"/>
  <c r="E44" i="41"/>
  <c r="E44" i="52"/>
  <c r="G44" i="52"/>
  <c r="G44" i="41"/>
  <c r="D44" i="24"/>
  <c r="E90" i="23"/>
  <c r="F89" i="23"/>
  <c r="D43" i="50"/>
  <c r="D43" i="45"/>
  <c r="K72" i="45"/>
  <c r="A76" i="24"/>
  <c r="C122" i="23"/>
  <c r="C77" i="52"/>
  <c r="B122" i="23"/>
  <c r="A77" i="24" s="1"/>
  <c r="A77" i="52"/>
  <c r="M72" i="41"/>
  <c r="M72" i="50" s="1"/>
  <c r="M71" i="45"/>
  <c r="L71" i="45"/>
  <c r="L72" i="41"/>
  <c r="L72" i="52"/>
  <c r="J74" i="41"/>
  <c r="J74" i="50" s="1"/>
  <c r="J74" i="52"/>
  <c r="K73" i="41"/>
  <c r="K73" i="50" s="1"/>
  <c r="K73" i="52"/>
  <c r="K74" i="24"/>
  <c r="L73" i="24"/>
  <c r="M73" i="24"/>
  <c r="J75" i="24"/>
  <c r="C77" i="50"/>
  <c r="C77" i="43"/>
  <c r="C77" i="45"/>
  <c r="A77" i="50"/>
  <c r="A77" i="45"/>
  <c r="I74" i="45"/>
  <c r="J73" i="45"/>
  <c r="I75" i="41"/>
  <c r="I75" i="50" s="1"/>
  <c r="C77" i="41"/>
  <c r="A77" i="41"/>
  <c r="C77" i="24"/>
  <c r="A123" i="23"/>
  <c r="D123" i="23"/>
  <c r="AB108" i="23" l="1"/>
  <c r="M121" i="23"/>
  <c r="W53" i="41"/>
  <c r="W53" i="52"/>
  <c r="L122" i="23"/>
  <c r="N122" i="23" s="1"/>
  <c r="T53" i="52"/>
  <c r="T53" i="41"/>
  <c r="U53" i="41"/>
  <c r="U53" i="52"/>
  <c r="S62" i="52"/>
  <c r="S62" i="41"/>
  <c r="V53" i="41"/>
  <c r="V53" i="52"/>
  <c r="P53" i="41"/>
  <c r="P53" i="52"/>
  <c r="N53" i="24"/>
  <c r="S99" i="23"/>
  <c r="T98" i="23"/>
  <c r="N52" i="50"/>
  <c r="N52" i="45"/>
  <c r="R53" i="52"/>
  <c r="R53" i="41"/>
  <c r="O53" i="52"/>
  <c r="O53" i="41"/>
  <c r="Q53" i="52"/>
  <c r="Q53" i="41"/>
  <c r="G90" i="23"/>
  <c r="K90" i="23"/>
  <c r="H45" i="24" s="1"/>
  <c r="J90" i="23"/>
  <c r="G45" i="24" s="1"/>
  <c r="I90" i="23"/>
  <c r="F45" i="24" s="1"/>
  <c r="H90" i="23"/>
  <c r="E45" i="24" s="1"/>
  <c r="G44" i="45"/>
  <c r="G44" i="50"/>
  <c r="F44" i="50"/>
  <c r="F44" i="45"/>
  <c r="D44" i="52"/>
  <c r="D44" i="41"/>
  <c r="E44" i="50"/>
  <c r="E44" i="45"/>
  <c r="H44" i="50"/>
  <c r="H44" i="45"/>
  <c r="M72" i="45"/>
  <c r="A77" i="43"/>
  <c r="B123" i="23"/>
  <c r="A78" i="43" s="1"/>
  <c r="A78" i="52"/>
  <c r="C123" i="23"/>
  <c r="C78" i="52"/>
  <c r="K73" i="45"/>
  <c r="L73" i="41"/>
  <c r="L73" i="52"/>
  <c r="J75" i="41"/>
  <c r="J75" i="50" s="1"/>
  <c r="J75" i="52"/>
  <c r="M73" i="41"/>
  <c r="M73" i="50" s="1"/>
  <c r="M73" i="52"/>
  <c r="K74" i="41"/>
  <c r="K74" i="50" s="1"/>
  <c r="K74" i="52"/>
  <c r="L72" i="50"/>
  <c r="L72" i="45"/>
  <c r="K75" i="24"/>
  <c r="J76" i="24"/>
  <c r="L74" i="24"/>
  <c r="M74" i="24"/>
  <c r="M74" i="52" s="1"/>
  <c r="C78" i="50"/>
  <c r="C78" i="43"/>
  <c r="C78" i="45"/>
  <c r="A78" i="50"/>
  <c r="A78" i="45"/>
  <c r="J74" i="45"/>
  <c r="I75" i="45"/>
  <c r="I76" i="41"/>
  <c r="I76" i="50" s="1"/>
  <c r="C78" i="41"/>
  <c r="A78" i="41"/>
  <c r="C78" i="24"/>
  <c r="D124" i="23"/>
  <c r="A124" i="23"/>
  <c r="P122" i="23" l="1"/>
  <c r="Q122" i="23" s="1"/>
  <c r="R122" i="23"/>
  <c r="I77" i="24"/>
  <c r="I77" i="52" s="1"/>
  <c r="L123" i="23"/>
  <c r="M122" i="23"/>
  <c r="O122" i="23"/>
  <c r="J77" i="24" s="1"/>
  <c r="T53" i="50"/>
  <c r="T53" i="45"/>
  <c r="AF99" i="23"/>
  <c r="W54" i="24" s="1"/>
  <c r="AE99" i="23"/>
  <c r="V54" i="24" s="1"/>
  <c r="AD99" i="23"/>
  <c r="U54" i="24" s="1"/>
  <c r="AC99" i="23"/>
  <c r="T54" i="24" s="1"/>
  <c r="W53" i="50"/>
  <c r="W53" i="45"/>
  <c r="U53" i="50"/>
  <c r="U53" i="45"/>
  <c r="V53" i="50"/>
  <c r="V53" i="45"/>
  <c r="S62" i="50"/>
  <c r="S62" i="45"/>
  <c r="Z109" i="23"/>
  <c r="AA108" i="23"/>
  <c r="S63" i="24"/>
  <c r="R53" i="50"/>
  <c r="R53" i="45"/>
  <c r="O53" i="50"/>
  <c r="O53" i="45"/>
  <c r="U99" i="23"/>
  <c r="V99" i="23"/>
  <c r="O54" i="24" s="1"/>
  <c r="Y99" i="23"/>
  <c r="R54" i="24" s="1"/>
  <c r="W99" i="23"/>
  <c r="P54" i="24" s="1"/>
  <c r="X99" i="23"/>
  <c r="Q54" i="24" s="1"/>
  <c r="N53" i="52"/>
  <c r="N53" i="41"/>
  <c r="Q53" i="50"/>
  <c r="Q53" i="45"/>
  <c r="P53" i="50"/>
  <c r="P53" i="45"/>
  <c r="N123" i="23"/>
  <c r="R123" i="23"/>
  <c r="O123" i="23"/>
  <c r="P123" i="23"/>
  <c r="Q123" i="23" s="1"/>
  <c r="F45" i="41"/>
  <c r="F45" i="52"/>
  <c r="H45" i="52"/>
  <c r="H45" i="41"/>
  <c r="D44" i="45"/>
  <c r="D44" i="50"/>
  <c r="E45" i="41"/>
  <c r="E45" i="52"/>
  <c r="G45" i="41"/>
  <c r="G45" i="52"/>
  <c r="E91" i="23"/>
  <c r="D45" i="24"/>
  <c r="F90" i="23"/>
  <c r="K74" i="45"/>
  <c r="A78" i="24"/>
  <c r="B124" i="23"/>
  <c r="A79" i="43" s="1"/>
  <c r="A79" i="52"/>
  <c r="C124" i="23"/>
  <c r="C79" i="52"/>
  <c r="M73" i="45"/>
  <c r="M74" i="41"/>
  <c r="M74" i="50" s="1"/>
  <c r="J76" i="41"/>
  <c r="J76" i="50" s="1"/>
  <c r="J76" i="52"/>
  <c r="K75" i="41"/>
  <c r="K75" i="50" s="1"/>
  <c r="K75" i="52"/>
  <c r="L74" i="41"/>
  <c r="L74" i="50" s="1"/>
  <c r="L74" i="52"/>
  <c r="L73" i="50"/>
  <c r="L73" i="45"/>
  <c r="I78" i="24"/>
  <c r="I78" i="52" s="1"/>
  <c r="K76" i="24"/>
  <c r="L75" i="24"/>
  <c r="M75" i="24"/>
  <c r="A79" i="50"/>
  <c r="A79" i="45"/>
  <c r="C79" i="50"/>
  <c r="C79" i="43"/>
  <c r="C79" i="45"/>
  <c r="J75" i="45"/>
  <c r="I76" i="45"/>
  <c r="I77" i="41"/>
  <c r="I77" i="50" s="1"/>
  <c r="C79" i="41"/>
  <c r="A79" i="41"/>
  <c r="L124" i="23"/>
  <c r="M123" i="23"/>
  <c r="C79" i="24"/>
  <c r="D125" i="23"/>
  <c r="A125" i="23"/>
  <c r="T54" i="41" l="1"/>
  <c r="T54" i="52"/>
  <c r="L74" i="45"/>
  <c r="S63" i="52"/>
  <c r="S63" i="41"/>
  <c r="U54" i="41"/>
  <c r="U54" i="52"/>
  <c r="V54" i="52"/>
  <c r="V54" i="41"/>
  <c r="AB109" i="23"/>
  <c r="W54" i="52"/>
  <c r="W54" i="41"/>
  <c r="R54" i="52"/>
  <c r="R54" i="41"/>
  <c r="O54" i="41"/>
  <c r="O54" i="52"/>
  <c r="T99" i="23"/>
  <c r="N54" i="24"/>
  <c r="S100" i="23"/>
  <c r="Q54" i="41"/>
  <c r="Q54" i="52"/>
  <c r="P54" i="41"/>
  <c r="P54" i="52"/>
  <c r="N53" i="50"/>
  <c r="N53" i="45"/>
  <c r="N124" i="23"/>
  <c r="O124" i="23"/>
  <c r="R124" i="23"/>
  <c r="P124" i="23"/>
  <c r="Q124" i="23" s="1"/>
  <c r="D45" i="41"/>
  <c r="D45" i="52"/>
  <c r="H45" i="50"/>
  <c r="H45" i="45"/>
  <c r="G91" i="23"/>
  <c r="K91" i="23"/>
  <c r="H46" i="24" s="1"/>
  <c r="J91" i="23"/>
  <c r="G46" i="24" s="1"/>
  <c r="I91" i="23"/>
  <c r="F46" i="24" s="1"/>
  <c r="H91" i="23"/>
  <c r="E46" i="24" s="1"/>
  <c r="G45" i="50"/>
  <c r="G45" i="45"/>
  <c r="E45" i="45"/>
  <c r="E45" i="50"/>
  <c r="F45" i="45"/>
  <c r="F45" i="50"/>
  <c r="A79" i="24"/>
  <c r="M74" i="45"/>
  <c r="C125" i="23"/>
  <c r="C80" i="52"/>
  <c r="B125" i="23"/>
  <c r="A80" i="43" s="1"/>
  <c r="A80" i="52"/>
  <c r="K75" i="45"/>
  <c r="J77" i="41"/>
  <c r="J77" i="50" s="1"/>
  <c r="J77" i="52"/>
  <c r="M75" i="41"/>
  <c r="M75" i="50" s="1"/>
  <c r="M75" i="52"/>
  <c r="K76" i="41"/>
  <c r="K76" i="50" s="1"/>
  <c r="K76" i="52"/>
  <c r="L75" i="41"/>
  <c r="L75" i="52"/>
  <c r="K77" i="24"/>
  <c r="L76" i="24"/>
  <c r="M76" i="24"/>
  <c r="I79" i="24"/>
  <c r="I79" i="52" s="1"/>
  <c r="J78" i="24"/>
  <c r="C80" i="50"/>
  <c r="C80" i="43"/>
  <c r="C80" i="45"/>
  <c r="A80" i="50"/>
  <c r="A80" i="45"/>
  <c r="J76" i="45"/>
  <c r="I77" i="45"/>
  <c r="I78" i="41"/>
  <c r="I78" i="50" s="1"/>
  <c r="C80" i="41"/>
  <c r="A80" i="41"/>
  <c r="C80" i="24"/>
  <c r="L125" i="23"/>
  <c r="M124" i="23"/>
  <c r="S64" i="24" l="1"/>
  <c r="Z110" i="23"/>
  <c r="AA109" i="23"/>
  <c r="V54" i="50"/>
  <c r="V54" i="45"/>
  <c r="U54" i="50"/>
  <c r="U54" i="45"/>
  <c r="S63" i="50"/>
  <c r="S63" i="45"/>
  <c r="W54" i="50"/>
  <c r="W54" i="45"/>
  <c r="AC100" i="23"/>
  <c r="T55" i="24" s="1"/>
  <c r="AF100" i="23"/>
  <c r="W55" i="24" s="1"/>
  <c r="AE100" i="23"/>
  <c r="V55" i="24" s="1"/>
  <c r="AD100" i="23"/>
  <c r="U55" i="24" s="1"/>
  <c r="T54" i="50"/>
  <c r="T54" i="45"/>
  <c r="P54" i="50"/>
  <c r="P54" i="45"/>
  <c r="U100" i="23"/>
  <c r="W100" i="23"/>
  <c r="P55" i="24" s="1"/>
  <c r="V100" i="23"/>
  <c r="O55" i="24" s="1"/>
  <c r="Y100" i="23"/>
  <c r="R55" i="24" s="1"/>
  <c r="X100" i="23"/>
  <c r="Q55" i="24" s="1"/>
  <c r="O54" i="50"/>
  <c r="O54" i="45"/>
  <c r="Q54" i="50"/>
  <c r="Q54" i="45"/>
  <c r="N54" i="52"/>
  <c r="N54" i="41"/>
  <c r="R54" i="50"/>
  <c r="R54" i="45"/>
  <c r="N125" i="23"/>
  <c r="I80" i="24" s="1"/>
  <c r="I80" i="52" s="1"/>
  <c r="R125" i="23"/>
  <c r="O125" i="23"/>
  <c r="P125" i="23"/>
  <c r="Q125" i="23" s="1"/>
  <c r="F46" i="41"/>
  <c r="F46" i="52"/>
  <c r="H46" i="41"/>
  <c r="H46" i="52"/>
  <c r="E46" i="52"/>
  <c r="E46" i="41"/>
  <c r="G46" i="41"/>
  <c r="G46" i="52"/>
  <c r="D46" i="24"/>
  <c r="E92" i="23"/>
  <c r="F91" i="23"/>
  <c r="D45" i="45"/>
  <c r="D45" i="50"/>
  <c r="K76" i="45"/>
  <c r="A80" i="24"/>
  <c r="M75" i="45"/>
  <c r="J78" i="41"/>
  <c r="J78" i="50" s="1"/>
  <c r="J78" i="52"/>
  <c r="M76" i="41"/>
  <c r="M76" i="50" s="1"/>
  <c r="M76" i="52"/>
  <c r="K77" i="41"/>
  <c r="K77" i="50" s="1"/>
  <c r="K77" i="52"/>
  <c r="L76" i="41"/>
  <c r="L76" i="52"/>
  <c r="L75" i="50"/>
  <c r="L75" i="45"/>
  <c r="K78" i="24"/>
  <c r="J79" i="24"/>
  <c r="L77" i="24"/>
  <c r="M77" i="24"/>
  <c r="J77" i="45"/>
  <c r="I78" i="45"/>
  <c r="I79" i="41"/>
  <c r="I79" i="50" s="1"/>
  <c r="L126" i="23"/>
  <c r="M125" i="23"/>
  <c r="T55" i="41" l="1"/>
  <c r="T55" i="52"/>
  <c r="U55" i="41"/>
  <c r="U55" i="52"/>
  <c r="V55" i="41"/>
  <c r="V55" i="52"/>
  <c r="AB110" i="23"/>
  <c r="W55" i="52"/>
  <c r="W55" i="41"/>
  <c r="S64" i="52"/>
  <c r="S64" i="41"/>
  <c r="Q55" i="52"/>
  <c r="Q55" i="41"/>
  <c r="R55" i="52"/>
  <c r="R55" i="41"/>
  <c r="O55" i="41"/>
  <c r="O55" i="52"/>
  <c r="P55" i="41"/>
  <c r="P55" i="52"/>
  <c r="T100" i="23"/>
  <c r="N55" i="24"/>
  <c r="S101" i="23"/>
  <c r="N54" i="50"/>
  <c r="N54" i="45"/>
  <c r="N126" i="23"/>
  <c r="O126" i="23"/>
  <c r="R126" i="23"/>
  <c r="P126" i="23"/>
  <c r="Q126" i="23" s="1"/>
  <c r="G92" i="23"/>
  <c r="K92" i="23"/>
  <c r="H47" i="24" s="1"/>
  <c r="J92" i="23"/>
  <c r="G47" i="24" s="1"/>
  <c r="I92" i="23"/>
  <c r="F47" i="24" s="1"/>
  <c r="H92" i="23"/>
  <c r="E47" i="24" s="1"/>
  <c r="E46" i="50"/>
  <c r="E46" i="45"/>
  <c r="D46" i="41"/>
  <c r="D46" i="52"/>
  <c r="G46" i="45"/>
  <c r="G46" i="50"/>
  <c r="H46" i="50"/>
  <c r="H46" i="45"/>
  <c r="F46" i="50"/>
  <c r="F46" i="45"/>
  <c r="M76" i="45"/>
  <c r="K77" i="45"/>
  <c r="L77" i="41"/>
  <c r="L77" i="52"/>
  <c r="M77" i="41"/>
  <c r="M77" i="50" s="1"/>
  <c r="M77" i="52"/>
  <c r="J79" i="41"/>
  <c r="J79" i="50" s="1"/>
  <c r="J79" i="52"/>
  <c r="K78" i="41"/>
  <c r="K78" i="50" s="1"/>
  <c r="K78" i="52"/>
  <c r="L76" i="50"/>
  <c r="L76" i="45"/>
  <c r="K79" i="24"/>
  <c r="L78" i="24"/>
  <c r="M78" i="24"/>
  <c r="M78" i="52" s="1"/>
  <c r="I81" i="24"/>
  <c r="I81" i="52" s="1"/>
  <c r="I82" i="52" s="1"/>
  <c r="J80" i="24"/>
  <c r="J78" i="45"/>
  <c r="I79" i="45"/>
  <c r="I80" i="41"/>
  <c r="I80" i="50" s="1"/>
  <c r="M126" i="23"/>
  <c r="S65" i="24" l="1"/>
  <c r="AA110" i="23"/>
  <c r="Z111" i="23"/>
  <c r="V55" i="50"/>
  <c r="V55" i="45"/>
  <c r="S64" i="50"/>
  <c r="S64" i="45"/>
  <c r="U55" i="50"/>
  <c r="U55" i="45"/>
  <c r="AD101" i="23"/>
  <c r="U56" i="24" s="1"/>
  <c r="AC101" i="23"/>
  <c r="T56" i="24" s="1"/>
  <c r="AF101" i="23"/>
  <c r="W56" i="24" s="1"/>
  <c r="AE101" i="23"/>
  <c r="V56" i="24" s="1"/>
  <c r="W55" i="50"/>
  <c r="W55" i="45"/>
  <c r="T55" i="50"/>
  <c r="T55" i="45"/>
  <c r="U101" i="23"/>
  <c r="X101" i="23"/>
  <c r="Q56" i="24" s="1"/>
  <c r="W101" i="23"/>
  <c r="P56" i="24" s="1"/>
  <c r="V101" i="23"/>
  <c r="O56" i="24" s="1"/>
  <c r="Y101" i="23"/>
  <c r="R56" i="24" s="1"/>
  <c r="R55" i="50"/>
  <c r="R55" i="45"/>
  <c r="O55" i="50"/>
  <c r="O55" i="45"/>
  <c r="N55" i="52"/>
  <c r="N55" i="41"/>
  <c r="Q55" i="50"/>
  <c r="Q55" i="45"/>
  <c r="P55" i="50"/>
  <c r="P55" i="45"/>
  <c r="D46" i="50"/>
  <c r="D46" i="45"/>
  <c r="F47" i="52"/>
  <c r="F47" i="41"/>
  <c r="H47" i="41"/>
  <c r="H47" i="52"/>
  <c r="E47" i="52"/>
  <c r="E47" i="41"/>
  <c r="G47" i="52"/>
  <c r="G47" i="41"/>
  <c r="E93" i="23"/>
  <c r="F92" i="23"/>
  <c r="D47" i="24"/>
  <c r="M77" i="45"/>
  <c r="K78" i="45"/>
  <c r="M78" i="41"/>
  <c r="M78" i="50" s="1"/>
  <c r="J80" i="41"/>
  <c r="J80" i="50" s="1"/>
  <c r="J80" i="52"/>
  <c r="K79" i="41"/>
  <c r="K79" i="50" s="1"/>
  <c r="K79" i="52"/>
  <c r="L77" i="50"/>
  <c r="L77" i="45"/>
  <c r="L78" i="41"/>
  <c r="L78" i="50" s="1"/>
  <c r="L78" i="52"/>
  <c r="K80" i="24"/>
  <c r="J81" i="24"/>
  <c r="L79" i="24"/>
  <c r="M79" i="24"/>
  <c r="J79" i="45"/>
  <c r="I80" i="45"/>
  <c r="I81" i="41"/>
  <c r="I81" i="50" s="1"/>
  <c r="U56" i="52" l="1"/>
  <c r="U56" i="41"/>
  <c r="T56" i="41"/>
  <c r="T56" i="52"/>
  <c r="AB111" i="23"/>
  <c r="W56" i="52"/>
  <c r="W56" i="41"/>
  <c r="V56" i="41"/>
  <c r="V56" i="52"/>
  <c r="S65" i="52"/>
  <c r="S65" i="41"/>
  <c r="N55" i="50"/>
  <c r="N55" i="45"/>
  <c r="R56" i="52"/>
  <c r="R56" i="41"/>
  <c r="O56" i="41"/>
  <c r="O56" i="52"/>
  <c r="P56" i="52"/>
  <c r="P56" i="41"/>
  <c r="Q56" i="41"/>
  <c r="Q56" i="52"/>
  <c r="S102" i="23"/>
  <c r="N56" i="24"/>
  <c r="T101" i="23"/>
  <c r="K79" i="45"/>
  <c r="G47" i="50"/>
  <c r="G47" i="45"/>
  <c r="E47" i="50"/>
  <c r="E47" i="45"/>
  <c r="F47" i="45"/>
  <c r="F47" i="50"/>
  <c r="D47" i="52"/>
  <c r="D47" i="41"/>
  <c r="G93" i="23"/>
  <c r="K93" i="23"/>
  <c r="H48" i="24" s="1"/>
  <c r="J93" i="23"/>
  <c r="G48" i="24" s="1"/>
  <c r="I93" i="23"/>
  <c r="F48" i="24" s="1"/>
  <c r="H93" i="23"/>
  <c r="E48" i="24" s="1"/>
  <c r="H47" i="50"/>
  <c r="H47" i="45"/>
  <c r="M78" i="45"/>
  <c r="M79" i="41"/>
  <c r="M79" i="50" s="1"/>
  <c r="M79" i="52"/>
  <c r="J81" i="41"/>
  <c r="J81" i="50" s="1"/>
  <c r="J81" i="52"/>
  <c r="J82" i="52" s="1"/>
  <c r="K80" i="41"/>
  <c r="K80" i="50" s="1"/>
  <c r="K80" i="52"/>
  <c r="L79" i="41"/>
  <c r="L79" i="52"/>
  <c r="L78" i="45"/>
  <c r="K81" i="24"/>
  <c r="L80" i="24"/>
  <c r="M80" i="24"/>
  <c r="J80" i="45"/>
  <c r="I81" i="45"/>
  <c r="I82" i="45" s="1"/>
  <c r="I82" i="50"/>
  <c r="V56" i="50" l="1"/>
  <c r="V56" i="45"/>
  <c r="Z112" i="23"/>
  <c r="AA111" i="23"/>
  <c r="S66" i="24"/>
  <c r="W56" i="50"/>
  <c r="W56" i="45"/>
  <c r="S65" i="50"/>
  <c r="S65" i="45"/>
  <c r="T56" i="50"/>
  <c r="T56" i="45"/>
  <c r="AE102" i="23"/>
  <c r="V57" i="24" s="1"/>
  <c r="AD102" i="23"/>
  <c r="U57" i="24" s="1"/>
  <c r="AC102" i="23"/>
  <c r="T57" i="24" s="1"/>
  <c r="AF102" i="23"/>
  <c r="W57" i="24" s="1"/>
  <c r="U56" i="50"/>
  <c r="U56" i="45"/>
  <c r="U102" i="23"/>
  <c r="Y102" i="23"/>
  <c r="R57" i="24" s="1"/>
  <c r="X102" i="23"/>
  <c r="Q57" i="24" s="1"/>
  <c r="V102" i="23"/>
  <c r="O57" i="24" s="1"/>
  <c r="W102" i="23"/>
  <c r="P57" i="24" s="1"/>
  <c r="P56" i="50"/>
  <c r="P56" i="45"/>
  <c r="R56" i="50"/>
  <c r="R56" i="45"/>
  <c r="O56" i="50"/>
  <c r="O56" i="45"/>
  <c r="Q56" i="50"/>
  <c r="Q56" i="45"/>
  <c r="N56" i="52"/>
  <c r="N56" i="41"/>
  <c r="E48" i="41"/>
  <c r="E48" i="52"/>
  <c r="G48" i="52"/>
  <c r="G48" i="41"/>
  <c r="E94" i="23"/>
  <c r="D48" i="24"/>
  <c r="F93" i="23"/>
  <c r="F48" i="41"/>
  <c r="F48" i="52"/>
  <c r="H48" i="41"/>
  <c r="H48" i="52"/>
  <c r="D47" i="50"/>
  <c r="D47" i="45"/>
  <c r="M79" i="45"/>
  <c r="K80" i="45"/>
  <c r="L80" i="41"/>
  <c r="L80" i="52"/>
  <c r="L79" i="50"/>
  <c r="L79" i="45"/>
  <c r="M80" i="41"/>
  <c r="M80" i="50" s="1"/>
  <c r="M80" i="52"/>
  <c r="K81" i="41"/>
  <c r="K81" i="50" s="1"/>
  <c r="K82" i="50" s="1"/>
  <c r="K81" i="52"/>
  <c r="K82" i="52" s="1"/>
  <c r="L81" i="24"/>
  <c r="M81" i="24"/>
  <c r="J81" i="45"/>
  <c r="J82" i="45" s="1"/>
  <c r="J82" i="50"/>
  <c r="V57" i="52" l="1"/>
  <c r="V57" i="41"/>
  <c r="S66" i="52"/>
  <c r="S66" i="41"/>
  <c r="W57" i="52"/>
  <c r="W57" i="41"/>
  <c r="AB112" i="23"/>
  <c r="T57" i="41"/>
  <c r="T57" i="52"/>
  <c r="U57" i="41"/>
  <c r="U57" i="52"/>
  <c r="P57" i="52"/>
  <c r="P57" i="41"/>
  <c r="O57" i="41"/>
  <c r="O57" i="52"/>
  <c r="Q57" i="52"/>
  <c r="Q57" i="41"/>
  <c r="R57" i="52"/>
  <c r="R57" i="41"/>
  <c r="N56" i="50"/>
  <c r="N56" i="45"/>
  <c r="T102" i="23"/>
  <c r="N57" i="24"/>
  <c r="S103" i="23"/>
  <c r="H48" i="45"/>
  <c r="H48" i="50"/>
  <c r="F48" i="45"/>
  <c r="F48" i="50"/>
  <c r="D48" i="41"/>
  <c r="D48" i="52"/>
  <c r="G48" i="45"/>
  <c r="G48" i="50"/>
  <c r="G94" i="23"/>
  <c r="K94" i="23"/>
  <c r="H49" i="24" s="1"/>
  <c r="J94" i="23"/>
  <c r="G49" i="24" s="1"/>
  <c r="I94" i="23"/>
  <c r="F49" i="24" s="1"/>
  <c r="H94" i="23"/>
  <c r="E49" i="24" s="1"/>
  <c r="E48" i="45"/>
  <c r="E48" i="50"/>
  <c r="K81" i="45"/>
  <c r="K82" i="45" s="1"/>
  <c r="M80" i="45"/>
  <c r="M81" i="41"/>
  <c r="M81" i="50" s="1"/>
  <c r="M82" i="50" s="1"/>
  <c r="M81" i="52"/>
  <c r="M82" i="52" s="1"/>
  <c r="L81" i="41"/>
  <c r="L81" i="52"/>
  <c r="L82" i="52" s="1"/>
  <c r="L80" i="50"/>
  <c r="L80" i="45"/>
  <c r="AA112" i="23" l="1"/>
  <c r="S67" i="24"/>
  <c r="Z113" i="23"/>
  <c r="W57" i="50"/>
  <c r="W57" i="45"/>
  <c r="S66" i="50"/>
  <c r="S66" i="45"/>
  <c r="AE103" i="23"/>
  <c r="V58" i="24" s="1"/>
  <c r="AD103" i="23"/>
  <c r="U58" i="24" s="1"/>
  <c r="AC103" i="23"/>
  <c r="T58" i="24" s="1"/>
  <c r="AF103" i="23"/>
  <c r="W58" i="24" s="1"/>
  <c r="U57" i="50"/>
  <c r="U57" i="45"/>
  <c r="V57" i="50"/>
  <c r="V57" i="45"/>
  <c r="M81" i="45"/>
  <c r="M82" i="45" s="1"/>
  <c r="T57" i="50"/>
  <c r="T57" i="45"/>
  <c r="R57" i="50"/>
  <c r="R57" i="45"/>
  <c r="O57" i="50"/>
  <c r="O57" i="45"/>
  <c r="U103" i="23"/>
  <c r="Y103" i="23"/>
  <c r="R58" i="24" s="1"/>
  <c r="V103" i="23"/>
  <c r="O58" i="24" s="1"/>
  <c r="W103" i="23"/>
  <c r="P58" i="24" s="1"/>
  <c r="X103" i="23"/>
  <c r="Q58" i="24" s="1"/>
  <c r="P57" i="50"/>
  <c r="P57" i="45"/>
  <c r="Q57" i="50"/>
  <c r="Q57" i="45"/>
  <c r="N57" i="52"/>
  <c r="N57" i="41"/>
  <c r="F49" i="52"/>
  <c r="F49" i="41"/>
  <c r="H49" i="41"/>
  <c r="H49" i="52"/>
  <c r="E49" i="52"/>
  <c r="E49" i="41"/>
  <c r="G49" i="52"/>
  <c r="G49" i="41"/>
  <c r="D49" i="24"/>
  <c r="E95" i="23"/>
  <c r="F94" i="23"/>
  <c r="D48" i="45"/>
  <c r="D48" i="50"/>
  <c r="L81" i="50"/>
  <c r="L82" i="50" s="1"/>
  <c r="L81" i="45"/>
  <c r="L82" i="45" s="1"/>
  <c r="T58" i="52" l="1"/>
  <c r="T58" i="41"/>
  <c r="U58" i="41"/>
  <c r="U58" i="52"/>
  <c r="V58" i="41"/>
  <c r="V58" i="52"/>
  <c r="W58" i="52"/>
  <c r="W58" i="41"/>
  <c r="AB113" i="23"/>
  <c r="S67" i="52"/>
  <c r="S67" i="41"/>
  <c r="Q58" i="52"/>
  <c r="Q58" i="41"/>
  <c r="P58" i="52"/>
  <c r="P58" i="41"/>
  <c r="O58" i="52"/>
  <c r="O58" i="41"/>
  <c r="N58" i="24"/>
  <c r="T103" i="23"/>
  <c r="S104" i="23"/>
  <c r="N57" i="50"/>
  <c r="N57" i="45"/>
  <c r="R58" i="52"/>
  <c r="R58" i="41"/>
  <c r="G95" i="23"/>
  <c r="K95" i="23"/>
  <c r="H50" i="24" s="1"/>
  <c r="J95" i="23"/>
  <c r="G50" i="24" s="1"/>
  <c r="I95" i="23"/>
  <c r="F50" i="24" s="1"/>
  <c r="H95" i="23"/>
  <c r="E50" i="24" s="1"/>
  <c r="G49" i="45"/>
  <c r="G49" i="50"/>
  <c r="E49" i="50"/>
  <c r="E49" i="45"/>
  <c r="F49" i="50"/>
  <c r="F49" i="45"/>
  <c r="D49" i="41"/>
  <c r="D49" i="52"/>
  <c r="H49" i="50"/>
  <c r="H49" i="45"/>
  <c r="W58" i="50" l="1"/>
  <c r="W58" i="45"/>
  <c r="S67" i="50"/>
  <c r="S67" i="45"/>
  <c r="V58" i="50"/>
  <c r="V58" i="45"/>
  <c r="AA113" i="23"/>
  <c r="S68" i="24"/>
  <c r="Z114" i="23"/>
  <c r="U58" i="50"/>
  <c r="U58" i="45"/>
  <c r="AD104" i="23"/>
  <c r="U59" i="24" s="1"/>
  <c r="AC104" i="23"/>
  <c r="T59" i="24" s="1"/>
  <c r="AF104" i="23"/>
  <c r="W59" i="24" s="1"/>
  <c r="AE104" i="23"/>
  <c r="V59" i="24" s="1"/>
  <c r="T58" i="50"/>
  <c r="T58" i="45"/>
  <c r="O58" i="50"/>
  <c r="O58" i="45"/>
  <c r="U104" i="23"/>
  <c r="W104" i="23"/>
  <c r="P59" i="24" s="1"/>
  <c r="V104" i="23"/>
  <c r="O59" i="24" s="1"/>
  <c r="Y104" i="23"/>
  <c r="R59" i="24" s="1"/>
  <c r="X104" i="23"/>
  <c r="Q59" i="24" s="1"/>
  <c r="N58" i="52"/>
  <c r="N58" i="41"/>
  <c r="P58" i="50"/>
  <c r="P58" i="45"/>
  <c r="R58" i="50"/>
  <c r="R58" i="45"/>
  <c r="Q58" i="50"/>
  <c r="Q58" i="45"/>
  <c r="D49" i="50"/>
  <c r="D49" i="45"/>
  <c r="F50" i="52"/>
  <c r="F50" i="41"/>
  <c r="H50" i="41"/>
  <c r="H50" i="52"/>
  <c r="E50" i="41"/>
  <c r="E50" i="52"/>
  <c r="G50" i="52"/>
  <c r="G50" i="41"/>
  <c r="D50" i="24"/>
  <c r="E96" i="23"/>
  <c r="F95" i="23"/>
  <c r="AB114" i="23" l="1"/>
  <c r="S68" i="52"/>
  <c r="S68" i="41"/>
  <c r="U59" i="41"/>
  <c r="U59" i="52"/>
  <c r="T59" i="41"/>
  <c r="T59" i="52"/>
  <c r="V59" i="52"/>
  <c r="V59" i="41"/>
  <c r="W59" i="52"/>
  <c r="W59" i="41"/>
  <c r="N58" i="50"/>
  <c r="N58" i="45"/>
  <c r="Q59" i="41"/>
  <c r="Q59" i="52"/>
  <c r="R59" i="52"/>
  <c r="R59" i="41"/>
  <c r="O59" i="52"/>
  <c r="O59" i="41"/>
  <c r="P59" i="41"/>
  <c r="P59" i="52"/>
  <c r="S105" i="23"/>
  <c r="T104" i="23"/>
  <c r="N59" i="24"/>
  <c r="D50" i="52"/>
  <c r="D50" i="41"/>
  <c r="E50" i="50"/>
  <c r="E50" i="45"/>
  <c r="H50" i="50"/>
  <c r="H50" i="45"/>
  <c r="G96" i="23"/>
  <c r="K96" i="23"/>
  <c r="H51" i="24" s="1"/>
  <c r="J96" i="23"/>
  <c r="G51" i="24" s="1"/>
  <c r="I96" i="23"/>
  <c r="F51" i="24" s="1"/>
  <c r="H96" i="23"/>
  <c r="E51" i="24" s="1"/>
  <c r="G50" i="45"/>
  <c r="G50" i="50"/>
  <c r="F50" i="50"/>
  <c r="F50" i="45"/>
  <c r="S68" i="50" l="1"/>
  <c r="S68" i="45"/>
  <c r="U59" i="50"/>
  <c r="U59" i="45"/>
  <c r="W59" i="50"/>
  <c r="W59" i="45"/>
  <c r="AC105" i="23"/>
  <c r="T60" i="24" s="1"/>
  <c r="AE105" i="23"/>
  <c r="V60" i="24" s="1"/>
  <c r="AF105" i="23"/>
  <c r="W60" i="24" s="1"/>
  <c r="AD105" i="23"/>
  <c r="U60" i="24" s="1"/>
  <c r="V59" i="50"/>
  <c r="V59" i="45"/>
  <c r="T59" i="50"/>
  <c r="T59" i="45"/>
  <c r="Z115" i="23"/>
  <c r="AA114" i="23"/>
  <c r="S69" i="24"/>
  <c r="P59" i="50"/>
  <c r="P59" i="45"/>
  <c r="U105" i="23"/>
  <c r="X105" i="23"/>
  <c r="Q60" i="24" s="1"/>
  <c r="W105" i="23"/>
  <c r="P60" i="24" s="1"/>
  <c r="Y105" i="23"/>
  <c r="R60" i="24" s="1"/>
  <c r="V105" i="23"/>
  <c r="O60" i="24" s="1"/>
  <c r="R59" i="50"/>
  <c r="R59" i="45"/>
  <c r="Q59" i="50"/>
  <c r="Q59" i="45"/>
  <c r="N59" i="52"/>
  <c r="N59" i="41"/>
  <c r="O59" i="50"/>
  <c r="O59" i="45"/>
  <c r="E51" i="52"/>
  <c r="E51" i="41"/>
  <c r="G51" i="52"/>
  <c r="G51" i="41"/>
  <c r="F96" i="23"/>
  <c r="D51" i="24"/>
  <c r="E97" i="23"/>
  <c r="F51" i="41"/>
  <c r="F51" i="52"/>
  <c r="H51" i="52"/>
  <c r="H51" i="41"/>
  <c r="D50" i="50"/>
  <c r="D50" i="45"/>
  <c r="U60" i="52" l="1"/>
  <c r="U60" i="41"/>
  <c r="W60" i="52"/>
  <c r="W60" i="41"/>
  <c r="V60" i="41"/>
  <c r="V60" i="52"/>
  <c r="T60" i="41"/>
  <c r="T60" i="52"/>
  <c r="S69" i="52"/>
  <c r="S69" i="41"/>
  <c r="AB115" i="23"/>
  <c r="R60" i="52"/>
  <c r="R60" i="41"/>
  <c r="P60" i="41"/>
  <c r="P60" i="52"/>
  <c r="Q60" i="41"/>
  <c r="Q60" i="52"/>
  <c r="T105" i="23"/>
  <c r="N60" i="24"/>
  <c r="S106" i="23"/>
  <c r="O60" i="41"/>
  <c r="O60" i="52"/>
  <c r="N59" i="50"/>
  <c r="N59" i="45"/>
  <c r="F51" i="45"/>
  <c r="F51" i="50"/>
  <c r="D51" i="41"/>
  <c r="D51" i="52"/>
  <c r="G51" i="50"/>
  <c r="G51" i="45"/>
  <c r="E51" i="45"/>
  <c r="E51" i="50"/>
  <c r="H51" i="45"/>
  <c r="H51" i="50"/>
  <c r="G97" i="23"/>
  <c r="K97" i="23"/>
  <c r="H52" i="24" s="1"/>
  <c r="J97" i="23"/>
  <c r="G52" i="24" s="1"/>
  <c r="I97" i="23"/>
  <c r="F52" i="24" s="1"/>
  <c r="H97" i="23"/>
  <c r="E52" i="24" s="1"/>
  <c r="S69" i="50" l="1"/>
  <c r="S69" i="45"/>
  <c r="T60" i="50"/>
  <c r="T60" i="45"/>
  <c r="V60" i="50"/>
  <c r="V60" i="45"/>
  <c r="AA115" i="23"/>
  <c r="Z116" i="23"/>
  <c r="S70" i="24"/>
  <c r="W60" i="50"/>
  <c r="W60" i="45"/>
  <c r="AF106" i="23"/>
  <c r="W61" i="24" s="1"/>
  <c r="AE106" i="23"/>
  <c r="V61" i="24" s="1"/>
  <c r="AD106" i="23"/>
  <c r="U61" i="24" s="1"/>
  <c r="AC106" i="23"/>
  <c r="T61" i="24" s="1"/>
  <c r="U60" i="50"/>
  <c r="U60" i="45"/>
  <c r="O60" i="50"/>
  <c r="O60" i="45"/>
  <c r="N60" i="52"/>
  <c r="N60" i="41"/>
  <c r="Q60" i="50"/>
  <c r="Q60" i="45"/>
  <c r="P60" i="50"/>
  <c r="P60" i="45"/>
  <c r="U106" i="23"/>
  <c r="X106" i="23"/>
  <c r="Q61" i="24" s="1"/>
  <c r="W106" i="23"/>
  <c r="P61" i="24" s="1"/>
  <c r="V106" i="23"/>
  <c r="O61" i="24" s="1"/>
  <c r="Y106" i="23"/>
  <c r="R61" i="24" s="1"/>
  <c r="R60" i="50"/>
  <c r="R60" i="45"/>
  <c r="F52" i="52"/>
  <c r="F52" i="41"/>
  <c r="H52" i="41"/>
  <c r="H52" i="52"/>
  <c r="E52" i="52"/>
  <c r="E52" i="41"/>
  <c r="G52" i="41"/>
  <c r="G52" i="52"/>
  <c r="E98" i="23"/>
  <c r="D52" i="24"/>
  <c r="F97" i="23"/>
  <c r="D51" i="50"/>
  <c r="D51" i="45"/>
  <c r="W61" i="52" l="1"/>
  <c r="W61" i="41"/>
  <c r="AB116" i="23"/>
  <c r="S70" i="52"/>
  <c r="S70" i="41"/>
  <c r="T61" i="52"/>
  <c r="T61" i="41"/>
  <c r="U61" i="41"/>
  <c r="U61" i="52"/>
  <c r="V61" i="41"/>
  <c r="V61" i="52"/>
  <c r="P61" i="52"/>
  <c r="P61" i="41"/>
  <c r="O61" i="41"/>
  <c r="O61" i="52"/>
  <c r="N60" i="50"/>
  <c r="N60" i="45"/>
  <c r="Q61" i="41"/>
  <c r="Q61" i="52"/>
  <c r="T106" i="23"/>
  <c r="N61" i="24"/>
  <c r="S107" i="23"/>
  <c r="R61" i="41"/>
  <c r="R61" i="52"/>
  <c r="D52" i="52"/>
  <c r="D52" i="41"/>
  <c r="E52" i="50"/>
  <c r="E52" i="45"/>
  <c r="F52" i="45"/>
  <c r="F52" i="50"/>
  <c r="G98" i="23"/>
  <c r="K98" i="23"/>
  <c r="H53" i="24" s="1"/>
  <c r="J98" i="23"/>
  <c r="G53" i="24" s="1"/>
  <c r="I98" i="23"/>
  <c r="F53" i="24" s="1"/>
  <c r="H98" i="23"/>
  <c r="E53" i="24" s="1"/>
  <c r="G52" i="45"/>
  <c r="G52" i="50"/>
  <c r="H52" i="45"/>
  <c r="H52" i="50"/>
  <c r="S70" i="50" l="1"/>
  <c r="S70" i="45"/>
  <c r="Z117" i="23"/>
  <c r="S71" i="24"/>
  <c r="AA116" i="23"/>
  <c r="T61" i="50"/>
  <c r="T61" i="45"/>
  <c r="AD107" i="23"/>
  <c r="U62" i="24" s="1"/>
  <c r="AE107" i="23"/>
  <c r="V62" i="24" s="1"/>
  <c r="AF107" i="23"/>
  <c r="W62" i="24" s="1"/>
  <c r="AC107" i="23"/>
  <c r="T62" i="24" s="1"/>
  <c r="V61" i="50"/>
  <c r="V61" i="45"/>
  <c r="W61" i="50"/>
  <c r="W61" i="45"/>
  <c r="U61" i="50"/>
  <c r="U61" i="45"/>
  <c r="U107" i="23"/>
  <c r="Y107" i="23"/>
  <c r="R62" i="24" s="1"/>
  <c r="X107" i="23"/>
  <c r="Q62" i="24" s="1"/>
  <c r="V107" i="23"/>
  <c r="O62" i="24" s="1"/>
  <c r="W107" i="23"/>
  <c r="P62" i="24" s="1"/>
  <c r="Q61" i="45"/>
  <c r="Q61" i="50"/>
  <c r="N61" i="52"/>
  <c r="N61" i="41"/>
  <c r="P61" i="50"/>
  <c r="P61" i="45"/>
  <c r="O61" i="50"/>
  <c r="O61" i="45"/>
  <c r="R61" i="50"/>
  <c r="R61" i="45"/>
  <c r="F53" i="52"/>
  <c r="F53" i="41"/>
  <c r="H53" i="41"/>
  <c r="H53" i="52"/>
  <c r="D52" i="45"/>
  <c r="D52" i="50"/>
  <c r="E53" i="52"/>
  <c r="E53" i="41"/>
  <c r="G53" i="41"/>
  <c r="G53" i="52"/>
  <c r="F98" i="23"/>
  <c r="E99" i="23"/>
  <c r="D53" i="24"/>
  <c r="T62" i="41" l="1"/>
  <c r="T62" i="52"/>
  <c r="W62" i="52"/>
  <c r="W62" i="41"/>
  <c r="V62" i="41"/>
  <c r="V62" i="52"/>
  <c r="U62" i="41"/>
  <c r="U62" i="52"/>
  <c r="S71" i="52"/>
  <c r="S71" i="41"/>
  <c r="AB117" i="23"/>
  <c r="N61" i="50"/>
  <c r="N61" i="45"/>
  <c r="P62" i="52"/>
  <c r="P62" i="41"/>
  <c r="O62" i="41"/>
  <c r="O62" i="52"/>
  <c r="Q62" i="52"/>
  <c r="Q62" i="41"/>
  <c r="R62" i="52"/>
  <c r="R62" i="41"/>
  <c r="T107" i="23"/>
  <c r="N62" i="24"/>
  <c r="S108" i="23"/>
  <c r="G99" i="23"/>
  <c r="K99" i="23"/>
  <c r="H54" i="24" s="1"/>
  <c r="J99" i="23"/>
  <c r="G54" i="24" s="1"/>
  <c r="I99" i="23"/>
  <c r="F54" i="24" s="1"/>
  <c r="H99" i="23"/>
  <c r="E54" i="24" s="1"/>
  <c r="E53" i="45"/>
  <c r="E53" i="50"/>
  <c r="F53" i="45"/>
  <c r="F53" i="50"/>
  <c r="D53" i="52"/>
  <c r="D53" i="41"/>
  <c r="G53" i="50"/>
  <c r="G53" i="45"/>
  <c r="H53" i="45"/>
  <c r="H53" i="50"/>
  <c r="Z118" i="23" l="1"/>
  <c r="AA117" i="23"/>
  <c r="S72" i="24"/>
  <c r="S71" i="50"/>
  <c r="S71" i="45"/>
  <c r="U62" i="50"/>
  <c r="U62" i="45"/>
  <c r="V62" i="50"/>
  <c r="V62" i="45"/>
  <c r="W62" i="50"/>
  <c r="W62" i="45"/>
  <c r="AD108" i="23"/>
  <c r="U63" i="24" s="1"/>
  <c r="AF108" i="23"/>
  <c r="W63" i="24" s="1"/>
  <c r="AE108" i="23"/>
  <c r="V63" i="24" s="1"/>
  <c r="AC108" i="23"/>
  <c r="T63" i="24" s="1"/>
  <c r="T62" i="50"/>
  <c r="T62" i="45"/>
  <c r="R62" i="50"/>
  <c r="R62" i="45"/>
  <c r="P62" i="50"/>
  <c r="P62" i="45"/>
  <c r="N62" i="52"/>
  <c r="N62" i="41"/>
  <c r="O62" i="50"/>
  <c r="O62" i="45"/>
  <c r="Q62" i="50"/>
  <c r="Q62" i="45"/>
  <c r="U108" i="23"/>
  <c r="Y108" i="23"/>
  <c r="R63" i="24" s="1"/>
  <c r="X108" i="23"/>
  <c r="Q63" i="24" s="1"/>
  <c r="W108" i="23"/>
  <c r="P63" i="24" s="1"/>
  <c r="V108" i="23"/>
  <c r="O63" i="24" s="1"/>
  <c r="D53" i="45"/>
  <c r="D53" i="50"/>
  <c r="F54" i="52"/>
  <c r="F54" i="41"/>
  <c r="H54" i="41"/>
  <c r="H54" i="52"/>
  <c r="E54" i="41"/>
  <c r="E54" i="52"/>
  <c r="G54" i="52"/>
  <c r="G54" i="41"/>
  <c r="E100" i="23"/>
  <c r="F99" i="23"/>
  <c r="D54" i="24"/>
  <c r="U63" i="41" l="1"/>
  <c r="U63" i="52"/>
  <c r="T63" i="52"/>
  <c r="T63" i="41"/>
  <c r="S72" i="52"/>
  <c r="S72" i="41"/>
  <c r="V63" i="41"/>
  <c r="V63" i="52"/>
  <c r="W63" i="52"/>
  <c r="W63" i="41"/>
  <c r="AB118" i="23"/>
  <c r="N63" i="24"/>
  <c r="T108" i="23"/>
  <c r="S109" i="23"/>
  <c r="N62" i="50"/>
  <c r="N62" i="45"/>
  <c r="R63" i="52"/>
  <c r="R63" i="41"/>
  <c r="O63" i="41"/>
  <c r="O63" i="52"/>
  <c r="P63" i="52"/>
  <c r="P63" i="41"/>
  <c r="Q63" i="52"/>
  <c r="Q63" i="41"/>
  <c r="G54" i="45"/>
  <c r="G54" i="50"/>
  <c r="F54" i="50"/>
  <c r="F54" i="45"/>
  <c r="D54" i="52"/>
  <c r="D54" i="41"/>
  <c r="G100" i="23"/>
  <c r="K100" i="23"/>
  <c r="H55" i="24" s="1"/>
  <c r="J100" i="23"/>
  <c r="G55" i="24" s="1"/>
  <c r="I100" i="23"/>
  <c r="F55" i="24" s="1"/>
  <c r="H100" i="23"/>
  <c r="E55" i="24" s="1"/>
  <c r="E54" i="45"/>
  <c r="E54" i="50"/>
  <c r="H54" i="45"/>
  <c r="H54" i="50"/>
  <c r="AA118" i="23" l="1"/>
  <c r="Z119" i="23"/>
  <c r="S73" i="24"/>
  <c r="W63" i="50"/>
  <c r="W63" i="45"/>
  <c r="S72" i="50"/>
  <c r="S72" i="45"/>
  <c r="V63" i="45"/>
  <c r="V63" i="50"/>
  <c r="T63" i="50"/>
  <c r="T63" i="45"/>
  <c r="AC109" i="23"/>
  <c r="T64" i="24" s="1"/>
  <c r="AD109" i="23"/>
  <c r="U64" i="24" s="1"/>
  <c r="AE109" i="23"/>
  <c r="V64" i="24" s="1"/>
  <c r="AF109" i="23"/>
  <c r="W64" i="24" s="1"/>
  <c r="U63" i="50"/>
  <c r="U63" i="45"/>
  <c r="O63" i="50"/>
  <c r="O63" i="45"/>
  <c r="R63" i="50"/>
  <c r="R63" i="45"/>
  <c r="P63" i="50"/>
  <c r="P63" i="45"/>
  <c r="U109" i="23"/>
  <c r="Y109" i="23"/>
  <c r="R64" i="24" s="1"/>
  <c r="V109" i="23"/>
  <c r="O64" i="24" s="1"/>
  <c r="X109" i="23"/>
  <c r="Q64" i="24" s="1"/>
  <c r="W109" i="23"/>
  <c r="P64" i="24" s="1"/>
  <c r="Q63" i="50"/>
  <c r="Q63" i="45"/>
  <c r="N63" i="52"/>
  <c r="N63" i="41"/>
  <c r="F55" i="52"/>
  <c r="F55" i="41"/>
  <c r="H55" i="52"/>
  <c r="H55" i="41"/>
  <c r="D54" i="50"/>
  <c r="D54" i="45"/>
  <c r="E55" i="41"/>
  <c r="E55" i="52"/>
  <c r="G55" i="52"/>
  <c r="G55" i="41"/>
  <c r="E101" i="23"/>
  <c r="D55" i="24"/>
  <c r="F100" i="23"/>
  <c r="T64" i="41" l="1"/>
  <c r="T64" i="52"/>
  <c r="W64" i="52"/>
  <c r="W64" i="41"/>
  <c r="S73" i="52"/>
  <c r="S73" i="41"/>
  <c r="V64" i="41"/>
  <c r="V64" i="52"/>
  <c r="AB119" i="23"/>
  <c r="U64" i="41"/>
  <c r="U64" i="52"/>
  <c r="P64" i="41"/>
  <c r="P64" i="52"/>
  <c r="R64" i="41"/>
  <c r="R64" i="52"/>
  <c r="S110" i="23"/>
  <c r="N64" i="24"/>
  <c r="T109" i="23"/>
  <c r="Q64" i="41"/>
  <c r="Q64" i="52"/>
  <c r="O64" i="41"/>
  <c r="O64" i="52"/>
  <c r="N63" i="50"/>
  <c r="N63" i="45"/>
  <c r="G101" i="23"/>
  <c r="K101" i="23"/>
  <c r="H56" i="24" s="1"/>
  <c r="J101" i="23"/>
  <c r="G56" i="24" s="1"/>
  <c r="I101" i="23"/>
  <c r="F56" i="24" s="1"/>
  <c r="H101" i="23"/>
  <c r="E56" i="24" s="1"/>
  <c r="E55" i="50"/>
  <c r="E55" i="45"/>
  <c r="D55" i="41"/>
  <c r="D55" i="52"/>
  <c r="G55" i="45"/>
  <c r="G55" i="50"/>
  <c r="H55" i="50"/>
  <c r="H55" i="45"/>
  <c r="F55" i="45"/>
  <c r="F55" i="50"/>
  <c r="AA119" i="23" l="1"/>
  <c r="Z120" i="23"/>
  <c r="S74" i="24"/>
  <c r="S73" i="50"/>
  <c r="S73" i="45"/>
  <c r="W64" i="50"/>
  <c r="W64" i="45"/>
  <c r="AE110" i="23"/>
  <c r="V65" i="24" s="1"/>
  <c r="AF110" i="23"/>
  <c r="W65" i="24" s="1"/>
  <c r="AD110" i="23"/>
  <c r="U65" i="24" s="1"/>
  <c r="AC110" i="23"/>
  <c r="T65" i="24" s="1"/>
  <c r="V64" i="50"/>
  <c r="V64" i="45"/>
  <c r="U64" i="50"/>
  <c r="U64" i="45"/>
  <c r="T64" i="50"/>
  <c r="T64" i="45"/>
  <c r="N64" i="52"/>
  <c r="N64" i="41"/>
  <c r="U110" i="23"/>
  <c r="W110" i="23"/>
  <c r="P65" i="24" s="1"/>
  <c r="Y110" i="23"/>
  <c r="R65" i="24" s="1"/>
  <c r="X110" i="23"/>
  <c r="Q65" i="24" s="1"/>
  <c r="V110" i="23"/>
  <c r="O65" i="24" s="1"/>
  <c r="O64" i="50"/>
  <c r="O64" i="45"/>
  <c r="Q64" i="50"/>
  <c r="Q64" i="45"/>
  <c r="R64" i="50"/>
  <c r="R64" i="45"/>
  <c r="P64" i="50"/>
  <c r="P64" i="45"/>
  <c r="D55" i="50"/>
  <c r="D55" i="45"/>
  <c r="F56" i="52"/>
  <c r="F56" i="41"/>
  <c r="H56" i="52"/>
  <c r="H56" i="41"/>
  <c r="E56" i="52"/>
  <c r="E56" i="41"/>
  <c r="G56" i="52"/>
  <c r="G56" i="41"/>
  <c r="F101" i="23"/>
  <c r="D56" i="24"/>
  <c r="E102" i="23"/>
  <c r="U65" i="41" l="1"/>
  <c r="U65" i="52"/>
  <c r="T65" i="41"/>
  <c r="T65" i="52"/>
  <c r="W65" i="52"/>
  <c r="W65" i="41"/>
  <c r="V65" i="41"/>
  <c r="V65" i="52"/>
  <c r="S74" i="52"/>
  <c r="S74" i="41"/>
  <c r="AB120" i="23"/>
  <c r="P65" i="41"/>
  <c r="P65" i="52"/>
  <c r="R65" i="52"/>
  <c r="R65" i="41"/>
  <c r="T110" i="23"/>
  <c r="N65" i="24"/>
  <c r="S111" i="23"/>
  <c r="O65" i="52"/>
  <c r="O65" i="41"/>
  <c r="N64" i="50"/>
  <c r="N64" i="45"/>
  <c r="Q65" i="41"/>
  <c r="Q65" i="52"/>
  <c r="D56" i="52"/>
  <c r="D56" i="41"/>
  <c r="G56" i="45"/>
  <c r="G56" i="50"/>
  <c r="E56" i="50"/>
  <c r="E56" i="45"/>
  <c r="H56" i="45"/>
  <c r="H56" i="50"/>
  <c r="F56" i="45"/>
  <c r="F56" i="50"/>
  <c r="G102" i="23"/>
  <c r="K102" i="23"/>
  <c r="H57" i="24" s="1"/>
  <c r="J102" i="23"/>
  <c r="G57" i="24" s="1"/>
  <c r="I102" i="23"/>
  <c r="F57" i="24" s="1"/>
  <c r="H102" i="23"/>
  <c r="E57" i="24" s="1"/>
  <c r="AF111" i="23" l="1"/>
  <c r="W66" i="24" s="1"/>
  <c r="AE111" i="23"/>
  <c r="V66" i="24" s="1"/>
  <c r="AD111" i="23"/>
  <c r="U66" i="24" s="1"/>
  <c r="AC111" i="23"/>
  <c r="T66" i="24" s="1"/>
  <c r="AA120" i="23"/>
  <c r="Z121" i="23"/>
  <c r="S75" i="24"/>
  <c r="W65" i="50"/>
  <c r="W65" i="45"/>
  <c r="S74" i="50"/>
  <c r="S74" i="45"/>
  <c r="T65" i="50"/>
  <c r="T65" i="45"/>
  <c r="V65" i="50"/>
  <c r="V65" i="45"/>
  <c r="U65" i="50"/>
  <c r="U65" i="45"/>
  <c r="U111" i="23"/>
  <c r="V111" i="23"/>
  <c r="O66" i="24" s="1"/>
  <c r="Y111" i="23"/>
  <c r="R66" i="24" s="1"/>
  <c r="W111" i="23"/>
  <c r="P66" i="24" s="1"/>
  <c r="X111" i="23"/>
  <c r="Q66" i="24" s="1"/>
  <c r="Q65" i="45"/>
  <c r="Q65" i="50"/>
  <c r="O65" i="50"/>
  <c r="O65" i="45"/>
  <c r="N65" i="52"/>
  <c r="N65" i="41"/>
  <c r="R65" i="50"/>
  <c r="R65" i="45"/>
  <c r="P65" i="50"/>
  <c r="P65" i="45"/>
  <c r="F57" i="41"/>
  <c r="F57" i="52"/>
  <c r="H57" i="41"/>
  <c r="H57" i="52"/>
  <c r="D56" i="45"/>
  <c r="D56" i="50"/>
  <c r="E57" i="41"/>
  <c r="E57" i="52"/>
  <c r="G57" i="52"/>
  <c r="G57" i="41"/>
  <c r="F102" i="23"/>
  <c r="D57" i="24"/>
  <c r="E103" i="23"/>
  <c r="S75" i="52" l="1"/>
  <c r="S75" i="41"/>
  <c r="AB121" i="23"/>
  <c r="T66" i="41"/>
  <c r="T66" i="52"/>
  <c r="U66" i="41"/>
  <c r="U66" i="52"/>
  <c r="V66" i="41"/>
  <c r="V66" i="52"/>
  <c r="W66" i="52"/>
  <c r="W66" i="41"/>
  <c r="Q66" i="41"/>
  <c r="Q66" i="52"/>
  <c r="N66" i="24"/>
  <c r="T111" i="23"/>
  <c r="S112" i="23"/>
  <c r="N65" i="50"/>
  <c r="N65" i="45"/>
  <c r="P66" i="41"/>
  <c r="P66" i="52"/>
  <c r="R66" i="41"/>
  <c r="R66" i="52"/>
  <c r="O66" i="41"/>
  <c r="O66" i="52"/>
  <c r="D57" i="41"/>
  <c r="D57" i="52"/>
  <c r="G57" i="50"/>
  <c r="G57" i="45"/>
  <c r="G103" i="23"/>
  <c r="K103" i="23"/>
  <c r="H58" i="24" s="1"/>
  <c r="J103" i="23"/>
  <c r="G58" i="24" s="1"/>
  <c r="I103" i="23"/>
  <c r="F58" i="24" s="1"/>
  <c r="H103" i="23"/>
  <c r="E58" i="24" s="1"/>
  <c r="E57" i="50"/>
  <c r="E57" i="45"/>
  <c r="H57" i="45"/>
  <c r="H57" i="50"/>
  <c r="F57" i="45"/>
  <c r="F57" i="50"/>
  <c r="U66" i="50" l="1"/>
  <c r="U66" i="45"/>
  <c r="V66" i="50"/>
  <c r="V66" i="45"/>
  <c r="T66" i="50"/>
  <c r="T66" i="45"/>
  <c r="W66" i="50"/>
  <c r="W66" i="45"/>
  <c r="S76" i="24"/>
  <c r="AA121" i="23"/>
  <c r="Z122" i="23"/>
  <c r="AE112" i="23"/>
  <c r="V67" i="24" s="1"/>
  <c r="AF112" i="23"/>
  <c r="W67" i="24" s="1"/>
  <c r="AC112" i="23"/>
  <c r="T67" i="24" s="1"/>
  <c r="AD112" i="23"/>
  <c r="U67" i="24" s="1"/>
  <c r="S75" i="50"/>
  <c r="S75" i="45"/>
  <c r="O66" i="50"/>
  <c r="O66" i="45"/>
  <c r="Q66" i="45"/>
  <c r="Q66" i="50"/>
  <c r="R66" i="50"/>
  <c r="R66" i="45"/>
  <c r="P66" i="50"/>
  <c r="P66" i="45"/>
  <c r="U112" i="23"/>
  <c r="W112" i="23"/>
  <c r="P67" i="24" s="1"/>
  <c r="V112" i="23"/>
  <c r="O67" i="24" s="1"/>
  <c r="X112" i="23"/>
  <c r="Q67" i="24" s="1"/>
  <c r="Y112" i="23"/>
  <c r="R67" i="24" s="1"/>
  <c r="N66" i="52"/>
  <c r="N66" i="41"/>
  <c r="F58" i="41"/>
  <c r="F58" i="52"/>
  <c r="H58" i="52"/>
  <c r="H58" i="41"/>
  <c r="E58" i="52"/>
  <c r="E58" i="41"/>
  <c r="G58" i="41"/>
  <c r="G58" i="52"/>
  <c r="D58" i="24"/>
  <c r="E104" i="23"/>
  <c r="F103" i="23"/>
  <c r="D57" i="50"/>
  <c r="D57" i="45"/>
  <c r="S76" i="52" l="1"/>
  <c r="S76" i="41"/>
  <c r="AB122" i="23"/>
  <c r="V67" i="41"/>
  <c r="V67" i="52"/>
  <c r="U67" i="52"/>
  <c r="U67" i="41"/>
  <c r="T67" i="41"/>
  <c r="T67" i="52"/>
  <c r="W67" i="52"/>
  <c r="W67" i="41"/>
  <c r="Q67" i="52"/>
  <c r="Q67" i="41"/>
  <c r="R67" i="52"/>
  <c r="R67" i="41"/>
  <c r="T112" i="23"/>
  <c r="S113" i="23"/>
  <c r="N67" i="24"/>
  <c r="P67" i="52"/>
  <c r="P67" i="41"/>
  <c r="O67" i="52"/>
  <c r="O67" i="41"/>
  <c r="N66" i="50"/>
  <c r="N66" i="45"/>
  <c r="G104" i="23"/>
  <c r="K104" i="23"/>
  <c r="H59" i="24" s="1"/>
  <c r="J104" i="23"/>
  <c r="G59" i="24" s="1"/>
  <c r="I104" i="23"/>
  <c r="F59" i="24" s="1"/>
  <c r="H104" i="23"/>
  <c r="E59" i="24" s="1"/>
  <c r="E58" i="50"/>
  <c r="E58" i="45"/>
  <c r="H58" i="45"/>
  <c r="H58" i="50"/>
  <c r="D58" i="52"/>
  <c r="D58" i="41"/>
  <c r="G58" i="50"/>
  <c r="G58" i="45"/>
  <c r="F58" i="45"/>
  <c r="F58" i="50"/>
  <c r="U67" i="50" l="1"/>
  <c r="U67" i="45"/>
  <c r="AD113" i="23"/>
  <c r="U68" i="24" s="1"/>
  <c r="AC113" i="23"/>
  <c r="T68" i="24" s="1"/>
  <c r="AE113" i="23"/>
  <c r="V68" i="24" s="1"/>
  <c r="AF113" i="23"/>
  <c r="W68" i="24" s="1"/>
  <c r="V67" i="50"/>
  <c r="V67" i="45"/>
  <c r="Z123" i="23"/>
  <c r="AA122" i="23"/>
  <c r="S77" i="24"/>
  <c r="T67" i="50"/>
  <c r="T67" i="45"/>
  <c r="W67" i="50"/>
  <c r="W67" i="45"/>
  <c r="S76" i="50"/>
  <c r="S76" i="45"/>
  <c r="N67" i="52"/>
  <c r="N67" i="41"/>
  <c r="U113" i="23"/>
  <c r="X113" i="23"/>
  <c r="Q68" i="24" s="1"/>
  <c r="V113" i="23"/>
  <c r="O68" i="24" s="1"/>
  <c r="W113" i="23"/>
  <c r="P68" i="24" s="1"/>
  <c r="Y113" i="23"/>
  <c r="R68" i="24" s="1"/>
  <c r="O67" i="50"/>
  <c r="O67" i="45"/>
  <c r="P67" i="50"/>
  <c r="P67" i="45"/>
  <c r="R67" i="50"/>
  <c r="R67" i="45"/>
  <c r="Q67" i="45"/>
  <c r="Q67" i="50"/>
  <c r="F59" i="52"/>
  <c r="F59" i="41"/>
  <c r="H59" i="41"/>
  <c r="H59" i="52"/>
  <c r="D58" i="45"/>
  <c r="D58" i="50"/>
  <c r="E59" i="52"/>
  <c r="E59" i="41"/>
  <c r="G59" i="52"/>
  <c r="G59" i="41"/>
  <c r="D59" i="24"/>
  <c r="F104" i="23"/>
  <c r="E105" i="23"/>
  <c r="W68" i="41" l="1"/>
  <c r="W68" i="52"/>
  <c r="V68" i="41"/>
  <c r="V68" i="52"/>
  <c r="S77" i="52"/>
  <c r="S77" i="41"/>
  <c r="AB123" i="23"/>
  <c r="T68" i="41"/>
  <c r="T68" i="52"/>
  <c r="U68" i="52"/>
  <c r="U68" i="41"/>
  <c r="O68" i="52"/>
  <c r="O68" i="41"/>
  <c r="R68" i="41"/>
  <c r="R68" i="52"/>
  <c r="P68" i="52"/>
  <c r="P68" i="41"/>
  <c r="Q68" i="52"/>
  <c r="Q68" i="41"/>
  <c r="N68" i="24"/>
  <c r="T113" i="23"/>
  <c r="S114" i="23"/>
  <c r="N67" i="50"/>
  <c r="N67" i="45"/>
  <c r="G59" i="50"/>
  <c r="G59" i="45"/>
  <c r="E59" i="50"/>
  <c r="E59" i="45"/>
  <c r="F59" i="50"/>
  <c r="F59" i="45"/>
  <c r="G105" i="23"/>
  <c r="K105" i="23"/>
  <c r="H60" i="24" s="1"/>
  <c r="J105" i="23"/>
  <c r="G60" i="24" s="1"/>
  <c r="I105" i="23"/>
  <c r="F60" i="24" s="1"/>
  <c r="H105" i="23"/>
  <c r="E60" i="24" s="1"/>
  <c r="D59" i="41"/>
  <c r="D59" i="52"/>
  <c r="H59" i="45"/>
  <c r="H59" i="50"/>
  <c r="S77" i="50" l="1"/>
  <c r="S77" i="45"/>
  <c r="AA123" i="23"/>
  <c r="Z124" i="23"/>
  <c r="S78" i="24"/>
  <c r="U68" i="50"/>
  <c r="U68" i="45"/>
  <c r="V68" i="50"/>
  <c r="V68" i="45"/>
  <c r="AE114" i="23"/>
  <c r="V69" i="24" s="1"/>
  <c r="AD114" i="23"/>
  <c r="U69" i="24" s="1"/>
  <c r="AC114" i="23"/>
  <c r="T69" i="24" s="1"/>
  <c r="AF114" i="23"/>
  <c r="W69" i="24" s="1"/>
  <c r="T68" i="50"/>
  <c r="T68" i="45"/>
  <c r="W68" i="50"/>
  <c r="W68" i="45"/>
  <c r="N68" i="52"/>
  <c r="N68" i="41"/>
  <c r="U114" i="23"/>
  <c r="X114" i="23"/>
  <c r="Q69" i="24" s="1"/>
  <c r="Y114" i="23"/>
  <c r="R69" i="24" s="1"/>
  <c r="V114" i="23"/>
  <c r="O69" i="24" s="1"/>
  <c r="W114" i="23"/>
  <c r="P69" i="24" s="1"/>
  <c r="Q68" i="50"/>
  <c r="Q68" i="45"/>
  <c r="R68" i="50"/>
  <c r="R68" i="45"/>
  <c r="P68" i="50"/>
  <c r="P68" i="45"/>
  <c r="O68" i="50"/>
  <c r="O68" i="45"/>
  <c r="G60" i="41"/>
  <c r="G60" i="52"/>
  <c r="F105" i="23"/>
  <c r="E106" i="23"/>
  <c r="D60" i="24"/>
  <c r="D59" i="50"/>
  <c r="D59" i="45"/>
  <c r="F60" i="41"/>
  <c r="F60" i="52"/>
  <c r="H60" i="52"/>
  <c r="H60" i="41"/>
  <c r="E60" i="41"/>
  <c r="E60" i="52"/>
  <c r="V69" i="41" l="1"/>
  <c r="V69" i="52"/>
  <c r="T69" i="52"/>
  <c r="T69" i="41"/>
  <c r="U69" i="52"/>
  <c r="U69" i="41"/>
  <c r="S78" i="52"/>
  <c r="S78" i="41"/>
  <c r="AB124" i="23"/>
  <c r="W69" i="52"/>
  <c r="W69" i="41"/>
  <c r="P69" i="41"/>
  <c r="P69" i="52"/>
  <c r="O69" i="52"/>
  <c r="O69" i="41"/>
  <c r="Q69" i="41"/>
  <c r="Q69" i="52"/>
  <c r="R69" i="52"/>
  <c r="R69" i="41"/>
  <c r="S115" i="23"/>
  <c r="N69" i="24"/>
  <c r="T114" i="23"/>
  <c r="N68" i="50"/>
  <c r="N68" i="45"/>
  <c r="E60" i="50"/>
  <c r="E60" i="45"/>
  <c r="F60" i="45"/>
  <c r="F60" i="50"/>
  <c r="G106" i="23"/>
  <c r="K106" i="23"/>
  <c r="H61" i="24" s="1"/>
  <c r="J106" i="23"/>
  <c r="G61" i="24" s="1"/>
  <c r="I106" i="23"/>
  <c r="F61" i="24" s="1"/>
  <c r="H106" i="23"/>
  <c r="E61" i="24" s="1"/>
  <c r="H60" i="45"/>
  <c r="H60" i="50"/>
  <c r="D60" i="41"/>
  <c r="D60" i="52"/>
  <c r="G60" i="45"/>
  <c r="G60" i="50"/>
  <c r="V69" i="50" l="1"/>
  <c r="V69" i="45"/>
  <c r="AE115" i="23"/>
  <c r="V70" i="24" s="1"/>
  <c r="AD115" i="23"/>
  <c r="U70" i="24" s="1"/>
  <c r="AC115" i="23"/>
  <c r="T70" i="24" s="1"/>
  <c r="AF115" i="23"/>
  <c r="W70" i="24" s="1"/>
  <c r="U69" i="50"/>
  <c r="U69" i="45"/>
  <c r="S78" i="50"/>
  <c r="S78" i="45"/>
  <c r="S79" i="24"/>
  <c r="AA124" i="23"/>
  <c r="Z125" i="23"/>
  <c r="T69" i="50"/>
  <c r="T69" i="45"/>
  <c r="W69" i="50"/>
  <c r="W69" i="45"/>
  <c r="U115" i="23"/>
  <c r="Y115" i="23"/>
  <c r="R70" i="24" s="1"/>
  <c r="V115" i="23"/>
  <c r="O70" i="24" s="1"/>
  <c r="X115" i="23"/>
  <c r="Q70" i="24" s="1"/>
  <c r="W115" i="23"/>
  <c r="P70" i="24" s="1"/>
  <c r="N69" i="52"/>
  <c r="N69" i="41"/>
  <c r="R69" i="50"/>
  <c r="R69" i="45"/>
  <c r="Q69" i="50"/>
  <c r="Q69" i="45"/>
  <c r="O69" i="50"/>
  <c r="O69" i="45"/>
  <c r="P69" i="50"/>
  <c r="P69" i="45"/>
  <c r="D60" i="45"/>
  <c r="D60" i="50"/>
  <c r="F61" i="41"/>
  <c r="F61" i="52"/>
  <c r="H61" i="41"/>
  <c r="H61" i="52"/>
  <c r="E61" i="41"/>
  <c r="E61" i="52"/>
  <c r="G61" i="41"/>
  <c r="G61" i="52"/>
  <c r="E107" i="23"/>
  <c r="D61" i="24"/>
  <c r="F106" i="23"/>
  <c r="AB125" i="23" l="1"/>
  <c r="S79" i="52"/>
  <c r="S79" i="41"/>
  <c r="W70" i="52"/>
  <c r="W70" i="41"/>
  <c r="T70" i="41"/>
  <c r="T70" i="52"/>
  <c r="U70" i="41"/>
  <c r="U70" i="52"/>
  <c r="V70" i="52"/>
  <c r="V70" i="41"/>
  <c r="P70" i="52"/>
  <c r="P70" i="41"/>
  <c r="Q70" i="52"/>
  <c r="Q70" i="41"/>
  <c r="N69" i="50"/>
  <c r="N69" i="45"/>
  <c r="O70" i="41"/>
  <c r="O70" i="52"/>
  <c r="R70" i="52"/>
  <c r="R70" i="41"/>
  <c r="S116" i="23"/>
  <c r="T115" i="23"/>
  <c r="N70" i="24"/>
  <c r="D61" i="41"/>
  <c r="D61" i="52"/>
  <c r="G107" i="23"/>
  <c r="K107" i="23"/>
  <c r="H62" i="24" s="1"/>
  <c r="J107" i="23"/>
  <c r="G62" i="24" s="1"/>
  <c r="I107" i="23"/>
  <c r="F62" i="24" s="1"/>
  <c r="H107" i="23"/>
  <c r="E62" i="24" s="1"/>
  <c r="G61" i="50"/>
  <c r="G61" i="45"/>
  <c r="E61" i="50"/>
  <c r="E61" i="45"/>
  <c r="H61" i="50"/>
  <c r="H61" i="45"/>
  <c r="F61" i="50"/>
  <c r="F61" i="45"/>
  <c r="T70" i="50" l="1"/>
  <c r="T70" i="45"/>
  <c r="S79" i="50"/>
  <c r="S79" i="45"/>
  <c r="V70" i="50"/>
  <c r="V70" i="45"/>
  <c r="AD116" i="23"/>
  <c r="U71" i="24" s="1"/>
  <c r="AC116" i="23"/>
  <c r="T71" i="24" s="1"/>
  <c r="AE116" i="23"/>
  <c r="V71" i="24" s="1"/>
  <c r="AF116" i="23"/>
  <c r="W71" i="24" s="1"/>
  <c r="U70" i="50"/>
  <c r="U70" i="45"/>
  <c r="W70" i="50"/>
  <c r="W70" i="45"/>
  <c r="AA125" i="23"/>
  <c r="Z126" i="23"/>
  <c r="S80" i="24"/>
  <c r="O70" i="50"/>
  <c r="O70" i="45"/>
  <c r="R70" i="50"/>
  <c r="R70" i="45"/>
  <c r="N70" i="52"/>
  <c r="N70" i="41"/>
  <c r="U116" i="23"/>
  <c r="W116" i="23"/>
  <c r="P71" i="24" s="1"/>
  <c r="V116" i="23"/>
  <c r="O71" i="24" s="1"/>
  <c r="Y116" i="23"/>
  <c r="R71" i="24" s="1"/>
  <c r="X116" i="23"/>
  <c r="Q71" i="24" s="1"/>
  <c r="Q70" i="50"/>
  <c r="Q70" i="45"/>
  <c r="P70" i="50"/>
  <c r="P70" i="45"/>
  <c r="F62" i="41"/>
  <c r="F62" i="52"/>
  <c r="H62" i="52"/>
  <c r="H62" i="41"/>
  <c r="E62" i="52"/>
  <c r="E62" i="41"/>
  <c r="G62" i="41"/>
  <c r="G62" i="52"/>
  <c r="E108" i="23"/>
  <c r="D62" i="24"/>
  <c r="F107" i="23"/>
  <c r="D61" i="45"/>
  <c r="D61" i="50"/>
  <c r="V71" i="41" l="1"/>
  <c r="V71" i="52"/>
  <c r="T71" i="41"/>
  <c r="T71" i="52"/>
  <c r="U71" i="52"/>
  <c r="U71" i="41"/>
  <c r="S80" i="52"/>
  <c r="S80" i="41"/>
  <c r="AB126" i="23"/>
  <c r="W71" i="41"/>
  <c r="W71" i="52"/>
  <c r="T116" i="23"/>
  <c r="N71" i="24"/>
  <c r="S117" i="23"/>
  <c r="O71" i="41"/>
  <c r="O71" i="52"/>
  <c r="R71" i="52"/>
  <c r="R71" i="41"/>
  <c r="N70" i="50"/>
  <c r="N70" i="45"/>
  <c r="Q71" i="41"/>
  <c r="Q71" i="52"/>
  <c r="P71" i="52"/>
  <c r="P71" i="41"/>
  <c r="D62" i="52"/>
  <c r="D62" i="41"/>
  <c r="E62" i="45"/>
  <c r="E62" i="50"/>
  <c r="H62" i="45"/>
  <c r="H62" i="50"/>
  <c r="G108" i="23"/>
  <c r="K108" i="23"/>
  <c r="H63" i="24" s="1"/>
  <c r="J108" i="23"/>
  <c r="G63" i="24" s="1"/>
  <c r="I108" i="23"/>
  <c r="F63" i="24" s="1"/>
  <c r="H108" i="23"/>
  <c r="E63" i="24" s="1"/>
  <c r="G62" i="50"/>
  <c r="G62" i="45"/>
  <c r="F62" i="45"/>
  <c r="F62" i="50"/>
  <c r="S81" i="24" l="1"/>
  <c r="AA126" i="23"/>
  <c r="U71" i="50"/>
  <c r="U71" i="45"/>
  <c r="S80" i="50"/>
  <c r="S80" i="45"/>
  <c r="T71" i="50"/>
  <c r="T71" i="45"/>
  <c r="W71" i="50"/>
  <c r="W71" i="45"/>
  <c r="AD117" i="23"/>
  <c r="U72" i="24" s="1"/>
  <c r="AE117" i="23"/>
  <c r="V72" i="24" s="1"/>
  <c r="AC117" i="23"/>
  <c r="T72" i="24" s="1"/>
  <c r="AF117" i="23"/>
  <c r="W72" i="24" s="1"/>
  <c r="V71" i="50"/>
  <c r="V71" i="45"/>
  <c r="P71" i="50"/>
  <c r="P71" i="45"/>
  <c r="Q71" i="50"/>
  <c r="Q71" i="45"/>
  <c r="R71" i="50"/>
  <c r="R71" i="45"/>
  <c r="U117" i="23"/>
  <c r="X117" i="23"/>
  <c r="Q72" i="24" s="1"/>
  <c r="W117" i="23"/>
  <c r="P72" i="24" s="1"/>
  <c r="V117" i="23"/>
  <c r="O72" i="24" s="1"/>
  <c r="Y117" i="23"/>
  <c r="R72" i="24" s="1"/>
  <c r="O71" i="50"/>
  <c r="O71" i="45"/>
  <c r="N71" i="52"/>
  <c r="N71" i="41"/>
  <c r="F63" i="41"/>
  <c r="F63" i="52"/>
  <c r="H63" i="52"/>
  <c r="H63" i="41"/>
  <c r="D62" i="50"/>
  <c r="D62" i="45"/>
  <c r="E63" i="52"/>
  <c r="E63" i="41"/>
  <c r="G63" i="52"/>
  <c r="G63" i="41"/>
  <c r="D63" i="24"/>
  <c r="F108" i="23"/>
  <c r="E109" i="23"/>
  <c r="U72" i="41" l="1"/>
  <c r="U72" i="52"/>
  <c r="V72" i="41"/>
  <c r="V72" i="52"/>
  <c r="W72" i="41"/>
  <c r="W72" i="52"/>
  <c r="T72" i="52"/>
  <c r="T72" i="41"/>
  <c r="S81" i="52"/>
  <c r="S82" i="52" s="1"/>
  <c r="S81" i="41"/>
  <c r="R72" i="52"/>
  <c r="R72" i="41"/>
  <c r="O72" i="41"/>
  <c r="O72" i="52"/>
  <c r="P72" i="41"/>
  <c r="P72" i="52"/>
  <c r="T117" i="23"/>
  <c r="S118" i="23"/>
  <c r="N72" i="24"/>
  <c r="N71" i="50"/>
  <c r="N71" i="45"/>
  <c r="Q72" i="52"/>
  <c r="Q72" i="41"/>
  <c r="G109" i="23"/>
  <c r="K109" i="23"/>
  <c r="H64" i="24" s="1"/>
  <c r="J109" i="23"/>
  <c r="G64" i="24" s="1"/>
  <c r="I109" i="23"/>
  <c r="F64" i="24" s="1"/>
  <c r="H109" i="23"/>
  <c r="E64" i="24" s="1"/>
  <c r="G63" i="50"/>
  <c r="G63" i="45"/>
  <c r="E63" i="45"/>
  <c r="E63" i="50"/>
  <c r="H63" i="50"/>
  <c r="H63" i="45"/>
  <c r="D63" i="41"/>
  <c r="D63" i="52"/>
  <c r="F63" i="45"/>
  <c r="F63" i="50"/>
  <c r="S81" i="50" l="1"/>
  <c r="S82" i="50" s="1"/>
  <c r="S81" i="45"/>
  <c r="S82" i="45" s="1"/>
  <c r="T72" i="50"/>
  <c r="T72" i="45"/>
  <c r="V72" i="50"/>
  <c r="V72" i="45"/>
  <c r="AD118" i="23"/>
  <c r="U73" i="24" s="1"/>
  <c r="AC118" i="23"/>
  <c r="T73" i="24" s="1"/>
  <c r="AF118" i="23"/>
  <c r="W73" i="24" s="1"/>
  <c r="AE118" i="23"/>
  <c r="V73" i="24" s="1"/>
  <c r="W72" i="50"/>
  <c r="W72" i="45"/>
  <c r="U72" i="50"/>
  <c r="U72" i="45"/>
  <c r="N72" i="52"/>
  <c r="N72" i="41"/>
  <c r="O72" i="50"/>
  <c r="O72" i="45"/>
  <c r="P72" i="50"/>
  <c r="P72" i="45"/>
  <c r="R72" i="50"/>
  <c r="R72" i="45"/>
  <c r="U118" i="23"/>
  <c r="X118" i="23"/>
  <c r="Q73" i="24" s="1"/>
  <c r="W118" i="23"/>
  <c r="P73" i="24" s="1"/>
  <c r="V118" i="23"/>
  <c r="O73" i="24" s="1"/>
  <c r="Y118" i="23"/>
  <c r="R73" i="24" s="1"/>
  <c r="Q72" i="45"/>
  <c r="Q72" i="50"/>
  <c r="D63" i="45"/>
  <c r="D63" i="50"/>
  <c r="F64" i="52"/>
  <c r="F64" i="41"/>
  <c r="H64" i="52"/>
  <c r="H64" i="41"/>
  <c r="E64" i="52"/>
  <c r="E64" i="41"/>
  <c r="G64" i="52"/>
  <c r="G64" i="41"/>
  <c r="E110" i="23"/>
  <c r="F109" i="23"/>
  <c r="D64" i="24"/>
  <c r="W73" i="52" l="1"/>
  <c r="W73" i="41"/>
  <c r="T73" i="41"/>
  <c r="T73" i="52"/>
  <c r="U73" i="52"/>
  <c r="U73" i="41"/>
  <c r="V73" i="41"/>
  <c r="V73" i="52"/>
  <c r="O73" i="52"/>
  <c r="O73" i="41"/>
  <c r="P73" i="41"/>
  <c r="P73" i="52"/>
  <c r="Q73" i="52"/>
  <c r="Q73" i="41"/>
  <c r="S119" i="23"/>
  <c r="N73" i="24"/>
  <c r="T118" i="23"/>
  <c r="N72" i="50"/>
  <c r="N72" i="45"/>
  <c r="R73" i="41"/>
  <c r="R73" i="52"/>
  <c r="G64" i="45"/>
  <c r="G64" i="50"/>
  <c r="E64" i="45"/>
  <c r="E64" i="50"/>
  <c r="H64" i="45"/>
  <c r="H64" i="50"/>
  <c r="F64" i="45"/>
  <c r="F64" i="50"/>
  <c r="D64" i="41"/>
  <c r="D64" i="52"/>
  <c r="G110" i="23"/>
  <c r="K110" i="23"/>
  <c r="H65" i="24" s="1"/>
  <c r="J110" i="23"/>
  <c r="G65" i="24" s="1"/>
  <c r="I110" i="23"/>
  <c r="F65" i="24" s="1"/>
  <c r="H110" i="23"/>
  <c r="E65" i="24" s="1"/>
  <c r="U73" i="50" l="1"/>
  <c r="U73" i="45"/>
  <c r="V73" i="50"/>
  <c r="V73" i="45"/>
  <c r="AF119" i="23"/>
  <c r="W74" i="24" s="1"/>
  <c r="AE119" i="23"/>
  <c r="V74" i="24" s="1"/>
  <c r="AD119" i="23"/>
  <c r="U74" i="24" s="1"/>
  <c r="AC119" i="23"/>
  <c r="T74" i="24" s="1"/>
  <c r="T73" i="50"/>
  <c r="T73" i="45"/>
  <c r="W73" i="50"/>
  <c r="W73" i="45"/>
  <c r="R73" i="50"/>
  <c r="R73" i="45"/>
  <c r="N73" i="52"/>
  <c r="N73" i="41"/>
  <c r="U119" i="23"/>
  <c r="Y119" i="23"/>
  <c r="R74" i="24" s="1"/>
  <c r="X119" i="23"/>
  <c r="Q74" i="24" s="1"/>
  <c r="W119" i="23"/>
  <c r="P74" i="24" s="1"/>
  <c r="V119" i="23"/>
  <c r="O74" i="24" s="1"/>
  <c r="P73" i="50"/>
  <c r="P73" i="45"/>
  <c r="Q73" i="45"/>
  <c r="Q73" i="50"/>
  <c r="O73" i="50"/>
  <c r="O73" i="45"/>
  <c r="F65" i="41"/>
  <c r="F65" i="52"/>
  <c r="H65" i="41"/>
  <c r="H65" i="52"/>
  <c r="E65" i="52"/>
  <c r="E65" i="41"/>
  <c r="G65" i="52"/>
  <c r="G65" i="41"/>
  <c r="D65" i="24"/>
  <c r="E111" i="23"/>
  <c r="F110" i="23"/>
  <c r="D64" i="50"/>
  <c r="D64" i="45"/>
  <c r="V74" i="52" l="1"/>
  <c r="V74" i="41"/>
  <c r="T74" i="52"/>
  <c r="T74" i="41"/>
  <c r="W74" i="52"/>
  <c r="W74" i="41"/>
  <c r="U74" i="41"/>
  <c r="U74" i="52"/>
  <c r="O74" i="41"/>
  <c r="O74" i="52"/>
  <c r="P74" i="41"/>
  <c r="P74" i="52"/>
  <c r="Q74" i="52"/>
  <c r="Q74" i="41"/>
  <c r="N73" i="50"/>
  <c r="N73" i="45"/>
  <c r="R74" i="52"/>
  <c r="R74" i="41"/>
  <c r="T119" i="23"/>
  <c r="S120" i="23"/>
  <c r="N74" i="24"/>
  <c r="G111" i="23"/>
  <c r="K111" i="23"/>
  <c r="H66" i="24" s="1"/>
  <c r="J111" i="23"/>
  <c r="G66" i="24" s="1"/>
  <c r="I111" i="23"/>
  <c r="F66" i="24" s="1"/>
  <c r="H111" i="23"/>
  <c r="E66" i="24" s="1"/>
  <c r="G65" i="45"/>
  <c r="G65" i="50"/>
  <c r="E65" i="45"/>
  <c r="E65" i="50"/>
  <c r="D65" i="41"/>
  <c r="D65" i="52"/>
  <c r="H65" i="50"/>
  <c r="H65" i="45"/>
  <c r="F65" i="45"/>
  <c r="F65" i="50"/>
  <c r="W74" i="50" l="1"/>
  <c r="W74" i="45"/>
  <c r="AF120" i="23"/>
  <c r="W75" i="24" s="1"/>
  <c r="AE120" i="23"/>
  <c r="V75" i="24" s="1"/>
  <c r="AC120" i="23"/>
  <c r="T75" i="24" s="1"/>
  <c r="AD120" i="23"/>
  <c r="U75" i="24" s="1"/>
  <c r="U74" i="50"/>
  <c r="U74" i="45"/>
  <c r="V74" i="50"/>
  <c r="V74" i="45"/>
  <c r="T74" i="50"/>
  <c r="T74" i="45"/>
  <c r="R74" i="50"/>
  <c r="R74" i="45"/>
  <c r="U120" i="23"/>
  <c r="Y120" i="23"/>
  <c r="R75" i="24" s="1"/>
  <c r="W120" i="23"/>
  <c r="P75" i="24" s="1"/>
  <c r="X120" i="23"/>
  <c r="Q75" i="24" s="1"/>
  <c r="V120" i="23"/>
  <c r="O75" i="24" s="1"/>
  <c r="P74" i="50"/>
  <c r="P74" i="45"/>
  <c r="Q74" i="50"/>
  <c r="Q74" i="45"/>
  <c r="N74" i="52"/>
  <c r="N74" i="41"/>
  <c r="O74" i="50"/>
  <c r="O74" i="45"/>
  <c r="D65" i="50"/>
  <c r="D65" i="45"/>
  <c r="F66" i="41"/>
  <c r="F66" i="52"/>
  <c r="H66" i="52"/>
  <c r="H66" i="41"/>
  <c r="E66" i="52"/>
  <c r="E66" i="41"/>
  <c r="G66" i="52"/>
  <c r="G66" i="41"/>
  <c r="D66" i="24"/>
  <c r="E112" i="23"/>
  <c r="F111" i="23"/>
  <c r="U75" i="41" l="1"/>
  <c r="U75" i="52"/>
  <c r="T75" i="52"/>
  <c r="T75" i="41"/>
  <c r="V75" i="41"/>
  <c r="V75" i="52"/>
  <c r="W75" i="41"/>
  <c r="W75" i="52"/>
  <c r="O75" i="41"/>
  <c r="O75" i="52"/>
  <c r="R75" i="52"/>
  <c r="R75" i="41"/>
  <c r="P75" i="52"/>
  <c r="P75" i="41"/>
  <c r="S121" i="23"/>
  <c r="T120" i="23"/>
  <c r="N75" i="24"/>
  <c r="Q75" i="41"/>
  <c r="Q75" i="52"/>
  <c r="N74" i="50"/>
  <c r="N74" i="45"/>
  <c r="D66" i="41"/>
  <c r="D66" i="52"/>
  <c r="F66" i="50"/>
  <c r="F66" i="45"/>
  <c r="G112" i="23"/>
  <c r="K112" i="23"/>
  <c r="H67" i="24" s="1"/>
  <c r="J112" i="23"/>
  <c r="G67" i="24" s="1"/>
  <c r="I112" i="23"/>
  <c r="F67" i="24" s="1"/>
  <c r="H112" i="23"/>
  <c r="E67" i="24" s="1"/>
  <c r="G66" i="45"/>
  <c r="G66" i="50"/>
  <c r="E66" i="45"/>
  <c r="E66" i="50"/>
  <c r="H66" i="45"/>
  <c r="H66" i="50"/>
  <c r="V75" i="50" l="1"/>
  <c r="V75" i="45"/>
  <c r="T75" i="50"/>
  <c r="T75" i="45"/>
  <c r="W75" i="50"/>
  <c r="W75" i="45"/>
  <c r="AC121" i="23"/>
  <c r="T76" i="24" s="1"/>
  <c r="AD121" i="23"/>
  <c r="U76" i="24" s="1"/>
  <c r="AF121" i="23"/>
  <c r="W76" i="24" s="1"/>
  <c r="AE121" i="23"/>
  <c r="V76" i="24" s="1"/>
  <c r="U75" i="50"/>
  <c r="U75" i="45"/>
  <c r="N75" i="52"/>
  <c r="N75" i="41"/>
  <c r="P75" i="50"/>
  <c r="P75" i="45"/>
  <c r="Q75" i="50"/>
  <c r="Q75" i="45"/>
  <c r="R75" i="50"/>
  <c r="R75" i="45"/>
  <c r="U121" i="23"/>
  <c r="Y121" i="23"/>
  <c r="R76" i="24" s="1"/>
  <c r="X121" i="23"/>
  <c r="Q76" i="24" s="1"/>
  <c r="W121" i="23"/>
  <c r="P76" i="24" s="1"/>
  <c r="V121" i="23"/>
  <c r="O76" i="24" s="1"/>
  <c r="O75" i="50"/>
  <c r="O75" i="45"/>
  <c r="G67" i="41"/>
  <c r="G67" i="52"/>
  <c r="F67" i="52"/>
  <c r="F67" i="41"/>
  <c r="H67" i="52"/>
  <c r="H67" i="41"/>
  <c r="E67" i="52"/>
  <c r="E67" i="41"/>
  <c r="D67" i="24"/>
  <c r="E113" i="23"/>
  <c r="F112" i="23"/>
  <c r="D66" i="50"/>
  <c r="D66" i="45"/>
  <c r="W76" i="41" l="1"/>
  <c r="W76" i="52"/>
  <c r="V76" i="41"/>
  <c r="V76" i="52"/>
  <c r="U76" i="41"/>
  <c r="U76" i="52"/>
  <c r="T76" i="41"/>
  <c r="T76" i="52"/>
  <c r="N76" i="24"/>
  <c r="T121" i="23"/>
  <c r="S122" i="23"/>
  <c r="R76" i="52"/>
  <c r="R76" i="41"/>
  <c r="Q76" i="52"/>
  <c r="Q76" i="41"/>
  <c r="N75" i="50"/>
  <c r="N75" i="45"/>
  <c r="P76" i="52"/>
  <c r="P76" i="41"/>
  <c r="O76" i="41"/>
  <c r="O76" i="52"/>
  <c r="G113" i="23"/>
  <c r="K113" i="23"/>
  <c r="H68" i="24" s="1"/>
  <c r="J113" i="23"/>
  <c r="G68" i="24" s="1"/>
  <c r="I113" i="23"/>
  <c r="F68" i="24" s="1"/>
  <c r="H113" i="23"/>
  <c r="E68" i="24" s="1"/>
  <c r="E67" i="50"/>
  <c r="E67" i="45"/>
  <c r="H67" i="45"/>
  <c r="H67" i="50"/>
  <c r="F67" i="50"/>
  <c r="F67" i="45"/>
  <c r="D67" i="41"/>
  <c r="D67" i="52"/>
  <c r="G67" i="50"/>
  <c r="G67" i="45"/>
  <c r="AE122" i="23" l="1"/>
  <c r="V77" i="24" s="1"/>
  <c r="AF122" i="23"/>
  <c r="W77" i="24" s="1"/>
  <c r="AD122" i="23"/>
  <c r="U77" i="24" s="1"/>
  <c r="AC122" i="23"/>
  <c r="T77" i="24" s="1"/>
  <c r="V76" i="50"/>
  <c r="V76" i="45"/>
  <c r="T76" i="50"/>
  <c r="T76" i="45"/>
  <c r="U76" i="50"/>
  <c r="U76" i="45"/>
  <c r="W76" i="50"/>
  <c r="W76" i="45"/>
  <c r="O76" i="50"/>
  <c r="O76" i="45"/>
  <c r="R76" i="50"/>
  <c r="R76" i="45"/>
  <c r="P76" i="50"/>
  <c r="P76" i="45"/>
  <c r="Q76" i="50"/>
  <c r="Q76" i="45"/>
  <c r="U122" i="23"/>
  <c r="V122" i="23"/>
  <c r="O77" i="24" s="1"/>
  <c r="Y122" i="23"/>
  <c r="R77" i="24" s="1"/>
  <c r="X122" i="23"/>
  <c r="Q77" i="24" s="1"/>
  <c r="W122" i="23"/>
  <c r="P77" i="24" s="1"/>
  <c r="N76" i="52"/>
  <c r="N76" i="41"/>
  <c r="D67" i="50"/>
  <c r="D67" i="45"/>
  <c r="F68" i="41"/>
  <c r="F68" i="52"/>
  <c r="H68" i="52"/>
  <c r="H68" i="41"/>
  <c r="E68" i="41"/>
  <c r="E68" i="52"/>
  <c r="G68" i="52"/>
  <c r="G68" i="41"/>
  <c r="D68" i="24"/>
  <c r="E114" i="23"/>
  <c r="F113" i="23"/>
  <c r="T77" i="52" l="1"/>
  <c r="T77" i="41"/>
  <c r="U77" i="41"/>
  <c r="U77" i="52"/>
  <c r="W77" i="41"/>
  <c r="W77" i="52"/>
  <c r="V77" i="52"/>
  <c r="V77" i="41"/>
  <c r="Q77" i="41"/>
  <c r="Q77" i="52"/>
  <c r="S123" i="23"/>
  <c r="N77" i="24"/>
  <c r="T122" i="23"/>
  <c r="O77" i="52"/>
  <c r="O77" i="41"/>
  <c r="N76" i="50"/>
  <c r="N76" i="45"/>
  <c r="R77" i="41"/>
  <c r="R77" i="52"/>
  <c r="P77" i="41"/>
  <c r="P77" i="52"/>
  <c r="D68" i="41"/>
  <c r="D68" i="52"/>
  <c r="E68" i="50"/>
  <c r="E68" i="45"/>
  <c r="F68" i="45"/>
  <c r="F68" i="50"/>
  <c r="G114" i="23"/>
  <c r="K114" i="23"/>
  <c r="H69" i="24" s="1"/>
  <c r="J114" i="23"/>
  <c r="G69" i="24" s="1"/>
  <c r="I114" i="23"/>
  <c r="F69" i="24" s="1"/>
  <c r="H114" i="23"/>
  <c r="E69" i="24" s="1"/>
  <c r="G68" i="45"/>
  <c r="G68" i="50"/>
  <c r="H68" i="50"/>
  <c r="H68" i="45"/>
  <c r="W77" i="50" l="1"/>
  <c r="W77" i="45"/>
  <c r="AF123" i="23"/>
  <c r="W78" i="24" s="1"/>
  <c r="AC123" i="23"/>
  <c r="T78" i="24" s="1"/>
  <c r="AD123" i="23"/>
  <c r="U78" i="24" s="1"/>
  <c r="AE123" i="23"/>
  <c r="V78" i="24" s="1"/>
  <c r="U77" i="50"/>
  <c r="U77" i="45"/>
  <c r="T77" i="50"/>
  <c r="T77" i="45"/>
  <c r="V77" i="45"/>
  <c r="V77" i="50"/>
  <c r="P77" i="50"/>
  <c r="P77" i="45"/>
  <c r="O77" i="50"/>
  <c r="O77" i="45"/>
  <c r="N77" i="52"/>
  <c r="N77" i="41"/>
  <c r="U123" i="23"/>
  <c r="V123" i="23"/>
  <c r="O78" i="24" s="1"/>
  <c r="W123" i="23"/>
  <c r="P78" i="24" s="1"/>
  <c r="Y123" i="23"/>
  <c r="R78" i="24" s="1"/>
  <c r="X123" i="23"/>
  <c r="Q78" i="24" s="1"/>
  <c r="R77" i="50"/>
  <c r="R77" i="45"/>
  <c r="Q77" i="50"/>
  <c r="Q77" i="45"/>
  <c r="F69" i="52"/>
  <c r="F69" i="41"/>
  <c r="H69" i="52"/>
  <c r="H69" i="41"/>
  <c r="E69" i="52"/>
  <c r="E69" i="41"/>
  <c r="G69" i="41"/>
  <c r="G69" i="52"/>
  <c r="F114" i="23"/>
  <c r="E115" i="23"/>
  <c r="D69" i="24"/>
  <c r="D68" i="50"/>
  <c r="D68" i="45"/>
  <c r="V78" i="41" l="1"/>
  <c r="V78" i="52"/>
  <c r="U78" i="52"/>
  <c r="U78" i="41"/>
  <c r="T78" i="41"/>
  <c r="T78" i="52"/>
  <c r="W78" i="52"/>
  <c r="W78" i="41"/>
  <c r="P78" i="52"/>
  <c r="P78" i="41"/>
  <c r="Q78" i="52"/>
  <c r="Q78" i="41"/>
  <c r="N77" i="50"/>
  <c r="N77" i="45"/>
  <c r="R78" i="41"/>
  <c r="R78" i="52"/>
  <c r="O78" i="52"/>
  <c r="O78" i="41"/>
  <c r="T123" i="23"/>
  <c r="S124" i="23"/>
  <c r="N78" i="24"/>
  <c r="G115" i="23"/>
  <c r="K115" i="23"/>
  <c r="H70" i="24" s="1"/>
  <c r="J115" i="23"/>
  <c r="G70" i="24" s="1"/>
  <c r="I115" i="23"/>
  <c r="F70" i="24" s="1"/>
  <c r="H115" i="23"/>
  <c r="E70" i="24" s="1"/>
  <c r="E69" i="45"/>
  <c r="E69" i="50"/>
  <c r="H69" i="45"/>
  <c r="H69" i="50"/>
  <c r="F69" i="50"/>
  <c r="F69" i="45"/>
  <c r="D69" i="41"/>
  <c r="D69" i="52"/>
  <c r="G69" i="50"/>
  <c r="G69" i="45"/>
  <c r="W78" i="50" l="1"/>
  <c r="W78" i="45"/>
  <c r="AC124" i="23"/>
  <c r="T79" i="24" s="1"/>
  <c r="AE124" i="23"/>
  <c r="V79" i="24" s="1"/>
  <c r="AF124" i="23"/>
  <c r="W79" i="24" s="1"/>
  <c r="AD124" i="23"/>
  <c r="U79" i="24" s="1"/>
  <c r="T78" i="50"/>
  <c r="T78" i="45"/>
  <c r="U78" i="50"/>
  <c r="U78" i="45"/>
  <c r="V78" i="45"/>
  <c r="V78" i="50"/>
  <c r="O78" i="50"/>
  <c r="O78" i="45"/>
  <c r="R78" i="50"/>
  <c r="R78" i="45"/>
  <c r="P78" i="50"/>
  <c r="P78" i="45"/>
  <c r="U124" i="23"/>
  <c r="W124" i="23"/>
  <c r="P79" i="24" s="1"/>
  <c r="X124" i="23"/>
  <c r="Q79" i="24" s="1"/>
  <c r="V124" i="23"/>
  <c r="O79" i="24" s="1"/>
  <c r="Y124" i="23"/>
  <c r="R79" i="24" s="1"/>
  <c r="Q78" i="50"/>
  <c r="Q78" i="45"/>
  <c r="N78" i="52"/>
  <c r="N78" i="41"/>
  <c r="D69" i="45"/>
  <c r="D69" i="50"/>
  <c r="F70" i="41"/>
  <c r="F70" i="52"/>
  <c r="H70" i="52"/>
  <c r="H70" i="41"/>
  <c r="E70" i="52"/>
  <c r="E70" i="41"/>
  <c r="G70" i="52"/>
  <c r="G70" i="41"/>
  <c r="E116" i="23"/>
  <c r="F115" i="23"/>
  <c r="D70" i="24"/>
  <c r="U79" i="41" l="1"/>
  <c r="U79" i="52"/>
  <c r="W79" i="41"/>
  <c r="W79" i="52"/>
  <c r="V79" i="41"/>
  <c r="V79" i="52"/>
  <c r="T79" i="41"/>
  <c r="T79" i="52"/>
  <c r="O79" i="41"/>
  <c r="O79" i="52"/>
  <c r="R79" i="52"/>
  <c r="R79" i="41"/>
  <c r="Q79" i="41"/>
  <c r="Q79" i="52"/>
  <c r="P79" i="52"/>
  <c r="P79" i="41"/>
  <c r="T124" i="23"/>
  <c r="S125" i="23"/>
  <c r="N79" i="24"/>
  <c r="N78" i="50"/>
  <c r="N78" i="45"/>
  <c r="D70" i="41"/>
  <c r="D70" i="52"/>
  <c r="G70" i="45"/>
  <c r="G70" i="50"/>
  <c r="E70" i="50"/>
  <c r="E70" i="45"/>
  <c r="H70" i="45"/>
  <c r="H70" i="50"/>
  <c r="G116" i="23"/>
  <c r="K116" i="23"/>
  <c r="H71" i="24" s="1"/>
  <c r="J116" i="23"/>
  <c r="G71" i="24" s="1"/>
  <c r="I116" i="23"/>
  <c r="F71" i="24" s="1"/>
  <c r="H116" i="23"/>
  <c r="E71" i="24" s="1"/>
  <c r="F70" i="50"/>
  <c r="F70" i="45"/>
  <c r="T79" i="50" l="1"/>
  <c r="T79" i="45"/>
  <c r="V79" i="45"/>
  <c r="V79" i="50"/>
  <c r="W79" i="50"/>
  <c r="W79" i="45"/>
  <c r="AF125" i="23"/>
  <c r="W80" i="24" s="1"/>
  <c r="AD125" i="23"/>
  <c r="U80" i="24" s="1"/>
  <c r="AC125" i="23"/>
  <c r="T80" i="24" s="1"/>
  <c r="AE125" i="23"/>
  <c r="V80" i="24" s="1"/>
  <c r="U79" i="50"/>
  <c r="U79" i="45"/>
  <c r="U125" i="23"/>
  <c r="X125" i="23"/>
  <c r="Q80" i="24" s="1"/>
  <c r="V125" i="23"/>
  <c r="O80" i="24" s="1"/>
  <c r="Y125" i="23"/>
  <c r="R80" i="24" s="1"/>
  <c r="W125" i="23"/>
  <c r="P80" i="24" s="1"/>
  <c r="N79" i="52"/>
  <c r="N79" i="41"/>
  <c r="P79" i="50"/>
  <c r="P79" i="45"/>
  <c r="Q79" i="50"/>
  <c r="Q79" i="45"/>
  <c r="R79" i="50"/>
  <c r="R79" i="45"/>
  <c r="O79" i="50"/>
  <c r="O79" i="45"/>
  <c r="E71" i="52"/>
  <c r="E71" i="41"/>
  <c r="F71" i="41"/>
  <c r="F71" i="52"/>
  <c r="H71" i="52"/>
  <c r="H71" i="41"/>
  <c r="G71" i="52"/>
  <c r="G71" i="41"/>
  <c r="E117" i="23"/>
  <c r="F116" i="23"/>
  <c r="D71" i="24"/>
  <c r="D70" i="45"/>
  <c r="D70" i="50"/>
  <c r="V80" i="41" l="1"/>
  <c r="V80" i="52"/>
  <c r="W80" i="52"/>
  <c r="W80" i="41"/>
  <c r="T80" i="41"/>
  <c r="T80" i="52"/>
  <c r="U80" i="41"/>
  <c r="U80" i="52"/>
  <c r="P80" i="41"/>
  <c r="P80" i="52"/>
  <c r="R80" i="41"/>
  <c r="R80" i="52"/>
  <c r="O80" i="41"/>
  <c r="O80" i="52"/>
  <c r="Q80" i="41"/>
  <c r="Q80" i="52"/>
  <c r="N79" i="50"/>
  <c r="N79" i="45"/>
  <c r="S126" i="23"/>
  <c r="T125" i="23"/>
  <c r="N80" i="24"/>
  <c r="D71" i="41"/>
  <c r="D71" i="52"/>
  <c r="G71" i="50"/>
  <c r="G71" i="45"/>
  <c r="H71" i="50"/>
  <c r="H71" i="45"/>
  <c r="E71" i="50"/>
  <c r="E71" i="45"/>
  <c r="G117" i="23"/>
  <c r="K117" i="23"/>
  <c r="H72" i="24" s="1"/>
  <c r="J117" i="23"/>
  <c r="G72" i="24" s="1"/>
  <c r="I117" i="23"/>
  <c r="F72" i="24" s="1"/>
  <c r="H117" i="23"/>
  <c r="E72" i="24" s="1"/>
  <c r="F71" i="50"/>
  <c r="F71" i="45"/>
  <c r="AC126" i="23" l="1"/>
  <c r="T81" i="24" s="1"/>
  <c r="AF126" i="23"/>
  <c r="W81" i="24" s="1"/>
  <c r="AE126" i="23"/>
  <c r="V81" i="24" s="1"/>
  <c r="AD126" i="23"/>
  <c r="U81" i="24" s="1"/>
  <c r="U80" i="50"/>
  <c r="U80" i="45"/>
  <c r="T80" i="50"/>
  <c r="T80" i="45"/>
  <c r="W80" i="50"/>
  <c r="W80" i="45"/>
  <c r="V80" i="50"/>
  <c r="V80" i="45"/>
  <c r="W126" i="23"/>
  <c r="P81" i="24" s="1"/>
  <c r="V126" i="23"/>
  <c r="O81" i="24" s="1"/>
  <c r="Y126" i="23"/>
  <c r="R81" i="24" s="1"/>
  <c r="X126" i="23"/>
  <c r="Q81" i="24" s="1"/>
  <c r="U126" i="23"/>
  <c r="Q80" i="50"/>
  <c r="Q80" i="45"/>
  <c r="O80" i="50"/>
  <c r="O80" i="45"/>
  <c r="R80" i="50"/>
  <c r="R80" i="45"/>
  <c r="N80" i="52"/>
  <c r="N80" i="41"/>
  <c r="P80" i="50"/>
  <c r="P80" i="45"/>
  <c r="E72" i="52"/>
  <c r="E72" i="41"/>
  <c r="F72" i="41"/>
  <c r="F72" i="52"/>
  <c r="H72" i="52"/>
  <c r="H72" i="41"/>
  <c r="G72" i="41"/>
  <c r="G72" i="52"/>
  <c r="E118" i="23"/>
  <c r="F117" i="23"/>
  <c r="D72" i="24"/>
  <c r="D71" i="45"/>
  <c r="D71" i="50"/>
  <c r="U81" i="41" l="1"/>
  <c r="U81" i="52"/>
  <c r="U82" i="52" s="1"/>
  <c r="V81" i="41"/>
  <c r="V81" i="52"/>
  <c r="V82" i="52" s="1"/>
  <c r="W81" i="41"/>
  <c r="W81" i="52"/>
  <c r="W82" i="52" s="1"/>
  <c r="T81" i="52"/>
  <c r="T82" i="52" s="1"/>
  <c r="T81" i="41"/>
  <c r="T126" i="23"/>
  <c r="N81" i="24"/>
  <c r="Q81" i="41"/>
  <c r="Q81" i="52"/>
  <c r="Q82" i="52" s="1"/>
  <c r="R81" i="41"/>
  <c r="R81" i="52"/>
  <c r="R82" i="52" s="1"/>
  <c r="O81" i="41"/>
  <c r="O81" i="52"/>
  <c r="O82" i="52" s="1"/>
  <c r="N80" i="50"/>
  <c r="N80" i="45"/>
  <c r="P81" i="41"/>
  <c r="P81" i="52"/>
  <c r="P82" i="52" s="1"/>
  <c r="H72" i="45"/>
  <c r="H72" i="50"/>
  <c r="E72" i="45"/>
  <c r="E72" i="50"/>
  <c r="D72" i="52"/>
  <c r="D72" i="41"/>
  <c r="G118" i="23"/>
  <c r="K118" i="23"/>
  <c r="H73" i="24" s="1"/>
  <c r="J118" i="23"/>
  <c r="G73" i="24" s="1"/>
  <c r="I118" i="23"/>
  <c r="F73" i="24" s="1"/>
  <c r="H118" i="23"/>
  <c r="E73" i="24" s="1"/>
  <c r="G72" i="45"/>
  <c r="G72" i="50"/>
  <c r="F72" i="50"/>
  <c r="F72" i="45"/>
  <c r="T81" i="50" l="1"/>
  <c r="T82" i="50" s="1"/>
  <c r="T81" i="45"/>
  <c r="T82" i="45" s="1"/>
  <c r="W81" i="50"/>
  <c r="W82" i="50" s="1"/>
  <c r="W81" i="45"/>
  <c r="W82" i="45" s="1"/>
  <c r="V81" i="50"/>
  <c r="V82" i="50" s="1"/>
  <c r="V81" i="45"/>
  <c r="V82" i="45" s="1"/>
  <c r="U81" i="50"/>
  <c r="U82" i="50" s="1"/>
  <c r="U81" i="45"/>
  <c r="U82" i="45" s="1"/>
  <c r="P81" i="50"/>
  <c r="P82" i="50" s="1"/>
  <c r="P81" i="45"/>
  <c r="P82" i="45" s="1"/>
  <c r="O81" i="50"/>
  <c r="O82" i="50" s="1"/>
  <c r="O81" i="45"/>
  <c r="O82" i="45" s="1"/>
  <c r="Q81" i="45"/>
  <c r="Q82" i="45" s="1"/>
  <c r="Q81" i="50"/>
  <c r="Q82" i="50" s="1"/>
  <c r="N81" i="52"/>
  <c r="N82" i="52" s="1"/>
  <c r="N81" i="41"/>
  <c r="R81" i="50"/>
  <c r="R82" i="50" s="1"/>
  <c r="R81" i="45"/>
  <c r="R82" i="45" s="1"/>
  <c r="F73" i="52"/>
  <c r="F73" i="41"/>
  <c r="H73" i="41"/>
  <c r="H73" i="52"/>
  <c r="D72" i="45"/>
  <c r="D72" i="50"/>
  <c r="E73" i="52"/>
  <c r="E73" i="41"/>
  <c r="G73" i="41"/>
  <c r="G73" i="52"/>
  <c r="F118" i="23"/>
  <c r="E119" i="23"/>
  <c r="D73" i="24"/>
  <c r="N81" i="50" l="1"/>
  <c r="N82" i="50" s="1"/>
  <c r="N81" i="45"/>
  <c r="N82" i="45" s="1"/>
  <c r="G119" i="23"/>
  <c r="K119" i="23"/>
  <c r="H74" i="24" s="1"/>
  <c r="J119" i="23"/>
  <c r="G74" i="24" s="1"/>
  <c r="I119" i="23"/>
  <c r="F74" i="24" s="1"/>
  <c r="H119" i="23"/>
  <c r="E74" i="24" s="1"/>
  <c r="I30" i="23"/>
  <c r="E73" i="50"/>
  <c r="E73" i="45"/>
  <c r="F73" i="50"/>
  <c r="F73" i="45"/>
  <c r="D73" i="41"/>
  <c r="D73" i="52"/>
  <c r="G73" i="45"/>
  <c r="G73" i="50"/>
  <c r="H73" i="45"/>
  <c r="H73" i="50"/>
  <c r="D73" i="45" l="1"/>
  <c r="D73" i="50"/>
  <c r="F74" i="52"/>
  <c r="F74" i="41"/>
  <c r="H74" i="52"/>
  <c r="H74" i="41"/>
  <c r="E74" i="41"/>
  <c r="E74" i="52"/>
  <c r="G74" i="41"/>
  <c r="G74" i="52"/>
  <c r="D74" i="24"/>
  <c r="F119" i="23"/>
  <c r="E120" i="23"/>
  <c r="H74" i="45" l="1"/>
  <c r="H74" i="50"/>
  <c r="F74" i="45"/>
  <c r="F74" i="50"/>
  <c r="G120" i="23"/>
  <c r="K120" i="23"/>
  <c r="H75" i="24" s="1"/>
  <c r="J120" i="23"/>
  <c r="G75" i="24" s="1"/>
  <c r="I120" i="23"/>
  <c r="F75" i="24" s="1"/>
  <c r="H120" i="23"/>
  <c r="E75" i="24" s="1"/>
  <c r="D74" i="52"/>
  <c r="D74" i="41"/>
  <c r="G74" i="50"/>
  <c r="G74" i="45"/>
  <c r="E74" i="45"/>
  <c r="E74" i="50"/>
  <c r="F75" i="52" l="1"/>
  <c r="F75" i="41"/>
  <c r="H75" i="52"/>
  <c r="H75" i="41"/>
  <c r="D74" i="50"/>
  <c r="D74" i="45"/>
  <c r="E75" i="52"/>
  <c r="E75" i="41"/>
  <c r="G75" i="41"/>
  <c r="G75" i="52"/>
  <c r="D75" i="24"/>
  <c r="F120" i="23"/>
  <c r="E121" i="23"/>
  <c r="G121" i="23" l="1"/>
  <c r="K121" i="23"/>
  <c r="H76" i="24" s="1"/>
  <c r="J121" i="23"/>
  <c r="G76" i="24" s="1"/>
  <c r="I121" i="23"/>
  <c r="F76" i="24" s="1"/>
  <c r="H121" i="23"/>
  <c r="E76" i="24" s="1"/>
  <c r="D75" i="52"/>
  <c r="D75" i="41"/>
  <c r="G75" i="50"/>
  <c r="G75" i="45"/>
  <c r="E75" i="50"/>
  <c r="E75" i="45"/>
  <c r="H75" i="50"/>
  <c r="H75" i="45"/>
  <c r="F75" i="45"/>
  <c r="F75" i="50"/>
  <c r="F76" i="52" l="1"/>
  <c r="F76" i="41"/>
  <c r="H76" i="52"/>
  <c r="H76" i="41"/>
  <c r="D75" i="45"/>
  <c r="D75" i="50"/>
  <c r="E76" i="41"/>
  <c r="E76" i="52"/>
  <c r="G76" i="41"/>
  <c r="G76" i="52"/>
  <c r="E122" i="23"/>
  <c r="D76" i="24"/>
  <c r="F121" i="23"/>
  <c r="D76" i="52" l="1"/>
  <c r="D76" i="41"/>
  <c r="H76" i="50"/>
  <c r="H76" i="45"/>
  <c r="F76" i="50"/>
  <c r="F76" i="45"/>
  <c r="G122" i="23"/>
  <c r="K122" i="23"/>
  <c r="H77" i="24" s="1"/>
  <c r="J122" i="23"/>
  <c r="G77" i="24" s="1"/>
  <c r="I122" i="23"/>
  <c r="F77" i="24" s="1"/>
  <c r="H122" i="23"/>
  <c r="E77" i="24" s="1"/>
  <c r="G76" i="50"/>
  <c r="G76" i="45"/>
  <c r="E76" i="50"/>
  <c r="E76" i="45"/>
  <c r="F77" i="41" l="1"/>
  <c r="F77" i="52"/>
  <c r="H77" i="52"/>
  <c r="H77" i="41"/>
  <c r="D76" i="50"/>
  <c r="D76" i="45"/>
  <c r="E77" i="52"/>
  <c r="E77" i="41"/>
  <c r="G77" i="41"/>
  <c r="G77" i="52"/>
  <c r="E123" i="23"/>
  <c r="F122" i="23"/>
  <c r="D77" i="24"/>
  <c r="D77" i="52" l="1"/>
  <c r="D77" i="41"/>
  <c r="F77" i="50"/>
  <c r="F77" i="45"/>
  <c r="E77" i="45"/>
  <c r="E77" i="50"/>
  <c r="H77" i="45"/>
  <c r="H77" i="50"/>
  <c r="G123" i="23"/>
  <c r="K123" i="23"/>
  <c r="H78" i="24" s="1"/>
  <c r="J123" i="23"/>
  <c r="G78" i="24" s="1"/>
  <c r="I123" i="23"/>
  <c r="F78" i="24" s="1"/>
  <c r="H123" i="23"/>
  <c r="E78" i="24" s="1"/>
  <c r="G77" i="45"/>
  <c r="G77" i="50"/>
  <c r="F78" i="52" l="1"/>
  <c r="F78" i="41"/>
  <c r="H78" i="52"/>
  <c r="H78" i="41"/>
  <c r="D77" i="50"/>
  <c r="D77" i="45"/>
  <c r="E78" i="41"/>
  <c r="E78" i="52"/>
  <c r="G78" i="41"/>
  <c r="G78" i="52"/>
  <c r="D78" i="24"/>
  <c r="F123" i="23"/>
  <c r="E124" i="23"/>
  <c r="H78" i="45" l="1"/>
  <c r="H78" i="50"/>
  <c r="F78" i="50"/>
  <c r="F78" i="45"/>
  <c r="G124" i="23"/>
  <c r="K124" i="23"/>
  <c r="H79" i="24" s="1"/>
  <c r="J124" i="23"/>
  <c r="G79" i="24" s="1"/>
  <c r="I124" i="23"/>
  <c r="H124" i="23"/>
  <c r="D78" i="52"/>
  <c r="D78" i="41"/>
  <c r="G78" i="50"/>
  <c r="G78" i="45"/>
  <c r="E78" i="50"/>
  <c r="E78" i="45"/>
  <c r="F79" i="24" l="1"/>
  <c r="H79" i="52"/>
  <c r="H79" i="41"/>
  <c r="D78" i="50"/>
  <c r="D78" i="45"/>
  <c r="E79" i="24"/>
  <c r="G79" i="52"/>
  <c r="G79" i="41"/>
  <c r="E125" i="23"/>
  <c r="D79" i="24"/>
  <c r="F124" i="23"/>
  <c r="D79" i="52" l="1"/>
  <c r="D79" i="41"/>
  <c r="G79" i="45"/>
  <c r="G79" i="50"/>
  <c r="H79" i="50"/>
  <c r="H79" i="45"/>
  <c r="G125" i="23"/>
  <c r="K125" i="23"/>
  <c r="J125" i="23"/>
  <c r="I125" i="23"/>
  <c r="H125" i="23"/>
  <c r="E79" i="41"/>
  <c r="E79" i="52"/>
  <c r="F79" i="41"/>
  <c r="F79" i="52"/>
  <c r="G80" i="24" l="1"/>
  <c r="D80" i="24"/>
  <c r="E126" i="23"/>
  <c r="F125" i="23"/>
  <c r="F79" i="45"/>
  <c r="F79" i="50"/>
  <c r="E79" i="45"/>
  <c r="E79" i="50"/>
  <c r="F80" i="24"/>
  <c r="H80" i="24"/>
  <c r="D79" i="45"/>
  <c r="D79" i="50"/>
  <c r="E80" i="24"/>
  <c r="E80" i="41" l="1"/>
  <c r="E80" i="52"/>
  <c r="H80" i="41"/>
  <c r="H80" i="52"/>
  <c r="F80" i="41"/>
  <c r="F80" i="52"/>
  <c r="D80" i="52"/>
  <c r="D80" i="41"/>
  <c r="G126" i="23"/>
  <c r="K126" i="23"/>
  <c r="J126" i="23"/>
  <c r="I126" i="23"/>
  <c r="H126" i="23"/>
  <c r="G80" i="52"/>
  <c r="G80" i="41"/>
  <c r="G80" i="50" l="1"/>
  <c r="G80" i="45"/>
  <c r="E81" i="24"/>
  <c r="H127" i="23"/>
  <c r="D81" i="24"/>
  <c r="F126" i="23"/>
  <c r="I32" i="23" s="1"/>
  <c r="G127" i="23"/>
  <c r="F81" i="24"/>
  <c r="I127" i="23"/>
  <c r="H81" i="24"/>
  <c r="K127" i="23"/>
  <c r="D80" i="45"/>
  <c r="D80" i="50"/>
  <c r="G81" i="24"/>
  <c r="J127" i="23"/>
  <c r="F80" i="50"/>
  <c r="F80" i="45"/>
  <c r="H80" i="45"/>
  <c r="H80" i="50"/>
  <c r="E80" i="45"/>
  <c r="E80" i="50"/>
  <c r="F82" i="24" l="1"/>
  <c r="F82" i="41"/>
  <c r="G81" i="41"/>
  <c r="G81" i="52"/>
  <c r="G82" i="52" s="1"/>
  <c r="H81" i="41"/>
  <c r="H81" i="52"/>
  <c r="H82" i="52" s="1"/>
  <c r="F81" i="52"/>
  <c r="F82" i="52" s="1"/>
  <c r="F81" i="41"/>
  <c r="E82" i="41"/>
  <c r="E82" i="24"/>
  <c r="G82" i="24"/>
  <c r="G82" i="41"/>
  <c r="H82" i="41"/>
  <c r="H82" i="24"/>
  <c r="D82" i="41"/>
  <c r="D82" i="24"/>
  <c r="D81" i="41"/>
  <c r="D81" i="52"/>
  <c r="D82" i="52" s="1"/>
  <c r="E81" i="41"/>
  <c r="E81" i="52"/>
  <c r="E82" i="52" s="1"/>
  <c r="F81" i="45" l="1"/>
  <c r="F82" i="45" s="1"/>
  <c r="F81" i="50"/>
  <c r="F82" i="50" s="1"/>
  <c r="D84" i="52"/>
  <c r="D90" i="45" s="1"/>
  <c r="E81" i="45"/>
  <c r="E82" i="45" s="1"/>
  <c r="E81" i="50"/>
  <c r="E82" i="50" s="1"/>
  <c r="D81" i="45"/>
  <c r="D82" i="45" s="1"/>
  <c r="D81" i="50"/>
  <c r="H81" i="45"/>
  <c r="H82" i="45" s="1"/>
  <c r="H81" i="50"/>
  <c r="H82" i="50" s="1"/>
  <c r="G81" i="45"/>
  <c r="G82" i="45" s="1"/>
  <c r="G81" i="50"/>
  <c r="G82" i="50" s="1"/>
  <c r="D82" i="50" l="1"/>
  <c r="K85" i="52"/>
  <c r="K85" i="45"/>
  <c r="D85" i="45" s="1"/>
  <c r="D84" i="45"/>
  <c r="E100" i="45"/>
  <c r="D92" i="45"/>
  <c r="E99" i="45" l="1"/>
  <c r="D86" i="45"/>
  <c r="D94" i="45" l="1"/>
  <c r="D95" i="45" s="1"/>
  <c r="D87" i="45"/>
</calcChain>
</file>

<file path=xl/comments1.xml><?xml version="1.0" encoding="utf-8"?>
<comments xmlns="http://schemas.openxmlformats.org/spreadsheetml/2006/main">
  <authors>
    <author>schiefelbein</author>
  </authors>
  <commentList>
    <comment ref="A32"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sharedStrings.xml><?xml version="1.0" encoding="utf-8"?>
<sst xmlns="http://schemas.openxmlformats.org/spreadsheetml/2006/main" count="852" uniqueCount="213">
  <si>
    <t>Betrag</t>
  </si>
  <si>
    <t xml:space="preserve">Familien mit </t>
  </si>
  <si>
    <t>einem Kind</t>
  </si>
  <si>
    <t>zwei Kindern</t>
  </si>
  <si>
    <t>drei Kindern</t>
  </si>
  <si>
    <t>Pflegekinder:</t>
  </si>
  <si>
    <t xml:space="preserve">bis </t>
  </si>
  <si>
    <t>und höher</t>
  </si>
  <si>
    <t>Betreuungsumfang nach Stunden, 2. Stufe (Eltern in Arbeit, Vollzeit)</t>
  </si>
  <si>
    <t>vier Kindern</t>
  </si>
  <si>
    <t>prozentuale Erhöhung mit steigendem Betreuungsumgang</t>
  </si>
  <si>
    <t>Mindesteinkommen (Netto) in €, Familie mit einem Kind:</t>
  </si>
  <si>
    <t>Mindesteinkommen (Netto) in €, Familie mit zwei Kindern:</t>
  </si>
  <si>
    <t>Mindesteinkommen (Netto) in €, Familie mit drei Kindern:</t>
  </si>
  <si>
    <t>Mindesteinkommen (Netto) in €, Familie mit vier Kindern:</t>
  </si>
  <si>
    <t>Erläuterungen:</t>
  </si>
  <si>
    <t xml:space="preserve">Abstand  in € zwischen Staffelungsstufen: </t>
  </si>
  <si>
    <t>Betreuungsumfänge</t>
  </si>
  <si>
    <t>maximaler prozentualer Anteil des Elternbeitrages am Gesamteinkommen (Netto)</t>
  </si>
  <si>
    <t>errechneter maximaler Höchstbeitrag bis 6 Stunden/über 6 Stunden in € für Kinderkrippe- und Kindergartenalter</t>
  </si>
  <si>
    <t>Mindesteinkommen (Netto) in €, Familie mit fünf Kindern:</t>
  </si>
  <si>
    <t>Mindesteinkommen (Netto) in €, Familie mit sechs Kindern:</t>
  </si>
  <si>
    <t>Mindesteinkommen (Netto) in €, Familie mit sieben Kindern:</t>
  </si>
  <si>
    <t>Mindesteinkommen (Netto) in €, Familie mit acht Kindern:</t>
  </si>
  <si>
    <t>Beitragsfreiheit nach KitaBBV (20.000,00 € im Jahr)</t>
  </si>
  <si>
    <t>Pflegekinder/Heimkinder</t>
  </si>
  <si>
    <t>Divisor bei der Berechnung für fünf Kinder</t>
  </si>
  <si>
    <t>Divisor bei der Berechnung für sechs Kinder</t>
  </si>
  <si>
    <t>Divisor bei der Berechnung für sieben Kinder</t>
  </si>
  <si>
    <t>Divisor bei der Berechnung für acht Kinder</t>
  </si>
  <si>
    <t xml:space="preserve">Einkommensgrenzen mit Unterkunft für Familien nach der Anzahl ihrer unterhaltsberechtigten Kinder: </t>
  </si>
  <si>
    <t>1 Kind</t>
  </si>
  <si>
    <t>2 Kinder</t>
  </si>
  <si>
    <t>3 Kinder</t>
  </si>
  <si>
    <t>4 Kinder</t>
  </si>
  <si>
    <t>5 Kinder</t>
  </si>
  <si>
    <t>6 Kinder</t>
  </si>
  <si>
    <t>7 Kinder</t>
  </si>
  <si>
    <t>8 Kinder</t>
  </si>
  <si>
    <t>Landkreis Potsdam-Mittelmark</t>
  </si>
  <si>
    <r>
      <t>Planregion 1</t>
    </r>
    <r>
      <rPr>
        <sz val="10"/>
        <rFont val="Arial"/>
        <family val="2"/>
      </rPr>
      <t xml:space="preserve"> Kleinmachnow,           Teltow,           Stahnsdorf,           Nuthetal</t>
    </r>
  </si>
  <si>
    <t>Fam.- zuschl.</t>
  </si>
  <si>
    <t>Grund- betrag</t>
  </si>
  <si>
    <t>KK/KG/Hort</t>
  </si>
  <si>
    <t>Familie bis</t>
  </si>
  <si>
    <t xml:space="preserve">m²  </t>
  </si>
  <si>
    <t>KdU ohne HK*</t>
  </si>
  <si>
    <t>nachfrag. P (Kind)</t>
  </si>
  <si>
    <t>Elternteil</t>
  </si>
  <si>
    <t>nicht getr. P.</t>
  </si>
  <si>
    <t>Geschwister</t>
  </si>
  <si>
    <t>mit 1 Kind</t>
  </si>
  <si>
    <t>mit 2 Kinder</t>
  </si>
  <si>
    <t>mit 3 Kinder</t>
  </si>
  <si>
    <t>mit 4 Kinder</t>
  </si>
  <si>
    <t>mit 5 Kinder</t>
  </si>
  <si>
    <t>mit 6 Kinder</t>
  </si>
  <si>
    <t>mit 7 Kinder</t>
  </si>
  <si>
    <t>mit 8 Kinder</t>
  </si>
  <si>
    <t>150x11,29 €</t>
  </si>
  <si>
    <t>Kindergeld --&gt;</t>
  </si>
  <si>
    <t xml:space="preserve">          Einkommensgrenze ohne Kindergeld:</t>
  </si>
  <si>
    <r>
      <t xml:space="preserve">Planregion 2                </t>
    </r>
    <r>
      <rPr>
        <sz val="10"/>
        <rFont val="Arial"/>
        <family val="2"/>
      </rPr>
      <t>Werder,           Michendorf, Schwielowsee,          Beelitz,                   Seddiner See</t>
    </r>
  </si>
  <si>
    <t xml:space="preserve">m² </t>
  </si>
  <si>
    <t>nachfrag.P (Kind)</t>
  </si>
  <si>
    <t>150 x 8,93 €</t>
  </si>
  <si>
    <r>
      <t xml:space="preserve">Planregion 3                      </t>
    </r>
    <r>
      <rPr>
        <sz val="10"/>
        <rFont val="Arial"/>
        <family val="2"/>
      </rPr>
      <t xml:space="preserve"> Beetzsee,                    Groß Kreutz,             Kloster Lehnin, Wusterwitz,           Ziesar</t>
    </r>
  </si>
  <si>
    <t>150 x 7,23 €</t>
  </si>
  <si>
    <r>
      <t xml:space="preserve">Planregion 4              </t>
    </r>
    <r>
      <rPr>
        <sz val="10"/>
        <rFont val="Arial"/>
        <family val="2"/>
      </rPr>
      <t>Bad Belzig,           Wiesenburg, Treuenbrietzen,           Brück,                     Niemegk</t>
    </r>
  </si>
  <si>
    <t>110 x 7,33 €</t>
  </si>
  <si>
    <t>120 x 7,33 €</t>
  </si>
  <si>
    <t>130 x 7,33 €</t>
  </si>
  <si>
    <t>140 x 7,33 €</t>
  </si>
  <si>
    <t>150 x 7,53 €</t>
  </si>
  <si>
    <t>Typisierung von Einkommen - kreislicher Durchschnittssatz  der Landkreise</t>
  </si>
  <si>
    <t>ohne Kindergeld</t>
  </si>
  <si>
    <t>---&gt;</t>
  </si>
  <si>
    <t>Legende:</t>
  </si>
  <si>
    <t>* KdU entspricht Bruttokaltmiete incl. kalte Kosten ohne Heizkosten/Warmwasser zum Unterkunftsbedarf für Familien mit 1 Kind oder mehr.</t>
  </si>
  <si>
    <t>Fam.zuschl.</t>
  </si>
  <si>
    <t xml:space="preserve">= Familienzuschlag </t>
  </si>
  <si>
    <t>= nachfragende Person, unterhaltspflichtiges Kind</t>
  </si>
  <si>
    <t>= nicht getrennt lebender Partner, Ehemann</t>
  </si>
  <si>
    <t>EBO</t>
  </si>
  <si>
    <t>= Elternbeitragsordnung</t>
  </si>
  <si>
    <t>Hinweis:</t>
  </si>
  <si>
    <t>Da das Kindergeld beim Einkommen unberücksichtigt bleibt, verringert sich die Einkommensgrenze um den Betrag des Kindergeldes.</t>
  </si>
  <si>
    <t xml:space="preserve">2 Kinder </t>
  </si>
  <si>
    <t>Planregion 1</t>
  </si>
  <si>
    <t>Planregion 2</t>
  </si>
  <si>
    <t>Planregion 3</t>
  </si>
  <si>
    <t>Planregion 4</t>
  </si>
  <si>
    <t>Planregion</t>
  </si>
  <si>
    <t>Bitte wählen Sie hier Ihre entsprechende Planregion aus.</t>
  </si>
  <si>
    <t>Familie mit</t>
  </si>
  <si>
    <t>Mindestkostenbeitrag in €, Elternbeitrag in der höchsten Staffelungsstufe:</t>
  </si>
  <si>
    <t>Es ist eine Entscheidung des Trägers, wie hoch die einzelnen Abstände zwischen den Staffelungsstufen sind. In der Praxis hat sich gezeigt, dass eine geringere Staffelungsstufe als 100,00 € nicht effizient im Verwaltungshandeln ist. Bei einer höheren Staffelungsstufe besteht das Risiko, dass die wirtschaftliche Leistungsfähigkeit der Familienhaushalte nicht berücksichtigt wird.</t>
  </si>
  <si>
    <t xml:space="preserve">6 Stunden Betreuung entspricht dem Mindestrechtsanspruch für Kinder im Alter bis zur Einschulung nach § 1 KitaG Brandenburg. </t>
  </si>
  <si>
    <t>In diesem Beispiel wird 9 Stunden als zweite Stufe im Betreuungsumfang gewählt. Es ist eine Entscheidung des Trägers, ob er 9 Stunden oder wie bisher 8 Stunden wählt. Eltern in Vollzeit und einem relativ kurzen Fahrweg zur Kita und auch Eltern mit flexiblen Arbeitszeiten können mit diesen Stunden an Betreuung gut auskommen.</t>
  </si>
  <si>
    <t>Tabelle: Elternbeiträge unter Berücksichtigung des Nettoeinkommens ohne Kindergeld</t>
  </si>
  <si>
    <t>In diesem Beispiel wird über 9 Stunden als dritte Stufe im Betreuungsumfang gewählt. Es ist eine Entscheidung des Trägers, ob er diese Stufe so wählt oder, ob er noch weitere Stufen einsetzen möchte.</t>
  </si>
  <si>
    <t xml:space="preserve">Es ist eine Entscheidung des Trägers wie hoch der Höchstbeitrag gewählt wird. Die Höhe ist aber begrenzt. Der höchste Elternbeitrag darf die anteilig auf einen Betreuungsplatz entfallenden verbleibenden rechnerischen Betriebskosten der Kindertagesstätten eines Einrichtungsträgers in der Gemeinde (höchstmöglicher Elternbeitrag) nicht übersteigen.  </t>
  </si>
  <si>
    <t>Diese angegebenen Werte sind die exakten Berechnungswerte der höchstmöglichen Kostenbeiträge der Eltern für die Betreuung bis 6 und über 6 Stunden (Platzkosten minus institutioneller Förderung). Die Werte in dieser Zeile dienen nur zur Information. Sie fließen nicht in die Berechnung mit ein. Die Werte können gleichzeitig auch der Höchstbeitrag (Betreuung bis 6 Stunden/über 6 Stunden) sein. Der Träger kann aber für den Höchstbeitrag auch einen geringeren Wert festlegen. In diesem Kalkulationsmodell sind Beispielzahlen verwendet worden. Bitte tragen Sie nur den eigenen höchstmöglichen Elternbeitrag, der für das Kindergartenalter errechnet worden ist, ein.</t>
  </si>
  <si>
    <t>Name des Trägers/der Kindertagesstätte:</t>
  </si>
  <si>
    <t>Der erste Wert zeigt, welchen prozentualen Wert am Gesamtnettoeinkommen der Eltern der Elternbeitrag nicht überschreiten sollte. Es ist eine Empfehlung des Lankreises Potsdam-Mittelmark, der Träger kann jedoch selbst entscheiden. Dieser Wert geht in keine Berechnung ein. Der zweite Wert zeigt den tatsächlichen prozentualen Anteil am Gesamtnettoeinkommen der Eltern aufgrund der gewählten Parameter der Träger an. Wenn das Feld des zweiten Wertes rot ist, übersteigt der zweite Wert den ersten Wert.</t>
  </si>
  <si>
    <r>
      <t>prozentualer Wert des Einkommens, der über dem Mindesteinkommen</t>
    </r>
    <r>
      <rPr>
        <b/>
        <u/>
        <sz val="11"/>
        <rFont val="Calibri"/>
        <family val="2"/>
        <scheme val="minor"/>
      </rPr>
      <t xml:space="preserve"> maximal </t>
    </r>
    <r>
      <rPr>
        <b/>
        <sz val="11"/>
        <rFont val="Calibri"/>
        <family val="2"/>
        <scheme val="minor"/>
      </rPr>
      <t xml:space="preserve">eingestetzt werden soll (maximal 60%) </t>
    </r>
  </si>
  <si>
    <r>
      <t xml:space="preserve">prozentualer Wert des Einkommens, der über dem Mindesteinkommen </t>
    </r>
    <r>
      <rPr>
        <b/>
        <u/>
        <sz val="11"/>
        <rFont val="Calibri"/>
        <family val="2"/>
        <scheme val="minor"/>
      </rPr>
      <t>mindestens</t>
    </r>
    <r>
      <rPr>
        <b/>
        <sz val="11"/>
        <rFont val="Calibri"/>
        <family val="2"/>
        <scheme val="minor"/>
      </rPr>
      <t xml:space="preserve"> eingestetzt werden soll (maximal 60%) </t>
    </r>
  </si>
  <si>
    <t xml:space="preserve">Steigerungswert des prozentualen Wertes des Einkommens, der über dem Mindesteinkommen eingestetzt werden soll </t>
  </si>
  <si>
    <t xml:space="preserve">Es ist eine Entscheidung des Trägers, in welcher Höhe der Prozentsatz gewählt wird. Dieser Prozentsatz hat Einfluss darauf, ab welchem Einkommen der Höchstbeitrag zu zahlen ist. Der Einsatz des Einkommens, welches das Mindesteinkommen (Netto) übersteigt, darf in der Gesamtheit unter Berücksichtigung aller unterhaltsberechtigten Kinder 60 % nicht übersteigen (gem. § 87 Abs. 1 SGB XII). Wählt man einen sehr hohen Prozentsatz, liegt die Einkommensgrenze für den Höchstbeitrag sehr niedrig. Wählt man einen kleinen Prozentsatz z.B. 13% wird die Einkommensgrenze für den Höchstbeitrag erst mit einem viel höheren Einkommen erreicht. Weiterhin kann dieser Wert einerseits gleichbleibend zur Berechnung genutzt, dazu müssen die beiden Werte des prozentualen Wertes über den identisch sein. Der Wert kann aber auch linear steigen. Zelle "I 26" stellt ein Kontrollwert dar. Dieser Zelle können Sie entnehmen, welcher maximale prozentuale Wert erreicht wird. </t>
  </si>
  <si>
    <t>Berechnungsmodell für die Ermittlung der Mindestbeiträge im Rahmen der häuslichen Ersparnis entsprechend der Grundsätze zur Höhe und Staffelung der Kostenbeiträge der Eltern für die Kindertagesbetreuung, Mindestkostenbeitrag</t>
  </si>
  <si>
    <t>Rechtsstand 01.01.2023</t>
  </si>
  <si>
    <t xml:space="preserve">Abteilung  gemäß Regelbedarfser-mittlungsgesetz </t>
  </si>
  <si>
    <t xml:space="preserve">Basiswert 2021, Kinder von 0 bis 6 Jahre </t>
  </si>
  <si>
    <t>prozen-tuale Werte  zur Spalte 1</t>
  </si>
  <si>
    <t xml:space="preserve">Anwendung der prozentu-alen Werte für den Regelbedarf  2022 zur Spalte 2 </t>
  </si>
  <si>
    <t>Basiswert 2021, Kinder von 6 bis 13 Jahre</t>
  </si>
  <si>
    <t>prozentuale Werte  zur Spalte 4</t>
  </si>
  <si>
    <t>Anwendung der prozentu-alen Werte für den Regelbedarf  2022, zur Spalte 5</t>
  </si>
  <si>
    <t>Spaltennummer</t>
  </si>
  <si>
    <t>Nahrung, alkoholfreie Getränke</t>
  </si>
  <si>
    <t>Bekleidung und Schuhe</t>
  </si>
  <si>
    <t>Wohnen, Energie und Wohninstand-haltung</t>
  </si>
  <si>
    <t>Innenausstattung, Haushaltsgeräte und –gegenstände</t>
  </si>
  <si>
    <t>Gesundheit</t>
  </si>
  <si>
    <t>Verkehr</t>
  </si>
  <si>
    <t>Nachrichtenüber-mittlung</t>
  </si>
  <si>
    <t>Freizeit, Unterhaltung, Kultur</t>
  </si>
  <si>
    <t>Bildung</t>
  </si>
  <si>
    <t>Beherbergungs- und Gaststättendienstleistungen</t>
  </si>
  <si>
    <t>Andere Waren und Dienstleistungen</t>
  </si>
  <si>
    <t xml:space="preserve">Summe: </t>
  </si>
  <si>
    <t>Mindestbeitrag = häusliche Ersparnis</t>
  </si>
  <si>
    <t>Jahr 2023</t>
  </si>
  <si>
    <t>KK/KG bis 6 Stunden</t>
  </si>
  <si>
    <t>Nahrung, alkoholfreie Getränke 93,52€*20,92% für das Frühstück /30 Tage*21 Betreuungstage</t>
  </si>
  <si>
    <t>Gesundheit/30 Tage/24 Stunden*21 Betreuungstage*6 Stunden</t>
  </si>
  <si>
    <t>Summe:</t>
  </si>
  <si>
    <t>gerundet:</t>
  </si>
  <si>
    <t>KK/KG über 6 Stunden</t>
  </si>
  <si>
    <t>Versper = Nahrung,Getränke 93,52€*39,54% (vom Abendessen) davon 23,38% /30Tage *21 Betreuungstage</t>
  </si>
  <si>
    <t>Gesundheit/30 Tage/24 Stunden*21 Betreuungstage*8 Stunden</t>
  </si>
  <si>
    <t>Grundschulbereich bis 4 und über 4 Stunden</t>
  </si>
  <si>
    <t>Versper = Nahrung,Getränke 121,87 €*39,54% (vom Abendessen) davon 23,38% /30Tage *21 Betreuungstage</t>
  </si>
  <si>
    <t>Gesundheit/30 Tage/24 Stunden*21 Betreuungstage*4 Stunden</t>
  </si>
  <si>
    <t>rechtliche Grundlagen:</t>
  </si>
  <si>
    <t>Bürgergeld-Gesetz</t>
  </si>
  <si>
    <t>zweites Familienentlastungsgesetz- 2FamEntlastG vom 01.12.2020</t>
  </si>
  <si>
    <t>SvEV (Sozialversicherungsentgeltverordnung) vom 01.01.2021</t>
  </si>
  <si>
    <t>Landkreis PM - einheitliche Mindestbedarfe - Stand 01.01.2023:</t>
  </si>
  <si>
    <t>Gerundete Einkommensgrenzen je Planregion für das Jahr 2023</t>
  </si>
  <si>
    <t>Typisierung der Einkommensgrenzen im Landkreis Potsdam-Mittelmark in Analogie des § 85 SGB XII, Stand 01.01.2023</t>
  </si>
  <si>
    <t>Altersbereich</t>
  </si>
  <si>
    <t>bis 3 Jahre</t>
  </si>
  <si>
    <t xml:space="preserve">von 3 Jahren bis zur Einschulung </t>
  </si>
  <si>
    <t>Grundschulalter</t>
  </si>
  <si>
    <t>Altersbereich auswählen</t>
  </si>
  <si>
    <t>Mindesrechtsanspruch</t>
  </si>
  <si>
    <t>1.Stufe</t>
  </si>
  <si>
    <t>2. Stufe</t>
  </si>
  <si>
    <t>0-6</t>
  </si>
  <si>
    <t xml:space="preserve">Betreuungsumfang nach Stunden, 1. Stufe Mindestrechtsanspruch </t>
  </si>
  <si>
    <t>Betreuungsumfang nach Stunden, 3. Stufe (Eltern in Arbeit, Vollzeit mit langem Fahrtweg),</t>
  </si>
  <si>
    <t>Elternbeiträge</t>
  </si>
  <si>
    <t>Informationstabelle Beitragsfreiheit &amp; -Begrenzungen gemäß §§ 50, 51 KitaG</t>
  </si>
  <si>
    <t>Einkommen</t>
  </si>
  <si>
    <t>6h</t>
  </si>
  <si>
    <t>7h</t>
  </si>
  <si>
    <t>8h</t>
  </si>
  <si>
    <t>9h</t>
  </si>
  <si>
    <t>10h</t>
  </si>
  <si>
    <t>Kinder</t>
  </si>
  <si>
    <t>Summe Kinder</t>
  </si>
  <si>
    <t>Pauschalen</t>
  </si>
  <si>
    <t>Einnahmen Elternbeiträge</t>
  </si>
  <si>
    <t>Einnahmen Pauschalen</t>
  </si>
  <si>
    <t>Gesamteinnahmen Monat</t>
  </si>
  <si>
    <t>Gesamteinnahmen Jahr</t>
  </si>
  <si>
    <t>Differenz Monat</t>
  </si>
  <si>
    <t>Differenz Jahr</t>
  </si>
  <si>
    <t>Kinder unter 20.000 oder SGB VIII</t>
  </si>
  <si>
    <t>Kinder begrenzt oder befreit nach § 50; 51 KitaG</t>
  </si>
  <si>
    <t>Jahres- oder Monatseinkommen</t>
  </si>
  <si>
    <t>Jahresnettoeinkommen</t>
  </si>
  <si>
    <t>Monatsnettoeinkommen</t>
  </si>
  <si>
    <t>Prozentuale Erhöhung</t>
  </si>
  <si>
    <t>% Wert über dem Mindesteinkommen</t>
  </si>
  <si>
    <t>% Wert am Gesamt-einkommen</t>
  </si>
  <si>
    <t></t>
  </si>
  <si>
    <t>Bitte tragen Sie hier die Kinderzahlen entsprechend des Einkommens, der unterhaltsberechtigten Kinder und des Betreuungsumfanges ein!</t>
  </si>
  <si>
    <t xml:space="preserve"> = Bitte hier auch die Kinder eintragen, die oder deren Eltern aufgrund § 50 Abs. 1 KitaG i.V.m. § 90 Abs. 4 SGB VIII betragsbefreit sind.</t>
  </si>
  <si>
    <t xml:space="preserve">Einnahmen Monat ohne Brandenburg-Paket </t>
  </si>
  <si>
    <t>Hier entscheidet der Träger, ob das Jahresnetto- oder das Monatnettoeinkommen angezeit wird.</t>
  </si>
  <si>
    <t xml:space="preserve">Grundlage für die Ermittlung des Mindestkostenbeitrages ist die häuslichen Ersparnis, die Eltern haben, wenn die Kinder eine Kindertagesbetreuung in Anspruch nehmen. Die Berechnung basiert auf dem Regelbedarf des aktuellen Jahres. Der Landkreis Potsdam-Mittelmark berechnet den Mindestbeitrag jedes Jahr neu. </t>
  </si>
  <si>
    <t>Die Einkommensgrenzen (hier aufgerundet) richten sich nach § 90 Abs. 2 SGB VIII i.V.m. § 85 SGB XII.  Eine Einkommensgrenze analog § 85 SGB XII stellt den Bedarf an monetären Mitteln für einen Lebensstandard oberhalb der Bedürftigkeit einer Familie dar. Es soll die Aufrechterhaltung einer angemessenen Lebensführung ermöglicht werden.Der Landkreis Potsdam-Mittelmark berechnet die Einkommensgrenzen für jeweiligen Planregion jedes Jahr neu.</t>
  </si>
  <si>
    <r>
      <rPr>
        <b/>
        <sz val="11"/>
        <rFont val="Arial"/>
        <family val="2"/>
      </rPr>
      <t>Hinweis:</t>
    </r>
    <r>
      <rPr>
        <sz val="11"/>
        <rFont val="Arial"/>
        <family val="2"/>
      </rPr>
      <t xml:space="preserve"> Gemäß § 17 Abs. 2 KitaG sind die Elternbeiträge sozialverträglich zu gestalten. "Sozialverträglich" in diesem Sinne ist eine am Einkommen orientierte Erhebung der Elternbeiträge nur dann, wenn sie sich an der tatsächlichen wirtschaftlichen Leistungsfähigkeit orientiert und nicht eine gleichsam fiktive wirtschaftliche Leistungsfähigkeit zugrunde liegt (OVG 6 A 5/20 - juris Rn. 43 mit weiteren Fundstellen). Um die tatsächliche wirtschaftliche Leistungsfähigkeit zu berücksichtigen, sollten die hier dargestellten Einkommensgrenzen bei der Beitragsberechnung unbedingt beachtet werden. Die Einkommensgrenze analog § 85 SGB XII stellt den Bedarf an monetären Mitteln für einen Lebensstandard oberhalb der Bedürftigkeit einer Familie dar. Es soll die Aufrechterhaltung einer angemessenen Lebensführung ermöglicht werden. Analog § 87 Abs. 1 SGBXII ist die Aufbringung der Mittel in angemessenen Umfang zuzumuten, soweit das zu berücksichtigende Einkommen die Einkommensgrenze übersteigt. Da hier ein Grundsatz der Höhe und Staffelung der Elternbeiträge festgelegt wird, ist die Beachtung der Einkommensgrenzen einvernehmensrelevant. Das Einkommen bis zur Einkommensgrenze ist das Mindesteinkommen.</t>
    </r>
  </si>
  <si>
    <t>Diese Grenze war in der KitaBBV und ist in § 50 Abs. 1 KitaG festgesetzt.  Bis zu dieser Grenze sind die Kinder beitragsfrei zubetreuen.</t>
  </si>
  <si>
    <t>Durchschnitt Landkreis</t>
  </si>
  <si>
    <t>Es ist eine Entscheidung des Trägers, wie hoch die prozentualen Unterschiede zwischen den einzelnen Betreuungsumfängen sind. Es wird darauf hingewiesen, dass der Mindestbeitrag in der zweiten und dritten Erhöhungsstufe sich verändern kann, wenn die prozentualen Erhöhungen einen bestimmten Prozentsatz überschreiten. Die zweite Spalte zeigt die Erhöhung zum Wert des Mindestrechtsanspruch an.</t>
  </si>
  <si>
    <t>Diese Tabelle dient nur der Information und der Darstellung der Elternbeitragsfreiheit gemäß § 50 Abs. 2 KitaG und der Höchstbeiträge gemäß § 51 KitaG. Diese Tabelle ist keine Anlage zur Elternbeitragsregelung!!!</t>
  </si>
  <si>
    <t>Gesamteinnahmen Monat ohne Brandenburg-Paket</t>
  </si>
  <si>
    <t>Summe Einnahmen</t>
  </si>
  <si>
    <t>Divisor bei der Berechnung für zwei Kinder (Kinderdivisor)</t>
  </si>
  <si>
    <r>
      <t xml:space="preserve">Die hinterlegte Berechnungsvariante im Modell für die Berücksichtigung der unterhaltsberechtigten Kinder ist so gewählt, dass das Nettoeinkommen in der jeweiligen Einkommensstufe minus dem geschützten Einkommen entsprechend der Familiengröße abgezogen wird, mit dem Prozentsatz von H 23 multipliziert wird und durch die Anzahl der unterhaltsberechtigten Kinder (Kinderdivisor) dividiert wird. Der Kinderdivisor (volle Kinderzahl z.B. Familie mit zwei Kindern entspricht dem Kinderdivisor 2) kann in dieser neuen Variante verändert werden. </t>
    </r>
    <r>
      <rPr>
        <sz val="11"/>
        <color rgb="FFFF0000"/>
        <rFont val="Calibri"/>
        <family val="2"/>
        <scheme val="minor"/>
      </rPr>
      <t>Es sollte aber darauf geachtet werden, dass Familien mit mehr Kindern in der Gesamtheit nicht mehr bezahlen, als Familien mit einem Kind. Weiterhin sollte berücksichtigt werden, dass bei der Absenkung des Kinderdivisors zwischen den unterhaltsberechtigten Kindern gleichen Abstände gewählt werden (z.B. 1,8 für zwei unterhaltsberechtigte Kinder, 2,8 für drei unterhaltsberechtigte Kinder).</t>
    </r>
  </si>
  <si>
    <t>Divisor bei der Berechnung für drei Kinder (Kinderdivisor)</t>
  </si>
  <si>
    <t>Divisor bei der Berechnung für vier Kinder (Kinderdivisor)</t>
  </si>
  <si>
    <t>Einnahmen nach der alten Elternbeitragssatzung/ -ordnung</t>
  </si>
  <si>
    <t>Vergleich Einnahmen Elternbeiträge Monat</t>
  </si>
  <si>
    <r>
      <t xml:space="preserve">Differenz </t>
    </r>
    <r>
      <rPr>
        <b/>
        <u/>
        <sz val="11"/>
        <color theme="1"/>
        <rFont val="Calibri"/>
        <family val="2"/>
        <scheme val="minor"/>
      </rPr>
      <t>ohne</t>
    </r>
    <r>
      <rPr>
        <sz val="11"/>
        <color theme="1"/>
        <rFont val="Calibri"/>
        <family val="2"/>
        <scheme val="minor"/>
      </rPr>
      <t xml:space="preserve"> Berücksichtigung 
des Brandenburg-Paketes</t>
    </r>
  </si>
  <si>
    <r>
      <t xml:space="preserve">Differenz </t>
    </r>
    <r>
      <rPr>
        <b/>
        <u/>
        <sz val="11"/>
        <color theme="1"/>
        <rFont val="Calibri"/>
        <family val="2"/>
        <scheme val="minor"/>
      </rPr>
      <t>mit</t>
    </r>
    <r>
      <rPr>
        <sz val="11"/>
        <color theme="1"/>
        <rFont val="Calibri"/>
        <family val="2"/>
        <scheme val="minor"/>
      </rPr>
      <t xml:space="preserve"> Berücksichtigung 
des Brandenburg-Paketes</t>
    </r>
  </si>
  <si>
    <t>Kinderkrippe</t>
  </si>
  <si>
    <t>Kinder begrenzt oder befreit nach § 50 Abs. 2; 51 KitaG</t>
  </si>
  <si>
    <t>Kinder, betragsbefreit durch letzte und vorletzte Kita-Jahr</t>
  </si>
  <si>
    <t>Stand Juli 2023
Berechnungstabelle für das Jahr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</si>
</sst>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0\ &quot;€&quot;;[Red]\-#,##0\ &quot;€&quot;"/>
    <numFmt numFmtId="8" formatCode="#,##0.00\ &quot;€&quot;;[Red]\-#,##0.00\ &quot;€&quot;"/>
    <numFmt numFmtId="44" formatCode="_-* #,##0.00\ &quot;€&quot;_-;\-* #,##0.00\ &quot;€&quot;_-;_-* &quot;-&quot;??\ &quot;€&quot;_-;_-@_-"/>
    <numFmt numFmtId="164" formatCode="_-* #,##0.00\ _€_-;\-* #,##0.00\ _€_-;_-* &quot;-&quot;??\ _€_-;_-@_-"/>
    <numFmt numFmtId="165" formatCode="&quot;€&quot;#,##0_);[Red]\(&quot;€&quot;#,##0\)"/>
    <numFmt numFmtId="166" formatCode="_(&quot;€&quot;* #,##0.00_);_(&quot;€&quot;* \(#,##0.00\);_(&quot;€&quot;* &quot;-&quot;??_);_(@_)"/>
    <numFmt numFmtId="167" formatCode="_-* #,##0.00&quot; €&quot;_-;\-* #,##0.00&quot; €&quot;_-;_-* \-??&quot; €&quot;_-;_-@_-"/>
    <numFmt numFmtId="168" formatCode="#,##0\ [$€-407];[Red]\-#,##0\ [$€-407]"/>
    <numFmt numFmtId="169" formatCode="#,##0_ ;\-#,##0\ "/>
    <numFmt numFmtId="170" formatCode="#,##0\ _€"/>
    <numFmt numFmtId="171" formatCode="#,##0.00\ &quot;€&quot;"/>
    <numFmt numFmtId="172" formatCode="#,##0\ &quot;€&quot;"/>
    <numFmt numFmtId="173" formatCode="#,##0.0\ &quot;€&quot;"/>
    <numFmt numFmtId="174" formatCode="0.000000000000000000000000000000_ ;[Red]\-0.000000000000000000000000000000\ "/>
    <numFmt numFmtId="175" formatCode="#,##0.00000000000000\ &quot;€&quot;;[Red]\-#,##0.00000000000000\ &quot;€&quot;"/>
    <numFmt numFmtId="176" formatCode="#,##0.000000000000000000000000000000\ &quot;€&quot;;[Red]\-#,##0.000000000000000000000000000000\ &quot;€&quot;"/>
    <numFmt numFmtId="177" formatCode="&quot;Mindestkostenbeitrag in €, Elternbeitrag bis &quot;0&quot; Stunden:&quot;"/>
    <numFmt numFmtId="178" formatCode="&quot;Höchstbeitrag, Betreuung bis &quot;0&quot; Stunden:&quot;"/>
    <numFmt numFmtId="179" formatCode="&quot;Höchstbeitrag, Betreuung über &quot;0&quot; Stunden:&quot;"/>
    <numFmt numFmtId="180" formatCode="&quot;Betreuungsumfang nach Stunden, 1. Stufe Mindestrechtsanspruch bis &quot;0&quot; Stunden&quot;"/>
    <numFmt numFmtId="181" formatCode="&quot;bis &quot;#,##0.00\ &quot;€&quot;"/>
    <numFmt numFmtId="182" formatCode="&quot;bis &quot;#,##0\ &quot;€&quot;"/>
  </numFmts>
  <fonts count="51" x14ac:knownFonts="1">
    <font>
      <sz val="11"/>
      <color theme="1"/>
      <name val="Calibri"/>
      <family val="2"/>
      <scheme val="minor"/>
    </font>
    <font>
      <b/>
      <sz val="11"/>
      <color theme="1"/>
      <name val="Calibri"/>
      <family val="2"/>
      <scheme val="minor"/>
    </font>
    <font>
      <sz val="11"/>
      <color theme="1"/>
      <name val="Calibri"/>
      <family val="2"/>
      <scheme val="minor"/>
    </font>
    <font>
      <b/>
      <sz val="10"/>
      <name val="Arial"/>
      <family val="2"/>
    </font>
    <font>
      <b/>
      <sz val="11"/>
      <color rgb="FFFF0000"/>
      <name val="Calibri"/>
      <family val="2"/>
      <scheme val="minor"/>
    </font>
    <font>
      <sz val="11"/>
      <name val="Calibri"/>
      <family val="2"/>
      <scheme val="minor"/>
    </font>
    <font>
      <sz val="11"/>
      <color rgb="FFFF0000"/>
      <name val="Calibri"/>
      <family val="2"/>
      <scheme val="minor"/>
    </font>
    <font>
      <b/>
      <sz val="11"/>
      <name val="Calibri"/>
      <family val="2"/>
      <scheme val="minor"/>
    </font>
    <font>
      <sz val="10"/>
      <color theme="1"/>
      <name val="Calibri"/>
      <family val="2"/>
      <scheme val="minor"/>
    </font>
    <font>
      <b/>
      <sz val="10"/>
      <name val="Calibri"/>
      <family val="2"/>
      <scheme val="minor"/>
    </font>
    <font>
      <sz val="9"/>
      <color indexed="81"/>
      <name val="Segoe UI"/>
      <family val="2"/>
    </font>
    <font>
      <b/>
      <sz val="9"/>
      <color indexed="81"/>
      <name val="Segoe UI"/>
      <family val="2"/>
    </font>
    <font>
      <b/>
      <sz val="12"/>
      <color theme="1"/>
      <name val="Calibri"/>
      <family val="2"/>
      <scheme val="minor"/>
    </font>
    <font>
      <sz val="12"/>
      <color theme="1"/>
      <name val="Calibri"/>
      <family val="2"/>
      <scheme val="minor"/>
    </font>
    <font>
      <b/>
      <sz val="14"/>
      <color theme="1"/>
      <name val="Calibri"/>
      <family val="2"/>
      <scheme val="minor"/>
    </font>
    <font>
      <sz val="10"/>
      <color rgb="FFFF0000"/>
      <name val="Calibri"/>
      <family val="2"/>
      <scheme val="minor"/>
    </font>
    <font>
      <b/>
      <sz val="10"/>
      <color theme="1"/>
      <name val="Calibri"/>
      <family val="2"/>
      <scheme val="minor"/>
    </font>
    <font>
      <sz val="11"/>
      <color theme="0" tint="-0.34998626667073579"/>
      <name val="Calibri"/>
      <family val="2"/>
      <scheme val="minor"/>
    </font>
    <font>
      <b/>
      <sz val="14"/>
      <color rgb="FFFF0000"/>
      <name val="Calibri"/>
      <family val="2"/>
      <scheme val="minor"/>
    </font>
    <font>
      <b/>
      <sz val="12"/>
      <name val="Arial"/>
      <family val="2"/>
    </font>
    <font>
      <sz val="11"/>
      <color theme="1"/>
      <name val="Arial"/>
      <family val="2"/>
    </font>
    <font>
      <sz val="11"/>
      <name val="Arial"/>
      <family val="2"/>
    </font>
    <font>
      <b/>
      <sz val="11"/>
      <name val="Arial"/>
      <family val="2"/>
    </font>
    <font>
      <sz val="12"/>
      <name val="Arial"/>
      <family val="2"/>
    </font>
    <font>
      <sz val="10"/>
      <color rgb="FFFF0000"/>
      <name val="Arial"/>
      <family val="2"/>
    </font>
    <font>
      <b/>
      <sz val="10"/>
      <color rgb="FFFF0000"/>
      <name val="Arial"/>
      <family val="2"/>
    </font>
    <font>
      <sz val="10"/>
      <name val="Arial"/>
      <family val="2"/>
    </font>
    <font>
      <sz val="10"/>
      <color theme="1"/>
      <name val="Arial"/>
      <family val="2"/>
    </font>
    <font>
      <b/>
      <sz val="9"/>
      <name val="Arial"/>
      <family val="2"/>
    </font>
    <font>
      <sz val="11"/>
      <color rgb="FFFF0000"/>
      <name val="Arial"/>
      <family val="2"/>
    </font>
    <font>
      <b/>
      <sz val="8"/>
      <name val="Arial"/>
      <family val="2"/>
    </font>
    <font>
      <sz val="8"/>
      <name val="Arial"/>
      <family val="2"/>
    </font>
    <font>
      <sz val="8"/>
      <color theme="1"/>
      <name val="Arial"/>
      <family val="2"/>
    </font>
    <font>
      <sz val="9"/>
      <color theme="1"/>
      <name val="Arial"/>
      <family val="2"/>
    </font>
    <font>
      <b/>
      <u/>
      <sz val="11"/>
      <name val="Calibri"/>
      <family val="2"/>
      <scheme val="minor"/>
    </font>
    <font>
      <b/>
      <sz val="12"/>
      <color theme="1"/>
      <name val="Arial"/>
      <family val="2"/>
    </font>
    <font>
      <b/>
      <sz val="11"/>
      <color theme="1"/>
      <name val="Arial"/>
      <family val="2"/>
    </font>
    <font>
      <sz val="11"/>
      <color rgb="FFC00000"/>
      <name val="Arial"/>
      <family val="2"/>
    </font>
    <font>
      <b/>
      <sz val="11"/>
      <color rgb="FFC00000"/>
      <name val="Arial"/>
      <family val="2"/>
    </font>
    <font>
      <sz val="11"/>
      <color rgb="FF00B050"/>
      <name val="Arial"/>
      <family val="2"/>
    </font>
    <font>
      <b/>
      <sz val="11"/>
      <color rgb="FF00B050"/>
      <name val="Arial"/>
      <family val="2"/>
    </font>
    <font>
      <sz val="11"/>
      <color rgb="FF0070C0"/>
      <name val="Arial"/>
      <family val="2"/>
    </font>
    <font>
      <b/>
      <sz val="11"/>
      <color rgb="FF0070C0"/>
      <name val="Arial"/>
      <family val="2"/>
    </font>
    <font>
      <sz val="11"/>
      <color rgb="FF7030A0"/>
      <name val="Arial"/>
      <family val="2"/>
    </font>
    <font>
      <b/>
      <sz val="11"/>
      <color rgb="FF7030A0"/>
      <name val="Arial"/>
      <family val="2"/>
    </font>
    <font>
      <b/>
      <sz val="12"/>
      <color rgb="FFFF0000"/>
      <name val="Calibri"/>
      <family val="2"/>
      <scheme val="minor"/>
    </font>
    <font>
      <b/>
      <sz val="12"/>
      <name val="Calibri"/>
      <family val="2"/>
      <scheme val="minor"/>
    </font>
    <font>
      <b/>
      <u/>
      <sz val="28"/>
      <color rgb="FFFF0000"/>
      <name val="Calibri"/>
      <family val="2"/>
      <scheme val="minor"/>
    </font>
    <font>
      <sz val="18"/>
      <color rgb="FFFF0000"/>
      <name val="Wingdings"/>
      <charset val="2"/>
    </font>
    <font>
      <b/>
      <u/>
      <sz val="14"/>
      <color theme="1"/>
      <name val="Calibri"/>
      <family val="2"/>
      <scheme val="minor"/>
    </font>
    <font>
      <b/>
      <u/>
      <sz val="11"/>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59999389629810485"/>
        <bgColor indexed="27"/>
      </patternFill>
    </fill>
    <fill>
      <patternFill patternType="solid">
        <fgColor rgb="FFFFFFCC"/>
        <bgColor indexed="64"/>
      </patternFill>
    </fill>
    <fill>
      <patternFill patternType="solid">
        <fgColor indexed="9"/>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CC99"/>
        <bgColor indexed="64"/>
      </patternFill>
    </fill>
    <fill>
      <patternFill patternType="solid">
        <fgColor rgb="FFFFF7DD"/>
        <bgColor indexed="64"/>
      </patternFill>
    </fill>
    <fill>
      <patternFill patternType="solid">
        <fgColor rgb="FFEBC8C7"/>
        <bgColor indexed="64"/>
      </patternFill>
    </fill>
    <fill>
      <patternFill patternType="solid">
        <fgColor rgb="FFEBC8C7"/>
        <bgColor indexed="27"/>
      </patternFill>
    </fill>
    <fill>
      <patternFill patternType="solid">
        <fgColor rgb="FFFFCC99"/>
        <bgColor indexed="27"/>
      </patternFill>
    </fill>
    <fill>
      <patternFill patternType="solid">
        <fgColor rgb="FFFFF2C9"/>
        <bgColor indexed="64"/>
      </patternFill>
    </fill>
    <fill>
      <patternFill patternType="solid">
        <fgColor rgb="FFFFF9E7"/>
        <bgColor indexed="64"/>
      </patternFill>
    </fill>
    <fill>
      <patternFill patternType="solid">
        <fgColor rgb="FFCCDCA8"/>
        <bgColor indexed="64"/>
      </patternFill>
    </fill>
    <fill>
      <patternFill patternType="solid">
        <fgColor rgb="FFCCDCA8"/>
        <bgColor indexed="27"/>
      </patternFill>
    </fill>
    <fill>
      <patternFill patternType="solid">
        <fgColor rgb="FFB8CCE4"/>
        <bgColor indexed="64"/>
      </patternFill>
    </fill>
    <fill>
      <patternFill patternType="solid">
        <fgColor theme="0"/>
        <bgColor indexed="27"/>
      </patternFill>
    </fill>
    <fill>
      <patternFill patternType="solid">
        <fgColor theme="7" tint="0.59999389629810485"/>
        <bgColor indexed="27"/>
      </patternFill>
    </fill>
    <fill>
      <patternFill patternType="solid">
        <fgColor theme="7"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right/>
      <top style="thin">
        <color indexed="64"/>
      </top>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diagonal/>
    </border>
    <border>
      <left style="thin">
        <color indexed="8"/>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right/>
      <top style="thin">
        <color indexed="8"/>
      </top>
      <bottom style="thin">
        <color indexed="8"/>
      </bottom>
      <diagonal/>
    </border>
    <border>
      <left/>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s>
  <cellStyleXfs count="5">
    <xf numFmtId="0" fontId="0" fillId="0" borderId="0"/>
    <xf numFmtId="16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607">
    <xf numFmtId="0" fontId="0" fillId="0" borderId="0" xfId="0"/>
    <xf numFmtId="10" fontId="5" fillId="5" borderId="1" xfId="0" applyNumberFormat="1" applyFont="1" applyFill="1" applyBorder="1"/>
    <xf numFmtId="172" fontId="5" fillId="6" borderId="1" xfId="0" applyNumberFormat="1" applyFont="1" applyFill="1" applyBorder="1"/>
    <xf numFmtId="172" fontId="5" fillId="5" borderId="1" xfId="1" applyNumberFormat="1" applyFont="1" applyFill="1" applyBorder="1" applyAlignment="1" applyProtection="1"/>
    <xf numFmtId="172" fontId="2" fillId="5" borderId="1" xfId="1" applyNumberFormat="1" applyFont="1" applyFill="1" applyBorder="1" applyAlignment="1" applyProtection="1"/>
    <xf numFmtId="9" fontId="0" fillId="5" borderId="1" xfId="0" applyNumberFormat="1" applyFill="1" applyBorder="1" applyAlignment="1">
      <alignment horizontal="center" wrapText="1"/>
    </xf>
    <xf numFmtId="170" fontId="0" fillId="0" borderId="0" xfId="0" applyNumberFormat="1"/>
    <xf numFmtId="167" fontId="0" fillId="0" borderId="0" xfId="1" applyNumberFormat="1" applyFont="1" applyFill="1" applyBorder="1" applyAlignment="1" applyProtection="1"/>
    <xf numFmtId="0" fontId="0" fillId="0" borderId="0" xfId="0" applyAlignment="1">
      <alignment wrapText="1"/>
    </xf>
    <xf numFmtId="167" fontId="0" fillId="0" borderId="0" xfId="1" applyNumberFormat="1" applyFont="1" applyFill="1" applyBorder="1" applyAlignment="1" applyProtection="1">
      <alignment wrapText="1"/>
    </xf>
    <xf numFmtId="9" fontId="0" fillId="5" borderId="3" xfId="0" applyNumberFormat="1" applyFill="1" applyBorder="1" applyAlignment="1">
      <alignment horizontal="center"/>
    </xf>
    <xf numFmtId="0" fontId="0" fillId="5" borderId="1" xfId="0" applyFill="1" applyBorder="1" applyAlignment="1">
      <alignment horizontal="center" wrapText="1"/>
    </xf>
    <xf numFmtId="9" fontId="0" fillId="5" borderId="1" xfId="0" applyNumberFormat="1" applyFill="1" applyBorder="1" applyAlignment="1">
      <alignment horizontal="center"/>
    </xf>
    <xf numFmtId="0" fontId="0" fillId="5" borderId="12" xfId="0" applyFill="1" applyBorder="1" applyAlignment="1">
      <alignment horizontal="center"/>
    </xf>
    <xf numFmtId="1" fontId="0" fillId="5" borderId="10" xfId="0" applyNumberFormat="1" applyFill="1" applyBorder="1" applyAlignment="1">
      <alignment horizontal="center"/>
    </xf>
    <xf numFmtId="1" fontId="0" fillId="5" borderId="1" xfId="0" applyNumberFormat="1" applyFill="1" applyBorder="1" applyAlignment="1">
      <alignment horizontal="center"/>
    </xf>
    <xf numFmtId="0" fontId="9" fillId="0" borderId="0" xfId="0" applyFont="1"/>
    <xf numFmtId="0" fontId="8" fillId="0" borderId="0" xfId="0" applyFont="1"/>
    <xf numFmtId="9" fontId="0" fillId="3" borderId="3" xfId="0" applyNumberFormat="1" applyFill="1" applyBorder="1" applyAlignment="1">
      <alignment horizontal="center"/>
    </xf>
    <xf numFmtId="0" fontId="1" fillId="0" borderId="0" xfId="0" applyFont="1"/>
    <xf numFmtId="172" fontId="0" fillId="0" borderId="0" xfId="0" applyNumberFormat="1"/>
    <xf numFmtId="172" fontId="0" fillId="0" borderId="8" xfId="0" applyNumberFormat="1" applyBorder="1" applyProtection="1">
      <protection locked="0"/>
    </xf>
    <xf numFmtId="171" fontId="5" fillId="0" borderId="9" xfId="0" applyNumberFormat="1" applyFont="1" applyBorder="1"/>
    <xf numFmtId="0" fontId="0" fillId="0" borderId="11" xfId="0" applyBorder="1"/>
    <xf numFmtId="172" fontId="0" fillId="0" borderId="11" xfId="0" applyNumberFormat="1" applyBorder="1"/>
    <xf numFmtId="167" fontId="0" fillId="0" borderId="11" xfId="1" applyNumberFormat="1" applyFont="1" applyFill="1" applyBorder="1" applyAlignment="1" applyProtection="1"/>
    <xf numFmtId="0" fontId="20" fillId="0" borderId="0" xfId="0" applyFont="1"/>
    <xf numFmtId="0" fontId="20" fillId="0" borderId="0" xfId="0" applyFont="1" applyAlignment="1">
      <alignment wrapText="1"/>
    </xf>
    <xf numFmtId="0" fontId="19" fillId="0" borderId="0" xfId="0" applyFont="1"/>
    <xf numFmtId="0" fontId="23" fillId="0" borderId="0" xfId="0" applyFont="1"/>
    <xf numFmtId="0" fontId="3" fillId="0" borderId="0" xfId="0" applyFont="1" applyAlignment="1">
      <alignment horizontal="center"/>
    </xf>
    <xf numFmtId="0" fontId="3" fillId="0" borderId="0" xfId="0" applyFont="1"/>
    <xf numFmtId="0" fontId="24" fillId="0" borderId="0" xfId="0" applyFont="1"/>
    <xf numFmtId="0" fontId="3" fillId="0" borderId="18" xfId="0" applyFont="1" applyBorder="1" applyAlignment="1">
      <alignment horizontal="center"/>
    </xf>
    <xf numFmtId="0" fontId="25" fillId="0" borderId="0" xfId="0" applyFont="1"/>
    <xf numFmtId="0" fontId="3" fillId="3" borderId="15" xfId="0" applyFont="1" applyFill="1" applyBorder="1" applyAlignment="1">
      <alignment wrapText="1"/>
    </xf>
    <xf numFmtId="0" fontId="3" fillId="3" borderId="19" xfId="0" applyFont="1" applyFill="1" applyBorder="1" applyAlignment="1">
      <alignment wrapText="1"/>
    </xf>
    <xf numFmtId="0" fontId="3" fillId="3" borderId="16" xfId="0" applyFont="1" applyFill="1" applyBorder="1" applyAlignment="1">
      <alignment horizontal="center" wrapText="1"/>
    </xf>
    <xf numFmtId="0" fontId="3" fillId="2" borderId="20" xfId="0" applyFont="1" applyFill="1" applyBorder="1" applyAlignment="1">
      <alignment horizontal="center" wrapText="1"/>
    </xf>
    <xf numFmtId="0" fontId="26" fillId="0" borderId="0" xfId="0" applyFont="1"/>
    <xf numFmtId="0" fontId="3" fillId="2" borderId="20" xfId="0" applyFont="1" applyFill="1" applyBorder="1" applyAlignment="1">
      <alignment horizontal="center"/>
    </xf>
    <xf numFmtId="0" fontId="3" fillId="2" borderId="18" xfId="0" applyFont="1" applyFill="1" applyBorder="1" applyAlignment="1">
      <alignment horizontal="center"/>
    </xf>
    <xf numFmtId="0" fontId="3" fillId="8" borderId="21" xfId="0" applyFont="1" applyFill="1" applyBorder="1"/>
    <xf numFmtId="0" fontId="3" fillId="8" borderId="18" xfId="0" applyFont="1" applyFill="1" applyBorder="1" applyAlignment="1">
      <alignment horizontal="center"/>
    </xf>
    <xf numFmtId="0" fontId="3" fillId="8" borderId="0" xfId="0" applyFont="1" applyFill="1" applyAlignment="1">
      <alignment horizontal="center"/>
    </xf>
    <xf numFmtId="6" fontId="3" fillId="2" borderId="20" xfId="0" applyNumberFormat="1" applyFont="1" applyFill="1" applyBorder="1" applyAlignment="1">
      <alignment horizontal="center"/>
    </xf>
    <xf numFmtId="0" fontId="20" fillId="9" borderId="0" xfId="0" applyFont="1" applyFill="1"/>
    <xf numFmtId="0" fontId="20" fillId="8" borderId="14" xfId="0" applyFont="1" applyFill="1" applyBorder="1" applyAlignment="1">
      <alignment horizontal="left"/>
    </xf>
    <xf numFmtId="0" fontId="26" fillId="0" borderId="14" xfId="0" applyFont="1" applyBorder="1" applyAlignment="1">
      <alignment horizontal="center"/>
    </xf>
    <xf numFmtId="2" fontId="26" fillId="2" borderId="14" xfId="0" applyNumberFormat="1" applyFont="1" applyFill="1" applyBorder="1" applyAlignment="1">
      <alignment horizontal="center"/>
    </xf>
    <xf numFmtId="2" fontId="20" fillId="8" borderId="0" xfId="0" applyNumberFormat="1" applyFont="1" applyFill="1" applyAlignment="1">
      <alignment horizontal="center"/>
    </xf>
    <xf numFmtId="2" fontId="20" fillId="0" borderId="0" xfId="0" applyNumberFormat="1" applyFont="1" applyAlignment="1">
      <alignment horizontal="center"/>
    </xf>
    <xf numFmtId="164" fontId="26" fillId="9" borderId="1" xfId="0" applyNumberFormat="1" applyFont="1" applyFill="1" applyBorder="1"/>
    <xf numFmtId="4" fontId="3" fillId="0" borderId="0" xfId="0" applyNumberFormat="1" applyFont="1" applyAlignment="1">
      <alignment horizontal="center"/>
    </xf>
    <xf numFmtId="0" fontId="26" fillId="9" borderId="0" xfId="0" applyFont="1" applyFill="1" applyAlignment="1">
      <alignment horizontal="center"/>
    </xf>
    <xf numFmtId="0" fontId="26" fillId="0" borderId="0" xfId="0" applyFont="1" applyAlignment="1">
      <alignment horizontal="center"/>
    </xf>
    <xf numFmtId="0" fontId="20" fillId="8" borderId="1" xfId="0" applyFont="1" applyFill="1" applyBorder="1" applyAlignment="1">
      <alignment horizontal="left"/>
    </xf>
    <xf numFmtId="0" fontId="26" fillId="0" borderId="1" xfId="0" applyFont="1" applyBorder="1" applyAlignment="1">
      <alignment horizontal="center"/>
    </xf>
    <xf numFmtId="2" fontId="26" fillId="2" borderId="1" xfId="0" applyNumberFormat="1" applyFont="1" applyFill="1" applyBorder="1" applyAlignment="1">
      <alignment horizontal="center"/>
    </xf>
    <xf numFmtId="0" fontId="20" fillId="8" borderId="0" xfId="0" applyFont="1" applyFill="1"/>
    <xf numFmtId="164" fontId="26" fillId="9" borderId="1" xfId="0" applyNumberFormat="1" applyFont="1" applyFill="1" applyBorder="1" applyAlignment="1">
      <alignment horizontal="center"/>
    </xf>
    <xf numFmtId="4" fontId="26" fillId="0" borderId="0" xfId="0" applyNumberFormat="1" applyFont="1" applyAlignment="1">
      <alignment horizontal="center"/>
    </xf>
    <xf numFmtId="164" fontId="26" fillId="0" borderId="0" xfId="0" applyNumberFormat="1" applyFont="1" applyAlignment="1">
      <alignment horizontal="center"/>
    </xf>
    <xf numFmtId="164" fontId="26" fillId="9" borderId="0" xfId="0" applyNumberFormat="1" applyFont="1" applyFill="1" applyAlignment="1">
      <alignment horizontal="center"/>
    </xf>
    <xf numFmtId="2" fontId="27" fillId="2" borderId="1" xfId="0" applyNumberFormat="1" applyFont="1" applyFill="1" applyBorder="1" applyAlignment="1">
      <alignment horizontal="center"/>
    </xf>
    <xf numFmtId="0" fontId="20" fillId="8" borderId="1" xfId="0" applyFont="1" applyFill="1" applyBorder="1"/>
    <xf numFmtId="0" fontId="26" fillId="9" borderId="0" xfId="0" applyFont="1" applyFill="1"/>
    <xf numFmtId="0" fontId="26" fillId="8" borderId="0" xfId="0" applyFont="1" applyFill="1"/>
    <xf numFmtId="2" fontId="20" fillId="2" borderId="0" xfId="0" applyNumberFormat="1" applyFont="1" applyFill="1" applyAlignment="1">
      <alignment horizontal="center"/>
    </xf>
    <xf numFmtId="2" fontId="26" fillId="2" borderId="0" xfId="0" applyNumberFormat="1" applyFont="1" applyFill="1" applyAlignment="1">
      <alignment horizontal="center"/>
    </xf>
    <xf numFmtId="2" fontId="26" fillId="9" borderId="0" xfId="0" applyNumberFormat="1" applyFont="1" applyFill="1" applyAlignment="1">
      <alignment horizontal="right"/>
    </xf>
    <xf numFmtId="4" fontId="26" fillId="9" borderId="0" xfId="0" applyNumberFormat="1" applyFont="1" applyFill="1" applyAlignment="1">
      <alignment horizontal="right"/>
    </xf>
    <xf numFmtId="2" fontId="26" fillId="0" borderId="0" xfId="0" applyNumberFormat="1" applyFont="1" applyAlignment="1">
      <alignment horizontal="right"/>
    </xf>
    <xf numFmtId="164" fontId="3" fillId="9" borderId="20" xfId="0" applyNumberFormat="1" applyFont="1" applyFill="1" applyBorder="1"/>
    <xf numFmtId="164" fontId="3" fillId="0" borderId="0" xfId="0" applyNumberFormat="1" applyFont="1"/>
    <xf numFmtId="0" fontId="20" fillId="8" borderId="0" xfId="0" applyFont="1" applyFill="1" applyAlignment="1">
      <alignment wrapText="1"/>
    </xf>
    <xf numFmtId="0" fontId="20" fillId="8" borderId="18" xfId="0" applyFont="1" applyFill="1" applyBorder="1" applyAlignment="1">
      <alignment wrapText="1"/>
    </xf>
    <xf numFmtId="164" fontId="26" fillId="2" borderId="0" xfId="0" applyNumberFormat="1" applyFont="1" applyFill="1"/>
    <xf numFmtId="0" fontId="26" fillId="2" borderId="0" xfId="0" applyFont="1" applyFill="1"/>
    <xf numFmtId="0" fontId="26" fillId="2" borderId="0" xfId="0" applyFont="1" applyFill="1" applyAlignment="1">
      <alignment horizontal="center"/>
    </xf>
    <xf numFmtId="0" fontId="3" fillId="8" borderId="20" xfId="0" applyFont="1" applyFill="1" applyBorder="1" applyAlignment="1">
      <alignment horizontal="center"/>
    </xf>
    <xf numFmtId="6" fontId="3" fillId="8" borderId="19" xfId="0" applyNumberFormat="1" applyFont="1" applyFill="1" applyBorder="1" applyAlignment="1">
      <alignment horizontal="center" wrapText="1"/>
    </xf>
    <xf numFmtId="6" fontId="3" fillId="8" borderId="20" xfId="0" applyNumberFormat="1" applyFont="1" applyFill="1" applyBorder="1" applyAlignment="1">
      <alignment horizontal="center"/>
    </xf>
    <xf numFmtId="2" fontId="27" fillId="2" borderId="14" xfId="0" applyNumberFormat="1" applyFont="1" applyFill="1" applyBorder="1" applyAlignment="1">
      <alignment horizontal="center"/>
    </xf>
    <xf numFmtId="2" fontId="26" fillId="0" borderId="1" xfId="0" applyNumberFormat="1" applyFont="1" applyBorder="1" applyAlignment="1">
      <alignment horizontal="center"/>
    </xf>
    <xf numFmtId="0" fontId="26" fillId="8" borderId="0" xfId="0" applyFont="1" applyFill="1" applyAlignment="1">
      <alignment horizontal="center"/>
    </xf>
    <xf numFmtId="2" fontId="26" fillId="9" borderId="0" xfId="0" applyNumberFormat="1" applyFont="1" applyFill="1"/>
    <xf numFmtId="6" fontId="3" fillId="8" borderId="16" xfId="0" applyNumberFormat="1" applyFont="1" applyFill="1" applyBorder="1" applyAlignment="1">
      <alignment horizontal="center"/>
    </xf>
    <xf numFmtId="2" fontId="26" fillId="8" borderId="14" xfId="0" applyNumberFormat="1" applyFont="1" applyFill="1" applyBorder="1" applyAlignment="1">
      <alignment horizontal="center"/>
    </xf>
    <xf numFmtId="0" fontId="21" fillId="9" borderId="0" xfId="0" applyFont="1" applyFill="1"/>
    <xf numFmtId="0" fontId="21" fillId="0" borderId="0" xfId="0" applyFont="1"/>
    <xf numFmtId="0" fontId="3" fillId="0" borderId="0" xfId="0" applyFont="1" applyAlignment="1">
      <alignment horizontal="right"/>
    </xf>
    <xf numFmtId="4" fontId="20" fillId="0" borderId="0" xfId="0" applyNumberFormat="1" applyFont="1"/>
    <xf numFmtId="4" fontId="20" fillId="3" borderId="20" xfId="0" applyNumberFormat="1" applyFont="1" applyFill="1" applyBorder="1"/>
    <xf numFmtId="4" fontId="20" fillId="3" borderId="0" xfId="0" applyNumberFormat="1" applyFont="1" applyFill="1"/>
    <xf numFmtId="0" fontId="29" fillId="0" borderId="0" xfId="0" applyFont="1"/>
    <xf numFmtId="0" fontId="29" fillId="0" borderId="0" xfId="0" quotePrefix="1" applyFont="1"/>
    <xf numFmtId="44" fontId="29" fillId="0" borderId="0" xfId="2" applyFont="1"/>
    <xf numFmtId="0" fontId="30" fillId="2" borderId="0" xfId="0" applyFont="1" applyFill="1"/>
    <xf numFmtId="0" fontId="31" fillId="2" borderId="0" xfId="0" applyFont="1" applyFill="1"/>
    <xf numFmtId="0" fontId="32" fillId="2" borderId="0" xfId="0" applyFont="1" applyFill="1"/>
    <xf numFmtId="49" fontId="31" fillId="2" borderId="24" xfId="0" applyNumberFormat="1" applyFont="1" applyFill="1" applyBorder="1"/>
    <xf numFmtId="0" fontId="32" fillId="2" borderId="25" xfId="0" applyFont="1" applyFill="1" applyBorder="1"/>
    <xf numFmtId="0" fontId="32" fillId="2" borderId="26" xfId="0" applyFont="1" applyFill="1" applyBorder="1"/>
    <xf numFmtId="0" fontId="32" fillId="2" borderId="27" xfId="0" applyFont="1" applyFill="1" applyBorder="1"/>
    <xf numFmtId="49" fontId="31" fillId="2" borderId="0" xfId="0" applyNumberFormat="1" applyFont="1" applyFill="1"/>
    <xf numFmtId="0" fontId="32" fillId="2" borderId="30" xfId="0" applyFont="1" applyFill="1" applyBorder="1"/>
    <xf numFmtId="0" fontId="32" fillId="2" borderId="31" xfId="0" applyFont="1" applyFill="1" applyBorder="1"/>
    <xf numFmtId="0" fontId="32" fillId="2" borderId="32" xfId="0" applyFont="1" applyFill="1" applyBorder="1"/>
    <xf numFmtId="49" fontId="31" fillId="2" borderId="18" xfId="0" applyNumberFormat="1" applyFont="1" applyFill="1" applyBorder="1"/>
    <xf numFmtId="0" fontId="32" fillId="2" borderId="35" xfId="0" applyFont="1" applyFill="1" applyBorder="1"/>
    <xf numFmtId="0" fontId="32" fillId="2" borderId="36" xfId="0" applyFont="1" applyFill="1" applyBorder="1"/>
    <xf numFmtId="0" fontId="32" fillId="2" borderId="37" xfId="0" applyFont="1" applyFill="1" applyBorder="1"/>
    <xf numFmtId="0" fontId="33" fillId="0" borderId="0" xfId="0" applyFont="1"/>
    <xf numFmtId="0" fontId="32" fillId="0" borderId="0" xfId="0" applyFont="1"/>
    <xf numFmtId="171" fontId="20" fillId="0" borderId="0" xfId="0" applyNumberFormat="1" applyFont="1"/>
    <xf numFmtId="10" fontId="0" fillId="0" borderId="8" xfId="0" applyNumberFormat="1" applyBorder="1"/>
    <xf numFmtId="9" fontId="0" fillId="4" borderId="6" xfId="0" applyNumberFormat="1" applyFill="1" applyBorder="1" applyAlignment="1">
      <alignment horizontal="center"/>
    </xf>
    <xf numFmtId="9" fontId="0" fillId="4" borderId="3" xfId="0" applyNumberFormat="1" applyFill="1" applyBorder="1" applyAlignment="1">
      <alignment horizontal="center" wrapText="1"/>
    </xf>
    <xf numFmtId="9" fontId="0" fillId="3" borderId="3" xfId="0" applyNumberFormat="1" applyFill="1" applyBorder="1" applyAlignment="1">
      <alignment horizontal="center" wrapText="1"/>
    </xf>
    <xf numFmtId="9" fontId="0" fillId="5" borderId="38" xfId="0" applyNumberFormat="1" applyFill="1" applyBorder="1" applyAlignment="1">
      <alignment horizontal="center"/>
    </xf>
    <xf numFmtId="9" fontId="0" fillId="5" borderId="38" xfId="0" applyNumberFormat="1" applyFill="1" applyBorder="1" applyAlignment="1">
      <alignment horizontal="center" wrapText="1"/>
    </xf>
    <xf numFmtId="9" fontId="0" fillId="7" borderId="38" xfId="0" applyNumberFormat="1" applyFill="1" applyBorder="1" applyAlignment="1">
      <alignment horizontal="center"/>
    </xf>
    <xf numFmtId="9" fontId="0" fillId="7" borderId="38" xfId="0" applyNumberFormat="1" applyFill="1" applyBorder="1" applyAlignment="1">
      <alignment horizontal="center" wrapText="1"/>
    </xf>
    <xf numFmtId="172" fontId="5" fillId="10" borderId="8" xfId="0" applyNumberFormat="1" applyFont="1" applyFill="1" applyBorder="1" applyProtection="1">
      <protection locked="0"/>
    </xf>
    <xf numFmtId="9" fontId="0" fillId="10" borderId="0" xfId="0" applyNumberFormat="1" applyFill="1" applyProtection="1">
      <protection locked="0"/>
    </xf>
    <xf numFmtId="9" fontId="0" fillId="10" borderId="8" xfId="0" applyNumberFormat="1" applyFill="1" applyBorder="1" applyProtection="1">
      <protection locked="0"/>
    </xf>
    <xf numFmtId="9" fontId="5" fillId="10" borderId="8" xfId="0" applyNumberFormat="1" applyFont="1" applyFill="1" applyBorder="1" applyProtection="1">
      <protection locked="0"/>
    </xf>
    <xf numFmtId="0" fontId="0" fillId="11" borderId="2" xfId="0" applyFill="1" applyBorder="1" applyAlignment="1">
      <alignment horizontal="center"/>
    </xf>
    <xf numFmtId="0" fontId="0" fillId="11" borderId="3" xfId="0" applyFill="1" applyBorder="1" applyAlignment="1">
      <alignment horizontal="center"/>
    </xf>
    <xf numFmtId="0" fontId="0" fillId="13" borderId="1" xfId="0" applyFill="1" applyBorder="1" applyAlignment="1">
      <alignment horizontal="center" wrapText="1"/>
    </xf>
    <xf numFmtId="9" fontId="0" fillId="13" borderId="5" xfId="0" applyNumberFormat="1" applyFill="1" applyBorder="1" applyAlignment="1">
      <alignment horizontal="center"/>
    </xf>
    <xf numFmtId="0" fontId="0" fillId="13" borderId="1" xfId="0" applyFill="1" applyBorder="1" applyAlignment="1">
      <alignment horizontal="center"/>
    </xf>
    <xf numFmtId="0" fontId="0" fillId="13" borderId="5" xfId="0" applyFill="1" applyBorder="1" applyAlignment="1">
      <alignment horizontal="center"/>
    </xf>
    <xf numFmtId="0" fontId="9" fillId="13" borderId="1" xfId="0" applyFont="1" applyFill="1" applyBorder="1" applyAlignment="1">
      <alignment horizontal="center"/>
    </xf>
    <xf numFmtId="0" fontId="0" fillId="13" borderId="6" xfId="0" applyFill="1" applyBorder="1" applyAlignment="1">
      <alignment horizontal="center"/>
    </xf>
    <xf numFmtId="10" fontId="5" fillId="13" borderId="1" xfId="0" applyNumberFormat="1" applyFont="1" applyFill="1" applyBorder="1"/>
    <xf numFmtId="172" fontId="5" fillId="14" borderId="1" xfId="0" applyNumberFormat="1" applyFont="1" applyFill="1" applyBorder="1"/>
    <xf numFmtId="172" fontId="5" fillId="13" borderId="1" xfId="1" applyNumberFormat="1" applyFont="1" applyFill="1" applyBorder="1" applyAlignment="1" applyProtection="1"/>
    <xf numFmtId="9" fontId="0" fillId="13" borderId="2" xfId="0" applyNumberFormat="1" applyFill="1" applyBorder="1" applyAlignment="1">
      <alignment horizontal="center" wrapText="1"/>
    </xf>
    <xf numFmtId="0" fontId="0" fillId="13" borderId="3" xfId="0" applyFill="1" applyBorder="1" applyAlignment="1">
      <alignment horizontal="center"/>
    </xf>
    <xf numFmtId="172" fontId="0" fillId="13" borderId="1" xfId="1" applyNumberFormat="1" applyFont="1" applyFill="1" applyBorder="1" applyAlignment="1" applyProtection="1"/>
    <xf numFmtId="10" fontId="5" fillId="11" borderId="1" xfId="0" applyNumberFormat="1" applyFont="1" applyFill="1" applyBorder="1"/>
    <xf numFmtId="168" fontId="5" fillId="15" borderId="1" xfId="0" applyNumberFormat="1" applyFont="1" applyFill="1" applyBorder="1"/>
    <xf numFmtId="172" fontId="5" fillId="15" borderId="1" xfId="0" applyNumberFormat="1" applyFont="1" applyFill="1" applyBorder="1"/>
    <xf numFmtId="172" fontId="5" fillId="11" borderId="1" xfId="0" applyNumberFormat="1" applyFont="1" applyFill="1" applyBorder="1"/>
    <xf numFmtId="9" fontId="0" fillId="11" borderId="2" xfId="0" applyNumberFormat="1" applyFill="1" applyBorder="1" applyAlignment="1">
      <alignment horizontal="center" wrapText="1"/>
    </xf>
    <xf numFmtId="0" fontId="0" fillId="11" borderId="1" xfId="0" applyFill="1" applyBorder="1" applyAlignment="1">
      <alignment horizontal="center" wrapText="1"/>
    </xf>
    <xf numFmtId="9" fontId="0" fillId="11" borderId="2" xfId="0" applyNumberFormat="1" applyFill="1" applyBorder="1" applyAlignment="1">
      <alignment horizontal="center"/>
    </xf>
    <xf numFmtId="0" fontId="0" fillId="11" borderId="0" xfId="0" applyFill="1" applyAlignment="1">
      <alignment horizontal="center" wrapText="1"/>
    </xf>
    <xf numFmtId="0" fontId="9" fillId="11" borderId="3" xfId="0" applyFont="1" applyFill="1" applyBorder="1" applyAlignment="1">
      <alignment horizontal="center"/>
    </xf>
    <xf numFmtId="0" fontId="0" fillId="12" borderId="0" xfId="0" applyFill="1"/>
    <xf numFmtId="0" fontId="0" fillId="17" borderId="1" xfId="0" applyFill="1" applyBorder="1"/>
    <xf numFmtId="4" fontId="7" fillId="17" borderId="1" xfId="1" applyNumberFormat="1" applyFont="1" applyFill="1" applyBorder="1" applyAlignment="1" applyProtection="1"/>
    <xf numFmtId="37" fontId="5" fillId="17" borderId="1" xfId="1" applyNumberFormat="1" applyFont="1" applyFill="1" applyBorder="1" applyAlignment="1" applyProtection="1"/>
    <xf numFmtId="0" fontId="0" fillId="18" borderId="13" xfId="0" applyFill="1" applyBorder="1" applyAlignment="1">
      <alignment horizontal="center" wrapText="1"/>
    </xf>
    <xf numFmtId="9" fontId="0" fillId="18" borderId="3" xfId="0" applyNumberFormat="1" applyFill="1" applyBorder="1" applyAlignment="1">
      <alignment horizontal="center"/>
    </xf>
    <xf numFmtId="0" fontId="0" fillId="18" borderId="1" xfId="0" applyFill="1" applyBorder="1" applyAlignment="1">
      <alignment horizontal="center" wrapText="1"/>
    </xf>
    <xf numFmtId="9" fontId="0" fillId="18" borderId="1" xfId="0" applyNumberFormat="1" applyFill="1" applyBorder="1" applyAlignment="1">
      <alignment horizontal="center"/>
    </xf>
    <xf numFmtId="0" fontId="0" fillId="18" borderId="12" xfId="0" applyFill="1" applyBorder="1" applyAlignment="1">
      <alignment horizontal="center"/>
    </xf>
    <xf numFmtId="1" fontId="0" fillId="18" borderId="10" xfId="0" applyNumberFormat="1" applyFill="1" applyBorder="1" applyAlignment="1">
      <alignment horizontal="center"/>
    </xf>
    <xf numFmtId="1" fontId="0" fillId="18" borderId="1" xfId="0" applyNumberFormat="1" applyFill="1" applyBorder="1" applyAlignment="1">
      <alignment horizontal="center"/>
    </xf>
    <xf numFmtId="10" fontId="5" fillId="18" borderId="1" xfId="0" applyNumberFormat="1" applyFont="1" applyFill="1" applyBorder="1"/>
    <xf numFmtId="172" fontId="5" fillId="19" borderId="1" xfId="0" applyNumberFormat="1" applyFont="1" applyFill="1" applyBorder="1"/>
    <xf numFmtId="9" fontId="0" fillId="18" borderId="1" xfId="0" applyNumberFormat="1" applyFill="1" applyBorder="1" applyAlignment="1">
      <alignment horizontal="center" wrapText="1"/>
    </xf>
    <xf numFmtId="172" fontId="5" fillId="18" borderId="1" xfId="1" applyNumberFormat="1" applyFont="1" applyFill="1" applyBorder="1" applyAlignment="1" applyProtection="1"/>
    <xf numFmtId="172" fontId="2" fillId="18" borderId="1" xfId="1" applyNumberFormat="1" applyFont="1" applyFill="1" applyBorder="1" applyAlignment="1" applyProtection="1"/>
    <xf numFmtId="2" fontId="7" fillId="17" borderId="1" xfId="1" applyNumberFormat="1" applyFont="1" applyFill="1" applyBorder="1" applyAlignment="1" applyProtection="1"/>
    <xf numFmtId="0" fontId="1" fillId="13" borderId="1" xfId="0" applyFont="1" applyFill="1" applyBorder="1" applyAlignment="1">
      <alignment horizontal="center"/>
    </xf>
    <xf numFmtId="0" fontId="1" fillId="13" borderId="1" xfId="0" applyFont="1" applyFill="1" applyBorder="1" applyAlignment="1">
      <alignment horizontal="center" wrapText="1"/>
    </xf>
    <xf numFmtId="0" fontId="1" fillId="11" borderId="1" xfId="0" applyFont="1" applyFill="1" applyBorder="1" applyAlignment="1">
      <alignment horizontal="center"/>
    </xf>
    <xf numFmtId="0" fontId="7" fillId="11" borderId="1" xfId="0" applyFont="1" applyFill="1" applyBorder="1" applyAlignment="1">
      <alignment horizontal="center"/>
    </xf>
    <xf numFmtId="0" fontId="7" fillId="5" borderId="1" xfId="0" applyFont="1" applyFill="1" applyBorder="1" applyAlignment="1">
      <alignment horizontal="center"/>
    </xf>
    <xf numFmtId="0" fontId="7" fillId="18" borderId="1" xfId="0" applyFont="1" applyFill="1" applyBorder="1" applyAlignment="1">
      <alignment horizontal="center"/>
    </xf>
    <xf numFmtId="0" fontId="1" fillId="13" borderId="39" xfId="0" applyFont="1" applyFill="1" applyBorder="1" applyAlignment="1">
      <alignment horizontal="center"/>
    </xf>
    <xf numFmtId="0" fontId="1" fillId="13" borderId="40" xfId="0" applyFont="1" applyFill="1" applyBorder="1" applyAlignment="1">
      <alignment horizontal="center"/>
    </xf>
    <xf numFmtId="0" fontId="1" fillId="11" borderId="40" xfId="0" applyFont="1" applyFill="1" applyBorder="1" applyAlignment="1">
      <alignment horizontal="center"/>
    </xf>
    <xf numFmtId="9" fontId="1" fillId="11" borderId="40" xfId="0" applyNumberFormat="1" applyFont="1" applyFill="1" applyBorder="1" applyAlignment="1">
      <alignment horizontal="center"/>
    </xf>
    <xf numFmtId="1" fontId="1" fillId="5" borderId="14" xfId="0" applyNumberFormat="1" applyFont="1" applyFill="1" applyBorder="1" applyAlignment="1">
      <alignment horizontal="center"/>
    </xf>
    <xf numFmtId="1" fontId="1" fillId="18" borderId="14" xfId="0" applyNumberFormat="1" applyFont="1" applyFill="1" applyBorder="1" applyAlignment="1">
      <alignment horizontal="center"/>
    </xf>
    <xf numFmtId="0" fontId="0" fillId="20" borderId="13" xfId="0" applyFill="1" applyBorder="1" applyAlignment="1">
      <alignment horizontal="center" wrapText="1"/>
    </xf>
    <xf numFmtId="10" fontId="5" fillId="10" borderId="8" xfId="0" applyNumberFormat="1" applyFont="1" applyFill="1" applyBorder="1" applyProtection="1">
      <protection locked="0"/>
    </xf>
    <xf numFmtId="10" fontId="5" fillId="11" borderId="1" xfId="0" applyNumberFormat="1" applyFont="1" applyFill="1" applyBorder="1" applyAlignment="1">
      <alignment wrapText="1"/>
    </xf>
    <xf numFmtId="173" fontId="15" fillId="16" borderId="14" xfId="0" applyNumberFormat="1" applyFont="1" applyFill="1" applyBorder="1" applyAlignment="1" applyProtection="1">
      <alignment vertical="center" wrapText="1"/>
      <protection locked="0"/>
    </xf>
    <xf numFmtId="173" fontId="15" fillId="16" borderId="1" xfId="0" applyNumberFormat="1" applyFont="1" applyFill="1" applyBorder="1" applyAlignment="1" applyProtection="1">
      <alignment vertical="center" wrapText="1"/>
      <protection locked="0"/>
    </xf>
    <xf numFmtId="0" fontId="35" fillId="0" borderId="0" xfId="0" applyFont="1"/>
    <xf numFmtId="0" fontId="0" fillId="0" borderId="0" xfId="0" applyAlignment="1">
      <alignment horizontal="center"/>
    </xf>
    <xf numFmtId="0" fontId="36" fillId="0" borderId="0" xfId="0" applyFont="1"/>
    <xf numFmtId="0" fontId="29" fillId="0" borderId="1" xfId="0" applyFont="1" applyBorder="1" applyAlignment="1">
      <alignment vertical="center" wrapText="1"/>
    </xf>
    <xf numFmtId="0" fontId="20" fillId="0" borderId="1" xfId="0" applyFont="1" applyBorder="1" applyAlignment="1">
      <alignment vertical="center" wrapText="1"/>
    </xf>
    <xf numFmtId="0" fontId="20" fillId="0" borderId="38" xfId="0" applyFont="1" applyBorder="1" applyAlignment="1">
      <alignment vertical="center" wrapText="1"/>
    </xf>
    <xf numFmtId="0" fontId="6" fillId="0" borderId="1" xfId="0" applyFont="1" applyBorder="1" applyAlignment="1">
      <alignment vertical="center" wrapText="1"/>
    </xf>
    <xf numFmtId="0" fontId="0" fillId="0" borderId="14" xfId="0" applyBorder="1" applyAlignment="1">
      <alignment vertical="center" wrapText="1"/>
    </xf>
    <xf numFmtId="8" fontId="20" fillId="4" borderId="1" xfId="0" applyNumberFormat="1" applyFont="1" applyFill="1" applyBorder="1" applyAlignment="1">
      <alignment horizontal="center" vertical="center" wrapText="1"/>
    </xf>
    <xf numFmtId="8" fontId="29" fillId="0" borderId="1" xfId="0" applyNumberFormat="1" applyFont="1" applyBorder="1" applyAlignment="1">
      <alignment horizontal="center" vertical="center" wrapText="1"/>
    </xf>
    <xf numFmtId="8" fontId="20" fillId="4" borderId="1" xfId="0" applyNumberFormat="1" applyFont="1" applyFill="1" applyBorder="1" applyAlignment="1">
      <alignment horizontal="center" vertical="top" wrapText="1"/>
    </xf>
    <xf numFmtId="8"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0" xfId="0" applyFont="1" applyAlignment="1">
      <alignment horizontal="center" vertical="center"/>
    </xf>
    <xf numFmtId="174" fontId="37" fillId="0" borderId="1" xfId="0" applyNumberFormat="1" applyFont="1" applyBorder="1" applyAlignment="1">
      <alignment horizontal="center" vertical="center" wrapText="1"/>
    </xf>
    <xf numFmtId="10" fontId="38" fillId="0" borderId="1" xfId="0" applyNumberFormat="1" applyFont="1" applyBorder="1" applyAlignment="1">
      <alignment horizontal="center" vertical="center" wrapText="1"/>
    </xf>
    <xf numFmtId="174" fontId="39" fillId="0" borderId="1" xfId="0" applyNumberFormat="1" applyFont="1" applyBorder="1" applyAlignment="1">
      <alignment horizontal="center" vertical="center" wrapText="1"/>
    </xf>
    <xf numFmtId="8" fontId="40" fillId="0" borderId="1" xfId="0" applyNumberFormat="1" applyFont="1" applyBorder="1" applyAlignment="1">
      <alignment horizontal="center" vertical="center" wrapText="1"/>
    </xf>
    <xf numFmtId="174" fontId="41" fillId="0" borderId="1" xfId="0" applyNumberFormat="1" applyFont="1" applyBorder="1" applyAlignment="1">
      <alignment horizontal="center" vertical="center" wrapText="1"/>
    </xf>
    <xf numFmtId="10" fontId="42" fillId="0" borderId="1" xfId="0" applyNumberFormat="1" applyFont="1" applyBorder="1" applyAlignment="1">
      <alignment horizontal="center" vertical="center" wrapText="1"/>
    </xf>
    <xf numFmtId="174" fontId="43" fillId="0" borderId="1" xfId="0" applyNumberFormat="1" applyFont="1" applyBorder="1" applyAlignment="1">
      <alignment horizontal="center" vertical="center" wrapText="1"/>
    </xf>
    <xf numFmtId="8" fontId="44" fillId="0" borderId="1" xfId="0" applyNumberFormat="1" applyFont="1" applyBorder="1" applyAlignment="1">
      <alignment horizontal="center" vertical="center" wrapText="1"/>
    </xf>
    <xf numFmtId="175" fontId="0" fillId="0" borderId="0" xfId="0" applyNumberFormat="1"/>
    <xf numFmtId="8" fontId="29" fillId="0" borderId="0" xfId="0" applyNumberFormat="1" applyFont="1" applyAlignment="1">
      <alignment horizontal="center" vertical="center"/>
    </xf>
    <xf numFmtId="8" fontId="20" fillId="4" borderId="38" xfId="0" applyNumberFormat="1" applyFont="1" applyFill="1" applyBorder="1" applyAlignment="1">
      <alignment horizontal="center" vertical="center" wrapText="1"/>
    </xf>
    <xf numFmtId="174" fontId="37" fillId="0" borderId="38" xfId="0" applyNumberFormat="1" applyFont="1" applyBorder="1" applyAlignment="1">
      <alignment horizontal="center" vertical="center" wrapText="1"/>
    </xf>
    <xf numFmtId="10" fontId="38" fillId="0" borderId="38" xfId="0" applyNumberFormat="1" applyFont="1" applyBorder="1" applyAlignment="1">
      <alignment horizontal="center" vertical="center" wrapText="1"/>
    </xf>
    <xf numFmtId="174" fontId="39" fillId="0" borderId="38" xfId="0" applyNumberFormat="1" applyFont="1" applyBorder="1" applyAlignment="1">
      <alignment horizontal="center" vertical="center" wrapText="1"/>
    </xf>
    <xf numFmtId="8" fontId="40" fillId="0" borderId="38" xfId="0" applyNumberFormat="1" applyFont="1" applyBorder="1" applyAlignment="1">
      <alignment horizontal="center" vertical="center" wrapText="1"/>
    </xf>
    <xf numFmtId="174" fontId="41" fillId="0" borderId="38" xfId="0" applyNumberFormat="1" applyFont="1" applyBorder="1" applyAlignment="1">
      <alignment horizontal="center" vertical="center" wrapText="1"/>
    </xf>
    <xf numFmtId="10" fontId="42" fillId="0" borderId="38" xfId="0" applyNumberFormat="1" applyFont="1" applyBorder="1" applyAlignment="1">
      <alignment horizontal="center" vertical="center" wrapText="1"/>
    </xf>
    <xf numFmtId="174" fontId="43" fillId="0" borderId="38" xfId="0" applyNumberFormat="1" applyFont="1" applyBorder="1" applyAlignment="1">
      <alignment horizontal="center" vertical="center" wrapText="1"/>
    </xf>
    <xf numFmtId="8" fontId="44" fillId="0" borderId="38" xfId="0" applyNumberFormat="1" applyFont="1" applyBorder="1" applyAlignment="1">
      <alignment horizontal="center" vertical="center" wrapText="1"/>
    </xf>
    <xf numFmtId="0" fontId="0" fillId="0" borderId="41" xfId="0" applyBorder="1"/>
    <xf numFmtId="8" fontId="0" fillId="0" borderId="24" xfId="0" applyNumberFormat="1" applyBorder="1" applyAlignment="1">
      <alignment horizontal="center"/>
    </xf>
    <xf numFmtId="0" fontId="0" fillId="0" borderId="24" xfId="0" applyBorder="1"/>
    <xf numFmtId="10" fontId="20" fillId="0" borderId="24" xfId="0" applyNumberFormat="1" applyFont="1" applyBorder="1" applyAlignment="1">
      <alignment horizontal="center" vertical="center" wrapText="1"/>
    </xf>
    <xf numFmtId="0" fontId="0" fillId="0" borderId="24" xfId="0" applyBorder="1" applyAlignment="1">
      <alignment horizontal="center"/>
    </xf>
    <xf numFmtId="8" fontId="20" fillId="0" borderId="42" xfId="0" applyNumberFormat="1" applyFont="1" applyBorder="1" applyAlignment="1">
      <alignment horizontal="center" vertical="center" wrapText="1"/>
    </xf>
    <xf numFmtId="176" fontId="0" fillId="0" borderId="0" xfId="0" applyNumberFormat="1"/>
    <xf numFmtId="0" fontId="20" fillId="0" borderId="21" xfId="0" applyFont="1" applyBorder="1" applyAlignment="1">
      <alignment vertical="center" wrapText="1"/>
    </xf>
    <xf numFmtId="0" fontId="0" fillId="0" borderId="18" xfId="0" applyBorder="1" applyAlignment="1">
      <alignment horizontal="center"/>
    </xf>
    <xf numFmtId="0" fontId="0" fillId="0" borderId="18" xfId="0" applyBorder="1"/>
    <xf numFmtId="10" fontId="20" fillId="0" borderId="18" xfId="0" applyNumberFormat="1" applyFont="1" applyBorder="1" applyAlignment="1">
      <alignment horizontal="center" vertical="center" wrapText="1"/>
    </xf>
    <xf numFmtId="8" fontId="20" fillId="0" borderId="18" xfId="0" applyNumberFormat="1" applyFont="1" applyBorder="1" applyAlignment="1">
      <alignment horizontal="center" vertical="center" wrapText="1"/>
    </xf>
    <xf numFmtId="8" fontId="0" fillId="0" borderId="18" xfId="0" applyNumberFormat="1" applyBorder="1" applyAlignment="1">
      <alignment horizontal="center"/>
    </xf>
    <xf numFmtId="10" fontId="20" fillId="0" borderId="18" xfId="0" applyNumberFormat="1" applyFont="1" applyBorder="1" applyAlignment="1">
      <alignment horizontal="center" vertical="center"/>
    </xf>
    <xf numFmtId="2" fontId="20" fillId="0" borderId="18" xfId="0" applyNumberFormat="1" applyFont="1" applyBorder="1" applyAlignment="1">
      <alignment horizontal="center" vertical="center"/>
    </xf>
    <xf numFmtId="8" fontId="20" fillId="0" borderId="43" xfId="0" applyNumberFormat="1" applyFont="1" applyBorder="1"/>
    <xf numFmtId="8" fontId="0" fillId="0" borderId="0" xfId="0" applyNumberFormat="1"/>
    <xf numFmtId="0" fontId="20" fillId="2" borderId="0" xfId="0" applyFont="1" applyFill="1" applyAlignment="1">
      <alignment vertical="center" wrapText="1"/>
    </xf>
    <xf numFmtId="0" fontId="1" fillId="0" borderId="0" xfId="0" applyFont="1" applyAlignment="1">
      <alignment horizontal="center"/>
    </xf>
    <xf numFmtId="0" fontId="27" fillId="0" borderId="0" xfId="0" applyFont="1" applyAlignment="1">
      <alignment vertical="center" wrapText="1"/>
    </xf>
    <xf numFmtId="8" fontId="0" fillId="0" borderId="0" xfId="0" applyNumberFormat="1" applyAlignment="1">
      <alignment horizontal="center"/>
    </xf>
    <xf numFmtId="0" fontId="27" fillId="0" borderId="1" xfId="0" applyFont="1" applyBorder="1" applyAlignment="1">
      <alignment vertical="center" wrapText="1"/>
    </xf>
    <xf numFmtId="8" fontId="1" fillId="0" borderId="0" xfId="0" applyNumberFormat="1" applyFont="1" applyAlignment="1">
      <alignment horizontal="center"/>
    </xf>
    <xf numFmtId="0" fontId="27" fillId="0" borderId="0" xfId="0" applyFont="1" applyAlignment="1">
      <alignment wrapText="1"/>
    </xf>
    <xf numFmtId="0" fontId="0" fillId="0" borderId="20" xfId="0" applyBorder="1" applyAlignment="1">
      <alignment wrapText="1"/>
    </xf>
    <xf numFmtId="0" fontId="27" fillId="0" borderId="0" xfId="0" applyFont="1"/>
    <xf numFmtId="0" fontId="0" fillId="0" borderId="0" xfId="0" applyAlignment="1">
      <alignment horizontal="left"/>
    </xf>
    <xf numFmtId="165" fontId="4" fillId="0" borderId="0" xfId="0" applyNumberFormat="1" applyFont="1" applyAlignment="1">
      <alignment horizontal="left" wrapText="1"/>
    </xf>
    <xf numFmtId="172" fontId="0" fillId="0" borderId="0" xfId="0" applyNumberFormat="1" applyAlignment="1">
      <alignment horizontal="left" wrapText="1"/>
    </xf>
    <xf numFmtId="0" fontId="0" fillId="0" borderId="0" xfId="0" applyAlignment="1">
      <alignment horizontal="left" wrapText="1"/>
    </xf>
    <xf numFmtId="0" fontId="45" fillId="0" borderId="0" xfId="0" applyFont="1"/>
    <xf numFmtId="0" fontId="0" fillId="2" borderId="8" xfId="0" applyFill="1" applyBorder="1" applyProtection="1">
      <protection locked="0"/>
    </xf>
    <xf numFmtId="2" fontId="7" fillId="17" borderId="4" xfId="1" applyNumberFormat="1" applyFont="1" applyFill="1" applyBorder="1" applyAlignment="1" applyProtection="1"/>
    <xf numFmtId="37" fontId="5" fillId="17" borderId="4" xfId="1" applyNumberFormat="1" applyFont="1" applyFill="1" applyBorder="1" applyAlignment="1" applyProtection="1"/>
    <xf numFmtId="0" fontId="0" fillId="0" borderId="24" xfId="0" applyBorder="1" applyAlignment="1">
      <alignment wrapText="1"/>
    </xf>
    <xf numFmtId="0" fontId="0" fillId="0" borderId="42" xfId="0" applyBorder="1" applyAlignment="1">
      <alignment wrapText="1"/>
    </xf>
    <xf numFmtId="9" fontId="0" fillId="4" borderId="44" xfId="0" applyNumberFormat="1" applyFill="1" applyBorder="1" applyAlignment="1">
      <alignment horizontal="center"/>
    </xf>
    <xf numFmtId="9" fontId="0" fillId="3" borderId="45" xfId="0" applyNumberFormat="1" applyFill="1" applyBorder="1" applyAlignment="1">
      <alignment horizontal="center" wrapText="1"/>
    </xf>
    <xf numFmtId="0" fontId="1" fillId="13" borderId="46" xfId="0" applyFont="1" applyFill="1" applyBorder="1" applyAlignment="1">
      <alignment horizontal="center"/>
    </xf>
    <xf numFmtId="0" fontId="1" fillId="13" borderId="47" xfId="0" applyFont="1" applyFill="1" applyBorder="1" applyAlignment="1">
      <alignment horizontal="center" wrapText="1"/>
    </xf>
    <xf numFmtId="0" fontId="1" fillId="13" borderId="48" xfId="0" applyFont="1" applyFill="1" applyBorder="1" applyAlignment="1">
      <alignment horizontal="center"/>
    </xf>
    <xf numFmtId="0" fontId="1" fillId="13" borderId="49" xfId="0" applyFont="1" applyFill="1" applyBorder="1" applyAlignment="1">
      <alignment horizontal="center"/>
    </xf>
    <xf numFmtId="172" fontId="5" fillId="14" borderId="46" xfId="0" applyNumberFormat="1" applyFont="1" applyFill="1" applyBorder="1"/>
    <xf numFmtId="172" fontId="5" fillId="14" borderId="47" xfId="0" applyNumberFormat="1" applyFont="1" applyFill="1" applyBorder="1"/>
    <xf numFmtId="167" fontId="0" fillId="0" borderId="24" xfId="1" applyNumberFormat="1" applyFont="1" applyFill="1" applyBorder="1" applyAlignment="1" applyProtection="1">
      <alignment wrapText="1"/>
    </xf>
    <xf numFmtId="9" fontId="0" fillId="3" borderId="44" xfId="0" applyNumberFormat="1" applyFill="1" applyBorder="1" applyAlignment="1">
      <alignment horizontal="center" wrapText="1"/>
    </xf>
    <xf numFmtId="9" fontId="0" fillId="7" borderId="50" xfId="0" applyNumberFormat="1" applyFill="1" applyBorder="1" applyAlignment="1">
      <alignment horizontal="center"/>
    </xf>
    <xf numFmtId="0" fontId="1" fillId="11" borderId="46" xfId="0" applyFont="1" applyFill="1" applyBorder="1" applyAlignment="1">
      <alignment horizontal="center"/>
    </xf>
    <xf numFmtId="0" fontId="7" fillId="11" borderId="47" xfId="0" applyFont="1" applyFill="1" applyBorder="1" applyAlignment="1">
      <alignment horizontal="center" wrapText="1"/>
    </xf>
    <xf numFmtId="0" fontId="1" fillId="11" borderId="48" xfId="0" applyFont="1" applyFill="1" applyBorder="1" applyAlignment="1">
      <alignment horizontal="center"/>
    </xf>
    <xf numFmtId="9" fontId="1" fillId="11" borderId="49" xfId="0" applyNumberFormat="1" applyFont="1" applyFill="1" applyBorder="1" applyAlignment="1">
      <alignment horizontal="center"/>
    </xf>
    <xf numFmtId="168" fontId="5" fillId="15" borderId="46" xfId="0" applyNumberFormat="1" applyFont="1" applyFill="1" applyBorder="1"/>
    <xf numFmtId="168" fontId="5" fillId="15" borderId="47" xfId="0" applyNumberFormat="1" applyFont="1" applyFill="1" applyBorder="1"/>
    <xf numFmtId="167" fontId="0" fillId="0" borderId="41" xfId="1" applyNumberFormat="1" applyFont="1" applyFill="1" applyBorder="1" applyAlignment="1" applyProtection="1"/>
    <xf numFmtId="9" fontId="0" fillId="7" borderId="51" xfId="0" applyNumberFormat="1" applyFill="1" applyBorder="1" applyAlignment="1">
      <alignment horizontal="center" wrapText="1"/>
    </xf>
    <xf numFmtId="0" fontId="7" fillId="5" borderId="46" xfId="0" applyFont="1" applyFill="1" applyBorder="1" applyAlignment="1">
      <alignment horizontal="center"/>
    </xf>
    <xf numFmtId="0" fontId="7" fillId="5" borderId="47" xfId="0" applyFont="1" applyFill="1" applyBorder="1" applyAlignment="1">
      <alignment horizontal="center" wrapText="1"/>
    </xf>
    <xf numFmtId="1" fontId="1" fillId="5" borderId="52" xfId="0" applyNumberFormat="1" applyFont="1" applyFill="1" applyBorder="1" applyAlignment="1">
      <alignment horizontal="center"/>
    </xf>
    <xf numFmtId="1" fontId="1" fillId="5" borderId="53" xfId="0" applyNumberFormat="1" applyFont="1" applyFill="1" applyBorder="1" applyAlignment="1">
      <alignment horizontal="center"/>
    </xf>
    <xf numFmtId="172" fontId="5" fillId="6" borderId="46" xfId="0" applyNumberFormat="1" applyFont="1" applyFill="1" applyBorder="1"/>
    <xf numFmtId="172" fontId="5" fillId="6" borderId="47" xfId="0" applyNumberFormat="1" applyFont="1" applyFill="1" applyBorder="1"/>
    <xf numFmtId="0" fontId="7" fillId="18" borderId="46" xfId="0" applyFont="1" applyFill="1" applyBorder="1" applyAlignment="1">
      <alignment horizontal="center"/>
    </xf>
    <xf numFmtId="9" fontId="7" fillId="18" borderId="47" xfId="0" applyNumberFormat="1" applyFont="1" applyFill="1" applyBorder="1" applyAlignment="1">
      <alignment horizontal="center" wrapText="1"/>
    </xf>
    <xf numFmtId="1" fontId="1" fillId="18" borderId="52" xfId="0" applyNumberFormat="1" applyFont="1" applyFill="1" applyBorder="1" applyAlignment="1">
      <alignment horizontal="center"/>
    </xf>
    <xf numFmtId="1" fontId="1" fillId="18" borderId="53" xfId="0" applyNumberFormat="1" applyFont="1" applyFill="1" applyBorder="1" applyAlignment="1">
      <alignment horizontal="center"/>
    </xf>
    <xf numFmtId="172" fontId="5" fillId="19" borderId="46" xfId="0" applyNumberFormat="1" applyFont="1" applyFill="1" applyBorder="1"/>
    <xf numFmtId="172" fontId="5" fillId="19" borderId="47" xfId="0" applyNumberFormat="1" applyFont="1" applyFill="1" applyBorder="1"/>
    <xf numFmtId="172" fontId="7" fillId="14" borderId="55" xfId="0" applyNumberFormat="1" applyFont="1" applyFill="1" applyBorder="1"/>
    <xf numFmtId="172" fontId="7" fillId="14" borderId="56" xfId="0" applyNumberFormat="1" applyFont="1" applyFill="1" applyBorder="1"/>
    <xf numFmtId="172" fontId="7" fillId="14" borderId="58" xfId="0" applyNumberFormat="1" applyFont="1" applyFill="1" applyBorder="1"/>
    <xf numFmtId="168" fontId="7" fillId="15" borderId="55" xfId="0" applyNumberFormat="1" applyFont="1" applyFill="1" applyBorder="1"/>
    <xf numFmtId="168" fontId="7" fillId="15" borderId="56" xfId="0" applyNumberFormat="1" applyFont="1" applyFill="1" applyBorder="1"/>
    <xf numFmtId="168" fontId="7" fillId="15" borderId="58" xfId="0" applyNumberFormat="1" applyFont="1" applyFill="1" applyBorder="1"/>
    <xf numFmtId="172" fontId="7" fillId="6" borderId="55" xfId="0" applyNumberFormat="1" applyFont="1" applyFill="1" applyBorder="1"/>
    <xf numFmtId="172" fontId="7" fillId="6" borderId="56" xfId="0" applyNumberFormat="1" applyFont="1" applyFill="1" applyBorder="1"/>
    <xf numFmtId="172" fontId="7" fillId="6" borderId="58" xfId="0" applyNumberFormat="1" applyFont="1" applyFill="1" applyBorder="1"/>
    <xf numFmtId="172" fontId="7" fillId="19" borderId="55" xfId="0" applyNumberFormat="1" applyFont="1" applyFill="1" applyBorder="1"/>
    <xf numFmtId="172" fontId="7" fillId="19" borderId="56" xfId="0" applyNumberFormat="1" applyFont="1" applyFill="1" applyBorder="1"/>
    <xf numFmtId="172" fontId="7" fillId="19" borderId="57" xfId="0" applyNumberFormat="1" applyFont="1" applyFill="1" applyBorder="1"/>
    <xf numFmtId="0" fontId="5" fillId="14" borderId="46" xfId="0" applyFont="1" applyFill="1" applyBorder="1"/>
    <xf numFmtId="0" fontId="5" fillId="15" borderId="46" xfId="0" applyFont="1" applyFill="1" applyBorder="1"/>
    <xf numFmtId="0" fontId="5" fillId="6" borderId="46" xfId="0" applyFont="1" applyFill="1" applyBorder="1"/>
    <xf numFmtId="0" fontId="5" fillId="19" borderId="46" xfId="0" applyFont="1" applyFill="1" applyBorder="1"/>
    <xf numFmtId="0" fontId="7" fillId="14" borderId="55" xfId="0" applyFont="1" applyFill="1" applyBorder="1"/>
    <xf numFmtId="0" fontId="7" fillId="14" borderId="56" xfId="0" applyFont="1" applyFill="1" applyBorder="1"/>
    <xf numFmtId="0" fontId="7" fillId="14" borderId="58" xfId="0" applyFont="1" applyFill="1" applyBorder="1"/>
    <xf numFmtId="0" fontId="7" fillId="15" borderId="55" xfId="0" applyFont="1" applyFill="1" applyBorder="1"/>
    <xf numFmtId="0" fontId="7" fillId="15" borderId="56" xfId="0" applyFont="1" applyFill="1" applyBorder="1"/>
    <xf numFmtId="0" fontId="7" fillId="15" borderId="58" xfId="0" applyFont="1" applyFill="1" applyBorder="1"/>
    <xf numFmtId="0" fontId="7" fillId="6" borderId="55" xfId="0" applyFont="1" applyFill="1" applyBorder="1"/>
    <xf numFmtId="0" fontId="7" fillId="6" borderId="56" xfId="0" applyFont="1" applyFill="1" applyBorder="1"/>
    <xf numFmtId="0" fontId="7" fillId="6" borderId="58" xfId="0" applyFont="1" applyFill="1" applyBorder="1"/>
    <xf numFmtId="0" fontId="7" fillId="19" borderId="55" xfId="0" applyFont="1" applyFill="1" applyBorder="1"/>
    <xf numFmtId="0" fontId="7" fillId="19" borderId="56" xfId="0" applyFont="1" applyFill="1" applyBorder="1"/>
    <xf numFmtId="0" fontId="7" fillId="19" borderId="57" xfId="0" applyFont="1" applyFill="1" applyBorder="1"/>
    <xf numFmtId="0" fontId="0" fillId="0" borderId="0" xfId="0" applyAlignment="1">
      <alignment vertical="center" wrapText="1"/>
    </xf>
    <xf numFmtId="0" fontId="0" fillId="0" borderId="8" xfId="0" applyBorder="1" applyAlignment="1">
      <alignment vertical="center" wrapText="1"/>
    </xf>
    <xf numFmtId="0" fontId="0" fillId="11" borderId="5" xfId="0" applyFill="1" applyBorder="1" applyAlignment="1">
      <alignment horizontal="center"/>
    </xf>
    <xf numFmtId="0" fontId="0" fillId="20" borderId="5" xfId="0" applyFill="1" applyBorder="1" applyAlignment="1">
      <alignment horizontal="center"/>
    </xf>
    <xf numFmtId="0" fontId="0" fillId="20" borderId="1" xfId="0" applyFill="1" applyBorder="1" applyAlignment="1">
      <alignment horizontal="center"/>
    </xf>
    <xf numFmtId="0" fontId="0" fillId="18" borderId="1" xfId="0" applyFill="1" applyBorder="1" applyAlignment="1">
      <alignment horizontal="center"/>
    </xf>
    <xf numFmtId="0" fontId="0" fillId="18" borderId="5" xfId="0" applyFill="1" applyBorder="1" applyAlignment="1">
      <alignment horizontal="center"/>
    </xf>
    <xf numFmtId="181" fontId="0" fillId="17" borderId="1" xfId="0" applyNumberFormat="1" applyFill="1" applyBorder="1"/>
    <xf numFmtId="182" fontId="0" fillId="17" borderId="1" xfId="0" applyNumberFormat="1" applyFill="1" applyBorder="1"/>
    <xf numFmtId="3" fontId="0" fillId="17" borderId="1" xfId="0" applyNumberFormat="1" applyFill="1" applyBorder="1"/>
    <xf numFmtId="172" fontId="0" fillId="17" borderId="1" xfId="0" applyNumberFormat="1" applyFill="1" applyBorder="1"/>
    <xf numFmtId="10" fontId="5" fillId="11" borderId="38" xfId="0" applyNumberFormat="1" applyFont="1" applyFill="1" applyBorder="1"/>
    <xf numFmtId="168" fontId="5" fillId="15" borderId="38" xfId="0" applyNumberFormat="1" applyFont="1" applyFill="1" applyBorder="1"/>
    <xf numFmtId="10" fontId="5" fillId="5" borderId="38" xfId="0" applyNumberFormat="1" applyFont="1" applyFill="1" applyBorder="1"/>
    <xf numFmtId="172" fontId="5" fillId="6" borderId="38" xfId="0" applyNumberFormat="1" applyFont="1" applyFill="1" applyBorder="1"/>
    <xf numFmtId="10" fontId="5" fillId="18" borderId="38" xfId="0" applyNumberFormat="1" applyFont="1" applyFill="1" applyBorder="1"/>
    <xf numFmtId="172" fontId="5" fillId="19" borderId="38" xfId="0" applyNumberFormat="1" applyFont="1" applyFill="1" applyBorder="1"/>
    <xf numFmtId="10" fontId="5" fillId="2" borderId="63" xfId="0" applyNumberFormat="1" applyFont="1" applyFill="1" applyBorder="1"/>
    <xf numFmtId="172" fontId="5" fillId="2" borderId="11" xfId="1" applyNumberFormat="1" applyFont="1" applyFill="1" applyBorder="1" applyAlignment="1" applyProtection="1"/>
    <xf numFmtId="172" fontId="5" fillId="21" borderId="11" xfId="0" applyNumberFormat="1" applyFont="1" applyFill="1" applyBorder="1"/>
    <xf numFmtId="172" fontId="5" fillId="2" borderId="11" xfId="0" applyNumberFormat="1" applyFont="1" applyFill="1" applyBorder="1"/>
    <xf numFmtId="10" fontId="5" fillId="2" borderId="11" xfId="0" applyNumberFormat="1" applyFont="1" applyFill="1" applyBorder="1"/>
    <xf numFmtId="172" fontId="2" fillId="2" borderId="11" xfId="1" applyNumberFormat="1" applyFont="1" applyFill="1" applyBorder="1" applyAlignment="1" applyProtection="1"/>
    <xf numFmtId="168" fontId="5" fillId="21" borderId="11" xfId="0" applyNumberFormat="1" applyFont="1" applyFill="1" applyBorder="1"/>
    <xf numFmtId="168" fontId="5" fillId="21" borderId="63" xfId="0" applyNumberFormat="1" applyFont="1" applyFill="1" applyBorder="1"/>
    <xf numFmtId="172" fontId="5" fillId="22" borderId="1" xfId="0" applyNumberFormat="1" applyFont="1" applyFill="1" applyBorder="1"/>
    <xf numFmtId="172" fontId="5" fillId="23" borderId="1" xfId="1" applyNumberFormat="1" applyFont="1" applyFill="1" applyBorder="1" applyAlignment="1" applyProtection="1"/>
    <xf numFmtId="172" fontId="0" fillId="23" borderId="4" xfId="1" applyNumberFormat="1" applyFont="1" applyFill="1" applyBorder="1" applyAlignment="1" applyProtection="1"/>
    <xf numFmtId="172" fontId="0" fillId="23" borderId="1" xfId="0" applyNumberFormat="1" applyFill="1" applyBorder="1"/>
    <xf numFmtId="172" fontId="5" fillId="22" borderId="4" xfId="0" applyNumberFormat="1" applyFont="1" applyFill="1" applyBorder="1"/>
    <xf numFmtId="0" fontId="5" fillId="0" borderId="0" xfId="0" applyFont="1" applyAlignment="1">
      <alignment vertical="center" wrapText="1"/>
    </xf>
    <xf numFmtId="0" fontId="5" fillId="0" borderId="8" xfId="0" applyFont="1" applyBorder="1" applyAlignment="1">
      <alignment vertical="center" wrapText="1"/>
    </xf>
    <xf numFmtId="0" fontId="0" fillId="5" borderId="66" xfId="0" applyFill="1" applyBorder="1" applyAlignment="1">
      <alignment horizontal="center" wrapText="1"/>
    </xf>
    <xf numFmtId="0" fontId="14" fillId="0" borderId="0" xfId="0" applyFont="1"/>
    <xf numFmtId="0" fontId="0" fillId="0" borderId="42" xfId="0" applyBorder="1"/>
    <xf numFmtId="0" fontId="0" fillId="0" borderId="17" xfId="0" applyBorder="1"/>
    <xf numFmtId="0" fontId="0" fillId="0" borderId="54" xfId="0" applyBorder="1"/>
    <xf numFmtId="0" fontId="12" fillId="0" borderId="0" xfId="0" applyFont="1"/>
    <xf numFmtId="0" fontId="0" fillId="0" borderId="1" xfId="0" applyBorder="1"/>
    <xf numFmtId="4" fontId="0" fillId="17" borderId="1" xfId="0" applyNumberFormat="1" applyFill="1" applyBorder="1"/>
    <xf numFmtId="181" fontId="0" fillId="0" borderId="1" xfId="0" applyNumberFormat="1" applyBorder="1"/>
    <xf numFmtId="0" fontId="0" fillId="17" borderId="1" xfId="0" applyFill="1" applyBorder="1" applyAlignment="1">
      <alignment wrapText="1"/>
    </xf>
    <xf numFmtId="181" fontId="0" fillId="0" borderId="0" xfId="0" applyNumberFormat="1"/>
    <xf numFmtId="172" fontId="16" fillId="0" borderId="0" xfId="0" applyNumberFormat="1" applyFont="1"/>
    <xf numFmtId="172" fontId="8" fillId="0" borderId="0" xfId="0" applyNumberFormat="1" applyFont="1"/>
    <xf numFmtId="0" fontId="8" fillId="0" borderId="0" xfId="0" applyFont="1" applyAlignment="1">
      <alignment horizontal="center"/>
    </xf>
    <xf numFmtId="171" fontId="5" fillId="0" borderId="0" xfId="0" applyNumberFormat="1" applyFont="1"/>
    <xf numFmtId="0" fontId="17" fillId="0" borderId="0" xfId="0" applyFont="1"/>
    <xf numFmtId="0" fontId="17" fillId="0" borderId="0" xfId="0" applyFont="1" applyAlignment="1">
      <alignment horizontal="right"/>
    </xf>
    <xf numFmtId="0" fontId="0" fillId="0" borderId="8" xfId="0" applyBorder="1"/>
    <xf numFmtId="0" fontId="0" fillId="0" borderId="9" xfId="0" applyBorder="1"/>
    <xf numFmtId="167" fontId="17" fillId="0" borderId="0" xfId="1" applyNumberFormat="1" applyFont="1" applyFill="1" applyBorder="1" applyAlignment="1" applyProtection="1"/>
    <xf numFmtId="2" fontId="17" fillId="0" borderId="0" xfId="0" applyNumberFormat="1" applyFont="1"/>
    <xf numFmtId="4" fontId="17" fillId="0" borderId="0" xfId="0" applyNumberFormat="1" applyFont="1"/>
    <xf numFmtId="0" fontId="0" fillId="0" borderId="0" xfId="0" applyAlignment="1">
      <alignment vertical="top" wrapText="1"/>
    </xf>
    <xf numFmtId="0" fontId="0" fillId="0" borderId="8" xfId="0" applyBorder="1" applyAlignment="1">
      <alignment wrapText="1"/>
    </xf>
    <xf numFmtId="0" fontId="0" fillId="0" borderId="8" xfId="0" applyBorder="1" applyAlignment="1">
      <alignment vertical="top" wrapText="1"/>
    </xf>
    <xf numFmtId="1" fontId="0" fillId="0" borderId="0" xfId="0" applyNumberFormat="1" applyAlignment="1">
      <alignment horizontal="right"/>
    </xf>
    <xf numFmtId="1" fontId="0" fillId="0" borderId="8" xfId="0" applyNumberFormat="1" applyBorder="1" applyAlignment="1">
      <alignment horizontal="right"/>
    </xf>
    <xf numFmtId="0" fontId="0" fillId="0" borderId="8" xfId="0" applyBorder="1" applyAlignment="1">
      <alignment horizontal="left"/>
    </xf>
    <xf numFmtId="1" fontId="0" fillId="0" borderId="0" xfId="0" applyNumberFormat="1"/>
    <xf numFmtId="169" fontId="0" fillId="0" borderId="0" xfId="0" applyNumberFormat="1"/>
    <xf numFmtId="0" fontId="6" fillId="0" borderId="0" xfId="0" applyFont="1"/>
    <xf numFmtId="9" fontId="6" fillId="16" borderId="1" xfId="0" applyNumberFormat="1" applyFont="1" applyFill="1" applyBorder="1" applyProtection="1">
      <protection locked="0"/>
    </xf>
    <xf numFmtId="0" fontId="5" fillId="0" borderId="8" xfId="0" applyFont="1" applyBorder="1" applyProtection="1">
      <protection locked="0"/>
    </xf>
    <xf numFmtId="0" fontId="5" fillId="14" borderId="46" xfId="0" applyFont="1" applyFill="1" applyBorder="1" applyProtection="1">
      <protection locked="0"/>
    </xf>
    <xf numFmtId="0" fontId="5" fillId="14" borderId="1" xfId="0" applyFont="1" applyFill="1" applyBorder="1" applyProtection="1">
      <protection locked="0"/>
    </xf>
    <xf numFmtId="0" fontId="5" fillId="14" borderId="47" xfId="0" applyFont="1" applyFill="1" applyBorder="1" applyProtection="1">
      <protection locked="0"/>
    </xf>
    <xf numFmtId="0" fontId="5" fillId="15" borderId="46" xfId="0" applyFont="1" applyFill="1" applyBorder="1" applyProtection="1">
      <protection locked="0"/>
    </xf>
    <xf numFmtId="0" fontId="5" fillId="15" borderId="1" xfId="0" applyFont="1" applyFill="1" applyBorder="1" applyProtection="1">
      <protection locked="0"/>
    </xf>
    <xf numFmtId="0" fontId="5" fillId="15" borderId="47" xfId="0" applyFont="1" applyFill="1" applyBorder="1" applyProtection="1">
      <protection locked="0"/>
    </xf>
    <xf numFmtId="0" fontId="5" fillId="6" borderId="46" xfId="0" applyFont="1" applyFill="1" applyBorder="1" applyProtection="1">
      <protection locked="0"/>
    </xf>
    <xf numFmtId="0" fontId="5" fillId="6" borderId="1" xfId="0" applyFont="1" applyFill="1" applyBorder="1" applyProtection="1">
      <protection locked="0"/>
    </xf>
    <xf numFmtId="0" fontId="5" fillId="6" borderId="47" xfId="0" applyFont="1" applyFill="1" applyBorder="1" applyProtection="1">
      <protection locked="0"/>
    </xf>
    <xf numFmtId="0" fontId="5" fillId="19" borderId="46" xfId="0" applyFont="1" applyFill="1" applyBorder="1" applyProtection="1">
      <protection locked="0"/>
    </xf>
    <xf numFmtId="0" fontId="5" fillId="19" borderId="1" xfId="0" applyFont="1" applyFill="1" applyBorder="1" applyProtection="1">
      <protection locked="0"/>
    </xf>
    <xf numFmtId="0" fontId="5" fillId="19" borderId="47" xfId="0" applyFont="1" applyFill="1" applyBorder="1" applyProtection="1">
      <protection locked="0"/>
    </xf>
    <xf numFmtId="0" fontId="5" fillId="14" borderId="51" xfId="0" applyFont="1" applyFill="1" applyBorder="1" applyProtection="1">
      <protection locked="0"/>
    </xf>
    <xf numFmtId="0" fontId="5" fillId="14" borderId="38" xfId="0" applyFont="1" applyFill="1" applyBorder="1" applyProtection="1">
      <protection locked="0"/>
    </xf>
    <xf numFmtId="0" fontId="5" fillId="14" borderId="50" xfId="0" applyFont="1" applyFill="1" applyBorder="1" applyProtection="1">
      <protection locked="0"/>
    </xf>
    <xf numFmtId="0" fontId="5" fillId="15" borderId="51" xfId="0" applyFont="1" applyFill="1" applyBorder="1" applyProtection="1">
      <protection locked="0"/>
    </xf>
    <xf numFmtId="0" fontId="5" fillId="15" borderId="38" xfId="0" applyFont="1" applyFill="1" applyBorder="1" applyProtection="1">
      <protection locked="0"/>
    </xf>
    <xf numFmtId="0" fontId="5" fillId="15" borderId="50" xfId="0" applyFont="1" applyFill="1" applyBorder="1" applyProtection="1">
      <protection locked="0"/>
    </xf>
    <xf numFmtId="0" fontId="5" fillId="6" borderId="51" xfId="0" applyFont="1" applyFill="1" applyBorder="1" applyProtection="1">
      <protection locked="0"/>
    </xf>
    <xf numFmtId="0" fontId="5" fillId="6" borderId="38" xfId="0" applyFont="1" applyFill="1" applyBorder="1" applyProtection="1">
      <protection locked="0"/>
    </xf>
    <xf numFmtId="0" fontId="5" fillId="6" borderId="50" xfId="0" applyFont="1" applyFill="1" applyBorder="1" applyProtection="1">
      <protection locked="0"/>
    </xf>
    <xf numFmtId="0" fontId="5" fillId="19" borderId="51" xfId="0" applyFont="1" applyFill="1" applyBorder="1" applyProtection="1">
      <protection locked="0"/>
    </xf>
    <xf numFmtId="0" fontId="5" fillId="19" borderId="38" xfId="0" applyFont="1" applyFill="1" applyBorder="1" applyProtection="1">
      <protection locked="0"/>
    </xf>
    <xf numFmtId="0" fontId="5" fillId="19" borderId="50" xfId="0" applyFont="1" applyFill="1" applyBorder="1" applyProtection="1">
      <protection locked="0"/>
    </xf>
    <xf numFmtId="0" fontId="1" fillId="13" borderId="47" xfId="0" applyFont="1" applyFill="1" applyBorder="1" applyAlignment="1">
      <alignment horizontal="center"/>
    </xf>
    <xf numFmtId="0" fontId="1" fillId="11" borderId="47" xfId="0" applyFont="1" applyFill="1" applyBorder="1" applyAlignment="1">
      <alignment horizontal="center"/>
    </xf>
    <xf numFmtId="0" fontId="7" fillId="5" borderId="47" xfId="0" applyFont="1" applyFill="1" applyBorder="1" applyAlignment="1">
      <alignment horizontal="center"/>
    </xf>
    <xf numFmtId="0" fontId="7" fillId="18" borderId="47" xfId="0" applyFont="1" applyFill="1" applyBorder="1" applyAlignment="1">
      <alignment horizontal="center"/>
    </xf>
    <xf numFmtId="172" fontId="5" fillId="14" borderId="67" xfId="0" applyNumberFormat="1" applyFont="1" applyFill="1" applyBorder="1"/>
    <xf numFmtId="172" fontId="5" fillId="14" borderId="68" xfId="0" applyNumberFormat="1" applyFont="1" applyFill="1" applyBorder="1"/>
    <xf numFmtId="172" fontId="5" fillId="14" borderId="69" xfId="0" applyNumberFormat="1" applyFont="1" applyFill="1" applyBorder="1"/>
    <xf numFmtId="168" fontId="5" fillId="15" borderId="67" xfId="0" applyNumberFormat="1" applyFont="1" applyFill="1" applyBorder="1"/>
    <xf numFmtId="168" fontId="5" fillId="15" borderId="68" xfId="0" applyNumberFormat="1" applyFont="1" applyFill="1" applyBorder="1"/>
    <xf numFmtId="168" fontId="5" fillId="15" borderId="69" xfId="0" applyNumberFormat="1" applyFont="1" applyFill="1" applyBorder="1"/>
    <xf numFmtId="172" fontId="5" fillId="6" borderId="67" xfId="0" applyNumberFormat="1" applyFont="1" applyFill="1" applyBorder="1"/>
    <xf numFmtId="172" fontId="5" fillId="6" borderId="68" xfId="0" applyNumberFormat="1" applyFont="1" applyFill="1" applyBorder="1"/>
    <xf numFmtId="172" fontId="5" fillId="6" borderId="69" xfId="0" applyNumberFormat="1" applyFont="1" applyFill="1" applyBorder="1"/>
    <xf numFmtId="172" fontId="5" fillId="19" borderId="67" xfId="0" applyNumberFormat="1" applyFont="1" applyFill="1" applyBorder="1"/>
    <xf numFmtId="172" fontId="5" fillId="19" borderId="68" xfId="0" applyNumberFormat="1" applyFont="1" applyFill="1" applyBorder="1"/>
    <xf numFmtId="172" fontId="5" fillId="19" borderId="69" xfId="0" applyNumberFormat="1" applyFont="1" applyFill="1" applyBorder="1"/>
    <xf numFmtId="9" fontId="0" fillId="0" borderId="0" xfId="0" applyNumberFormat="1"/>
    <xf numFmtId="0" fontId="0" fillId="0" borderId="70" xfId="0" applyBorder="1"/>
    <xf numFmtId="0" fontId="0" fillId="0" borderId="4" xfId="0" applyBorder="1"/>
    <xf numFmtId="0" fontId="0" fillId="0" borderId="7" xfId="0" applyBorder="1"/>
    <xf numFmtId="0" fontId="48" fillId="2" borderId="0" xfId="0" applyFont="1" applyFill="1" applyAlignment="1">
      <alignment horizontal="right"/>
    </xf>
    <xf numFmtId="0" fontId="49" fillId="0" borderId="0" xfId="0" applyFont="1"/>
    <xf numFmtId="0" fontId="48" fillId="17" borderId="1" xfId="0" applyFont="1" applyFill="1" applyBorder="1" applyAlignment="1">
      <alignment horizontal="center" vertical="center"/>
    </xf>
    <xf numFmtId="2" fontId="0" fillId="10" borderId="11" xfId="0" applyNumberFormat="1" applyFill="1" applyBorder="1" applyAlignment="1" applyProtection="1">
      <alignment horizontal="right"/>
      <protection locked="0"/>
    </xf>
    <xf numFmtId="2" fontId="0" fillId="10" borderId="0" xfId="0" applyNumberFormat="1" applyFill="1" applyAlignment="1" applyProtection="1">
      <alignment horizontal="right"/>
      <protection locked="0"/>
    </xf>
    <xf numFmtId="0" fontId="0" fillId="0" borderId="76" xfId="0" applyBorder="1"/>
    <xf numFmtId="172" fontId="0" fillId="0" borderId="47" xfId="0" applyNumberFormat="1" applyBorder="1"/>
    <xf numFmtId="172" fontId="0" fillId="0" borderId="69" xfId="0" applyNumberFormat="1" applyBorder="1"/>
    <xf numFmtId="8" fontId="0" fillId="10" borderId="79" xfId="0" applyNumberFormat="1" applyFill="1" applyBorder="1" applyProtection="1">
      <protection locked="0"/>
    </xf>
    <xf numFmtId="9" fontId="0" fillId="0" borderId="0" xfId="4" applyFont="1" applyFill="1" applyBorder="1" applyAlignment="1" applyProtection="1"/>
    <xf numFmtId="9" fontId="0" fillId="0" borderId="11" xfId="0" applyNumberFormat="1" applyBorder="1"/>
    <xf numFmtId="0" fontId="0" fillId="0" borderId="9" xfId="0" applyBorder="1"/>
    <xf numFmtId="0" fontId="0" fillId="0" borderId="80" xfId="0" applyBorder="1"/>
    <xf numFmtId="0" fontId="12" fillId="10" borderId="0" xfId="0" applyFont="1" applyFill="1" applyAlignment="1" applyProtection="1">
      <alignment horizontal="left"/>
      <protection locked="0"/>
    </xf>
    <xf numFmtId="177" fontId="7" fillId="0" borderId="0" xfId="0" applyNumberFormat="1" applyFont="1" applyAlignment="1">
      <alignment horizontal="left" wrapText="1"/>
    </xf>
    <xf numFmtId="177" fontId="0" fillId="0" borderId="0" xfId="0" applyNumberFormat="1" applyAlignment="1">
      <alignment horizontal="left" wrapText="1"/>
    </xf>
    <xf numFmtId="0" fontId="12" fillId="0" borderId="0" xfId="0" applyFont="1"/>
    <xf numFmtId="0" fontId="1" fillId="0" borderId="0" xfId="0" applyFont="1"/>
    <xf numFmtId="0" fontId="8" fillId="0" borderId="0" xfId="0" applyFont="1" applyAlignment="1">
      <alignment horizontal="left" vertical="top" wrapText="1"/>
    </xf>
    <xf numFmtId="0" fontId="0" fillId="0" borderId="0" xfId="0" applyAlignment="1">
      <alignment horizontal="left" vertical="top" wrapText="1"/>
    </xf>
    <xf numFmtId="0" fontId="0" fillId="0" borderId="0" xfId="0"/>
    <xf numFmtId="0" fontId="7" fillId="0" borderId="0" xfId="0" applyFont="1" applyAlignment="1">
      <alignment horizontal="left"/>
    </xf>
    <xf numFmtId="0" fontId="5" fillId="0" borderId="0" xfId="0" applyFont="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7" fillId="0" borderId="8" xfId="0" applyFont="1" applyBorder="1" applyAlignment="1">
      <alignment wrapText="1"/>
    </xf>
    <xf numFmtId="0" fontId="5" fillId="0" borderId="8" xfId="0" applyFont="1" applyBorder="1" applyAlignment="1">
      <alignment wrapText="1"/>
    </xf>
    <xf numFmtId="0" fontId="17" fillId="0" borderId="0" xfId="0" applyFont="1" applyAlignment="1">
      <alignment horizontal="right"/>
    </xf>
    <xf numFmtId="0" fontId="0" fillId="0" borderId="8" xfId="0" applyBorder="1" applyAlignment="1">
      <alignment wrapText="1"/>
    </xf>
    <xf numFmtId="0" fontId="7" fillId="0" borderId="9" xfId="0" applyFont="1" applyBorder="1" applyAlignment="1">
      <alignment wrapText="1"/>
    </xf>
    <xf numFmtId="0" fontId="0" fillId="0" borderId="9" xfId="0" applyBorder="1"/>
    <xf numFmtId="0" fontId="7" fillId="0" borderId="11" xfId="0" applyFont="1" applyBorder="1" applyAlignment="1">
      <alignment wrapText="1"/>
    </xf>
    <xf numFmtId="0" fontId="0" fillId="0" borderId="11" xfId="0" applyBorder="1" applyAlignment="1">
      <alignment wrapText="1"/>
    </xf>
    <xf numFmtId="0" fontId="7" fillId="0" borderId="0" xfId="0" applyFont="1" applyAlignment="1">
      <alignment wrapText="1"/>
    </xf>
    <xf numFmtId="0" fontId="0" fillId="0" borderId="0" xfId="0" applyAlignment="1">
      <alignment wrapText="1"/>
    </xf>
    <xf numFmtId="0" fontId="7" fillId="0" borderId="9" xfId="0" applyFont="1" applyBorder="1" applyAlignment="1">
      <alignment horizontal="left" wrapText="1"/>
    </xf>
    <xf numFmtId="178" fontId="7" fillId="0" borderId="8" xfId="0" applyNumberFormat="1" applyFont="1" applyBorder="1" applyAlignment="1">
      <alignment horizontal="left" wrapText="1"/>
    </xf>
    <xf numFmtId="178" fontId="0" fillId="0" borderId="8" xfId="0" applyNumberFormat="1" applyBorder="1" applyAlignment="1">
      <alignment horizontal="left" wrapText="1"/>
    </xf>
    <xf numFmtId="0" fontId="0" fillId="17" borderId="4" xfId="0" applyFill="1" applyBorder="1" applyAlignment="1">
      <alignment wrapText="1"/>
    </xf>
    <xf numFmtId="0" fontId="0" fillId="17" borderId="9" xfId="0" applyFill="1" applyBorder="1" applyAlignment="1">
      <alignment wrapText="1"/>
    </xf>
    <xf numFmtId="0" fontId="0" fillId="17" borderId="7" xfId="0" applyFill="1" applyBorder="1" applyAlignment="1">
      <alignment wrapText="1"/>
    </xf>
    <xf numFmtId="0" fontId="1" fillId="0" borderId="8" xfId="0" applyFont="1" applyBorder="1" applyAlignment="1">
      <alignment horizontal="left" wrapText="1"/>
    </xf>
    <xf numFmtId="0" fontId="0" fillId="17" borderId="1" xfId="0" applyFill="1" applyBorder="1" applyAlignment="1">
      <alignment horizontal="center" wrapText="1"/>
    </xf>
    <xf numFmtId="0" fontId="0" fillId="17" borderId="1" xfId="0" applyFill="1" applyBorder="1"/>
    <xf numFmtId="9" fontId="0" fillId="13" borderId="59" xfId="0" applyNumberFormat="1" applyFill="1" applyBorder="1" applyAlignment="1">
      <alignment horizontal="center" wrapText="1"/>
    </xf>
    <xf numFmtId="9" fontId="0" fillId="13" borderId="64" xfId="0" applyNumberFormat="1" applyFill="1" applyBorder="1" applyAlignment="1">
      <alignment horizontal="center" wrapText="1"/>
    </xf>
    <xf numFmtId="9" fontId="0" fillId="13" borderId="60" xfId="0" applyNumberFormat="1" applyFill="1" applyBorder="1" applyAlignment="1">
      <alignment horizontal="center" wrapText="1"/>
    </xf>
    <xf numFmtId="0" fontId="18" fillId="2" borderId="0" xfId="0" applyFont="1" applyFill="1" applyAlignment="1">
      <alignment horizontal="center" vertical="center"/>
    </xf>
    <xf numFmtId="0" fontId="7" fillId="0" borderId="8" xfId="0" applyFont="1" applyBorder="1" applyAlignment="1">
      <alignment horizontal="left" wrapText="1"/>
    </xf>
    <xf numFmtId="0" fontId="12" fillId="0" borderId="11" xfId="0" applyFont="1" applyBorder="1" applyAlignment="1">
      <alignment horizontal="left"/>
    </xf>
    <xf numFmtId="0" fontId="13" fillId="0" borderId="11" xfId="0" applyFont="1" applyBorder="1" applyAlignment="1">
      <alignment horizontal="left"/>
    </xf>
    <xf numFmtId="0" fontId="7" fillId="0" borderId="8" xfId="0" applyFont="1" applyBorder="1"/>
    <xf numFmtId="0" fontId="0" fillId="0" borderId="8" xfId="0" applyBorder="1"/>
    <xf numFmtId="0" fontId="0" fillId="17" borderId="4" xfId="0" applyFill="1" applyBorder="1"/>
    <xf numFmtId="0" fontId="0" fillId="17" borderId="9" xfId="0" applyFill="1" applyBorder="1"/>
    <xf numFmtId="0" fontId="0" fillId="17" borderId="7" xfId="0" applyFill="1" applyBorder="1"/>
    <xf numFmtId="172" fontId="5" fillId="23" borderId="1" xfId="1" applyNumberFormat="1" applyFont="1" applyFill="1" applyBorder="1" applyAlignment="1" applyProtection="1">
      <alignment wrapText="1"/>
    </xf>
    <xf numFmtId="172" fontId="0" fillId="23" borderId="1" xfId="0" applyNumberFormat="1" applyFill="1" applyBorder="1" applyAlignment="1">
      <alignment wrapText="1"/>
    </xf>
    <xf numFmtId="181" fontId="0" fillId="17" borderId="4" xfId="0" applyNumberFormat="1" applyFill="1" applyBorder="1" applyAlignment="1">
      <alignment horizontal="center"/>
    </xf>
    <xf numFmtId="181" fontId="0" fillId="17" borderId="7" xfId="0" applyNumberFormat="1" applyFill="1" applyBorder="1" applyAlignment="1">
      <alignment horizontal="center"/>
    </xf>
    <xf numFmtId="172" fontId="0" fillId="17" borderId="4" xfId="0" applyNumberFormat="1" applyFill="1" applyBorder="1"/>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7" fillId="0" borderId="0" xfId="0" applyFont="1" applyAlignment="1">
      <alignment horizontal="left" wrapText="1"/>
    </xf>
    <xf numFmtId="167" fontId="1" fillId="0" borderId="0" xfId="1" applyNumberFormat="1" applyFont="1" applyFill="1" applyBorder="1" applyAlignment="1" applyProtection="1">
      <alignment horizontal="left" wrapText="1"/>
    </xf>
    <xf numFmtId="179" fontId="7" fillId="0" borderId="9" xfId="0" applyNumberFormat="1" applyFont="1" applyBorder="1" applyAlignment="1">
      <alignment horizontal="left" wrapText="1"/>
    </xf>
    <xf numFmtId="9" fontId="0" fillId="11" borderId="59" xfId="0" applyNumberFormat="1" applyFill="1" applyBorder="1" applyAlignment="1">
      <alignment horizontal="center" wrapText="1"/>
    </xf>
    <xf numFmtId="9" fontId="0" fillId="11" borderId="64" xfId="0" applyNumberFormat="1" applyFill="1" applyBorder="1" applyAlignment="1">
      <alignment horizontal="center" wrapText="1"/>
    </xf>
    <xf numFmtId="9" fontId="0" fillId="11" borderId="5" xfId="0" applyNumberFormat="1" applyFill="1" applyBorder="1" applyAlignment="1">
      <alignment horizontal="center" wrapText="1"/>
    </xf>
    <xf numFmtId="9" fontId="0" fillId="5" borderId="61" xfId="0" applyNumberFormat="1" applyFill="1" applyBorder="1" applyAlignment="1">
      <alignment horizontal="center" wrapText="1"/>
    </xf>
    <xf numFmtId="9" fontId="0" fillId="5" borderId="65" xfId="0" applyNumberFormat="1" applyFill="1" applyBorder="1" applyAlignment="1">
      <alignment horizontal="center" wrapText="1"/>
    </xf>
    <xf numFmtId="9" fontId="0" fillId="5" borderId="62" xfId="0" applyNumberFormat="1" applyFill="1" applyBorder="1" applyAlignment="1">
      <alignment horizontal="center" wrapText="1"/>
    </xf>
    <xf numFmtId="9" fontId="0" fillId="18" borderId="61" xfId="0" applyNumberFormat="1" applyFill="1" applyBorder="1" applyAlignment="1">
      <alignment horizontal="center" wrapText="1"/>
    </xf>
    <xf numFmtId="9" fontId="0" fillId="18" borderId="65" xfId="0" applyNumberFormat="1" applyFill="1" applyBorder="1" applyAlignment="1">
      <alignment horizontal="center" wrapText="1"/>
    </xf>
    <xf numFmtId="9" fontId="0" fillId="18" borderId="62" xfId="0" applyNumberFormat="1" applyFill="1" applyBorder="1" applyAlignment="1">
      <alignment horizontal="center" wrapText="1"/>
    </xf>
    <xf numFmtId="0" fontId="3" fillId="0" borderId="0" xfId="0" applyFont="1" applyAlignment="1">
      <alignment wrapText="1"/>
    </xf>
    <xf numFmtId="0" fontId="7" fillId="0" borderId="11" xfId="0" applyFont="1" applyBorder="1" applyAlignment="1">
      <alignment horizontal="left" wrapText="1"/>
    </xf>
    <xf numFmtId="167" fontId="1" fillId="0" borderId="8" xfId="1" applyNumberFormat="1" applyFont="1" applyFill="1" applyBorder="1" applyAlignment="1" applyProtection="1">
      <alignment horizontal="left" wrapText="1"/>
    </xf>
    <xf numFmtId="180" fontId="7" fillId="0" borderId="8" xfId="0" applyNumberFormat="1" applyFont="1" applyBorder="1" applyAlignment="1">
      <alignment wrapText="1"/>
    </xf>
    <xf numFmtId="180" fontId="0" fillId="0" borderId="8" xfId="0" applyNumberFormat="1" applyBorder="1" applyAlignment="1">
      <alignment wrapText="1"/>
    </xf>
    <xf numFmtId="0" fontId="0" fillId="0" borderId="9" xfId="0" applyBorder="1" applyAlignment="1">
      <alignment vertical="center" wrapText="1"/>
    </xf>
    <xf numFmtId="0" fontId="5" fillId="0" borderId="4" xfId="0" applyFont="1" applyBorder="1" applyAlignment="1">
      <alignment vertical="top" wrapText="1"/>
    </xf>
    <xf numFmtId="0" fontId="5" fillId="0" borderId="9" xfId="0" applyFont="1" applyBorder="1" applyAlignment="1">
      <alignment vertical="top" wrapText="1"/>
    </xf>
    <xf numFmtId="0" fontId="5" fillId="0" borderId="11" xfId="0" applyFont="1" applyBorder="1" applyAlignment="1">
      <alignment vertical="top" wrapText="1"/>
    </xf>
    <xf numFmtId="0" fontId="5" fillId="0" borderId="8" xfId="0" applyFont="1" applyBorder="1" applyAlignment="1">
      <alignmen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172" fontId="12" fillId="13" borderId="0" xfId="0" applyNumberFormat="1" applyFont="1" applyFill="1" applyAlignment="1" applyProtection="1">
      <alignment horizontal="center"/>
      <protection locked="0"/>
    </xf>
    <xf numFmtId="0" fontId="0" fillId="0" borderId="9" xfId="0" applyBorder="1" applyAlignment="1">
      <alignment horizontal="left" vertical="top" wrapText="1"/>
    </xf>
    <xf numFmtId="0" fontId="0" fillId="0" borderId="9" xfId="0" applyBorder="1" applyAlignment="1">
      <alignment vertical="top" wrapText="1"/>
    </xf>
    <xf numFmtId="0" fontId="0" fillId="0" borderId="11" xfId="0"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172" fontId="1" fillId="13" borderId="9" xfId="0" applyNumberFormat="1" applyFont="1" applyFill="1" applyBorder="1" applyAlignment="1" applyProtection="1">
      <alignment horizontal="center"/>
      <protection locked="0"/>
    </xf>
    <xf numFmtId="0" fontId="0" fillId="0" borderId="8" xfId="0" applyBorder="1" applyAlignment="1">
      <alignment vertical="center" wrapText="1"/>
    </xf>
    <xf numFmtId="171" fontId="46" fillId="13" borderId="0" xfId="0" applyNumberFormat="1" applyFont="1" applyFill="1" applyAlignment="1" applyProtection="1">
      <alignment horizontal="center"/>
      <protection locked="0"/>
    </xf>
    <xf numFmtId="0" fontId="0" fillId="0" borderId="4" xfId="0" applyBorder="1" applyAlignment="1">
      <alignment wrapText="1"/>
    </xf>
    <xf numFmtId="0" fontId="0" fillId="0" borderId="9" xfId="0" applyBorder="1" applyAlignment="1">
      <alignment wrapText="1"/>
    </xf>
    <xf numFmtId="0" fontId="1" fillId="17" borderId="1" xfId="0" applyFont="1" applyFill="1" applyBorder="1" applyAlignment="1">
      <alignment horizontal="center" wrapText="1"/>
    </xf>
    <xf numFmtId="0" fontId="1" fillId="17" borderId="4" xfId="0" applyFont="1" applyFill="1" applyBorder="1"/>
    <xf numFmtId="0" fontId="1" fillId="17" borderId="9" xfId="0" applyFont="1" applyFill="1" applyBorder="1"/>
    <xf numFmtId="167" fontId="5" fillId="17" borderId="1" xfId="1" applyNumberFormat="1" applyFont="1" applyFill="1" applyBorder="1" applyAlignment="1" applyProtection="1">
      <alignment wrapText="1"/>
    </xf>
    <xf numFmtId="0" fontId="0" fillId="0" borderId="77" xfId="0" applyBorder="1" applyAlignment="1">
      <alignment horizontal="left" wrapText="1"/>
    </xf>
    <xf numFmtId="0" fontId="0" fillId="0" borderId="78" xfId="0" applyBorder="1" applyAlignment="1">
      <alignment horizontal="left" wrapText="1"/>
    </xf>
    <xf numFmtId="0" fontId="0" fillId="0" borderId="46" xfId="0" applyBorder="1" applyAlignment="1">
      <alignment horizontal="left" wrapText="1"/>
    </xf>
    <xf numFmtId="0" fontId="0" fillId="0" borderId="1" xfId="0" applyBorder="1" applyAlignment="1">
      <alignment horizontal="left" wrapText="1"/>
    </xf>
    <xf numFmtId="0" fontId="0" fillId="0" borderId="67" xfId="0" applyBorder="1" applyAlignment="1">
      <alignment horizontal="left" wrapText="1"/>
    </xf>
    <xf numFmtId="0" fontId="0" fillId="0" borderId="68" xfId="0" applyBorder="1" applyAlignment="1">
      <alignment horizontal="left" wrapText="1"/>
    </xf>
    <xf numFmtId="0" fontId="0" fillId="0" borderId="75" xfId="0" applyBorder="1" applyAlignment="1">
      <alignment horizontal="left" wrapText="1"/>
    </xf>
    <xf numFmtId="0" fontId="0" fillId="0" borderId="11" xfId="0" applyBorder="1" applyAlignment="1">
      <alignment horizontal="left" wrapText="1"/>
    </xf>
    <xf numFmtId="0" fontId="0" fillId="0" borderId="75" xfId="0" applyBorder="1" applyAlignment="1">
      <alignment horizontal="left"/>
    </xf>
    <xf numFmtId="0" fontId="0" fillId="0" borderId="11" xfId="0" applyBorder="1" applyAlignment="1">
      <alignment horizontal="left"/>
    </xf>
    <xf numFmtId="172" fontId="12" fillId="0" borderId="0" xfId="0" applyNumberFormat="1" applyFont="1" applyAlignment="1">
      <alignment horizontal="right"/>
    </xf>
    <xf numFmtId="172" fontId="12" fillId="0" borderId="17" xfId="0" applyNumberFormat="1" applyFont="1" applyBorder="1" applyAlignment="1">
      <alignment horizontal="right"/>
    </xf>
    <xf numFmtId="172" fontId="12" fillId="0" borderId="11" xfId="0" applyNumberFormat="1" applyFont="1" applyBorder="1" applyAlignment="1">
      <alignment horizontal="right"/>
    </xf>
    <xf numFmtId="172" fontId="12" fillId="0" borderId="76" xfId="0" applyNumberFormat="1" applyFont="1" applyBorder="1" applyAlignment="1">
      <alignment horizontal="right"/>
    </xf>
    <xf numFmtId="0" fontId="0" fillId="0" borderId="21" xfId="0" applyBorder="1" applyAlignment="1">
      <alignment horizontal="left"/>
    </xf>
    <xf numFmtId="0" fontId="0" fillId="0" borderId="18" xfId="0" applyBorder="1" applyAlignment="1">
      <alignment horizontal="left"/>
    </xf>
    <xf numFmtId="172" fontId="12" fillId="0" borderId="18" xfId="0" applyNumberFormat="1" applyFont="1" applyBorder="1" applyAlignment="1">
      <alignment horizontal="right"/>
    </xf>
    <xf numFmtId="172" fontId="12" fillId="0" borderId="43" xfId="0" applyNumberFormat="1" applyFont="1" applyBorder="1" applyAlignment="1">
      <alignment horizontal="right"/>
    </xf>
    <xf numFmtId="0" fontId="13" fillId="0" borderId="54" xfId="0" applyFont="1" applyBorder="1" applyAlignment="1">
      <alignment horizontal="left"/>
    </xf>
    <xf numFmtId="0" fontId="13" fillId="0" borderId="0" xfId="0" applyFont="1" applyAlignment="1">
      <alignment horizontal="left"/>
    </xf>
    <xf numFmtId="0" fontId="12" fillId="0" borderId="73" xfId="0" applyFont="1" applyBorder="1" applyAlignment="1">
      <alignment horizontal="left" wrapText="1"/>
    </xf>
    <xf numFmtId="0" fontId="12" fillId="0" borderId="8" xfId="0" applyFont="1" applyBorder="1" applyAlignment="1">
      <alignment horizontal="left" wrapText="1"/>
    </xf>
    <xf numFmtId="172" fontId="12" fillId="0" borderId="8" xfId="0" applyNumberFormat="1" applyFont="1" applyBorder="1" applyAlignment="1">
      <alignment horizontal="right"/>
    </xf>
    <xf numFmtId="0" fontId="12" fillId="0" borderId="74" xfId="0" applyFont="1" applyBorder="1" applyAlignment="1">
      <alignment horizontal="right"/>
    </xf>
    <xf numFmtId="1" fontId="0" fillId="10" borderId="38" xfId="0" applyNumberFormat="1" applyFill="1" applyBorder="1" applyAlignment="1" applyProtection="1">
      <alignment horizontal="right" vertical="center"/>
      <protection locked="0"/>
    </xf>
    <xf numFmtId="1" fontId="0" fillId="10" borderId="14" xfId="0" applyNumberFormat="1" applyFill="1" applyBorder="1" applyAlignment="1" applyProtection="1">
      <alignment horizontal="right" vertical="center"/>
      <protection locked="0"/>
    </xf>
    <xf numFmtId="0" fontId="5" fillId="0" borderId="63" xfId="0" applyFont="1" applyBorder="1" applyAlignment="1">
      <alignment horizontal="left" vertical="top" wrapText="1"/>
    </xf>
    <xf numFmtId="0" fontId="5" fillId="0" borderId="11" xfId="0" applyFont="1" applyBorder="1" applyAlignment="1">
      <alignment horizontal="left" vertical="top" wrapText="1"/>
    </xf>
    <xf numFmtId="0" fontId="5" fillId="0" borderId="70" xfId="0" applyFont="1" applyBorder="1" applyAlignment="1">
      <alignment horizontal="left" vertical="top" wrapText="1"/>
    </xf>
    <xf numFmtId="0" fontId="5" fillId="0" borderId="71" xfId="0" applyFont="1" applyBorder="1" applyAlignment="1">
      <alignment horizontal="left" vertical="top" wrapText="1"/>
    </xf>
    <xf numFmtId="0" fontId="5" fillId="0" borderId="8" xfId="0" applyFont="1" applyBorder="1" applyAlignment="1">
      <alignment horizontal="left" vertical="top" wrapText="1"/>
    </xf>
    <xf numFmtId="0" fontId="5" fillId="0" borderId="72" xfId="0" applyFont="1" applyBorder="1" applyAlignment="1">
      <alignment horizontal="left" vertical="top" wrapText="1"/>
    </xf>
    <xf numFmtId="0" fontId="12" fillId="0" borderId="73" xfId="0" applyFont="1" applyBorder="1" applyAlignment="1">
      <alignment horizontal="left"/>
    </xf>
    <xf numFmtId="0" fontId="12" fillId="0" borderId="8" xfId="0" applyFont="1" applyBorder="1" applyAlignment="1">
      <alignment horizontal="left"/>
    </xf>
    <xf numFmtId="0" fontId="12" fillId="0" borderId="41" xfId="0" applyFont="1" applyBorder="1" applyAlignment="1">
      <alignment horizontal="left"/>
    </xf>
    <xf numFmtId="0" fontId="12" fillId="0" borderId="24" xfId="0" applyFont="1" applyBorder="1" applyAlignment="1">
      <alignment horizontal="left"/>
    </xf>
    <xf numFmtId="0" fontId="12" fillId="0" borderId="54" xfId="0" applyFont="1" applyBorder="1" applyAlignment="1">
      <alignment horizontal="left"/>
    </xf>
    <xf numFmtId="0" fontId="12" fillId="0" borderId="0" xfId="0" applyFont="1" applyAlignment="1">
      <alignment horizontal="left"/>
    </xf>
    <xf numFmtId="172" fontId="12" fillId="0" borderId="24" xfId="0" applyNumberFormat="1" applyFont="1" applyBorder="1" applyAlignment="1">
      <alignment horizontal="right"/>
    </xf>
    <xf numFmtId="0" fontId="12" fillId="0" borderId="42" xfId="0" applyFont="1" applyBorder="1" applyAlignment="1">
      <alignment horizontal="right"/>
    </xf>
    <xf numFmtId="0" fontId="12" fillId="0" borderId="17" xfId="0" applyFont="1" applyBorder="1" applyAlignment="1">
      <alignment horizontal="right"/>
    </xf>
    <xf numFmtId="0" fontId="0" fillId="0" borderId="63" xfId="0" applyBorder="1" applyAlignment="1">
      <alignment horizontal="left" vertical="top" wrapText="1"/>
    </xf>
    <xf numFmtId="0" fontId="0" fillId="0" borderId="70" xfId="0" applyBorder="1" applyAlignment="1">
      <alignment horizontal="lef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14" fillId="17" borderId="0" xfId="0" applyFont="1" applyFill="1" applyAlignment="1" applyProtection="1">
      <alignment horizontal="left"/>
      <protection locked="0"/>
    </xf>
    <xf numFmtId="167" fontId="5" fillId="23" borderId="1" xfId="1" applyNumberFormat="1" applyFont="1" applyFill="1" applyBorder="1" applyAlignment="1" applyProtection="1">
      <alignment wrapText="1"/>
    </xf>
    <xf numFmtId="0" fontId="0" fillId="23" borderId="1" xfId="0" applyFill="1" applyBorder="1" applyAlignment="1">
      <alignment wrapText="1"/>
    </xf>
    <xf numFmtId="0" fontId="0" fillId="0" borderId="7" xfId="0" applyBorder="1" applyAlignment="1">
      <alignment wrapText="1"/>
    </xf>
    <xf numFmtId="0" fontId="1" fillId="17" borderId="1" xfId="0" applyFont="1" applyFill="1" applyBorder="1"/>
    <xf numFmtId="0" fontId="1" fillId="17" borderId="7" xfId="0" applyFont="1" applyFill="1" applyBorder="1"/>
    <xf numFmtId="0" fontId="12" fillId="0" borderId="0" xfId="0" applyFont="1" applyAlignment="1">
      <alignment horizontal="right"/>
    </xf>
    <xf numFmtId="0" fontId="0" fillId="0" borderId="0" xfId="0" applyAlignment="1">
      <alignment horizontal="left" wrapText="1"/>
    </xf>
    <xf numFmtId="0" fontId="0" fillId="0" borderId="0" xfId="0" applyAlignment="1">
      <alignment horizontal="left"/>
    </xf>
    <xf numFmtId="0" fontId="47" fillId="0" borderId="0" xfId="0" applyFont="1" applyAlignment="1">
      <alignment horizontal="center" wrapText="1"/>
    </xf>
    <xf numFmtId="0" fontId="31" fillId="2" borderId="33" xfId="0" applyFont="1" applyFill="1" applyBorder="1" applyAlignment="1">
      <alignment horizontal="left"/>
    </xf>
    <xf numFmtId="0" fontId="31" fillId="2" borderId="34" xfId="0" applyFont="1" applyFill="1" applyBorder="1" applyAlignment="1">
      <alignment horizontal="left"/>
    </xf>
    <xf numFmtId="0" fontId="28" fillId="9" borderId="0" xfId="0" applyFont="1" applyFill="1" applyAlignment="1">
      <alignment horizontal="right"/>
    </xf>
    <xf numFmtId="0" fontId="3" fillId="0" borderId="0" xfId="0" applyFont="1" applyAlignment="1">
      <alignment horizontal="center"/>
    </xf>
    <xf numFmtId="0" fontId="21" fillId="3" borderId="15" xfId="0" applyFont="1" applyFill="1" applyBorder="1" applyAlignment="1">
      <alignment horizontal="right"/>
    </xf>
    <xf numFmtId="0" fontId="21" fillId="3" borderId="19" xfId="0" applyFont="1" applyFill="1" applyBorder="1" applyAlignment="1">
      <alignment horizontal="right"/>
    </xf>
    <xf numFmtId="0" fontId="21" fillId="3" borderId="16" xfId="0" applyFont="1" applyFill="1" applyBorder="1" applyAlignment="1">
      <alignment horizontal="right"/>
    </xf>
    <xf numFmtId="0" fontId="31" fillId="2" borderId="22" xfId="0" applyFont="1" applyFill="1" applyBorder="1" applyAlignment="1">
      <alignment horizontal="left"/>
    </xf>
    <xf numFmtId="0" fontId="31" fillId="2" borderId="23" xfId="0" applyFont="1" applyFill="1" applyBorder="1" applyAlignment="1">
      <alignment horizontal="left"/>
    </xf>
    <xf numFmtId="0" fontId="31" fillId="2" borderId="28" xfId="0" applyFont="1" applyFill="1" applyBorder="1" applyAlignment="1">
      <alignment horizontal="left"/>
    </xf>
    <xf numFmtId="0" fontId="31" fillId="2" borderId="29" xfId="0" applyFont="1" applyFill="1" applyBorder="1" applyAlignment="1">
      <alignment horizontal="left"/>
    </xf>
    <xf numFmtId="0" fontId="19" fillId="0" borderId="0" xfId="0" applyFont="1" applyAlignment="1">
      <alignment horizontal="left"/>
    </xf>
    <xf numFmtId="0" fontId="21" fillId="0" borderId="0" xfId="0" applyFont="1" applyAlignment="1">
      <alignment horizontal="left" wrapText="1"/>
    </xf>
    <xf numFmtId="0" fontId="22" fillId="0" borderId="0" xfId="0" applyFont="1" applyAlignment="1">
      <alignment horizontal="left" wrapText="1"/>
    </xf>
    <xf numFmtId="0" fontId="22" fillId="0" borderId="4" xfId="0" applyFont="1" applyBorder="1" applyAlignment="1">
      <alignment horizontal="left" vertical="center" wrapText="1"/>
    </xf>
    <xf numFmtId="0" fontId="22" fillId="0" borderId="9" xfId="0" applyFont="1" applyBorder="1" applyAlignment="1">
      <alignment horizontal="left" vertical="center" wrapText="1"/>
    </xf>
    <xf numFmtId="0" fontId="22" fillId="0" borderId="7" xfId="0" applyFont="1" applyBorder="1" applyAlignment="1">
      <alignment horizontal="left" vertical="center" wrapText="1"/>
    </xf>
    <xf numFmtId="0" fontId="20" fillId="0" borderId="1" xfId="0" applyFont="1" applyBorder="1" applyAlignment="1">
      <alignment vertical="center" wrapText="1"/>
    </xf>
    <xf numFmtId="0" fontId="0" fillId="0" borderId="1" xfId="0" applyBorder="1" applyAlignment="1">
      <alignment vertical="center" wrapText="1"/>
    </xf>
    <xf numFmtId="0" fontId="36" fillId="0" borderId="0" xfId="0" applyFont="1" applyAlignment="1">
      <alignment vertical="center" wrapText="1"/>
    </xf>
    <xf numFmtId="0" fontId="27" fillId="0" borderId="15" xfId="0" applyFont="1" applyBorder="1" applyAlignment="1">
      <alignment vertical="center" wrapText="1"/>
    </xf>
    <xf numFmtId="0" fontId="0" fillId="0" borderId="16" xfId="0" applyBorder="1"/>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0" fontId="20" fillId="0" borderId="38" xfId="0" applyFont="1" applyBorder="1" applyAlignment="1">
      <alignment horizontal="center" vertical="center" wrapText="1"/>
    </xf>
    <xf numFmtId="0" fontId="0" fillId="0" borderId="14" xfId="0" applyBorder="1" applyAlignment="1">
      <alignment horizontal="center" vertical="center" wrapText="1"/>
    </xf>
  </cellXfs>
  <cellStyles count="5">
    <cellStyle name="Prozent" xfId="4" builtinId="5"/>
    <cellStyle name="Standard" xfId="0" builtinId="0"/>
    <cellStyle name="Währung" xfId="1" builtinId="4"/>
    <cellStyle name="Währung 2" xfId="2"/>
    <cellStyle name="Währung 2 2" xfId="3"/>
  </cellStyles>
  <dxfs count="18">
    <dxf>
      <font>
        <color theme="6" tint="0.39994506668294322"/>
      </font>
    </dxf>
    <dxf>
      <font>
        <color theme="4" tint="0.59996337778862885"/>
      </font>
    </dxf>
    <dxf>
      <font>
        <color theme="9" tint="0.59996337778862885"/>
      </font>
    </dxf>
    <dxf>
      <font>
        <color rgb="FFEBC8C7"/>
      </font>
    </dxf>
    <dxf>
      <font>
        <color theme="6" tint="0.39994506668294322"/>
      </font>
    </dxf>
    <dxf>
      <font>
        <color theme="4" tint="0.59996337778862885"/>
      </font>
    </dxf>
    <dxf>
      <font>
        <color theme="9" tint="0.59996337778862885"/>
      </font>
    </dxf>
    <dxf>
      <font>
        <color theme="6" tint="0.39994506668294322"/>
      </font>
    </dxf>
    <dxf>
      <font>
        <color theme="4" tint="0.59996337778862885"/>
      </font>
    </dxf>
    <dxf>
      <font>
        <color theme="9" tint="0.59996337778862885"/>
      </font>
    </dxf>
    <dxf>
      <font>
        <color rgb="FFEBC8C7"/>
      </font>
    </dxf>
    <dxf>
      <font>
        <color theme="6" tint="0.39994506668294322"/>
      </font>
    </dxf>
    <dxf>
      <font>
        <color theme="4" tint="0.59996337778862885"/>
      </font>
    </dxf>
    <dxf>
      <font>
        <color theme="9" tint="0.59996337778862885"/>
      </font>
    </dxf>
    <dxf>
      <font>
        <color rgb="FFEBC8C7"/>
      </font>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B8CCE4"/>
      <color rgb="FFCCDCA8"/>
      <color rgb="FFFFCCFF"/>
      <color rgb="FFFFF9E7"/>
      <color rgb="FFFFF2C9"/>
      <color rgb="FFFFF0C1"/>
      <color rgb="FFEBC8C7"/>
      <color rgb="FFFF66FF"/>
      <color rgb="FFFFCC99"/>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9" tint="0.59999389629810485"/>
    <pageSetUpPr fitToPage="1"/>
  </sheetPr>
  <dimension ref="A1:AF138"/>
  <sheetViews>
    <sheetView tabSelected="1" topLeftCell="B1" zoomScale="85" zoomScaleNormal="85" zoomScalePageLayoutView="25" workbookViewId="0">
      <selection activeCell="V2" sqref="V2:Y4"/>
    </sheetView>
  </sheetViews>
  <sheetFormatPr baseColWidth="10" defaultRowHeight="15" x14ac:dyDescent="0.25"/>
  <cols>
    <col min="1" max="1" width="4.42578125" hidden="1" customWidth="1"/>
    <col min="2" max="2" width="9.85546875" customWidth="1"/>
    <col min="3" max="3" width="12.5703125" customWidth="1"/>
    <col min="4" max="4" width="8.7109375" hidden="1" customWidth="1"/>
    <col min="5" max="7" width="9.42578125" customWidth="1"/>
    <col min="8" max="8" width="9.42578125" style="20" customWidth="1"/>
    <col min="9" max="13" width="9.42578125" customWidth="1"/>
    <col min="14" max="14" width="9.42578125" style="20" customWidth="1"/>
    <col min="15" max="32" width="9.42578125" customWidth="1"/>
  </cols>
  <sheetData>
    <row r="1" spans="1:32" ht="15.75" x14ac:dyDescent="0.25">
      <c r="A1">
        <v>1</v>
      </c>
      <c r="B1" s="351" t="s">
        <v>103</v>
      </c>
      <c r="C1" s="19"/>
      <c r="D1" s="19"/>
      <c r="E1" s="19"/>
      <c r="F1" s="19"/>
      <c r="G1" s="436"/>
      <c r="H1" s="436"/>
      <c r="I1" s="436"/>
      <c r="J1" s="436"/>
      <c r="K1" s="436"/>
      <c r="L1" s="436"/>
      <c r="M1" s="436"/>
      <c r="N1" s="436"/>
    </row>
    <row r="2" spans="1:32" ht="30.75" customHeight="1" x14ac:dyDescent="0.25">
      <c r="A2">
        <f>A1+1</f>
        <v>2</v>
      </c>
      <c r="B2" s="439" t="s">
        <v>99</v>
      </c>
      <c r="C2" s="439"/>
      <c r="D2" s="439"/>
      <c r="E2" s="439"/>
      <c r="F2" s="439"/>
      <c r="G2" s="439"/>
      <c r="H2" s="439"/>
      <c r="I2" s="439"/>
      <c r="J2" s="439"/>
      <c r="K2" s="440"/>
      <c r="L2" s="440"/>
      <c r="M2" s="440"/>
      <c r="N2" s="357"/>
      <c r="O2" s="17"/>
      <c r="P2" s="17"/>
      <c r="Q2" s="17"/>
      <c r="R2" s="17"/>
      <c r="S2" s="17"/>
      <c r="T2" s="17"/>
      <c r="U2" s="17"/>
      <c r="V2" s="441" t="s">
        <v>212</v>
      </c>
      <c r="W2" s="441"/>
      <c r="X2" s="442"/>
      <c r="Y2" s="442"/>
      <c r="Z2" s="7"/>
      <c r="AE2" s="7"/>
      <c r="AF2" s="7"/>
    </row>
    <row r="3" spans="1:32" ht="15.75" x14ac:dyDescent="0.25">
      <c r="A3">
        <f t="shared" ref="A3:A52" si="0">A2+1</f>
        <v>3</v>
      </c>
      <c r="B3" s="439" t="s">
        <v>162</v>
      </c>
      <c r="C3" s="443"/>
      <c r="D3" s="443"/>
      <c r="E3" s="443"/>
      <c r="F3" s="443"/>
      <c r="G3" s="443"/>
      <c r="H3" s="443"/>
      <c r="I3" s="443"/>
      <c r="J3" s="443"/>
      <c r="K3" s="443"/>
      <c r="L3" s="17"/>
      <c r="M3" s="17"/>
      <c r="N3" s="358"/>
      <c r="O3" s="17"/>
      <c r="P3" s="359"/>
      <c r="Q3" s="17"/>
      <c r="R3" s="17"/>
      <c r="S3" s="17"/>
      <c r="T3" s="17"/>
      <c r="U3" s="17"/>
      <c r="V3" s="442"/>
      <c r="W3" s="442"/>
      <c r="X3" s="442"/>
      <c r="Y3" s="442"/>
      <c r="Z3" s="7"/>
      <c r="AE3" s="7"/>
      <c r="AF3" s="7"/>
    </row>
    <row r="4" spans="1:32" ht="30" customHeight="1" x14ac:dyDescent="0.25">
      <c r="A4">
        <f t="shared" si="0"/>
        <v>4</v>
      </c>
      <c r="B4" s="16"/>
      <c r="C4" s="16"/>
      <c r="D4" s="17"/>
      <c r="E4" s="17"/>
      <c r="F4" s="17"/>
      <c r="G4" s="17"/>
      <c r="H4" s="358"/>
      <c r="I4" s="17"/>
      <c r="J4" s="440" t="s">
        <v>15</v>
      </c>
      <c r="K4" s="440"/>
      <c r="L4" s="440"/>
      <c r="M4" s="17"/>
      <c r="N4" s="358"/>
      <c r="O4" s="17"/>
      <c r="P4" s="17"/>
      <c r="Q4" s="17"/>
      <c r="R4" s="17"/>
      <c r="S4" s="17"/>
      <c r="T4" s="17"/>
      <c r="U4" s="17"/>
      <c r="V4" s="442"/>
      <c r="W4" s="442"/>
      <c r="X4" s="442"/>
      <c r="Y4" s="442"/>
      <c r="Z4" s="7"/>
      <c r="AE4" s="7"/>
      <c r="AF4" s="7"/>
    </row>
    <row r="5" spans="1:32" ht="15.75" x14ac:dyDescent="0.25">
      <c r="A5">
        <f t="shared" si="0"/>
        <v>5</v>
      </c>
      <c r="B5" s="444" t="s">
        <v>151</v>
      </c>
      <c r="C5" s="444"/>
      <c r="D5" s="444"/>
      <c r="E5" s="444"/>
      <c r="F5" s="444"/>
      <c r="G5" s="444"/>
      <c r="H5" s="511" t="s">
        <v>152</v>
      </c>
      <c r="I5" s="511"/>
      <c r="J5" s="511"/>
      <c r="Y5" s="7"/>
      <c r="Z5" s="7"/>
      <c r="AE5" s="7"/>
      <c r="AF5" s="7"/>
    </row>
    <row r="6" spans="1:32" ht="14.45" customHeight="1" x14ac:dyDescent="0.25">
      <c r="A6">
        <f t="shared" si="0"/>
        <v>6</v>
      </c>
      <c r="B6" s="437">
        <f>IF($H$5=Auswahltabelle!$A$7,Auswahltabelle!F5,Auswahltabelle!E5)</f>
        <v>6</v>
      </c>
      <c r="C6" s="438"/>
      <c r="D6" s="438"/>
      <c r="E6" s="438"/>
      <c r="F6" s="438"/>
      <c r="G6" s="438"/>
      <c r="H6" s="360">
        <f>IF(H5=Auswahltabelle!A7,Mindestkostenbeitrag!M26,Mindestkostenbeitrag!M22)</f>
        <v>17</v>
      </c>
      <c r="K6" s="445" t="s">
        <v>192</v>
      </c>
      <c r="L6" s="446"/>
      <c r="M6" s="446"/>
      <c r="N6" s="446"/>
      <c r="O6" s="446"/>
      <c r="P6" s="446"/>
      <c r="Q6" s="446"/>
      <c r="R6" s="446"/>
      <c r="S6" s="446"/>
      <c r="T6" s="446"/>
      <c r="U6" s="446"/>
      <c r="V6" s="446"/>
      <c r="W6" s="446"/>
      <c r="X6" s="446"/>
      <c r="Y6" s="446"/>
      <c r="Z6" s="7"/>
      <c r="AE6" s="7"/>
      <c r="AF6" s="7"/>
    </row>
    <row r="7" spans="1:32" ht="14.45" customHeight="1" x14ac:dyDescent="0.25">
      <c r="B7" s="437">
        <f>B6+1</f>
        <v>7</v>
      </c>
      <c r="C7" s="438"/>
      <c r="D7" s="438"/>
      <c r="E7" s="438"/>
      <c r="F7" s="438"/>
      <c r="G7" s="438"/>
      <c r="H7" s="360">
        <f>IF($H$5=Auswahltabelle!$A$7,H6+2,H6+3)</f>
        <v>20</v>
      </c>
      <c r="J7" s="314"/>
      <c r="K7" s="446"/>
      <c r="L7" s="446"/>
      <c r="M7" s="446"/>
      <c r="N7" s="446"/>
      <c r="O7" s="446"/>
      <c r="P7" s="446"/>
      <c r="Q7" s="446"/>
      <c r="R7" s="446"/>
      <c r="S7" s="446"/>
      <c r="T7" s="446"/>
      <c r="U7" s="446"/>
      <c r="V7" s="446"/>
      <c r="W7" s="446"/>
      <c r="X7" s="446"/>
      <c r="Y7" s="446"/>
      <c r="Z7" s="7"/>
      <c r="AE7" s="7"/>
      <c r="AF7" s="7"/>
    </row>
    <row r="8" spans="1:32" x14ac:dyDescent="0.25">
      <c r="A8">
        <f>A6+1</f>
        <v>7</v>
      </c>
      <c r="B8" s="437">
        <f t="shared" ref="B8:B9" si="1">B7+1</f>
        <v>8</v>
      </c>
      <c r="C8" s="438"/>
      <c r="D8" s="438"/>
      <c r="E8" s="438"/>
      <c r="F8" s="438"/>
      <c r="G8" s="438"/>
      <c r="H8" s="360">
        <f>IF($H$5=Auswahltabelle!$A$7,H7+2,H7+3)</f>
        <v>23</v>
      </c>
      <c r="J8" s="314"/>
      <c r="K8" s="446"/>
      <c r="L8" s="446"/>
      <c r="M8" s="446"/>
      <c r="N8" s="446"/>
      <c r="O8" s="446"/>
      <c r="P8" s="446"/>
      <c r="Q8" s="446"/>
      <c r="R8" s="446"/>
      <c r="S8" s="446"/>
      <c r="T8" s="446"/>
      <c r="U8" s="446"/>
      <c r="V8" s="446"/>
      <c r="W8" s="446"/>
      <c r="X8" s="446"/>
      <c r="Y8" s="446"/>
      <c r="Z8" s="450"/>
      <c r="AA8" s="450"/>
      <c r="AB8" s="450"/>
      <c r="AC8" s="361"/>
      <c r="AD8" s="361"/>
      <c r="AE8" s="361"/>
      <c r="AF8" s="7"/>
    </row>
    <row r="9" spans="1:32" x14ac:dyDescent="0.25">
      <c r="B9" s="437">
        <f t="shared" si="1"/>
        <v>9</v>
      </c>
      <c r="C9" s="438"/>
      <c r="D9" s="438"/>
      <c r="E9" s="438"/>
      <c r="F9" s="438"/>
      <c r="G9" s="438"/>
      <c r="H9" s="360">
        <f>IF($H$5=Auswahltabelle!$A$7,H8+2,H8+3)</f>
        <v>26</v>
      </c>
      <c r="J9" s="314"/>
      <c r="K9" s="446"/>
      <c r="L9" s="446"/>
      <c r="M9" s="446"/>
      <c r="N9" s="446"/>
      <c r="O9" s="446"/>
      <c r="P9" s="446"/>
      <c r="Q9" s="446"/>
      <c r="R9" s="446"/>
      <c r="S9" s="446"/>
      <c r="T9" s="446"/>
      <c r="U9" s="446"/>
      <c r="V9" s="446"/>
      <c r="W9" s="446"/>
      <c r="X9" s="446"/>
      <c r="Y9" s="446"/>
      <c r="Z9" s="362"/>
      <c r="AA9" s="362"/>
      <c r="AB9" s="362"/>
      <c r="AC9" s="361"/>
      <c r="AD9" s="361"/>
      <c r="AE9" s="361"/>
      <c r="AF9" s="7"/>
    </row>
    <row r="10" spans="1:32" ht="30.75" customHeight="1" x14ac:dyDescent="0.25">
      <c r="B10" s="448" t="s">
        <v>95</v>
      </c>
      <c r="C10" s="451"/>
      <c r="D10" s="451"/>
      <c r="E10" s="451"/>
      <c r="F10" s="451"/>
      <c r="G10" s="451"/>
      <c r="H10" s="360">
        <f>IF($H$5=Auswahltabelle!$A$7,H9+2,H9+3)</f>
        <v>29</v>
      </c>
      <c r="I10" s="363"/>
      <c r="J10" s="315"/>
      <c r="K10" s="447"/>
      <c r="L10" s="447"/>
      <c r="M10" s="447"/>
      <c r="N10" s="447"/>
      <c r="O10" s="447"/>
      <c r="P10" s="447"/>
      <c r="Q10" s="447"/>
      <c r="R10" s="447"/>
      <c r="S10" s="447"/>
      <c r="T10" s="447"/>
      <c r="U10" s="447"/>
      <c r="V10" s="447"/>
      <c r="W10" s="447"/>
      <c r="X10" s="447"/>
      <c r="Y10" s="447"/>
      <c r="Z10" s="362"/>
      <c r="AA10" s="362"/>
      <c r="AB10" s="362"/>
      <c r="AC10" s="361"/>
      <c r="AD10" s="361"/>
      <c r="AE10" s="361"/>
      <c r="AF10" s="7"/>
    </row>
    <row r="11" spans="1:32" ht="15" customHeight="1" x14ac:dyDescent="0.25">
      <c r="B11" s="452" t="s">
        <v>24</v>
      </c>
      <c r="C11" s="453"/>
      <c r="D11" s="453"/>
      <c r="E11" s="453"/>
      <c r="F11" s="453"/>
      <c r="G11" s="453"/>
      <c r="H11" s="22">
        <v>1666.67</v>
      </c>
      <c r="I11" s="364"/>
      <c r="K11" s="506" t="s">
        <v>195</v>
      </c>
      <c r="L11" s="506"/>
      <c r="M11" s="506"/>
      <c r="N11" s="506"/>
      <c r="O11" s="506"/>
      <c r="P11" s="506"/>
      <c r="Q11" s="506"/>
      <c r="R11" s="506"/>
      <c r="S11" s="506"/>
      <c r="T11" s="506"/>
      <c r="U11" s="506"/>
      <c r="V11" s="506"/>
      <c r="W11" s="506"/>
      <c r="X11" s="506"/>
      <c r="Y11" s="506"/>
      <c r="Z11" s="362"/>
      <c r="AA11" s="362"/>
      <c r="AB11" s="362"/>
      <c r="AC11" s="361"/>
      <c r="AD11" s="361"/>
      <c r="AE11" s="361"/>
      <c r="AF11" s="7"/>
    </row>
    <row r="12" spans="1:32" ht="15.75" customHeight="1" x14ac:dyDescent="0.25">
      <c r="B12" s="458" t="s">
        <v>92</v>
      </c>
      <c r="C12" s="458"/>
      <c r="D12" s="458"/>
      <c r="E12" s="458"/>
      <c r="F12" s="458"/>
      <c r="G12" s="458"/>
      <c r="H12" s="519" t="s">
        <v>89</v>
      </c>
      <c r="I12" s="519"/>
      <c r="J12" s="519"/>
      <c r="K12" s="513" t="s">
        <v>93</v>
      </c>
      <c r="L12" s="513"/>
      <c r="M12" s="513"/>
      <c r="N12" s="513"/>
      <c r="O12" s="513"/>
      <c r="P12" s="513"/>
      <c r="Q12" s="513"/>
      <c r="R12" s="513"/>
      <c r="S12" s="513"/>
      <c r="T12" s="513"/>
      <c r="U12" s="513"/>
      <c r="V12" s="513"/>
      <c r="W12" s="513"/>
      <c r="X12" s="513"/>
      <c r="Y12" s="513"/>
      <c r="Z12" s="362"/>
      <c r="AA12" s="362"/>
      <c r="AB12" s="362"/>
      <c r="AC12" s="361"/>
      <c r="AD12" s="361"/>
      <c r="AE12" s="361"/>
      <c r="AF12" s="7"/>
    </row>
    <row r="13" spans="1:32" ht="15" customHeight="1" x14ac:dyDescent="0.25">
      <c r="A13">
        <f>A8+1</f>
        <v>8</v>
      </c>
      <c r="B13" s="454" t="s">
        <v>11</v>
      </c>
      <c r="C13" s="455"/>
      <c r="D13" s="455"/>
      <c r="E13" s="455"/>
      <c r="F13" s="455"/>
      <c r="G13" s="455"/>
      <c r="H13" s="360">
        <f>IF($H$12=Mindesteinkommen!$I$71,Mindesteinkommen!I72,IF($H$12=Mindesteinkommen!$E$71,Mindesteinkommen!E72,IF($H$12=Mindesteinkommen!$F$71,Mindesteinkommen!F72,IF($H$12=Mindesteinkommen!$G$71,Mindesteinkommen!G72,Mindesteinkommen!H72))))</f>
        <v>2200</v>
      </c>
      <c r="K13" s="514" t="s">
        <v>193</v>
      </c>
      <c r="L13" s="514"/>
      <c r="M13" s="514"/>
      <c r="N13" s="514"/>
      <c r="O13" s="514"/>
      <c r="P13" s="514"/>
      <c r="Q13" s="514"/>
      <c r="R13" s="514"/>
      <c r="S13" s="514"/>
      <c r="T13" s="514"/>
      <c r="U13" s="514"/>
      <c r="V13" s="514"/>
      <c r="W13" s="514"/>
      <c r="X13" s="514"/>
      <c r="Y13" s="514"/>
      <c r="Z13" s="361"/>
      <c r="AA13" s="365"/>
      <c r="AB13" s="361"/>
      <c r="AC13" s="366"/>
      <c r="AD13" s="367"/>
      <c r="AE13" s="367"/>
      <c r="AF13" s="7"/>
    </row>
    <row r="14" spans="1:32" x14ac:dyDescent="0.25">
      <c r="A14">
        <f t="shared" si="0"/>
        <v>9</v>
      </c>
      <c r="B14" s="456" t="s">
        <v>12</v>
      </c>
      <c r="C14" s="457"/>
      <c r="D14" s="457"/>
      <c r="E14" s="457"/>
      <c r="F14" s="457"/>
      <c r="G14" s="457"/>
      <c r="H14" s="360">
        <f>IF($H$12=Mindesteinkommen!$I$71,Mindesteinkommen!I73,IF($H$12=Mindesteinkommen!$E$71,Mindesteinkommen!E73,IF($H$12=Mindesteinkommen!$F$71,Mindesteinkommen!F73,IF($H$12=Mindesteinkommen!$G$71,Mindesteinkommen!G73,Mindesteinkommen!H73))))</f>
        <v>2400</v>
      </c>
      <c r="J14" s="314"/>
      <c r="K14" s="515"/>
      <c r="L14" s="515"/>
      <c r="M14" s="515"/>
      <c r="N14" s="515"/>
      <c r="O14" s="515"/>
      <c r="P14" s="515"/>
      <c r="Q14" s="515"/>
      <c r="R14" s="515"/>
      <c r="S14" s="515"/>
      <c r="T14" s="515"/>
      <c r="U14" s="515"/>
      <c r="V14" s="515"/>
      <c r="W14" s="515"/>
      <c r="X14" s="515"/>
      <c r="Y14" s="515"/>
      <c r="Z14" s="361"/>
      <c r="AA14" s="365"/>
      <c r="AB14" s="361"/>
      <c r="AC14" s="366"/>
      <c r="AD14" s="367"/>
      <c r="AE14" s="367"/>
      <c r="AF14" s="7"/>
    </row>
    <row r="15" spans="1:32" x14ac:dyDescent="0.25">
      <c r="A15">
        <f t="shared" si="0"/>
        <v>10</v>
      </c>
      <c r="B15" s="456" t="s">
        <v>13</v>
      </c>
      <c r="C15" s="457"/>
      <c r="D15" s="457"/>
      <c r="E15" s="457"/>
      <c r="F15" s="457"/>
      <c r="G15" s="457"/>
      <c r="H15" s="360">
        <f>IF($H$12=Mindesteinkommen!$I$71,Mindesteinkommen!I74,IF($H$12=Mindesteinkommen!$E$71,Mindesteinkommen!E74,IF($H$12=Mindesteinkommen!$F$71,Mindesteinkommen!F74,IF($H$12=Mindesteinkommen!$G$71,Mindesteinkommen!G74,Mindesteinkommen!H74))))</f>
        <v>2600</v>
      </c>
      <c r="J15" s="314"/>
      <c r="K15" s="515"/>
      <c r="L15" s="515"/>
      <c r="M15" s="515"/>
      <c r="N15" s="515"/>
      <c r="O15" s="515"/>
      <c r="P15" s="515"/>
      <c r="Q15" s="515"/>
      <c r="R15" s="515"/>
      <c r="S15" s="515"/>
      <c r="T15" s="515"/>
      <c r="U15" s="515"/>
      <c r="V15" s="515"/>
      <c r="W15" s="515"/>
      <c r="X15" s="515"/>
      <c r="Y15" s="515"/>
      <c r="Z15" s="361"/>
      <c r="AA15" s="365"/>
      <c r="AB15" s="361"/>
      <c r="AC15" s="366"/>
      <c r="AD15" s="367"/>
      <c r="AE15" s="367"/>
      <c r="AF15" s="7"/>
    </row>
    <row r="16" spans="1:32" x14ac:dyDescent="0.25">
      <c r="A16">
        <f t="shared" si="0"/>
        <v>11</v>
      </c>
      <c r="B16" s="456" t="s">
        <v>14</v>
      </c>
      <c r="C16" s="457"/>
      <c r="D16" s="457"/>
      <c r="E16" s="457"/>
      <c r="F16" s="457"/>
      <c r="G16" s="457"/>
      <c r="H16" s="360">
        <f>IF($H$12=Mindesteinkommen!$I$71,Mindesteinkommen!I75,IF($H$12=Mindesteinkommen!$E$71,Mindesteinkommen!E75,IF($H$12=Mindesteinkommen!$F$71,Mindesteinkommen!F75,IF($H$12=Mindesteinkommen!$G$71,Mindesteinkommen!G75,Mindesteinkommen!H75))))</f>
        <v>2800</v>
      </c>
      <c r="J16" s="314"/>
      <c r="K16" s="515"/>
      <c r="L16" s="515"/>
      <c r="M16" s="515"/>
      <c r="N16" s="515"/>
      <c r="O16" s="515"/>
      <c r="P16" s="515"/>
      <c r="Q16" s="515"/>
      <c r="R16" s="515"/>
      <c r="S16" s="515"/>
      <c r="T16" s="515"/>
      <c r="U16" s="515"/>
      <c r="V16" s="515"/>
      <c r="W16" s="515"/>
      <c r="X16" s="515"/>
      <c r="Y16" s="515"/>
      <c r="Z16" s="361"/>
      <c r="AA16" s="365"/>
      <c r="AB16" s="361"/>
      <c r="AC16" s="366"/>
      <c r="AD16" s="367"/>
      <c r="AE16" s="367"/>
      <c r="AF16" s="7"/>
    </row>
    <row r="17" spans="1:32" ht="15" hidden="1" customHeight="1" x14ac:dyDescent="0.25">
      <c r="A17">
        <f t="shared" si="0"/>
        <v>12</v>
      </c>
      <c r="B17" s="456" t="s">
        <v>20</v>
      </c>
      <c r="C17" s="457"/>
      <c r="D17" s="457"/>
      <c r="E17" s="457"/>
      <c r="F17" s="457"/>
      <c r="G17" s="457"/>
      <c r="H17" s="360">
        <f>IF($H$12=Mindesteinkommen!$E$71,Mindesteinkommen!E76,IF($H$12=Mindesteinkommen!$F$71,Mindesteinkommen!F76,IF($H$12=Mindesteinkommen!$G$71,Mindesteinkommen!G76,Mindesteinkommen!H76)))</f>
        <v>3000</v>
      </c>
      <c r="J17" s="8"/>
      <c r="K17" s="368"/>
      <c r="L17" s="368"/>
      <c r="M17" s="368"/>
      <c r="N17" s="368"/>
      <c r="O17" s="368"/>
      <c r="P17" s="368"/>
      <c r="Q17" s="368"/>
      <c r="R17" s="368"/>
      <c r="S17" s="368"/>
      <c r="T17" s="368"/>
      <c r="U17" s="368"/>
      <c r="V17" s="368"/>
      <c r="W17" s="368"/>
      <c r="X17" s="368"/>
      <c r="Y17" s="368"/>
      <c r="Z17" s="361"/>
      <c r="AA17" s="365"/>
      <c r="AB17" s="361"/>
      <c r="AC17" s="366"/>
      <c r="AD17" s="367"/>
      <c r="AE17" s="367"/>
      <c r="AF17" s="7"/>
    </row>
    <row r="18" spans="1:32" ht="15" hidden="1" customHeight="1" x14ac:dyDescent="0.25">
      <c r="A18">
        <f t="shared" si="0"/>
        <v>13</v>
      </c>
      <c r="B18" s="456" t="s">
        <v>21</v>
      </c>
      <c r="C18" s="457"/>
      <c r="D18" s="457"/>
      <c r="E18" s="457"/>
      <c r="F18" s="457"/>
      <c r="G18" s="457"/>
      <c r="H18" s="360">
        <f>IF($H$12=Mindesteinkommen!$E$71,Mindesteinkommen!E77,IF($H$12=Mindesteinkommen!$F$71,Mindesteinkommen!F77,IF($H$12=Mindesteinkommen!$G$71,Mindesteinkommen!G77,Mindesteinkommen!H77)))</f>
        <v>3200</v>
      </c>
      <c r="J18" s="8"/>
      <c r="K18" s="368"/>
      <c r="L18" s="368"/>
      <c r="M18" s="368"/>
      <c r="N18" s="368"/>
      <c r="O18" s="368"/>
      <c r="P18" s="368"/>
      <c r="Q18" s="368"/>
      <c r="R18" s="368"/>
      <c r="S18" s="368"/>
      <c r="T18" s="368"/>
      <c r="U18" s="368"/>
      <c r="V18" s="368"/>
      <c r="W18" s="368"/>
      <c r="X18" s="368"/>
      <c r="Y18" s="368"/>
      <c r="Z18" s="361"/>
      <c r="AA18" s="365"/>
      <c r="AB18" s="361"/>
      <c r="AC18" s="366"/>
      <c r="AD18" s="367"/>
      <c r="AE18" s="367"/>
      <c r="AF18" s="7"/>
    </row>
    <row r="19" spans="1:32" ht="15" hidden="1" customHeight="1" x14ac:dyDescent="0.25">
      <c r="A19">
        <f t="shared" si="0"/>
        <v>14</v>
      </c>
      <c r="B19" s="456" t="s">
        <v>22</v>
      </c>
      <c r="C19" s="457"/>
      <c r="D19" s="457"/>
      <c r="E19" s="457"/>
      <c r="F19" s="457"/>
      <c r="G19" s="457"/>
      <c r="H19" s="360">
        <f>IF($H$12=Mindesteinkommen!$E$71,Mindesteinkommen!E78,IF($H$12=Mindesteinkommen!$F$71,Mindesteinkommen!F78,IF($H$12=Mindesteinkommen!$G$71,Mindesteinkommen!G78,Mindesteinkommen!H78)))</f>
        <v>3400</v>
      </c>
      <c r="J19" s="8"/>
      <c r="K19" s="368"/>
      <c r="L19" s="368"/>
      <c r="M19" s="368"/>
      <c r="N19" s="368"/>
      <c r="O19" s="368"/>
      <c r="P19" s="368"/>
      <c r="Q19" s="368"/>
      <c r="R19" s="368"/>
      <c r="S19" s="368"/>
      <c r="T19" s="368"/>
      <c r="U19" s="368"/>
      <c r="V19" s="368"/>
      <c r="W19" s="368"/>
      <c r="X19" s="368"/>
      <c r="Y19" s="368"/>
      <c r="Z19" s="361"/>
      <c r="AA19" s="365"/>
      <c r="AB19" s="361"/>
      <c r="AC19" s="366"/>
      <c r="AD19" s="367"/>
      <c r="AE19" s="367"/>
      <c r="AF19" s="7"/>
    </row>
    <row r="20" spans="1:32" ht="15" hidden="1" customHeight="1" x14ac:dyDescent="0.25">
      <c r="A20">
        <f t="shared" si="0"/>
        <v>15</v>
      </c>
      <c r="B20" s="456" t="s">
        <v>23</v>
      </c>
      <c r="C20" s="457"/>
      <c r="D20" s="457"/>
      <c r="E20" s="457"/>
      <c r="F20" s="457"/>
      <c r="G20" s="457"/>
      <c r="H20" s="360">
        <f>IF($H$12=Mindesteinkommen!$E$71,Mindesteinkommen!E79,IF($H$12=Mindesteinkommen!$F$71,Mindesteinkommen!F79,IF($H$12=Mindesteinkommen!$G$71,Mindesteinkommen!G79,Mindesteinkommen!H79)))</f>
        <v>3600</v>
      </c>
      <c r="J20" s="369"/>
      <c r="K20" s="370"/>
      <c r="L20" s="370"/>
      <c r="M20" s="370"/>
      <c r="N20" s="370"/>
      <c r="O20" s="370"/>
      <c r="P20" s="370"/>
      <c r="Q20" s="370"/>
      <c r="R20" s="370"/>
      <c r="S20" s="370"/>
      <c r="T20" s="370"/>
      <c r="U20" s="370"/>
      <c r="V20" s="370"/>
      <c r="W20" s="370"/>
      <c r="X20" s="370"/>
      <c r="Y20" s="370"/>
      <c r="Z20" s="361"/>
      <c r="AA20" s="365"/>
      <c r="AB20" s="361"/>
      <c r="AC20" s="366"/>
      <c r="AD20" s="367"/>
      <c r="AE20" s="367"/>
      <c r="AF20" s="7"/>
    </row>
    <row r="21" spans="1:32" ht="60" customHeight="1" x14ac:dyDescent="0.25">
      <c r="A21">
        <f t="shared" si="0"/>
        <v>16</v>
      </c>
      <c r="B21" s="474" t="s">
        <v>16</v>
      </c>
      <c r="C21" s="475"/>
      <c r="D21" s="475"/>
      <c r="E21" s="475"/>
      <c r="F21" s="475"/>
      <c r="G21" s="475"/>
      <c r="H21" s="21">
        <v>100</v>
      </c>
      <c r="I21" s="363"/>
      <c r="K21" s="513" t="s">
        <v>96</v>
      </c>
      <c r="L21" s="513"/>
      <c r="M21" s="513"/>
      <c r="N21" s="513"/>
      <c r="O21" s="513"/>
      <c r="P21" s="513"/>
      <c r="Q21" s="513"/>
      <c r="R21" s="513"/>
      <c r="S21" s="513"/>
      <c r="T21" s="513"/>
      <c r="U21" s="513"/>
      <c r="V21" s="513"/>
      <c r="W21" s="513"/>
      <c r="X21" s="513"/>
      <c r="Y21" s="513"/>
      <c r="Z21" s="7"/>
      <c r="AA21" s="7"/>
      <c r="AB21" s="7"/>
      <c r="AC21" s="7"/>
      <c r="AD21" s="7"/>
      <c r="AE21" s="7"/>
      <c r="AF21" s="7"/>
    </row>
    <row r="22" spans="1:32" ht="24" customHeight="1" x14ac:dyDescent="0.25">
      <c r="A22">
        <f t="shared" si="0"/>
        <v>17</v>
      </c>
      <c r="B22" s="474" t="s">
        <v>181</v>
      </c>
      <c r="C22" s="475"/>
      <c r="D22" s="475"/>
      <c r="E22" s="475"/>
      <c r="F22" s="475"/>
      <c r="G22" s="475"/>
      <c r="H22" s="517" t="s">
        <v>183</v>
      </c>
      <c r="I22" s="517"/>
      <c r="J22" s="517"/>
      <c r="K22" s="512" t="s">
        <v>191</v>
      </c>
      <c r="L22" s="512"/>
      <c r="M22" s="512"/>
      <c r="N22" s="512"/>
      <c r="O22" s="512"/>
      <c r="P22" s="512"/>
      <c r="Q22" s="512"/>
      <c r="R22" s="512"/>
      <c r="S22" s="512"/>
      <c r="T22" s="512"/>
      <c r="U22" s="512"/>
      <c r="V22" s="512"/>
      <c r="W22" s="512"/>
      <c r="X22" s="512"/>
      <c r="Y22" s="512"/>
      <c r="Z22" s="7"/>
      <c r="AA22" s="7"/>
      <c r="AB22" s="7"/>
      <c r="AC22" s="7"/>
      <c r="AD22" s="7"/>
      <c r="AE22" s="7"/>
      <c r="AF22" s="7"/>
    </row>
    <row r="23" spans="1:32" ht="15" customHeight="1" x14ac:dyDescent="0.25">
      <c r="A23">
        <f t="shared" si="0"/>
        <v>18</v>
      </c>
      <c r="B23" s="459">
        <f>IF($H$5=Auswahltabelle!$A$7,Auswahltabelle!F5,Auswahltabelle!E5)</f>
        <v>6</v>
      </c>
      <c r="C23" s="460"/>
      <c r="D23" s="460"/>
      <c r="E23" s="460"/>
      <c r="F23" s="460"/>
      <c r="G23" s="460"/>
      <c r="H23" s="124">
        <v>320</v>
      </c>
      <c r="I23" s="363"/>
      <c r="K23" s="514" t="s">
        <v>101</v>
      </c>
      <c r="L23" s="514"/>
      <c r="M23" s="514"/>
      <c r="N23" s="514"/>
      <c r="O23" s="514"/>
      <c r="P23" s="514"/>
      <c r="Q23" s="514"/>
      <c r="R23" s="514"/>
      <c r="S23" s="514"/>
      <c r="T23" s="514"/>
      <c r="U23" s="514"/>
      <c r="V23" s="514"/>
      <c r="W23" s="514"/>
      <c r="X23" s="514"/>
      <c r="Y23" s="514"/>
      <c r="Z23" s="7"/>
      <c r="AA23" s="7"/>
      <c r="AB23" s="7"/>
      <c r="AC23" s="7"/>
      <c r="AD23" s="7"/>
      <c r="AE23" s="7"/>
      <c r="AF23" s="7"/>
    </row>
    <row r="24" spans="1:32" x14ac:dyDescent="0.25">
      <c r="B24" s="459">
        <f>B23+1</f>
        <v>7</v>
      </c>
      <c r="C24" s="460"/>
      <c r="D24" s="460"/>
      <c r="E24" s="460"/>
      <c r="F24" s="460"/>
      <c r="G24" s="460"/>
      <c r="H24" s="124">
        <v>330</v>
      </c>
      <c r="I24" s="363"/>
      <c r="J24" s="314"/>
      <c r="K24" s="515"/>
      <c r="L24" s="515"/>
      <c r="M24" s="515"/>
      <c r="N24" s="515"/>
      <c r="O24" s="515"/>
      <c r="P24" s="515"/>
      <c r="Q24" s="515"/>
      <c r="R24" s="515"/>
      <c r="S24" s="515"/>
      <c r="T24" s="515"/>
      <c r="U24" s="515"/>
      <c r="V24" s="515"/>
      <c r="W24" s="515"/>
      <c r="X24" s="515"/>
      <c r="Y24" s="515"/>
      <c r="Z24" s="7"/>
      <c r="AA24" s="7"/>
      <c r="AB24" s="7"/>
      <c r="AC24" s="7"/>
      <c r="AD24" s="7"/>
      <c r="AE24" s="7"/>
      <c r="AF24" s="7"/>
    </row>
    <row r="25" spans="1:32" x14ac:dyDescent="0.25">
      <c r="B25" s="459">
        <f t="shared" ref="B25:B26" si="2">B24+1</f>
        <v>8</v>
      </c>
      <c r="C25" s="460"/>
      <c r="D25" s="460"/>
      <c r="E25" s="460"/>
      <c r="F25" s="460"/>
      <c r="G25" s="460"/>
      <c r="H25" s="124">
        <v>340</v>
      </c>
      <c r="I25" s="363"/>
      <c r="J25" s="314"/>
      <c r="K25" s="515"/>
      <c r="L25" s="515"/>
      <c r="M25" s="515"/>
      <c r="N25" s="515"/>
      <c r="O25" s="515"/>
      <c r="P25" s="515"/>
      <c r="Q25" s="515"/>
      <c r="R25" s="515"/>
      <c r="S25" s="515"/>
      <c r="T25" s="515"/>
      <c r="U25" s="515"/>
      <c r="V25" s="515"/>
      <c r="W25" s="515"/>
      <c r="X25" s="515"/>
      <c r="Y25" s="515"/>
      <c r="Z25" s="7"/>
      <c r="AA25" s="7"/>
      <c r="AB25" s="7"/>
      <c r="AC25" s="7"/>
      <c r="AD25" s="7"/>
      <c r="AE25" s="7"/>
      <c r="AF25" s="7"/>
    </row>
    <row r="26" spans="1:32" x14ac:dyDescent="0.25">
      <c r="A26">
        <f>A23+1</f>
        <v>19</v>
      </c>
      <c r="B26" s="459">
        <f t="shared" si="2"/>
        <v>9</v>
      </c>
      <c r="C26" s="460"/>
      <c r="D26" s="460"/>
      <c r="E26" s="460"/>
      <c r="F26" s="460"/>
      <c r="G26" s="460"/>
      <c r="H26" s="124">
        <v>350</v>
      </c>
      <c r="I26" s="363"/>
      <c r="J26" s="314"/>
      <c r="K26" s="515"/>
      <c r="L26" s="515"/>
      <c r="M26" s="515"/>
      <c r="N26" s="515"/>
      <c r="O26" s="515"/>
      <c r="P26" s="515"/>
      <c r="Q26" s="515"/>
      <c r="R26" s="515"/>
      <c r="S26" s="515"/>
      <c r="T26" s="515"/>
      <c r="U26" s="515"/>
      <c r="V26" s="515"/>
      <c r="W26" s="515"/>
      <c r="X26" s="515"/>
      <c r="Y26" s="515"/>
      <c r="Z26" s="7"/>
      <c r="AA26" s="7"/>
      <c r="AB26" s="7"/>
      <c r="AC26" s="7"/>
      <c r="AD26" s="7"/>
      <c r="AE26" s="7"/>
      <c r="AF26" s="7"/>
    </row>
    <row r="27" spans="1:32" x14ac:dyDescent="0.25">
      <c r="B27" s="489">
        <f>B26</f>
        <v>9</v>
      </c>
      <c r="C27" s="489"/>
      <c r="D27" s="489"/>
      <c r="E27" s="489"/>
      <c r="F27" s="489"/>
      <c r="G27" s="489"/>
      <c r="H27" s="124">
        <v>390</v>
      </c>
      <c r="I27" s="363"/>
      <c r="J27" s="315"/>
      <c r="K27" s="516"/>
      <c r="L27" s="516"/>
      <c r="M27" s="516"/>
      <c r="N27" s="516"/>
      <c r="O27" s="516"/>
      <c r="P27" s="516"/>
      <c r="Q27" s="516"/>
      <c r="R27" s="516"/>
      <c r="S27" s="516"/>
      <c r="T27" s="516"/>
      <c r="U27" s="516"/>
      <c r="V27" s="516"/>
      <c r="W27" s="516"/>
      <c r="X27" s="516"/>
      <c r="Y27" s="516"/>
      <c r="Z27" s="7"/>
      <c r="AA27" s="7"/>
      <c r="AB27" s="7"/>
      <c r="AC27" s="7"/>
      <c r="AD27" s="7"/>
      <c r="AE27" s="7"/>
      <c r="AF27" s="7"/>
    </row>
    <row r="28" spans="1:32" ht="87" customHeight="1" x14ac:dyDescent="0.25">
      <c r="A28">
        <f>A26+1</f>
        <v>20</v>
      </c>
      <c r="B28" s="448" t="s">
        <v>19</v>
      </c>
      <c r="C28" s="451"/>
      <c r="D28" s="451"/>
      <c r="E28" s="451"/>
      <c r="F28" s="451"/>
      <c r="G28" s="451"/>
      <c r="H28" s="183">
        <v>461</v>
      </c>
      <c r="I28" s="184">
        <v>473</v>
      </c>
      <c r="K28" s="505" t="s">
        <v>102</v>
      </c>
      <c r="L28" s="506"/>
      <c r="M28" s="506"/>
      <c r="N28" s="506"/>
      <c r="O28" s="506"/>
      <c r="P28" s="506"/>
      <c r="Q28" s="506"/>
      <c r="R28" s="506"/>
      <c r="S28" s="506"/>
      <c r="T28" s="506"/>
      <c r="U28" s="506"/>
      <c r="V28" s="506"/>
      <c r="W28" s="506"/>
      <c r="X28" s="506"/>
      <c r="Y28" s="506"/>
      <c r="Z28" s="7"/>
      <c r="AA28" s="7"/>
      <c r="AB28" s="7"/>
      <c r="AC28" s="7"/>
      <c r="AD28" s="7"/>
      <c r="AE28" s="7"/>
      <c r="AF28" s="7"/>
    </row>
    <row r="29" spans="1:32" ht="70.7" customHeight="1" x14ac:dyDescent="0.25">
      <c r="A29">
        <f t="shared" si="0"/>
        <v>21</v>
      </c>
      <c r="B29" s="448" t="s">
        <v>106</v>
      </c>
      <c r="C29" s="448"/>
      <c r="D29" s="449"/>
      <c r="E29" s="449"/>
      <c r="F29" s="449"/>
      <c r="G29" s="449"/>
      <c r="H29" s="127">
        <v>0.15</v>
      </c>
      <c r="I29" s="363"/>
      <c r="K29" s="507" t="s">
        <v>108</v>
      </c>
      <c r="L29" s="507"/>
      <c r="M29" s="507"/>
      <c r="N29" s="507"/>
      <c r="O29" s="507"/>
      <c r="P29" s="507"/>
      <c r="Q29" s="507"/>
      <c r="R29" s="507"/>
      <c r="S29" s="507"/>
      <c r="T29" s="507"/>
      <c r="U29" s="507"/>
      <c r="V29" s="507"/>
      <c r="W29" s="507"/>
      <c r="X29" s="507"/>
      <c r="Y29" s="507"/>
      <c r="Z29" s="7"/>
      <c r="AA29" s="7"/>
      <c r="AB29" s="7"/>
      <c r="AC29" s="7"/>
      <c r="AD29" s="7"/>
      <c r="AE29" s="7"/>
      <c r="AF29" s="7"/>
    </row>
    <row r="30" spans="1:32" ht="70.7" customHeight="1" x14ac:dyDescent="0.25">
      <c r="B30" s="448" t="s">
        <v>105</v>
      </c>
      <c r="C30" s="448"/>
      <c r="D30" s="449"/>
      <c r="E30" s="449"/>
      <c r="F30" s="449"/>
      <c r="G30" s="449"/>
      <c r="H30" s="127">
        <v>0.15</v>
      </c>
      <c r="I30" s="116">
        <f>MAX(E47:E119)</f>
        <v>0.15</v>
      </c>
      <c r="J30" s="344"/>
      <c r="K30" s="445"/>
      <c r="L30" s="445"/>
      <c r="M30" s="445"/>
      <c r="N30" s="445"/>
      <c r="O30" s="445"/>
      <c r="P30" s="445"/>
      <c r="Q30" s="445"/>
      <c r="R30" s="445"/>
      <c r="S30" s="445"/>
      <c r="T30" s="445"/>
      <c r="U30" s="445"/>
      <c r="V30" s="445"/>
      <c r="W30" s="445"/>
      <c r="X30" s="445"/>
      <c r="Y30" s="445"/>
      <c r="Z30" s="7"/>
      <c r="AA30" s="7"/>
      <c r="AB30" s="7"/>
      <c r="AC30" s="7"/>
      <c r="AD30" s="7"/>
      <c r="AE30" s="7"/>
      <c r="AF30" s="7"/>
    </row>
    <row r="31" spans="1:32" ht="70.7" customHeight="1" x14ac:dyDescent="0.25">
      <c r="B31" s="448" t="s">
        <v>107</v>
      </c>
      <c r="C31" s="448"/>
      <c r="D31" s="449"/>
      <c r="E31" s="449"/>
      <c r="F31" s="449"/>
      <c r="G31" s="449"/>
      <c r="H31" s="181">
        <v>4.4999999999999997E-3</v>
      </c>
      <c r="I31" s="363"/>
      <c r="J31" s="345"/>
      <c r="K31" s="508"/>
      <c r="L31" s="508"/>
      <c r="M31" s="508"/>
      <c r="N31" s="508"/>
      <c r="O31" s="508"/>
      <c r="P31" s="508"/>
      <c r="Q31" s="508"/>
      <c r="R31" s="508"/>
      <c r="S31" s="508"/>
      <c r="T31" s="508"/>
      <c r="U31" s="508"/>
      <c r="V31" s="508"/>
      <c r="W31" s="508"/>
      <c r="X31" s="508"/>
      <c r="Y31" s="508"/>
      <c r="Z31" s="7"/>
      <c r="AA31" s="7"/>
      <c r="AB31" s="7"/>
      <c r="AC31" s="7"/>
      <c r="AD31" s="7"/>
      <c r="AE31" s="7"/>
      <c r="AF31" s="7"/>
    </row>
    <row r="32" spans="1:32" ht="68.099999999999994" customHeight="1" x14ac:dyDescent="0.25">
      <c r="A32">
        <f>A29+1</f>
        <v>22</v>
      </c>
      <c r="B32" s="458" t="s">
        <v>18</v>
      </c>
      <c r="C32" s="458"/>
      <c r="D32" s="458"/>
      <c r="E32" s="458"/>
      <c r="F32" s="458"/>
      <c r="G32" s="458"/>
      <c r="H32" s="377">
        <v>0.1</v>
      </c>
      <c r="I32" s="116">
        <f>MAX(F53:F126)</f>
        <v>7.3238781678679379E-2</v>
      </c>
      <c r="K32" s="506" t="s">
        <v>104</v>
      </c>
      <c r="L32" s="506"/>
      <c r="M32" s="506"/>
      <c r="N32" s="506"/>
      <c r="O32" s="506"/>
      <c r="P32" s="506"/>
      <c r="Q32" s="506"/>
      <c r="R32" s="506"/>
      <c r="S32" s="506"/>
      <c r="T32" s="506"/>
      <c r="U32" s="506"/>
      <c r="V32" s="506"/>
      <c r="W32" s="506"/>
      <c r="X32" s="506"/>
      <c r="Y32" s="506"/>
      <c r="Z32" s="7"/>
      <c r="AA32" s="7"/>
      <c r="AB32" s="7"/>
      <c r="AC32" s="7"/>
      <c r="AD32" s="7"/>
      <c r="AE32" s="7"/>
      <c r="AF32" s="7"/>
    </row>
    <row r="33" spans="1:32" ht="56.25" hidden="1" customHeight="1" x14ac:dyDescent="0.25">
      <c r="A33">
        <f t="shared" si="0"/>
        <v>23</v>
      </c>
      <c r="B33" s="502" t="s">
        <v>160</v>
      </c>
      <c r="C33" s="502"/>
      <c r="D33" s="503"/>
      <c r="E33" s="503"/>
      <c r="F33" s="503"/>
      <c r="G33" s="503"/>
      <c r="H33" s="378">
        <f>IF($H$5=Auswahltabelle!$A$7,Auswahltabelle!F5,Auswahltabelle!E5)</f>
        <v>6</v>
      </c>
      <c r="I33" s="363"/>
      <c r="J33" s="504" t="s">
        <v>97</v>
      </c>
      <c r="K33" s="504"/>
      <c r="L33" s="504"/>
      <c r="M33" s="504"/>
      <c r="N33" s="504"/>
      <c r="O33" s="504"/>
      <c r="P33" s="504"/>
      <c r="Q33" s="504"/>
      <c r="R33" s="504"/>
      <c r="S33" s="504"/>
      <c r="T33" s="504"/>
      <c r="U33" s="504"/>
      <c r="V33" s="504"/>
      <c r="W33" s="504"/>
      <c r="X33" s="504"/>
      <c r="Y33" s="504"/>
      <c r="Z33" s="7"/>
      <c r="AA33" s="7"/>
      <c r="AB33" s="7"/>
      <c r="AC33" s="7"/>
      <c r="AD33" s="7"/>
      <c r="AE33" s="7"/>
      <c r="AF33" s="7"/>
    </row>
    <row r="34" spans="1:32" ht="54.75" hidden="1" customHeight="1" x14ac:dyDescent="0.25">
      <c r="A34">
        <f t="shared" si="0"/>
        <v>24</v>
      </c>
      <c r="B34" s="448" t="s">
        <v>8</v>
      </c>
      <c r="C34" s="448"/>
      <c r="D34" s="451"/>
      <c r="E34" s="451"/>
      <c r="F34" s="451"/>
      <c r="G34" s="451"/>
      <c r="H34" s="378">
        <f>IF($H$5=Auswahltabelle!$A$7,Auswahltabelle!F6,Auswahltabelle!E6)</f>
        <v>9</v>
      </c>
      <c r="I34" s="363"/>
      <c r="J34" s="504" t="s">
        <v>98</v>
      </c>
      <c r="K34" s="504"/>
      <c r="L34" s="504"/>
      <c r="M34" s="504"/>
      <c r="N34" s="504"/>
      <c r="O34" s="504"/>
      <c r="P34" s="504"/>
      <c r="Q34" s="504"/>
      <c r="R34" s="504"/>
      <c r="S34" s="504"/>
      <c r="T34" s="504"/>
      <c r="U34" s="504"/>
      <c r="V34" s="504"/>
      <c r="W34" s="504"/>
      <c r="X34" s="504"/>
      <c r="Y34" s="504"/>
      <c r="Z34" s="7"/>
      <c r="AA34" s="7"/>
      <c r="AB34" s="7"/>
      <c r="AC34" s="7"/>
      <c r="AD34" s="7"/>
      <c r="AE34" s="7"/>
      <c r="AF34" s="7"/>
    </row>
    <row r="35" spans="1:32" ht="43.15" hidden="1" customHeight="1" x14ac:dyDescent="0.25">
      <c r="A35">
        <f t="shared" si="0"/>
        <v>25</v>
      </c>
      <c r="B35" s="448" t="s">
        <v>161</v>
      </c>
      <c r="C35" s="448"/>
      <c r="D35" s="451"/>
      <c r="E35" s="451"/>
      <c r="F35" s="451"/>
      <c r="G35" s="451"/>
      <c r="H35" s="250">
        <f>H34</f>
        <v>9</v>
      </c>
      <c r="I35" s="363"/>
      <c r="J35" s="518" t="s">
        <v>100</v>
      </c>
      <c r="K35" s="518"/>
      <c r="L35" s="518"/>
      <c r="M35" s="518"/>
      <c r="N35" s="518"/>
      <c r="O35" s="518"/>
      <c r="P35" s="518"/>
      <c r="Q35" s="518"/>
      <c r="R35" s="518"/>
      <c r="S35" s="518"/>
      <c r="T35" s="518"/>
      <c r="U35" s="518"/>
      <c r="V35" s="518"/>
      <c r="W35" s="518"/>
      <c r="X35" s="518"/>
      <c r="Y35" s="518"/>
      <c r="Z35" s="7"/>
      <c r="AA35" s="499"/>
      <c r="AB35" s="457"/>
      <c r="AC35" s="457"/>
      <c r="AD35" s="457"/>
      <c r="AE35" s="457"/>
      <c r="AF35" s="457"/>
    </row>
    <row r="36" spans="1:32" ht="27.4" customHeight="1" x14ac:dyDescent="0.25">
      <c r="A36">
        <f t="shared" si="0"/>
        <v>26</v>
      </c>
      <c r="B36" s="456" t="str">
        <f>"1. prozentuale Erhöhung bis "&amp; $H$33+1 &amp;" h"</f>
        <v>1. prozentuale Erhöhung bis 7 h</v>
      </c>
      <c r="C36" s="457"/>
      <c r="D36" s="457"/>
      <c r="E36" s="457"/>
      <c r="F36" s="457"/>
      <c r="G36" s="457"/>
      <c r="H36" s="125">
        <v>0.02</v>
      </c>
      <c r="I36" s="419">
        <f>1+H36-1</f>
        <v>2.0000000000000018E-2</v>
      </c>
      <c r="K36" s="509" t="s">
        <v>197</v>
      </c>
      <c r="L36" s="509"/>
      <c r="M36" s="509"/>
      <c r="N36" s="509"/>
      <c r="O36" s="509"/>
      <c r="P36" s="509"/>
      <c r="Q36" s="509"/>
      <c r="R36" s="509"/>
      <c r="S36" s="509"/>
      <c r="T36" s="509"/>
      <c r="U36" s="509"/>
      <c r="V36" s="509"/>
      <c r="W36" s="509"/>
      <c r="X36" s="509"/>
      <c r="Y36" s="509"/>
      <c r="Z36" s="7"/>
      <c r="AA36" s="7"/>
      <c r="AB36" s="7"/>
      <c r="AC36" s="7"/>
      <c r="AD36" s="7"/>
      <c r="AE36" s="7"/>
      <c r="AF36" s="7"/>
    </row>
    <row r="37" spans="1:32" ht="27.4" customHeight="1" x14ac:dyDescent="0.25">
      <c r="B37" s="456" t="str">
        <f>"2. prozentuale Erhöhung bis "&amp; $H$33+2 &amp;" h"</f>
        <v>2. prozentuale Erhöhung bis 8 h</v>
      </c>
      <c r="C37" s="457"/>
      <c r="D37" s="457"/>
      <c r="E37" s="457"/>
      <c r="F37" s="457"/>
      <c r="G37" s="457"/>
      <c r="H37" s="125">
        <v>0.05</v>
      </c>
      <c r="I37" s="419">
        <f>(I36*(1+H37))+H37</f>
        <v>7.1000000000000021E-2</v>
      </c>
      <c r="K37" s="442"/>
      <c r="L37" s="442"/>
      <c r="M37" s="442"/>
      <c r="N37" s="442"/>
      <c r="O37" s="442"/>
      <c r="P37" s="442"/>
      <c r="Q37" s="442"/>
      <c r="R37" s="442"/>
      <c r="S37" s="442"/>
      <c r="T37" s="442"/>
      <c r="U37" s="442"/>
      <c r="V37" s="442"/>
      <c r="W37" s="442"/>
      <c r="X37" s="442"/>
      <c r="Y37" s="442"/>
      <c r="Z37" s="7"/>
      <c r="AA37" s="7"/>
      <c r="AB37" s="7"/>
      <c r="AC37" s="7"/>
      <c r="AD37" s="7"/>
      <c r="AE37" s="7"/>
      <c r="AF37" s="7"/>
    </row>
    <row r="38" spans="1:32" ht="27.4" customHeight="1" x14ac:dyDescent="0.25">
      <c r="B38" s="456" t="str">
        <f>"3. prozentuale Erhöhung bis "&amp; $H$33+3 &amp;" h"</f>
        <v>3. prozentuale Erhöhung bis 9 h</v>
      </c>
      <c r="C38" s="457"/>
      <c r="D38" s="457"/>
      <c r="E38" s="457"/>
      <c r="F38" s="457"/>
      <c r="G38" s="457"/>
      <c r="H38" s="125">
        <v>0.05</v>
      </c>
      <c r="I38" s="419">
        <f>(I37*(1+H38))+H38</f>
        <v>0.12455000000000002</v>
      </c>
      <c r="K38" s="442"/>
      <c r="L38" s="442"/>
      <c r="M38" s="442"/>
      <c r="N38" s="442"/>
      <c r="O38" s="442"/>
      <c r="P38" s="442"/>
      <c r="Q38" s="442"/>
      <c r="R38" s="442"/>
      <c r="S38" s="442"/>
      <c r="T38" s="442"/>
      <c r="U38" s="442"/>
      <c r="V38" s="442"/>
      <c r="W38" s="442"/>
      <c r="X38" s="442"/>
      <c r="Y38" s="442"/>
      <c r="Z38" s="7"/>
      <c r="AA38" s="7"/>
      <c r="AB38" s="7"/>
      <c r="AC38" s="7"/>
      <c r="AD38" s="7"/>
      <c r="AE38" s="7"/>
      <c r="AF38" s="7"/>
    </row>
    <row r="39" spans="1:32" ht="33" customHeight="1" x14ac:dyDescent="0.25">
      <c r="A39">
        <f>A36+1</f>
        <v>27</v>
      </c>
      <c r="B39" s="456" t="str">
        <f>"4. prozentuale Erhöhung über "&amp; $H$33+3 &amp;" h"</f>
        <v>4. prozentuale Erhöhung über 9 h</v>
      </c>
      <c r="C39" s="457"/>
      <c r="D39" s="457"/>
      <c r="E39" s="457"/>
      <c r="F39" s="457"/>
      <c r="G39" s="457"/>
      <c r="H39" s="126">
        <v>0.05</v>
      </c>
      <c r="I39" s="419">
        <f>(I38*(1+H39))+H39</f>
        <v>0.18077750000000004</v>
      </c>
      <c r="J39" s="315"/>
      <c r="K39" s="510"/>
      <c r="L39" s="510"/>
      <c r="M39" s="510"/>
      <c r="N39" s="510"/>
      <c r="O39" s="510"/>
      <c r="P39" s="510"/>
      <c r="Q39" s="510"/>
      <c r="R39" s="510"/>
      <c r="S39" s="510"/>
      <c r="T39" s="510"/>
      <c r="U39" s="510"/>
      <c r="V39" s="510"/>
      <c r="W39" s="510"/>
      <c r="X39" s="510"/>
      <c r="Y39" s="510"/>
      <c r="Z39" s="7"/>
      <c r="AA39" s="7"/>
      <c r="AB39" s="7"/>
      <c r="AC39" s="7"/>
      <c r="AD39" s="7"/>
      <c r="AE39" s="7"/>
      <c r="AF39" s="7"/>
    </row>
    <row r="40" spans="1:32" ht="40.5" customHeight="1" x14ac:dyDescent="0.25">
      <c r="B40" s="500" t="s">
        <v>201</v>
      </c>
      <c r="C40" s="500"/>
      <c r="D40" s="500"/>
      <c r="E40" s="500"/>
      <c r="F40" s="500"/>
      <c r="G40" s="500"/>
      <c r="H40" s="426">
        <v>2</v>
      </c>
      <c r="I40" s="23"/>
      <c r="J40" s="484" t="s">
        <v>202</v>
      </c>
      <c r="K40" s="484"/>
      <c r="L40" s="484"/>
      <c r="M40" s="484"/>
      <c r="N40" s="484"/>
      <c r="O40" s="484"/>
      <c r="P40" s="484"/>
      <c r="Q40" s="484"/>
      <c r="R40" s="484"/>
      <c r="S40" s="484"/>
      <c r="T40" s="484"/>
      <c r="U40" s="484"/>
      <c r="V40" s="484"/>
      <c r="W40" s="484"/>
      <c r="X40" s="484"/>
      <c r="Y40" s="484"/>
      <c r="Z40" s="7"/>
      <c r="AA40" s="7"/>
      <c r="AB40" s="7"/>
      <c r="AC40" s="7"/>
      <c r="AD40" s="7"/>
      <c r="AE40" s="7"/>
      <c r="AF40" s="7"/>
    </row>
    <row r="41" spans="1:32" ht="40.5" customHeight="1" x14ac:dyDescent="0.25">
      <c r="B41" s="487" t="s">
        <v>203</v>
      </c>
      <c r="C41" s="487"/>
      <c r="D41" s="487"/>
      <c r="E41" s="487"/>
      <c r="F41" s="487"/>
      <c r="G41" s="487"/>
      <c r="H41" s="427">
        <v>3</v>
      </c>
      <c r="I41" s="245"/>
      <c r="J41" s="485"/>
      <c r="K41" s="485"/>
      <c r="L41" s="485"/>
      <c r="M41" s="485"/>
      <c r="N41" s="485"/>
      <c r="O41" s="485"/>
      <c r="P41" s="485"/>
      <c r="Q41" s="485"/>
      <c r="R41" s="485"/>
      <c r="S41" s="485"/>
      <c r="T41" s="485"/>
      <c r="U41" s="485"/>
      <c r="V41" s="485"/>
      <c r="W41" s="485"/>
      <c r="X41" s="485"/>
      <c r="Y41" s="485"/>
      <c r="Z41" s="7"/>
      <c r="AA41" s="7"/>
      <c r="AB41" s="7"/>
      <c r="AC41" s="7"/>
      <c r="AD41" s="7"/>
      <c r="AE41" s="7"/>
      <c r="AF41" s="7"/>
    </row>
    <row r="42" spans="1:32" ht="40.5" customHeight="1" x14ac:dyDescent="0.25">
      <c r="B42" s="487" t="s">
        <v>204</v>
      </c>
      <c r="C42" s="487"/>
      <c r="D42" s="487"/>
      <c r="E42" s="487"/>
      <c r="F42" s="487"/>
      <c r="G42" s="487"/>
      <c r="H42" s="427">
        <v>4</v>
      </c>
      <c r="I42" s="245"/>
      <c r="J42" s="485"/>
      <c r="K42" s="485"/>
      <c r="L42" s="485"/>
      <c r="M42" s="485"/>
      <c r="N42" s="485"/>
      <c r="O42" s="485"/>
      <c r="P42" s="485"/>
      <c r="Q42" s="485"/>
      <c r="R42" s="485"/>
      <c r="S42" s="485"/>
      <c r="T42" s="485"/>
      <c r="U42" s="485"/>
      <c r="V42" s="485"/>
      <c r="W42" s="485"/>
      <c r="X42" s="485"/>
      <c r="Y42" s="485"/>
      <c r="Z42" s="7"/>
      <c r="AA42" s="7"/>
      <c r="AB42" s="7"/>
      <c r="AC42" s="7"/>
      <c r="AD42" s="7"/>
      <c r="AE42" s="7"/>
      <c r="AF42" s="7"/>
    </row>
    <row r="43" spans="1:32" ht="15" hidden="1" customHeight="1" x14ac:dyDescent="0.25">
      <c r="B43" s="487" t="s">
        <v>26</v>
      </c>
      <c r="C43" s="487"/>
      <c r="D43" s="487"/>
      <c r="E43" s="487"/>
      <c r="F43" s="487"/>
      <c r="G43" s="487"/>
      <c r="H43" s="371">
        <v>5</v>
      </c>
      <c r="I43" s="245"/>
      <c r="J43" s="485"/>
      <c r="K43" s="485"/>
      <c r="L43" s="485"/>
      <c r="M43" s="485"/>
      <c r="N43" s="485"/>
      <c r="O43" s="485"/>
      <c r="P43" s="485"/>
      <c r="Q43" s="485"/>
      <c r="R43" s="485"/>
      <c r="S43" s="485"/>
      <c r="T43" s="485"/>
      <c r="U43" s="485"/>
      <c r="V43" s="485"/>
      <c r="W43" s="485"/>
      <c r="X43" s="485"/>
      <c r="Y43" s="485"/>
      <c r="Z43" s="7"/>
      <c r="AA43" s="7"/>
      <c r="AB43" s="7"/>
      <c r="AC43" s="7"/>
      <c r="AD43" s="7"/>
      <c r="AE43" s="7"/>
      <c r="AF43" s="7"/>
    </row>
    <row r="44" spans="1:32" ht="15" hidden="1" customHeight="1" x14ac:dyDescent="0.25">
      <c r="B44" s="487" t="s">
        <v>27</v>
      </c>
      <c r="C44" s="487"/>
      <c r="D44" s="487"/>
      <c r="E44" s="487"/>
      <c r="F44" s="487"/>
      <c r="G44" s="487"/>
      <c r="H44" s="371">
        <v>6</v>
      </c>
      <c r="I44" s="245"/>
      <c r="J44" s="485"/>
      <c r="K44" s="485"/>
      <c r="L44" s="485"/>
      <c r="M44" s="485"/>
      <c r="N44" s="485"/>
      <c r="O44" s="485"/>
      <c r="P44" s="485"/>
      <c r="Q44" s="485"/>
      <c r="R44" s="485"/>
      <c r="S44" s="485"/>
      <c r="T44" s="485"/>
      <c r="U44" s="485"/>
      <c r="V44" s="485"/>
      <c r="W44" s="485"/>
      <c r="X44" s="485"/>
      <c r="Y44" s="485"/>
      <c r="Z44" s="7"/>
      <c r="AA44" s="7"/>
      <c r="AB44" s="7"/>
      <c r="AC44" s="7"/>
      <c r="AD44" s="7"/>
      <c r="AE44" s="7"/>
      <c r="AF44" s="7"/>
    </row>
    <row r="45" spans="1:32" ht="15" hidden="1" customHeight="1" x14ac:dyDescent="0.25">
      <c r="B45" s="487" t="s">
        <v>28</v>
      </c>
      <c r="C45" s="487"/>
      <c r="D45" s="487"/>
      <c r="E45" s="487"/>
      <c r="F45" s="487"/>
      <c r="G45" s="487"/>
      <c r="H45" s="371">
        <v>7</v>
      </c>
      <c r="I45" s="245"/>
      <c r="J45" s="485"/>
      <c r="K45" s="485"/>
      <c r="L45" s="485"/>
      <c r="M45" s="485"/>
      <c r="N45" s="485"/>
      <c r="O45" s="485"/>
      <c r="P45" s="485"/>
      <c r="Q45" s="485"/>
      <c r="R45" s="485"/>
      <c r="S45" s="485"/>
      <c r="T45" s="485"/>
      <c r="U45" s="485"/>
      <c r="V45" s="485"/>
      <c r="W45" s="485"/>
      <c r="X45" s="485"/>
      <c r="Y45" s="485"/>
      <c r="Z45" s="7"/>
      <c r="AA45" s="7"/>
      <c r="AB45" s="7"/>
      <c r="AC45" s="7"/>
      <c r="AD45" s="7"/>
      <c r="AE45" s="7"/>
      <c r="AF45" s="7"/>
    </row>
    <row r="46" spans="1:32" ht="36.75" hidden="1" customHeight="1" x14ac:dyDescent="0.25">
      <c r="B46" s="471" t="s">
        <v>29</v>
      </c>
      <c r="C46" s="471"/>
      <c r="D46" s="471"/>
      <c r="E46" s="471"/>
      <c r="F46" s="471"/>
      <c r="G46" s="471"/>
      <c r="H46" s="372">
        <v>8</v>
      </c>
      <c r="I46" s="373"/>
      <c r="J46" s="486"/>
      <c r="K46" s="486"/>
      <c r="L46" s="486"/>
      <c r="M46" s="486"/>
      <c r="N46" s="486"/>
      <c r="O46" s="486"/>
      <c r="P46" s="486"/>
      <c r="Q46" s="486"/>
      <c r="R46" s="486"/>
      <c r="S46" s="486"/>
      <c r="T46" s="486"/>
      <c r="U46" s="486"/>
      <c r="V46" s="486"/>
      <c r="W46" s="486"/>
      <c r="X46" s="486"/>
      <c r="Y46" s="486"/>
      <c r="Z46" s="7"/>
      <c r="AA46" s="7"/>
      <c r="AB46" s="7"/>
      <c r="AC46" s="7"/>
      <c r="AD46" s="7"/>
      <c r="AE46" s="7"/>
      <c r="AF46" s="7"/>
    </row>
    <row r="47" spans="1:32" ht="15.75" x14ac:dyDescent="0.25">
      <c r="A47">
        <f>A39+1</f>
        <v>28</v>
      </c>
      <c r="B47" s="472"/>
      <c r="C47" s="473"/>
      <c r="D47" s="473"/>
      <c r="E47" s="473"/>
      <c r="F47" s="473"/>
      <c r="G47" s="473"/>
      <c r="H47" s="473"/>
      <c r="I47" s="473"/>
      <c r="J47" s="473"/>
      <c r="K47" s="23"/>
      <c r="L47" s="23"/>
      <c r="M47" s="23"/>
      <c r="N47" s="24"/>
      <c r="O47" s="23"/>
      <c r="P47" s="23"/>
      <c r="Q47" s="433"/>
      <c r="R47" s="23"/>
      <c r="S47" s="23"/>
      <c r="T47" s="23"/>
      <c r="U47" s="23"/>
      <c r="V47" s="23"/>
      <c r="W47" s="23"/>
      <c r="X47" s="23"/>
      <c r="Y47" s="25"/>
      <c r="Z47" s="7"/>
      <c r="AA47" s="7"/>
      <c r="AB47" s="7"/>
      <c r="AC47" s="7"/>
      <c r="AD47" s="432"/>
      <c r="AE47" s="7"/>
      <c r="AF47" s="7"/>
    </row>
    <row r="48" spans="1:32" ht="24.75" customHeight="1" x14ac:dyDescent="0.25">
      <c r="A48">
        <f t="shared" si="0"/>
        <v>29</v>
      </c>
      <c r="B48" s="474" t="s">
        <v>1</v>
      </c>
      <c r="C48" s="474"/>
      <c r="D48" s="475"/>
      <c r="E48" s="464" t="s">
        <v>2</v>
      </c>
      <c r="F48" s="464"/>
      <c r="G48" s="246"/>
      <c r="H48" s="246"/>
      <c r="I48" s="246"/>
      <c r="J48" s="247"/>
      <c r="K48" s="248"/>
      <c r="L48" s="464" t="s">
        <v>3</v>
      </c>
      <c r="M48" s="464"/>
      <c r="N48" s="248"/>
      <c r="O48" s="248"/>
      <c r="P48" s="248"/>
      <c r="Q48" s="248"/>
      <c r="R48" s="248"/>
      <c r="S48" s="488" t="s">
        <v>4</v>
      </c>
      <c r="T48" s="488"/>
      <c r="U48" s="245"/>
      <c r="V48" s="245"/>
      <c r="W48" s="245"/>
      <c r="X48" s="245"/>
      <c r="Y48" s="248"/>
      <c r="Z48" s="501" t="s">
        <v>9</v>
      </c>
      <c r="AA48" s="501"/>
      <c r="AB48" s="248"/>
      <c r="AC48" s="248"/>
      <c r="AD48" s="248"/>
      <c r="AE48" s="248"/>
      <c r="AF48" s="245"/>
    </row>
    <row r="49" spans="1:32" ht="98.25" customHeight="1" x14ac:dyDescent="0.25">
      <c r="A49" s="151">
        <f t="shared" si="0"/>
        <v>30</v>
      </c>
      <c r="B49" s="476"/>
      <c r="C49" s="477"/>
      <c r="D49" s="478"/>
      <c r="E49" s="130" t="s">
        <v>185</v>
      </c>
      <c r="F49" s="130" t="s">
        <v>186</v>
      </c>
      <c r="G49" s="131">
        <v>1</v>
      </c>
      <c r="H49" s="467" t="s">
        <v>184</v>
      </c>
      <c r="I49" s="468"/>
      <c r="J49" s="468"/>
      <c r="K49" s="469"/>
      <c r="L49" s="182" t="s">
        <v>185</v>
      </c>
      <c r="M49" s="147" t="s">
        <v>186</v>
      </c>
      <c r="N49" s="148">
        <v>1</v>
      </c>
      <c r="O49" s="490" t="s">
        <v>184</v>
      </c>
      <c r="P49" s="491"/>
      <c r="Q49" s="491"/>
      <c r="R49" s="492"/>
      <c r="S49" s="346" t="s">
        <v>185</v>
      </c>
      <c r="T49" s="180" t="s">
        <v>186</v>
      </c>
      <c r="U49" s="10">
        <v>1</v>
      </c>
      <c r="V49" s="493" t="s">
        <v>184</v>
      </c>
      <c r="W49" s="494"/>
      <c r="X49" s="494"/>
      <c r="Y49" s="495"/>
      <c r="Z49" s="155" t="s">
        <v>185</v>
      </c>
      <c r="AA49" s="155" t="s">
        <v>186</v>
      </c>
      <c r="AB49" s="156">
        <v>1</v>
      </c>
      <c r="AC49" s="496" t="s">
        <v>184</v>
      </c>
      <c r="AD49" s="497"/>
      <c r="AE49" s="497"/>
      <c r="AF49" s="498"/>
    </row>
    <row r="50" spans="1:32" ht="44.65" customHeight="1" x14ac:dyDescent="0.25">
      <c r="A50" s="151">
        <f t="shared" si="0"/>
        <v>31</v>
      </c>
      <c r="B50" s="461" t="s">
        <v>10</v>
      </c>
      <c r="C50" s="462"/>
      <c r="D50" s="463"/>
      <c r="E50" s="130"/>
      <c r="F50" s="130"/>
      <c r="G50" s="131"/>
      <c r="H50" s="139">
        <f>H36</f>
        <v>0.02</v>
      </c>
      <c r="I50" s="139">
        <f>H37</f>
        <v>0.05</v>
      </c>
      <c r="J50" s="139">
        <f>H38</f>
        <v>0.05</v>
      </c>
      <c r="K50" s="139">
        <f>H39</f>
        <v>0.05</v>
      </c>
      <c r="L50" s="142"/>
      <c r="M50" s="149"/>
      <c r="N50" s="148"/>
      <c r="O50" s="146">
        <f>H36</f>
        <v>0.02</v>
      </c>
      <c r="P50" s="146">
        <f>H37</f>
        <v>0.05</v>
      </c>
      <c r="Q50" s="146">
        <f>H38</f>
        <v>0.05</v>
      </c>
      <c r="R50" s="146">
        <f>H39</f>
        <v>0.05</v>
      </c>
      <c r="S50" s="13"/>
      <c r="T50" s="11"/>
      <c r="U50" s="12"/>
      <c r="V50" s="5">
        <f>H36</f>
        <v>0.02</v>
      </c>
      <c r="W50" s="5">
        <f>H37</f>
        <v>0.05</v>
      </c>
      <c r="X50" s="5">
        <f>H38</f>
        <v>0.05</v>
      </c>
      <c r="Y50" s="5">
        <f>H39</f>
        <v>0.05</v>
      </c>
      <c r="Z50" s="155"/>
      <c r="AA50" s="157"/>
      <c r="AB50" s="158"/>
      <c r="AC50" s="164">
        <f>H36</f>
        <v>0.02</v>
      </c>
      <c r="AD50" s="164">
        <f>H37</f>
        <v>0.05</v>
      </c>
      <c r="AE50" s="164">
        <f>H38</f>
        <v>0.05</v>
      </c>
      <c r="AF50" s="164">
        <f>H39</f>
        <v>0.05</v>
      </c>
    </row>
    <row r="51" spans="1:32" ht="49.15" customHeight="1" x14ac:dyDescent="0.25">
      <c r="A51" s="151">
        <f t="shared" si="0"/>
        <v>32</v>
      </c>
      <c r="B51" s="465" t="s">
        <v>17</v>
      </c>
      <c r="C51" s="465"/>
      <c r="D51" s="466"/>
      <c r="E51" s="130"/>
      <c r="F51" s="132"/>
      <c r="G51" s="133" t="str">
        <f>"bis "&amp; $H$33 &amp;"h"</f>
        <v>bis 6h</v>
      </c>
      <c r="H51" s="133" t="str">
        <f>"bis "&amp; $H$33+1 &amp;"h"</f>
        <v>bis 7h</v>
      </c>
      <c r="I51" s="133" t="str">
        <f>"bis "&amp; $H$33+2 &amp;"h"</f>
        <v>bis 8h</v>
      </c>
      <c r="J51" s="133" t="str">
        <f>"bis "&amp; $H$33+3 &amp;"h"</f>
        <v>bis 9h</v>
      </c>
      <c r="K51" s="133" t="str">
        <f>"über "&amp; $H$33+3 &amp;"h"</f>
        <v>über 9h</v>
      </c>
      <c r="L51" s="142"/>
      <c r="M51" s="128"/>
      <c r="N51" s="316" t="str">
        <f>"bis "&amp; $H$33 &amp;"h"</f>
        <v>bis 6h</v>
      </c>
      <c r="O51" s="316" t="str">
        <f>"bis "&amp; $H$33+1 &amp;"h"</f>
        <v>bis 7h</v>
      </c>
      <c r="P51" s="316" t="str">
        <f>"bis "&amp; $H$33+2 &amp;"h"</f>
        <v>bis 8h</v>
      </c>
      <c r="Q51" s="316" t="str">
        <f>"bis "&amp; $H$33+3 &amp;"h"</f>
        <v>bis 9h</v>
      </c>
      <c r="R51" s="316" t="str">
        <f>"über "&amp; $H$33+3 &amp;"h"</f>
        <v>über 9h</v>
      </c>
      <c r="S51" s="13"/>
      <c r="T51" s="13"/>
      <c r="U51" s="318" t="str">
        <f>"bis "&amp; $H$33 &amp;"h"</f>
        <v>bis 6h</v>
      </c>
      <c r="V51" s="317" t="str">
        <f>"bis "&amp; $H$33+1 &amp;"h"</f>
        <v>bis 7h</v>
      </c>
      <c r="W51" s="317" t="str">
        <f>"bis "&amp; $H$33+2 &amp;"h"</f>
        <v>bis 8h</v>
      </c>
      <c r="X51" s="317" t="str">
        <f>"bis "&amp; $H$33+3 &amp;"h"</f>
        <v>bis 9h</v>
      </c>
      <c r="Y51" s="317" t="str">
        <f>"über "&amp; $H$33+3 &amp;"h"</f>
        <v>über 9h</v>
      </c>
      <c r="Z51" s="155"/>
      <c r="AA51" s="159"/>
      <c r="AB51" s="319" t="str">
        <f>"bis "&amp; $H$33 &amp;"h"</f>
        <v>bis 6h</v>
      </c>
      <c r="AC51" s="320" t="str">
        <f>"bis "&amp; $H$33+1 &amp;"h"</f>
        <v>bis 7h</v>
      </c>
      <c r="AD51" s="320" t="str">
        <f>"bis "&amp; $H$33+2 &amp;"h"</f>
        <v>bis 8h</v>
      </c>
      <c r="AE51" s="320" t="str">
        <f>"bis "&amp; $H$33+3 &amp;"h"</f>
        <v>bis 9h</v>
      </c>
      <c r="AF51" s="320" t="str">
        <f>"über "&amp; $H$33+3 &amp;"h"</f>
        <v>über 9h</v>
      </c>
    </row>
    <row r="52" spans="1:32" x14ac:dyDescent="0.25">
      <c r="A52" s="151">
        <f t="shared" si="0"/>
        <v>33</v>
      </c>
      <c r="B52" s="483" t="str">
        <f>H22</f>
        <v>Monatsnettoeinkommen</v>
      </c>
      <c r="C52" s="477"/>
      <c r="D52" s="478"/>
      <c r="E52" s="130"/>
      <c r="F52" s="134"/>
      <c r="G52" s="135" t="s">
        <v>0</v>
      </c>
      <c r="H52" s="135" t="s">
        <v>0</v>
      </c>
      <c r="I52" s="135" t="s">
        <v>0</v>
      </c>
      <c r="J52" s="140" t="s">
        <v>0</v>
      </c>
      <c r="K52" s="140" t="s">
        <v>0</v>
      </c>
      <c r="L52" s="142"/>
      <c r="M52" s="150"/>
      <c r="N52" s="129" t="s">
        <v>0</v>
      </c>
      <c r="O52" s="129" t="s">
        <v>0</v>
      </c>
      <c r="P52" s="129" t="s">
        <v>0</v>
      </c>
      <c r="Q52" s="129" t="s">
        <v>0</v>
      </c>
      <c r="R52" s="129" t="s">
        <v>0</v>
      </c>
      <c r="S52" s="13"/>
      <c r="T52" s="14"/>
      <c r="U52" s="15" t="s">
        <v>0</v>
      </c>
      <c r="V52" s="15" t="s">
        <v>0</v>
      </c>
      <c r="W52" s="15" t="s">
        <v>0</v>
      </c>
      <c r="X52" s="15" t="s">
        <v>0</v>
      </c>
      <c r="Y52" s="15" t="s">
        <v>0</v>
      </c>
      <c r="Z52" s="155"/>
      <c r="AA52" s="160"/>
      <c r="AB52" s="161" t="s">
        <v>0</v>
      </c>
      <c r="AC52" s="161" t="s">
        <v>0</v>
      </c>
      <c r="AD52" s="161" t="s">
        <v>0</v>
      </c>
      <c r="AE52" s="161" t="s">
        <v>0</v>
      </c>
      <c r="AF52" s="161" t="s">
        <v>0</v>
      </c>
    </row>
    <row r="53" spans="1:32" x14ac:dyDescent="0.25">
      <c r="A53" s="152"/>
      <c r="B53" s="481">
        <f>IF($H$22=Auswahltabelle!$C$37,20000,Eingabe!D53)</f>
        <v>1666.67</v>
      </c>
      <c r="C53" s="482"/>
      <c r="D53" s="153">
        <f>H11</f>
        <v>1666.67</v>
      </c>
      <c r="E53" s="130"/>
      <c r="F53" s="136" t="str">
        <f t="shared" ref="F53:F58" si="3">IF(OR(G53=$H$6,G53=0),"",G53/A53)</f>
        <v/>
      </c>
      <c r="G53" s="137"/>
      <c r="H53" s="137"/>
      <c r="I53" s="137"/>
      <c r="J53" s="138"/>
      <c r="K53" s="141"/>
      <c r="L53" s="142"/>
      <c r="M53" s="142" t="str">
        <f>IF(OR(N53=$H$6,N53=0),"",N53/A53)</f>
        <v/>
      </c>
      <c r="N53" s="143"/>
      <c r="O53" s="143"/>
      <c r="P53" s="143"/>
      <c r="Q53" s="144"/>
      <c r="R53" s="145"/>
      <c r="S53" s="13"/>
      <c r="T53" s="1"/>
      <c r="U53" s="2"/>
      <c r="V53" s="2"/>
      <c r="W53" s="2"/>
      <c r="X53" s="3"/>
      <c r="Y53" s="4"/>
      <c r="Z53" s="155"/>
      <c r="AA53" s="162"/>
      <c r="AB53" s="163"/>
      <c r="AC53" s="163"/>
      <c r="AD53" s="163"/>
      <c r="AE53" s="165"/>
      <c r="AF53" s="166"/>
    </row>
    <row r="54" spans="1:32" x14ac:dyDescent="0.25">
      <c r="A54" s="353">
        <f>SUM(D53+0.01)</f>
        <v>1666.68</v>
      </c>
      <c r="B54" s="324">
        <f>IF($H$22=Auswahltabelle!$C$37,20000,A54)</f>
        <v>1666.68</v>
      </c>
      <c r="C54" s="322">
        <f>IF($H$22=Auswahltabelle!$C$37,Eingabe!D54*12,Eingabe!D54)</f>
        <v>2200</v>
      </c>
      <c r="D54" s="154">
        <f>H13</f>
        <v>2200</v>
      </c>
      <c r="E54" s="136">
        <f>H29</f>
        <v>0.15</v>
      </c>
      <c r="F54" s="136" t="str">
        <f t="shared" si="3"/>
        <v/>
      </c>
      <c r="G54" s="137">
        <f>IF((((A54-1-$H$13)*E54))&gt;$H$23,$H$23,IF((((A54-1-$H$13)*E54))&lt;$H$6,$H$6,((A54-1-$H$13)*E54)))</f>
        <v>17</v>
      </c>
      <c r="H54" s="137">
        <f>ROUND(IF(((((A54-1-$H$13)*E54)*(1+$I$36)))&gt;$H$24,$H$24,IF(((((A54-1-$H$13)*E54)+(1+$I$36)))&lt;$H$7,$H$7,((((A54-1-$H$13)*E54)*(1+$I$36))))),0)</f>
        <v>20</v>
      </c>
      <c r="I54" s="137">
        <f>ROUND(IF(((((A54-1-$H$13)*E54)*(1+$I$37)))&gt;$H$25,$H$25,IF(((((A54-1-$H$13)*E54)+(1+$I$37)))&lt;$H$8,$H$8,((((A54-1-$H$13)*E54)*(1+$I$37))))),0)</f>
        <v>23</v>
      </c>
      <c r="J54" s="137">
        <f>ROUND(IF(((((A54-1-$H$13)*E54)*(1+$I$38)))&gt;$H$26,$H$26,IF(((((A54-1-$H$13)*E54)+(1+$I$38)))&lt;$H$9,$H$9,((((A54-1-$H$13)*E54)*(1+$I$38))))),0)</f>
        <v>26</v>
      </c>
      <c r="K54" s="141">
        <f>ROUND(IF(((((A54-1-$H$13)*E54)*(1+$I$39)))&gt;$H$27,$H$27,IF(((((A54-1-$H$13)*E54)+(1+$I$39)))&lt;$H$10,$H$10,((((A54-1-$H$13)*E54)*(1+$I$39))))),0)</f>
        <v>29</v>
      </c>
      <c r="L54" s="142">
        <f>H29</f>
        <v>0.15</v>
      </c>
      <c r="M54" s="142" t="str">
        <f t="shared" ref="M54:M85" si="4">IF(OR(N54=$H$6-1,N54=0),"",N54/A54)</f>
        <v/>
      </c>
      <c r="N54" s="143">
        <f>IF((((A54-1-$H$14)*L54)/$H$40)&gt;$H$23,$H$23,IF((((A54-1-$H$14)*L54)/$H$40)&lt;$H$6-1,$H$6-1,((A54-1-$H$14)*L54)/$H$40))</f>
        <v>16</v>
      </c>
      <c r="O54" s="143">
        <f>ROUND(IF(((((A54-1-$H$14)*L54)/$H$40)*(1+$I$36))&gt;$H$24,$H$24,IF(((((A54-1-$H$14)*L54)/$H$40)*(1+$I$36))&lt;$H$7-1,$H$7-1,((((A54-1-$H$14)*L54)/$H$40)*(1+$I$36)))),0)</f>
        <v>19</v>
      </c>
      <c r="P54" s="143">
        <f>ROUND(IF(((((A54-1-$H$14)*L54)/$H$40)*(1+$I$37))&gt;$H$25,$H$25,IF(((((A54-1-$H$14)*L54)/$H$40)*(1+$I$37))&lt;$H$8-1,$H$8-1,((((A54-1-$H$14)*L54)/$H$40)*(1+$I$37)))),0)</f>
        <v>22</v>
      </c>
      <c r="Q54" s="144">
        <f>ROUND(IF(((((A54-1-$H$14)*L54)/$H$40)*(1+$I$38))&gt;$H$26,$H$26,IF(((((A54-1-$H$14)*L54)/$H$40)*(1+$I$38))&lt;$H$9-1,$H$9-1,((((A54-1-$H$14)*L54)/$H$40)*(1+$I$38)))),0)</f>
        <v>25</v>
      </c>
      <c r="R54" s="145">
        <f>ROUND(IF(((((A54-1-$H$14)*L54)/$H$40)*(1+$I$39))&gt;$H$27,$H$27,IF(((((A54-1-$H$14)*L54)/$H$40)*(1+$I$39))&lt;$H$10-1,$H$10-1,((((A54-1-$H$14)*L54)/$H$40)*(1+$I$39)))),0)</f>
        <v>28</v>
      </c>
      <c r="S54" s="1">
        <f>H29</f>
        <v>0.15</v>
      </c>
      <c r="T54" s="1" t="str">
        <f t="shared" ref="T54:T85" si="5">IF(OR(U54=$H$6-2,U54=0),"",U54/A54)</f>
        <v/>
      </c>
      <c r="U54" s="2">
        <f>IF((((A54-1-$H$15)*S54)/$H$41)&gt;$H$23,$H$23,IF((((A54-1-$H$15)*S54)/$H$41)&lt;$H$6-2,$H$6-2,((A54-1-$H$15)*S54)/$H$41))</f>
        <v>15</v>
      </c>
      <c r="V54" s="2">
        <f>ROUND(IF(((((A54-1-$H$15)*S54)/$H$41)*(1+$I$36))&gt;$H$24,$H$24,IF(((((A54-1-$H$15)*S54)/$H$41)*(1+$I$36))&lt;$H$7-2,$H$7-2,((((A54-1-$H$15)*S54)/$H$41)*(1+$I$36)))),0)</f>
        <v>18</v>
      </c>
      <c r="W54" s="2">
        <f>ROUND(IF(((((A54-1-$H$15)*S54)/$H$41)*(1+$I$37))&gt;$H$25,$H$25,IF(((((A54-1-$H$15)*S54)/$H$41)*(1+$I$37))&lt;$H$8-2,$H$8-2,((((A54-1-$H$15)*S54)/$H$41)*(1+$I$37)))),0)</f>
        <v>21</v>
      </c>
      <c r="X54" s="3">
        <f>ROUND(IF(((((A54-1-$H$15)*S54)/$H$41)*(1+$I$38))&gt;$H$26,$H$26,IF(((((A54-1-$H$15)*S54)/$H$41)*(1+$I$38))&lt;$H$9-2,$H$9-2,((((A54-1-$H$15)*S54)/$H$41)*(1+$I$38)))),0)</f>
        <v>24</v>
      </c>
      <c r="Y54" s="4">
        <f>ROUND(IF(((((A54-1-$H$15)*S54)/$H$41)*(1+$I$39))&gt;$H$27,$H$27,IF(((((A54-1-$H$15)*S54)/$H$41)*(1+$I$39))&lt;$H$10-2,$H$10-2,((((A54-1-$H$15)*S54)/$H$41)*(1+$I$39)))),0)</f>
        <v>27</v>
      </c>
      <c r="Z54" s="162">
        <f>H29</f>
        <v>0.15</v>
      </c>
      <c r="AA54" s="162" t="str">
        <f t="shared" ref="AA54:AA85" si="6">IF(OR(AB54=$H$6-3,AB54=0),"",AB54/A54)</f>
        <v/>
      </c>
      <c r="AB54" s="163">
        <f>IF((((A54-1-$H$16)*Z54)/$H$42)&gt;$H$23,$H$23,IF((((A54-1-$H$16)*Z54)/$H$42)&lt;$H$6-3,$H$6-3,((A54-1-$H$16)*Z54)/$H$42))</f>
        <v>14</v>
      </c>
      <c r="AC54" s="163">
        <f>ROUND(IF(((((A54-1-$H$16)*Z54)/$H$42)*(1+$I$36))&gt;$H$24,$H$24,IF(((((A54-1-$H$16)*S54)/$H$42)*(1+$I$36))&lt;$H$7-3,$H$7-3,((((A54-1-$H$16)*S54)/$H$42)*(1+$I$36)))),0)</f>
        <v>17</v>
      </c>
      <c r="AD54" s="163">
        <f>ROUND(IF(((((A54-1-$H$16)*Z54)/$H$42)*(1+$I$37))&gt;$H$25,$H$25,IF(((((A54-1-$H$16)*S54)/$H$42)*(1+$I$37))&lt;$H$8-3,$H$8-3,((((A54-1-$H$16)*S54)/$H$42)*(1+$I$37)))),0)</f>
        <v>20</v>
      </c>
      <c r="AE54" s="165">
        <f>ROUND(IF(((((A54-1-$H$16)*Z54)/$H$42)*(1+$I$38))&gt;$H$26,$H$26,IF(((((A54-1-$H$16)*S54)/$H$42)*(1+$I$38))&lt;$H$9-3,$H$9-3,((((A54-1-$H$16)*S54)/$H$42)*(1+$I$38)))),0)</f>
        <v>23</v>
      </c>
      <c r="AF54" s="166">
        <f>ROUND(IF(((((A54-1-$H$16)*Z54)/$H$42)*(1+$I$39))&gt;$H$27,$H$27,IF(((((A54-1-$H$16)*S54)/$H$42)*(1+$I$39))&lt;$H$10-3,$H$10-3,((((A54-1-$H$16)*S54)/$H$42)*(1+$I$39)))),0)</f>
        <v>26</v>
      </c>
    </row>
    <row r="55" spans="1:32" x14ac:dyDescent="0.25">
      <c r="A55" s="323">
        <f t="shared" ref="A55:A86" si="7">SUM(D54+1)</f>
        <v>2201</v>
      </c>
      <c r="B55" s="324">
        <f>IF($H$22=Auswahltabelle!$C$37,(A55*12)-11,A55)</f>
        <v>2201</v>
      </c>
      <c r="C55" s="322">
        <f>IF($H$22=Auswahltabelle!$C$37,Eingabe!D55*12,Eingabe!D55)</f>
        <v>2300</v>
      </c>
      <c r="D55" s="154">
        <f>D54+$H$21</f>
        <v>2300</v>
      </c>
      <c r="E55" s="136">
        <f t="shared" ref="E55:E86" si="8">IF((((A55-1-$H$13)*$H$29))&lt;$H$6,$H$29,IF(G54=$H$23,E54,IF((E54+$H$31)&gt;$H$30,$H$30,E54+$H$31)))</f>
        <v>0.15</v>
      </c>
      <c r="F55" s="136" t="str">
        <f t="shared" si="3"/>
        <v/>
      </c>
      <c r="G55" s="137">
        <f t="shared" ref="G55:G118" si="9">IF((((A55-1-$H$13)*E55))&gt;$H$23,$H$23,IF((((A55-1-$H$13)*E55))&lt;$H$6,$H$6,((A55-1-$H$13)*E55)))</f>
        <v>17</v>
      </c>
      <c r="H55" s="137">
        <f t="shared" ref="H55:H118" si="10">ROUND(IF(((((A55-1-$H$13)*E55)*(1+$I$36)))&gt;$H$24,$H$24,IF(((((A55-1-$H$13)*E55)+(1+$I$36)))&lt;$H$7,$H$7,((((A55-1-$H$13)*E55)*(1+$I$36))))),0)</f>
        <v>20</v>
      </c>
      <c r="I55" s="137">
        <f t="shared" ref="I55:I118" si="11">ROUND(IF(((((A55-1-$H$13)*E55)*(1+$I$37)))&gt;$H$25,$H$25,IF(((((A55-1-$H$13)*E55)+(1+$I$37)))&lt;$H$8,$H$8,((((A55-1-$H$13)*E55)*(1+$I$37))))),0)</f>
        <v>23</v>
      </c>
      <c r="J55" s="137">
        <f t="shared" ref="J55:J118" si="12">ROUND(IF(((((A55-1-$H$13)*E55)*(1+$I$38)))&gt;$H$26,$H$26,IF(((((A55-1-$H$13)*E55)+(1+$I$38)))&lt;$H$9,$H$9,((((A55-1-$H$13)*E55)*(1+$I$38))))),0)</f>
        <v>26</v>
      </c>
      <c r="K55" s="141">
        <f t="shared" ref="K55:K118" si="13">ROUND(IF(((((A55-1-$H$13)*E55)*(1+$I$39)))&gt;$H$27,$H$27,IF(((((A55-1-$H$13)*E55)+(1+$I$39)))&lt;$H$10,$H$10,((((A55-1-$H$13)*E55)*(1+$I$39))))),0)</f>
        <v>29</v>
      </c>
      <c r="L55" s="142">
        <f t="shared" ref="L55:L86" si="14">IF((((A55-1-$H$14)*$H$29/$H$40))&lt;=($H$6-1),$H$29,IF(N54=$H$23,L54,IF((L54+$H$31)&gt;$H$30,$H$30,L54+$H$31)))</f>
        <v>0.15</v>
      </c>
      <c r="M55" s="142" t="str">
        <f t="shared" si="4"/>
        <v/>
      </c>
      <c r="N55" s="143">
        <f t="shared" ref="N55:N118" si="15">IF((((A55-1-$H$14)*L55)/$H$40)&gt;$H$23,$H$23,IF((((A55-1-$H$14)*L55)/$H$40)&lt;$H$6-1,$H$6-1,((A55-1-$H$14)*L55)/$H$40))</f>
        <v>16</v>
      </c>
      <c r="O55" s="143">
        <f t="shared" ref="O55:O118" si="16">ROUND(IF(((((A55-1-$H$14)*L55)/$H$40)*(1+$I$36))&gt;$H$24,$H$24,IF(((((A55-1-$H$14)*L55)/$H$40)*(1+$I$36))&lt;$H$7-1,$H$7-1,((((A55-1-$H$14)*L55)/$H$40)*(1+$I$36)))),0)</f>
        <v>19</v>
      </c>
      <c r="P55" s="143">
        <f t="shared" ref="P55:P118" si="17">ROUND(IF(((((A55-1-$H$14)*L55)/$H$40)*(1+$I$37))&gt;$H$25,$H$25,IF(((((A55-1-$H$14)*L55)/$H$40)*(1+$I$37))&lt;$H$8-1,$H$8-1,((((A55-1-$H$14)*L55)/$H$40)*(1+$I$37)))),0)</f>
        <v>22</v>
      </c>
      <c r="Q55" s="144">
        <f t="shared" ref="Q55:Q118" si="18">IF(P55=0,0,IF((ROUND(P55*(1+$H$38),0))&gt;$H$26,$H$26,IF((ROUND(P55*(1+$H$38),0))&lt;$H$9-1,$H$9-1,ROUND(P55*(1+$H$38),0))))</f>
        <v>25</v>
      </c>
      <c r="R55" s="145">
        <f t="shared" ref="R55:R118" si="19">ROUND(IF(((((A55-1-$H$14)*L55)/$H$40)*(1+$I$39))&gt;$H$27,$H$27,IF(((((A55-1-$H$14)*L55)/$H$40)*(1+$I$39))&lt;$H$10-1,$H$10-1,((((A55-1-$H$14)*L55)/$H$40)*(1+$I$39)))),0)</f>
        <v>28</v>
      </c>
      <c r="S55" s="1">
        <f t="shared" ref="S55:S86" si="20">IF((((A55-1-$H$15)*$H$29/$H$41))&lt;=($H$6-2),$H$29,IF(U54=$H$23,S54,IF((S54+$H$31)&gt;$H$30,$H$30,S54+$H$31)))</f>
        <v>0.15</v>
      </c>
      <c r="T55" s="1" t="str">
        <f t="shared" si="5"/>
        <v/>
      </c>
      <c r="U55" s="2">
        <f t="shared" ref="U55:U118" si="21">IF((((A55-1-$H$15)*S55)/$H$41)&gt;$H$23,$H$23,IF((((A55-1-$H$15)*S55)/$H$41)&lt;$H$6-2,$H$6-2,((A55-1-$H$15)*S55)/$H$41))</f>
        <v>15</v>
      </c>
      <c r="V55" s="2">
        <f t="shared" ref="V55:V118" si="22">ROUND(IF(((((A55-1-$H$15)*S55)/$H$41)*(1+$I$36))&gt;$H$24,$H$24,IF(((((A55-1-$H$15)*S55)/$H$41)*(1+$I$36))&lt;$H$7-2,$H$7-2,((((A55-1-$H$15)*S55)/$H$41)*(1+$I$36)))),0)</f>
        <v>18</v>
      </c>
      <c r="W55" s="2">
        <f t="shared" ref="W55:W118" si="23">ROUND(IF(((((A55-1-$H$15)*S55)/$H$41)*(1+$I$37))&gt;$H$25,$H$25,IF(((((A55-1-$H$15)*S55)/$H$41)*(1+$I$37))&lt;$H$8-2,$H$8-2,((((A55-1-$H$15)*S55)/$H$41)*(1+$I$37)))),0)</f>
        <v>21</v>
      </c>
      <c r="X55" s="3">
        <f t="shared" ref="X55:X118" si="24">ROUND(IF(((((A55-1-$H$15)*S55)/$H$41)*(1+$I$38))&gt;$H$26,$H$26,IF(((((A55-1-$H$15)*S55)/$H$41)*(1+$I$38))&lt;$H$9-2,$H$9-2,((((A55-1-$H$15)*S55)/$H$41)*(1+$I$38)))),0)</f>
        <v>24</v>
      </c>
      <c r="Y55" s="4">
        <f t="shared" ref="Y55:Y118" si="25">ROUND(IF(((((A55-1-$H$15)*S55)/$H$41)*(1+$I$39))&gt;$H$27,$H$27,IF(((((A55-1-$H$15)*S55)/$H$41)*(1+$I$39))&lt;$H$10-2,$H$10-2,((((A55-1-$H$15)*S55)/$H$41)*(1+$I$39)))),0)</f>
        <v>27</v>
      </c>
      <c r="Z55" s="162">
        <f t="shared" ref="Z55:Z86" si="26">IF((((A55-1-$H$16)*$H$29/$H$42))&lt;=($H$6-3),$H$29,IF(AB54=$H$23,Z54,IF((Z54+$H$31)&gt;$H$30,$H$30,Z54+$H$31)))</f>
        <v>0.15</v>
      </c>
      <c r="AA55" s="162" t="str">
        <f t="shared" si="6"/>
        <v/>
      </c>
      <c r="AB55" s="163">
        <f t="shared" ref="AB55:AB118" si="27">IF((((A55-1-$H$16)*Z55)/$H$42)&gt;$H$23,$H$23,IF((((A55-1-$H$16)*Z55)/$H$42)&lt;$H$6-3,$H$6-3,((A55-1-$H$16)*Z55)/$H$42))</f>
        <v>14</v>
      </c>
      <c r="AC55" s="163">
        <f t="shared" ref="AC55:AC118" si="28">ROUND(IF(((((A55-1-$H$16)*Z55)/$H$42)*(1+$I$36))&gt;$H$24,$H$24,IF(((((A55-1-$H$16)*S55)/$H$42)*(1+$I$36))&lt;$H$7-3,$H$7-3,((((A55-1-$H$16)*S55)/$H$42)*(1+$I$36)))),0)</f>
        <v>17</v>
      </c>
      <c r="AD55" s="163">
        <f t="shared" ref="AD55:AD118" si="29">ROUND(IF(((((A55-1-$H$16)*Z55)/$H$42)*(1+$I$37))&gt;$H$25,$H$25,IF(((((A55-1-$H$16)*S55)/$H$42)*(1+$I$37))&lt;$H$8-3,$H$8-3,((((A55-1-$H$16)*S55)/$H$42)*(1+$I$37)))),0)</f>
        <v>20</v>
      </c>
      <c r="AE55" s="165">
        <f t="shared" ref="AE55:AE118" si="30">ROUND(IF(((((A55-1-$H$16)*Z55)/$H$42)*(1+$I$38))&gt;$H$26,$H$26,IF(((((A55-1-$H$16)*S55)/$H$42)*(1+$I$38))&lt;$H$9-3,$H$9-3,((((A55-1-$H$16)*S55)/$H$42)*(1+$I$38)))),0)</f>
        <v>23</v>
      </c>
      <c r="AF55" s="166">
        <f t="shared" ref="AF55:AF118" si="31">ROUND(IF(((((A55-1-$H$16)*Z55)/$H$42)*(1+$I$39))&gt;$H$27,$H$27,IF(((((A55-1-$H$16)*S55)/$H$42)*(1+$I$39))&lt;$H$10-3,$H$10-3,((((A55-1-$H$16)*S55)/$H$42)*(1+$I$39)))),0)</f>
        <v>26</v>
      </c>
    </row>
    <row r="56" spans="1:32" x14ac:dyDescent="0.25">
      <c r="A56" s="323">
        <f t="shared" si="7"/>
        <v>2301</v>
      </c>
      <c r="B56" s="324">
        <f>IF($H$22=Auswahltabelle!$C$37,(A56*12)-11,A56)</f>
        <v>2301</v>
      </c>
      <c r="C56" s="322">
        <f>IF($H$22=Auswahltabelle!$C$37,Eingabe!D56*12,Eingabe!D56)</f>
        <v>2400</v>
      </c>
      <c r="D56" s="154">
        <f t="shared" ref="D56:D119" si="32">D55+$H$21</f>
        <v>2400</v>
      </c>
      <c r="E56" s="136">
        <f t="shared" si="8"/>
        <v>0.15</v>
      </c>
      <c r="F56" s="136" t="str">
        <f t="shared" si="3"/>
        <v/>
      </c>
      <c r="G56" s="137">
        <f t="shared" si="9"/>
        <v>17</v>
      </c>
      <c r="H56" s="137">
        <f t="shared" si="10"/>
        <v>20</v>
      </c>
      <c r="I56" s="137">
        <f t="shared" si="11"/>
        <v>23</v>
      </c>
      <c r="J56" s="137">
        <f t="shared" si="12"/>
        <v>26</v>
      </c>
      <c r="K56" s="141">
        <f t="shared" si="13"/>
        <v>29</v>
      </c>
      <c r="L56" s="142">
        <f t="shared" si="14"/>
        <v>0.15</v>
      </c>
      <c r="M56" s="142" t="str">
        <f t="shared" si="4"/>
        <v/>
      </c>
      <c r="N56" s="143">
        <f t="shared" si="15"/>
        <v>16</v>
      </c>
      <c r="O56" s="143">
        <f t="shared" si="16"/>
        <v>19</v>
      </c>
      <c r="P56" s="143">
        <f t="shared" si="17"/>
        <v>22</v>
      </c>
      <c r="Q56" s="144">
        <f t="shared" si="18"/>
        <v>25</v>
      </c>
      <c r="R56" s="145">
        <f t="shared" si="19"/>
        <v>28</v>
      </c>
      <c r="S56" s="1">
        <f t="shared" si="20"/>
        <v>0.15</v>
      </c>
      <c r="T56" s="1" t="str">
        <f t="shared" si="5"/>
        <v/>
      </c>
      <c r="U56" s="2">
        <f t="shared" si="21"/>
        <v>15</v>
      </c>
      <c r="V56" s="2">
        <f t="shared" si="22"/>
        <v>18</v>
      </c>
      <c r="W56" s="2">
        <f t="shared" si="23"/>
        <v>21</v>
      </c>
      <c r="X56" s="3">
        <f t="shared" si="24"/>
        <v>24</v>
      </c>
      <c r="Y56" s="4">
        <f t="shared" si="25"/>
        <v>27</v>
      </c>
      <c r="Z56" s="162">
        <f t="shared" si="26"/>
        <v>0.15</v>
      </c>
      <c r="AA56" s="162" t="str">
        <f t="shared" si="6"/>
        <v/>
      </c>
      <c r="AB56" s="163">
        <f t="shared" si="27"/>
        <v>14</v>
      </c>
      <c r="AC56" s="163">
        <f t="shared" si="28"/>
        <v>17</v>
      </c>
      <c r="AD56" s="163">
        <f t="shared" si="29"/>
        <v>20</v>
      </c>
      <c r="AE56" s="165">
        <f t="shared" si="30"/>
        <v>23</v>
      </c>
      <c r="AF56" s="166">
        <f t="shared" si="31"/>
        <v>26</v>
      </c>
    </row>
    <row r="57" spans="1:32" x14ac:dyDescent="0.25">
      <c r="A57" s="323">
        <f t="shared" si="7"/>
        <v>2401</v>
      </c>
      <c r="B57" s="324">
        <f>IF($H$22=Auswahltabelle!$C$37,(A57*12)-11,A57)</f>
        <v>2401</v>
      </c>
      <c r="C57" s="322">
        <f>IF($H$22=Auswahltabelle!$C$37,Eingabe!D57*12,Eingabe!D57)</f>
        <v>2500</v>
      </c>
      <c r="D57" s="154">
        <f t="shared" si="32"/>
        <v>2500</v>
      </c>
      <c r="E57" s="136">
        <f t="shared" si="8"/>
        <v>0.15</v>
      </c>
      <c r="F57" s="136">
        <f t="shared" si="3"/>
        <v>1.2494793835901708E-2</v>
      </c>
      <c r="G57" s="137">
        <f t="shared" si="9"/>
        <v>30</v>
      </c>
      <c r="H57" s="137">
        <f t="shared" si="10"/>
        <v>31</v>
      </c>
      <c r="I57" s="137">
        <f t="shared" si="11"/>
        <v>32</v>
      </c>
      <c r="J57" s="137">
        <f t="shared" si="12"/>
        <v>34</v>
      </c>
      <c r="K57" s="141">
        <f t="shared" si="13"/>
        <v>35</v>
      </c>
      <c r="L57" s="142">
        <f t="shared" si="14"/>
        <v>0.15</v>
      </c>
      <c r="M57" s="142" t="str">
        <f t="shared" si="4"/>
        <v/>
      </c>
      <c r="N57" s="143">
        <f t="shared" si="15"/>
        <v>16</v>
      </c>
      <c r="O57" s="143">
        <f t="shared" si="16"/>
        <v>19</v>
      </c>
      <c r="P57" s="143">
        <f t="shared" si="17"/>
        <v>22</v>
      </c>
      <c r="Q57" s="144">
        <f t="shared" si="18"/>
        <v>25</v>
      </c>
      <c r="R57" s="145">
        <f t="shared" si="19"/>
        <v>28</v>
      </c>
      <c r="S57" s="1">
        <f t="shared" si="20"/>
        <v>0.15</v>
      </c>
      <c r="T57" s="1" t="str">
        <f t="shared" si="5"/>
        <v/>
      </c>
      <c r="U57" s="2">
        <f t="shared" si="21"/>
        <v>15</v>
      </c>
      <c r="V57" s="2">
        <f t="shared" si="22"/>
        <v>18</v>
      </c>
      <c r="W57" s="2">
        <f t="shared" si="23"/>
        <v>21</v>
      </c>
      <c r="X57" s="3">
        <f t="shared" si="24"/>
        <v>24</v>
      </c>
      <c r="Y57" s="4">
        <f t="shared" si="25"/>
        <v>27</v>
      </c>
      <c r="Z57" s="162">
        <f t="shared" si="26"/>
        <v>0.15</v>
      </c>
      <c r="AA57" s="162" t="str">
        <f t="shared" si="6"/>
        <v/>
      </c>
      <c r="AB57" s="163">
        <f t="shared" si="27"/>
        <v>14</v>
      </c>
      <c r="AC57" s="163">
        <f t="shared" si="28"/>
        <v>17</v>
      </c>
      <c r="AD57" s="163">
        <f t="shared" si="29"/>
        <v>20</v>
      </c>
      <c r="AE57" s="165">
        <f t="shared" si="30"/>
        <v>23</v>
      </c>
      <c r="AF57" s="166">
        <f t="shared" si="31"/>
        <v>26</v>
      </c>
    </row>
    <row r="58" spans="1:32" x14ac:dyDescent="0.25">
      <c r="A58" s="323">
        <f t="shared" si="7"/>
        <v>2501</v>
      </c>
      <c r="B58" s="324">
        <f>IF($H$22=Auswahltabelle!$C$37,(A58*12)-11,A58)</f>
        <v>2501</v>
      </c>
      <c r="C58" s="322">
        <f>IF($H$22=Auswahltabelle!$C$37,Eingabe!D58*12,Eingabe!D58)</f>
        <v>2600</v>
      </c>
      <c r="D58" s="154">
        <f t="shared" si="32"/>
        <v>2600</v>
      </c>
      <c r="E58" s="136">
        <f t="shared" si="8"/>
        <v>0.15</v>
      </c>
      <c r="F58" s="136">
        <f t="shared" si="3"/>
        <v>1.7992802878848461E-2</v>
      </c>
      <c r="G58" s="137">
        <f t="shared" si="9"/>
        <v>45</v>
      </c>
      <c r="H58" s="137">
        <f t="shared" si="10"/>
        <v>46</v>
      </c>
      <c r="I58" s="137">
        <f t="shared" si="11"/>
        <v>48</v>
      </c>
      <c r="J58" s="137">
        <f t="shared" si="12"/>
        <v>51</v>
      </c>
      <c r="K58" s="141">
        <f t="shared" si="13"/>
        <v>53</v>
      </c>
      <c r="L58" s="142">
        <f t="shared" si="14"/>
        <v>0.15</v>
      </c>
      <c r="M58" s="142" t="str">
        <f t="shared" si="4"/>
        <v/>
      </c>
      <c r="N58" s="143">
        <f t="shared" si="15"/>
        <v>16</v>
      </c>
      <c r="O58" s="143">
        <f t="shared" si="16"/>
        <v>19</v>
      </c>
      <c r="P58" s="143">
        <f t="shared" si="17"/>
        <v>22</v>
      </c>
      <c r="Q58" s="144">
        <f t="shared" si="18"/>
        <v>25</v>
      </c>
      <c r="R58" s="145">
        <f t="shared" si="19"/>
        <v>28</v>
      </c>
      <c r="S58" s="1">
        <f t="shared" si="20"/>
        <v>0.15</v>
      </c>
      <c r="T58" s="1" t="str">
        <f t="shared" si="5"/>
        <v/>
      </c>
      <c r="U58" s="2">
        <f t="shared" si="21"/>
        <v>15</v>
      </c>
      <c r="V58" s="2">
        <f t="shared" si="22"/>
        <v>18</v>
      </c>
      <c r="W58" s="2">
        <f t="shared" si="23"/>
        <v>21</v>
      </c>
      <c r="X58" s="3">
        <f t="shared" si="24"/>
        <v>24</v>
      </c>
      <c r="Y58" s="4">
        <f t="shared" si="25"/>
        <v>27</v>
      </c>
      <c r="Z58" s="162">
        <f t="shared" si="26"/>
        <v>0.15</v>
      </c>
      <c r="AA58" s="162" t="str">
        <f t="shared" si="6"/>
        <v/>
      </c>
      <c r="AB58" s="163">
        <f t="shared" si="27"/>
        <v>14</v>
      </c>
      <c r="AC58" s="163">
        <f t="shared" si="28"/>
        <v>17</v>
      </c>
      <c r="AD58" s="163">
        <f t="shared" si="29"/>
        <v>20</v>
      </c>
      <c r="AE58" s="165">
        <f t="shared" si="30"/>
        <v>23</v>
      </c>
      <c r="AF58" s="166">
        <f t="shared" si="31"/>
        <v>26</v>
      </c>
    </row>
    <row r="59" spans="1:32" x14ac:dyDescent="0.25">
      <c r="A59" s="323">
        <f t="shared" si="7"/>
        <v>2601</v>
      </c>
      <c r="B59" s="324">
        <f>IF($H$22=Auswahltabelle!$C$37,(A59*12)-11,A59)</f>
        <v>2601</v>
      </c>
      <c r="C59" s="322">
        <f>IF($H$22=Auswahltabelle!$C$37,Eingabe!D59*12,Eingabe!D59)</f>
        <v>2700</v>
      </c>
      <c r="D59" s="154">
        <f t="shared" si="32"/>
        <v>2700</v>
      </c>
      <c r="E59" s="136">
        <f t="shared" si="8"/>
        <v>0.15</v>
      </c>
      <c r="F59" s="136">
        <f>IF(OR(K59=$H$6,K59=0),"",K59/A59)</f>
        <v>2.7297193387158785E-2</v>
      </c>
      <c r="G59" s="137">
        <f t="shared" si="9"/>
        <v>60</v>
      </c>
      <c r="H59" s="137">
        <f t="shared" si="10"/>
        <v>61</v>
      </c>
      <c r="I59" s="137">
        <f t="shared" si="11"/>
        <v>64</v>
      </c>
      <c r="J59" s="137">
        <f t="shared" si="12"/>
        <v>67</v>
      </c>
      <c r="K59" s="141">
        <f t="shared" si="13"/>
        <v>71</v>
      </c>
      <c r="L59" s="142">
        <f t="shared" si="14"/>
        <v>0.15</v>
      </c>
      <c r="M59" s="142" t="str">
        <f t="shared" si="4"/>
        <v/>
      </c>
      <c r="N59" s="143">
        <f t="shared" si="15"/>
        <v>16</v>
      </c>
      <c r="O59" s="143">
        <f t="shared" si="16"/>
        <v>19</v>
      </c>
      <c r="P59" s="143">
        <f t="shared" si="17"/>
        <v>22</v>
      </c>
      <c r="Q59" s="144">
        <f t="shared" si="18"/>
        <v>25</v>
      </c>
      <c r="R59" s="145">
        <f t="shared" si="19"/>
        <v>28</v>
      </c>
      <c r="S59" s="1">
        <f t="shared" si="20"/>
        <v>0.15</v>
      </c>
      <c r="T59" s="1" t="str">
        <f t="shared" si="5"/>
        <v/>
      </c>
      <c r="U59" s="2">
        <f t="shared" si="21"/>
        <v>15</v>
      </c>
      <c r="V59" s="2">
        <f t="shared" si="22"/>
        <v>18</v>
      </c>
      <c r="W59" s="2">
        <f t="shared" si="23"/>
        <v>21</v>
      </c>
      <c r="X59" s="3">
        <f t="shared" si="24"/>
        <v>24</v>
      </c>
      <c r="Y59" s="4">
        <f t="shared" si="25"/>
        <v>27</v>
      </c>
      <c r="Z59" s="162">
        <f t="shared" si="26"/>
        <v>0.15</v>
      </c>
      <c r="AA59" s="162" t="str">
        <f t="shared" si="6"/>
        <v/>
      </c>
      <c r="AB59" s="163">
        <f t="shared" si="27"/>
        <v>14</v>
      </c>
      <c r="AC59" s="163">
        <f t="shared" si="28"/>
        <v>17</v>
      </c>
      <c r="AD59" s="163">
        <f t="shared" si="29"/>
        <v>20</v>
      </c>
      <c r="AE59" s="165">
        <f t="shared" si="30"/>
        <v>23</v>
      </c>
      <c r="AF59" s="166">
        <f t="shared" si="31"/>
        <v>26</v>
      </c>
    </row>
    <row r="60" spans="1:32" x14ac:dyDescent="0.25">
      <c r="A60" s="323">
        <f t="shared" si="7"/>
        <v>2701</v>
      </c>
      <c r="B60" s="324">
        <f>IF($H$22=Auswahltabelle!$C$37,(A60*12)-11,A60)</f>
        <v>2701</v>
      </c>
      <c r="C60" s="322">
        <f>IF($H$22=Auswahltabelle!$C$37,Eingabe!D60*12,Eingabe!D60)</f>
        <v>2800</v>
      </c>
      <c r="D60" s="154">
        <f t="shared" si="32"/>
        <v>2800</v>
      </c>
      <c r="E60" s="136">
        <f t="shared" si="8"/>
        <v>0.15</v>
      </c>
      <c r="F60" s="136">
        <f>IF(OR(K60=$H$6,K60=0),"",K60/A60)</f>
        <v>3.295075897815624E-2</v>
      </c>
      <c r="G60" s="137">
        <f t="shared" si="9"/>
        <v>75</v>
      </c>
      <c r="H60" s="137">
        <f t="shared" si="10"/>
        <v>77</v>
      </c>
      <c r="I60" s="137">
        <f t="shared" si="11"/>
        <v>80</v>
      </c>
      <c r="J60" s="137">
        <f t="shared" si="12"/>
        <v>84</v>
      </c>
      <c r="K60" s="141">
        <f t="shared" si="13"/>
        <v>89</v>
      </c>
      <c r="L60" s="142">
        <f t="shared" si="14"/>
        <v>0.15</v>
      </c>
      <c r="M60" s="142">
        <f t="shared" si="4"/>
        <v>8.3302480562754532E-3</v>
      </c>
      <c r="N60" s="143">
        <f t="shared" si="15"/>
        <v>22.5</v>
      </c>
      <c r="O60" s="143">
        <f t="shared" si="16"/>
        <v>23</v>
      </c>
      <c r="P60" s="143">
        <f t="shared" si="17"/>
        <v>24</v>
      </c>
      <c r="Q60" s="144">
        <f t="shared" si="18"/>
        <v>25</v>
      </c>
      <c r="R60" s="145">
        <f t="shared" si="19"/>
        <v>28</v>
      </c>
      <c r="S60" s="1">
        <f t="shared" si="20"/>
        <v>0.15</v>
      </c>
      <c r="T60" s="1" t="str">
        <f t="shared" si="5"/>
        <v/>
      </c>
      <c r="U60" s="2">
        <f t="shared" si="21"/>
        <v>15</v>
      </c>
      <c r="V60" s="2">
        <f t="shared" si="22"/>
        <v>18</v>
      </c>
      <c r="W60" s="2">
        <f t="shared" si="23"/>
        <v>21</v>
      </c>
      <c r="X60" s="3">
        <f t="shared" si="24"/>
        <v>24</v>
      </c>
      <c r="Y60" s="4">
        <f t="shared" si="25"/>
        <v>27</v>
      </c>
      <c r="Z60" s="162">
        <f t="shared" si="26"/>
        <v>0.15</v>
      </c>
      <c r="AA60" s="162" t="str">
        <f t="shared" si="6"/>
        <v/>
      </c>
      <c r="AB60" s="163">
        <f t="shared" si="27"/>
        <v>14</v>
      </c>
      <c r="AC60" s="163">
        <f t="shared" si="28"/>
        <v>17</v>
      </c>
      <c r="AD60" s="163">
        <f t="shared" si="29"/>
        <v>20</v>
      </c>
      <c r="AE60" s="165">
        <f t="shared" si="30"/>
        <v>23</v>
      </c>
      <c r="AF60" s="166">
        <f t="shared" si="31"/>
        <v>26</v>
      </c>
    </row>
    <row r="61" spans="1:32" x14ac:dyDescent="0.25">
      <c r="A61" s="323">
        <f t="shared" si="7"/>
        <v>2801</v>
      </c>
      <c r="B61" s="324">
        <f>IF($H$22=Auswahltabelle!$C$37,(A61*12)-11,A61)</f>
        <v>2801</v>
      </c>
      <c r="C61" s="322">
        <f>IF($H$22=Auswahltabelle!$C$37,Eingabe!D61*12,Eingabe!D61)</f>
        <v>2900</v>
      </c>
      <c r="D61" s="154">
        <f t="shared" si="32"/>
        <v>2900</v>
      </c>
      <c r="E61" s="136">
        <f t="shared" si="8"/>
        <v>0.15</v>
      </c>
      <c r="F61" s="136">
        <f t="shared" ref="F61:F92" si="33">IF(OR(G61=$H$6,G61=0),"",G61/A61)</f>
        <v>3.2131381649410921E-2</v>
      </c>
      <c r="G61" s="137">
        <f t="shared" si="9"/>
        <v>90</v>
      </c>
      <c r="H61" s="137">
        <f t="shared" si="10"/>
        <v>92</v>
      </c>
      <c r="I61" s="137">
        <f t="shared" si="11"/>
        <v>96</v>
      </c>
      <c r="J61" s="137">
        <f t="shared" si="12"/>
        <v>101</v>
      </c>
      <c r="K61" s="141">
        <f t="shared" si="13"/>
        <v>106</v>
      </c>
      <c r="L61" s="142">
        <f t="shared" si="14"/>
        <v>0.15</v>
      </c>
      <c r="M61" s="142">
        <f t="shared" si="4"/>
        <v>1.0710460549803642E-2</v>
      </c>
      <c r="N61" s="143">
        <f t="shared" si="15"/>
        <v>30</v>
      </c>
      <c r="O61" s="143">
        <f t="shared" si="16"/>
        <v>31</v>
      </c>
      <c r="P61" s="143">
        <f t="shared" si="17"/>
        <v>32</v>
      </c>
      <c r="Q61" s="144">
        <f t="shared" si="18"/>
        <v>34</v>
      </c>
      <c r="R61" s="145">
        <f t="shared" si="19"/>
        <v>35</v>
      </c>
      <c r="S61" s="1">
        <f t="shared" si="20"/>
        <v>0.15</v>
      </c>
      <c r="T61" s="1" t="str">
        <f t="shared" si="5"/>
        <v/>
      </c>
      <c r="U61" s="2">
        <f t="shared" si="21"/>
        <v>15</v>
      </c>
      <c r="V61" s="2">
        <f t="shared" si="22"/>
        <v>18</v>
      </c>
      <c r="W61" s="2">
        <f t="shared" si="23"/>
        <v>21</v>
      </c>
      <c r="X61" s="3">
        <f t="shared" si="24"/>
        <v>24</v>
      </c>
      <c r="Y61" s="4">
        <f t="shared" si="25"/>
        <v>27</v>
      </c>
      <c r="Z61" s="162">
        <f t="shared" si="26"/>
        <v>0.15</v>
      </c>
      <c r="AA61" s="162" t="str">
        <f t="shared" si="6"/>
        <v/>
      </c>
      <c r="AB61" s="163">
        <f t="shared" si="27"/>
        <v>14</v>
      </c>
      <c r="AC61" s="163">
        <f t="shared" si="28"/>
        <v>17</v>
      </c>
      <c r="AD61" s="163">
        <f t="shared" si="29"/>
        <v>20</v>
      </c>
      <c r="AE61" s="165">
        <f t="shared" si="30"/>
        <v>23</v>
      </c>
      <c r="AF61" s="166">
        <f t="shared" si="31"/>
        <v>26</v>
      </c>
    </row>
    <row r="62" spans="1:32" x14ac:dyDescent="0.25">
      <c r="A62" s="323">
        <f t="shared" si="7"/>
        <v>2901</v>
      </c>
      <c r="B62" s="324">
        <f>IF($H$22=Auswahltabelle!$C$37,(A62*12)-11,A62)</f>
        <v>2901</v>
      </c>
      <c r="C62" s="322">
        <f>IF($H$22=Auswahltabelle!$C$37,Eingabe!D62*12,Eingabe!D62)</f>
        <v>3000</v>
      </c>
      <c r="D62" s="154">
        <f t="shared" si="32"/>
        <v>3000</v>
      </c>
      <c r="E62" s="136">
        <f t="shared" si="8"/>
        <v>0.15</v>
      </c>
      <c r="F62" s="136">
        <f t="shared" si="33"/>
        <v>3.6194415718717683E-2</v>
      </c>
      <c r="G62" s="137">
        <f t="shared" si="9"/>
        <v>105</v>
      </c>
      <c r="H62" s="137">
        <f t="shared" si="10"/>
        <v>107</v>
      </c>
      <c r="I62" s="137">
        <f t="shared" si="11"/>
        <v>112</v>
      </c>
      <c r="J62" s="137">
        <f t="shared" si="12"/>
        <v>118</v>
      </c>
      <c r="K62" s="141">
        <f t="shared" si="13"/>
        <v>124</v>
      </c>
      <c r="L62" s="142">
        <f t="shared" si="14"/>
        <v>0.15</v>
      </c>
      <c r="M62" s="142">
        <f t="shared" si="4"/>
        <v>1.2926577042399173E-2</v>
      </c>
      <c r="N62" s="143">
        <f t="shared" si="15"/>
        <v>37.5</v>
      </c>
      <c r="O62" s="143">
        <f t="shared" si="16"/>
        <v>38</v>
      </c>
      <c r="P62" s="143">
        <f t="shared" si="17"/>
        <v>40</v>
      </c>
      <c r="Q62" s="144">
        <f t="shared" si="18"/>
        <v>42</v>
      </c>
      <c r="R62" s="145">
        <f t="shared" si="19"/>
        <v>44</v>
      </c>
      <c r="S62" s="1">
        <f t="shared" si="20"/>
        <v>0.15</v>
      </c>
      <c r="T62" s="1" t="str">
        <f t="shared" si="5"/>
        <v/>
      </c>
      <c r="U62" s="2">
        <f t="shared" si="21"/>
        <v>15</v>
      </c>
      <c r="V62" s="2">
        <f t="shared" si="22"/>
        <v>18</v>
      </c>
      <c r="W62" s="2">
        <f t="shared" si="23"/>
        <v>21</v>
      </c>
      <c r="X62" s="3">
        <f t="shared" si="24"/>
        <v>24</v>
      </c>
      <c r="Y62" s="4">
        <f t="shared" si="25"/>
        <v>27</v>
      </c>
      <c r="Z62" s="162">
        <f t="shared" si="26"/>
        <v>0.15</v>
      </c>
      <c r="AA62" s="162" t="str">
        <f t="shared" si="6"/>
        <v/>
      </c>
      <c r="AB62" s="163">
        <f t="shared" si="27"/>
        <v>14</v>
      </c>
      <c r="AC62" s="163">
        <f t="shared" si="28"/>
        <v>17</v>
      </c>
      <c r="AD62" s="163">
        <f t="shared" si="29"/>
        <v>20</v>
      </c>
      <c r="AE62" s="165">
        <f t="shared" si="30"/>
        <v>23</v>
      </c>
      <c r="AF62" s="166">
        <f t="shared" si="31"/>
        <v>26</v>
      </c>
    </row>
    <row r="63" spans="1:32" x14ac:dyDescent="0.25">
      <c r="A63" s="323">
        <f t="shared" si="7"/>
        <v>3001</v>
      </c>
      <c r="B63" s="324">
        <f>IF($H$22=Auswahltabelle!$C$37,(A63*12)-11,A63)</f>
        <v>3001</v>
      </c>
      <c r="C63" s="322">
        <f>IF($H$22=Auswahltabelle!$C$37,Eingabe!D63*12,Eingabe!D63)</f>
        <v>3100</v>
      </c>
      <c r="D63" s="154">
        <f t="shared" si="32"/>
        <v>3100</v>
      </c>
      <c r="E63" s="136">
        <f t="shared" si="8"/>
        <v>0.15</v>
      </c>
      <c r="F63" s="136">
        <f t="shared" si="33"/>
        <v>3.9986671109630126E-2</v>
      </c>
      <c r="G63" s="137">
        <f t="shared" si="9"/>
        <v>120</v>
      </c>
      <c r="H63" s="137">
        <f t="shared" si="10"/>
        <v>122</v>
      </c>
      <c r="I63" s="137">
        <f t="shared" si="11"/>
        <v>129</v>
      </c>
      <c r="J63" s="137">
        <f t="shared" si="12"/>
        <v>135</v>
      </c>
      <c r="K63" s="141">
        <f t="shared" si="13"/>
        <v>142</v>
      </c>
      <c r="L63" s="142">
        <f t="shared" si="14"/>
        <v>0.15</v>
      </c>
      <c r="M63" s="142">
        <f t="shared" si="4"/>
        <v>1.4995001666111295E-2</v>
      </c>
      <c r="N63" s="143">
        <f t="shared" si="15"/>
        <v>45</v>
      </c>
      <c r="O63" s="143">
        <f t="shared" si="16"/>
        <v>46</v>
      </c>
      <c r="P63" s="143">
        <f t="shared" si="17"/>
        <v>48</v>
      </c>
      <c r="Q63" s="144">
        <f t="shared" si="18"/>
        <v>50</v>
      </c>
      <c r="R63" s="145">
        <f t="shared" si="19"/>
        <v>53</v>
      </c>
      <c r="S63" s="1">
        <f t="shared" si="20"/>
        <v>0.15</v>
      </c>
      <c r="T63" s="1">
        <f t="shared" si="5"/>
        <v>6.6644451849383543E-3</v>
      </c>
      <c r="U63" s="2">
        <f t="shared" si="21"/>
        <v>20</v>
      </c>
      <c r="V63" s="2">
        <f t="shared" si="22"/>
        <v>20</v>
      </c>
      <c r="W63" s="2">
        <f t="shared" si="23"/>
        <v>21</v>
      </c>
      <c r="X63" s="3">
        <f t="shared" si="24"/>
        <v>24</v>
      </c>
      <c r="Y63" s="4">
        <f t="shared" si="25"/>
        <v>27</v>
      </c>
      <c r="Z63" s="162">
        <f t="shared" si="26"/>
        <v>0.15</v>
      </c>
      <c r="AA63" s="162" t="str">
        <f t="shared" si="6"/>
        <v/>
      </c>
      <c r="AB63" s="163">
        <f t="shared" si="27"/>
        <v>14</v>
      </c>
      <c r="AC63" s="163">
        <f t="shared" si="28"/>
        <v>17</v>
      </c>
      <c r="AD63" s="163">
        <f t="shared" si="29"/>
        <v>20</v>
      </c>
      <c r="AE63" s="165">
        <f t="shared" si="30"/>
        <v>23</v>
      </c>
      <c r="AF63" s="166">
        <f t="shared" si="31"/>
        <v>26</v>
      </c>
    </row>
    <row r="64" spans="1:32" x14ac:dyDescent="0.25">
      <c r="A64" s="323">
        <f t="shared" si="7"/>
        <v>3101</v>
      </c>
      <c r="B64" s="324">
        <f>IF($H$22=Auswahltabelle!$C$37,(A64*12)-11,A64)</f>
        <v>3101</v>
      </c>
      <c r="C64" s="322">
        <f>IF($H$22=Auswahltabelle!$C$37,Eingabe!D64*12,Eingabe!D64)</f>
        <v>3200</v>
      </c>
      <c r="D64" s="154">
        <f t="shared" si="32"/>
        <v>3200</v>
      </c>
      <c r="E64" s="136">
        <f t="shared" si="8"/>
        <v>0.15</v>
      </c>
      <c r="F64" s="136">
        <f t="shared" si="33"/>
        <v>4.3534343760077393E-2</v>
      </c>
      <c r="G64" s="137">
        <f t="shared" si="9"/>
        <v>135</v>
      </c>
      <c r="H64" s="137">
        <f t="shared" si="10"/>
        <v>138</v>
      </c>
      <c r="I64" s="137">
        <f t="shared" si="11"/>
        <v>145</v>
      </c>
      <c r="J64" s="137">
        <f t="shared" si="12"/>
        <v>152</v>
      </c>
      <c r="K64" s="141">
        <f t="shared" si="13"/>
        <v>159</v>
      </c>
      <c r="L64" s="142">
        <f t="shared" si="14"/>
        <v>0.15</v>
      </c>
      <c r="M64" s="142">
        <f t="shared" si="4"/>
        <v>1.6930022573363433E-2</v>
      </c>
      <c r="N64" s="143">
        <f t="shared" si="15"/>
        <v>52.5</v>
      </c>
      <c r="O64" s="143">
        <f t="shared" si="16"/>
        <v>54</v>
      </c>
      <c r="P64" s="143">
        <f t="shared" si="17"/>
        <v>56</v>
      </c>
      <c r="Q64" s="144">
        <f t="shared" si="18"/>
        <v>59</v>
      </c>
      <c r="R64" s="145">
        <f t="shared" si="19"/>
        <v>62</v>
      </c>
      <c r="S64" s="1">
        <f t="shared" si="20"/>
        <v>0.15</v>
      </c>
      <c r="T64" s="1">
        <f t="shared" si="5"/>
        <v>8.0619155111254434E-3</v>
      </c>
      <c r="U64" s="2">
        <f t="shared" si="21"/>
        <v>25</v>
      </c>
      <c r="V64" s="2">
        <f t="shared" si="22"/>
        <v>26</v>
      </c>
      <c r="W64" s="2">
        <f t="shared" si="23"/>
        <v>27</v>
      </c>
      <c r="X64" s="3">
        <f t="shared" si="24"/>
        <v>28</v>
      </c>
      <c r="Y64" s="4">
        <f t="shared" si="25"/>
        <v>30</v>
      </c>
      <c r="Z64" s="162">
        <f t="shared" si="26"/>
        <v>0.15</v>
      </c>
      <c r="AA64" s="162" t="str">
        <f t="shared" si="6"/>
        <v/>
      </c>
      <c r="AB64" s="163">
        <f t="shared" si="27"/>
        <v>14</v>
      </c>
      <c r="AC64" s="163">
        <f t="shared" si="28"/>
        <v>17</v>
      </c>
      <c r="AD64" s="163">
        <f t="shared" si="29"/>
        <v>20</v>
      </c>
      <c r="AE64" s="165">
        <f t="shared" si="30"/>
        <v>23</v>
      </c>
      <c r="AF64" s="166">
        <f t="shared" si="31"/>
        <v>26</v>
      </c>
    </row>
    <row r="65" spans="1:32" x14ac:dyDescent="0.25">
      <c r="A65" s="323">
        <f t="shared" si="7"/>
        <v>3201</v>
      </c>
      <c r="B65" s="324">
        <f>IF($H$22=Auswahltabelle!$C$37,(A65*12)-11,A65)</f>
        <v>3201</v>
      </c>
      <c r="C65" s="322">
        <f>IF($H$22=Auswahltabelle!$C$37,Eingabe!D65*12,Eingabe!D65)</f>
        <v>3300</v>
      </c>
      <c r="D65" s="154">
        <f t="shared" si="32"/>
        <v>3300</v>
      </c>
      <c r="E65" s="136">
        <f t="shared" si="8"/>
        <v>0.15</v>
      </c>
      <c r="F65" s="136">
        <f t="shared" si="33"/>
        <v>4.6860356138706656E-2</v>
      </c>
      <c r="G65" s="137">
        <f t="shared" si="9"/>
        <v>150</v>
      </c>
      <c r="H65" s="137">
        <f t="shared" si="10"/>
        <v>153</v>
      </c>
      <c r="I65" s="137">
        <f t="shared" si="11"/>
        <v>161</v>
      </c>
      <c r="J65" s="137">
        <f t="shared" si="12"/>
        <v>169</v>
      </c>
      <c r="K65" s="141">
        <f t="shared" si="13"/>
        <v>177</v>
      </c>
      <c r="L65" s="142">
        <f t="shared" si="14"/>
        <v>0.15</v>
      </c>
      <c r="M65" s="142">
        <f t="shared" si="4"/>
        <v>1.874414245548266E-2</v>
      </c>
      <c r="N65" s="143">
        <f t="shared" si="15"/>
        <v>60</v>
      </c>
      <c r="O65" s="143">
        <f t="shared" si="16"/>
        <v>61</v>
      </c>
      <c r="P65" s="143">
        <f t="shared" si="17"/>
        <v>64</v>
      </c>
      <c r="Q65" s="144">
        <f t="shared" si="18"/>
        <v>67</v>
      </c>
      <c r="R65" s="145">
        <f t="shared" si="19"/>
        <v>71</v>
      </c>
      <c r="S65" s="1">
        <f t="shared" si="20"/>
        <v>0.15</v>
      </c>
      <c r="T65" s="1">
        <f t="shared" si="5"/>
        <v>9.3720712277413302E-3</v>
      </c>
      <c r="U65" s="2">
        <f t="shared" si="21"/>
        <v>30</v>
      </c>
      <c r="V65" s="2">
        <f t="shared" si="22"/>
        <v>31</v>
      </c>
      <c r="W65" s="2">
        <f t="shared" si="23"/>
        <v>32</v>
      </c>
      <c r="X65" s="3">
        <f t="shared" si="24"/>
        <v>34</v>
      </c>
      <c r="Y65" s="4">
        <f t="shared" si="25"/>
        <v>35</v>
      </c>
      <c r="Z65" s="162">
        <f t="shared" si="26"/>
        <v>0.15</v>
      </c>
      <c r="AA65" s="162">
        <f t="shared" si="6"/>
        <v>4.6860356138706651E-3</v>
      </c>
      <c r="AB65" s="163">
        <f t="shared" si="27"/>
        <v>15</v>
      </c>
      <c r="AC65" s="163">
        <f t="shared" si="28"/>
        <v>17</v>
      </c>
      <c r="AD65" s="163">
        <f t="shared" si="29"/>
        <v>20</v>
      </c>
      <c r="AE65" s="165">
        <f t="shared" si="30"/>
        <v>23</v>
      </c>
      <c r="AF65" s="166">
        <f t="shared" si="31"/>
        <v>26</v>
      </c>
    </row>
    <row r="66" spans="1:32" x14ac:dyDescent="0.25">
      <c r="A66" s="323">
        <f t="shared" si="7"/>
        <v>3301</v>
      </c>
      <c r="B66" s="324">
        <f>IF($H$22=Auswahltabelle!$C$37,(A66*12)-11,A66)</f>
        <v>3301</v>
      </c>
      <c r="C66" s="322">
        <f>IF($H$22=Auswahltabelle!$C$37,Eingabe!D66*12,Eingabe!D66)</f>
        <v>3400</v>
      </c>
      <c r="D66" s="154">
        <f t="shared" si="32"/>
        <v>3400</v>
      </c>
      <c r="E66" s="136">
        <f t="shared" si="8"/>
        <v>0.15</v>
      </c>
      <c r="F66" s="136">
        <f t="shared" si="33"/>
        <v>4.9984853074825808E-2</v>
      </c>
      <c r="G66" s="137">
        <f t="shared" si="9"/>
        <v>165</v>
      </c>
      <c r="H66" s="137">
        <f t="shared" si="10"/>
        <v>168</v>
      </c>
      <c r="I66" s="137">
        <f t="shared" si="11"/>
        <v>177</v>
      </c>
      <c r="J66" s="137">
        <f t="shared" si="12"/>
        <v>186</v>
      </c>
      <c r="K66" s="141">
        <f t="shared" si="13"/>
        <v>195</v>
      </c>
      <c r="L66" s="142">
        <f t="shared" si="14"/>
        <v>0.15</v>
      </c>
      <c r="M66" s="142">
        <f t="shared" si="4"/>
        <v>2.0448348985156014E-2</v>
      </c>
      <c r="N66" s="143">
        <f t="shared" si="15"/>
        <v>67.5</v>
      </c>
      <c r="O66" s="143">
        <f t="shared" si="16"/>
        <v>69</v>
      </c>
      <c r="P66" s="143">
        <f t="shared" si="17"/>
        <v>72</v>
      </c>
      <c r="Q66" s="144">
        <f t="shared" si="18"/>
        <v>76</v>
      </c>
      <c r="R66" s="145">
        <f t="shared" si="19"/>
        <v>80</v>
      </c>
      <c r="S66" s="1">
        <f t="shared" si="20"/>
        <v>0.15</v>
      </c>
      <c r="T66" s="1">
        <f t="shared" si="5"/>
        <v>1.0602847621932747E-2</v>
      </c>
      <c r="U66" s="2">
        <f t="shared" si="21"/>
        <v>35</v>
      </c>
      <c r="V66" s="2">
        <f t="shared" si="22"/>
        <v>36</v>
      </c>
      <c r="W66" s="2">
        <f t="shared" si="23"/>
        <v>37</v>
      </c>
      <c r="X66" s="3">
        <f t="shared" si="24"/>
        <v>39</v>
      </c>
      <c r="Y66" s="4">
        <f t="shared" si="25"/>
        <v>41</v>
      </c>
      <c r="Z66" s="162">
        <f t="shared" si="26"/>
        <v>0.15</v>
      </c>
      <c r="AA66" s="162">
        <f t="shared" si="6"/>
        <v>5.6800969403211152E-3</v>
      </c>
      <c r="AB66" s="163">
        <f t="shared" si="27"/>
        <v>18.75</v>
      </c>
      <c r="AC66" s="163">
        <f t="shared" si="28"/>
        <v>19</v>
      </c>
      <c r="AD66" s="163">
        <f t="shared" si="29"/>
        <v>20</v>
      </c>
      <c r="AE66" s="165">
        <f t="shared" si="30"/>
        <v>23</v>
      </c>
      <c r="AF66" s="166">
        <f t="shared" si="31"/>
        <v>26</v>
      </c>
    </row>
    <row r="67" spans="1:32" x14ac:dyDescent="0.25">
      <c r="A67" s="323">
        <f t="shared" si="7"/>
        <v>3401</v>
      </c>
      <c r="B67" s="324">
        <f>IF($H$22=Auswahltabelle!$C$37,(A67*12)-11,A67)</f>
        <v>3401</v>
      </c>
      <c r="C67" s="322">
        <f>IF($H$22=Auswahltabelle!$C$37,Eingabe!D67*12,Eingabe!D67)</f>
        <v>3500</v>
      </c>
      <c r="D67" s="154">
        <f t="shared" si="32"/>
        <v>3500</v>
      </c>
      <c r="E67" s="136">
        <f t="shared" si="8"/>
        <v>0.15</v>
      </c>
      <c r="F67" s="136">
        <f t="shared" si="33"/>
        <v>5.2925610114672159E-2</v>
      </c>
      <c r="G67" s="137">
        <f t="shared" si="9"/>
        <v>180</v>
      </c>
      <c r="H67" s="137">
        <f t="shared" si="10"/>
        <v>184</v>
      </c>
      <c r="I67" s="137">
        <f t="shared" si="11"/>
        <v>193</v>
      </c>
      <c r="J67" s="137">
        <f t="shared" si="12"/>
        <v>202</v>
      </c>
      <c r="K67" s="141">
        <f t="shared" si="13"/>
        <v>213</v>
      </c>
      <c r="L67" s="142">
        <f t="shared" si="14"/>
        <v>0.15</v>
      </c>
      <c r="M67" s="142">
        <f t="shared" si="4"/>
        <v>2.2052337547780066E-2</v>
      </c>
      <c r="N67" s="143">
        <f t="shared" si="15"/>
        <v>75</v>
      </c>
      <c r="O67" s="143">
        <f t="shared" si="16"/>
        <v>77</v>
      </c>
      <c r="P67" s="143">
        <f t="shared" si="17"/>
        <v>80</v>
      </c>
      <c r="Q67" s="144">
        <f t="shared" si="18"/>
        <v>84</v>
      </c>
      <c r="R67" s="145">
        <f t="shared" si="19"/>
        <v>89</v>
      </c>
      <c r="S67" s="1">
        <f t="shared" si="20"/>
        <v>0.15</v>
      </c>
      <c r="T67" s="1">
        <f t="shared" si="5"/>
        <v>1.1761246692149369E-2</v>
      </c>
      <c r="U67" s="2">
        <f t="shared" si="21"/>
        <v>40</v>
      </c>
      <c r="V67" s="2">
        <f t="shared" si="22"/>
        <v>41</v>
      </c>
      <c r="W67" s="2">
        <f t="shared" si="23"/>
        <v>43</v>
      </c>
      <c r="X67" s="3">
        <f t="shared" si="24"/>
        <v>45</v>
      </c>
      <c r="Y67" s="4">
        <f t="shared" si="25"/>
        <v>47</v>
      </c>
      <c r="Z67" s="162">
        <f t="shared" si="26"/>
        <v>0.15</v>
      </c>
      <c r="AA67" s="162">
        <f t="shared" si="6"/>
        <v>6.6157012643340198E-3</v>
      </c>
      <c r="AB67" s="163">
        <f t="shared" si="27"/>
        <v>22.5</v>
      </c>
      <c r="AC67" s="163">
        <f t="shared" si="28"/>
        <v>23</v>
      </c>
      <c r="AD67" s="163">
        <f t="shared" si="29"/>
        <v>24</v>
      </c>
      <c r="AE67" s="165">
        <f t="shared" si="30"/>
        <v>25</v>
      </c>
      <c r="AF67" s="166">
        <f t="shared" si="31"/>
        <v>27</v>
      </c>
    </row>
    <row r="68" spans="1:32" x14ac:dyDescent="0.25">
      <c r="A68" s="323">
        <f t="shared" si="7"/>
        <v>3501</v>
      </c>
      <c r="B68" s="324">
        <f>IF($H$22=Auswahltabelle!$C$37,(A68*12)-11,A68)</f>
        <v>3501</v>
      </c>
      <c r="C68" s="322">
        <f>IF($H$22=Auswahltabelle!$C$37,Eingabe!D68*12,Eingabe!D68)</f>
        <v>3600</v>
      </c>
      <c r="D68" s="154">
        <f t="shared" si="32"/>
        <v>3600</v>
      </c>
      <c r="E68" s="136">
        <f t="shared" si="8"/>
        <v>0.15</v>
      </c>
      <c r="F68" s="136">
        <f t="shared" si="33"/>
        <v>5.5698371893744644E-2</v>
      </c>
      <c r="G68" s="137">
        <f t="shared" si="9"/>
        <v>195</v>
      </c>
      <c r="H68" s="137">
        <f t="shared" si="10"/>
        <v>199</v>
      </c>
      <c r="I68" s="137">
        <f t="shared" si="11"/>
        <v>209</v>
      </c>
      <c r="J68" s="137">
        <f t="shared" si="12"/>
        <v>219</v>
      </c>
      <c r="K68" s="141">
        <f t="shared" si="13"/>
        <v>230</v>
      </c>
      <c r="L68" s="142">
        <f t="shared" si="14"/>
        <v>0.15</v>
      </c>
      <c r="M68" s="142">
        <f t="shared" si="4"/>
        <v>2.3564695801199659E-2</v>
      </c>
      <c r="N68" s="143">
        <f t="shared" si="15"/>
        <v>82.5</v>
      </c>
      <c r="O68" s="143">
        <f t="shared" si="16"/>
        <v>84</v>
      </c>
      <c r="P68" s="143">
        <f t="shared" si="17"/>
        <v>88</v>
      </c>
      <c r="Q68" s="144">
        <f t="shared" si="18"/>
        <v>92</v>
      </c>
      <c r="R68" s="145">
        <f t="shared" si="19"/>
        <v>97</v>
      </c>
      <c r="S68" s="1">
        <f t="shared" si="20"/>
        <v>0.15</v>
      </c>
      <c r="T68" s="1">
        <f t="shared" si="5"/>
        <v>1.2853470437017995E-2</v>
      </c>
      <c r="U68" s="2">
        <f t="shared" si="21"/>
        <v>45</v>
      </c>
      <c r="V68" s="2">
        <f t="shared" si="22"/>
        <v>46</v>
      </c>
      <c r="W68" s="2">
        <f t="shared" si="23"/>
        <v>48</v>
      </c>
      <c r="X68" s="3">
        <f t="shared" si="24"/>
        <v>51</v>
      </c>
      <c r="Y68" s="4">
        <f t="shared" si="25"/>
        <v>53</v>
      </c>
      <c r="Z68" s="162">
        <f t="shared" si="26"/>
        <v>0.15</v>
      </c>
      <c r="AA68" s="162">
        <f t="shared" si="6"/>
        <v>7.4978577549271634E-3</v>
      </c>
      <c r="AB68" s="163">
        <f t="shared" si="27"/>
        <v>26.25</v>
      </c>
      <c r="AC68" s="163">
        <f t="shared" si="28"/>
        <v>27</v>
      </c>
      <c r="AD68" s="163">
        <f t="shared" si="29"/>
        <v>28</v>
      </c>
      <c r="AE68" s="165">
        <f t="shared" si="30"/>
        <v>30</v>
      </c>
      <c r="AF68" s="166">
        <f t="shared" si="31"/>
        <v>31</v>
      </c>
    </row>
    <row r="69" spans="1:32" x14ac:dyDescent="0.25">
      <c r="A69" s="323">
        <f t="shared" si="7"/>
        <v>3601</v>
      </c>
      <c r="B69" s="324">
        <f>IF($H$22=Auswahltabelle!$C$37,(A69*12)-11,A69)</f>
        <v>3601</v>
      </c>
      <c r="C69" s="322">
        <f>IF($H$22=Auswahltabelle!$C$37,Eingabe!D69*12,Eingabe!D69)</f>
        <v>3700</v>
      </c>
      <c r="D69" s="154">
        <f t="shared" si="32"/>
        <v>3700</v>
      </c>
      <c r="E69" s="136">
        <f t="shared" si="8"/>
        <v>0.15</v>
      </c>
      <c r="F69" s="136">
        <f t="shared" si="33"/>
        <v>5.8317134129408497E-2</v>
      </c>
      <c r="G69" s="137">
        <f t="shared" si="9"/>
        <v>210</v>
      </c>
      <c r="H69" s="137">
        <f t="shared" si="10"/>
        <v>214</v>
      </c>
      <c r="I69" s="137">
        <f t="shared" si="11"/>
        <v>225</v>
      </c>
      <c r="J69" s="137">
        <f t="shared" si="12"/>
        <v>236</v>
      </c>
      <c r="K69" s="141">
        <f t="shared" si="13"/>
        <v>248</v>
      </c>
      <c r="L69" s="142">
        <f t="shared" si="14"/>
        <v>0.15</v>
      </c>
      <c r="M69" s="142">
        <f t="shared" si="4"/>
        <v>2.4993057484032213E-2</v>
      </c>
      <c r="N69" s="143">
        <f t="shared" si="15"/>
        <v>90</v>
      </c>
      <c r="O69" s="143">
        <f t="shared" si="16"/>
        <v>92</v>
      </c>
      <c r="P69" s="143">
        <f t="shared" si="17"/>
        <v>96</v>
      </c>
      <c r="Q69" s="144">
        <f t="shared" si="18"/>
        <v>101</v>
      </c>
      <c r="R69" s="145">
        <f t="shared" si="19"/>
        <v>106</v>
      </c>
      <c r="S69" s="1">
        <f t="shared" si="20"/>
        <v>0.15</v>
      </c>
      <c r="T69" s="1">
        <f t="shared" si="5"/>
        <v>1.3885031935573451E-2</v>
      </c>
      <c r="U69" s="2">
        <f t="shared" si="21"/>
        <v>50</v>
      </c>
      <c r="V69" s="2">
        <f t="shared" si="22"/>
        <v>51</v>
      </c>
      <c r="W69" s="2">
        <f t="shared" si="23"/>
        <v>54</v>
      </c>
      <c r="X69" s="3">
        <f t="shared" si="24"/>
        <v>56</v>
      </c>
      <c r="Y69" s="4">
        <f t="shared" si="25"/>
        <v>59</v>
      </c>
      <c r="Z69" s="162">
        <f t="shared" si="26"/>
        <v>0.15</v>
      </c>
      <c r="AA69" s="162">
        <f t="shared" si="6"/>
        <v>8.3310191613440703E-3</v>
      </c>
      <c r="AB69" s="163">
        <f t="shared" si="27"/>
        <v>30</v>
      </c>
      <c r="AC69" s="163">
        <f t="shared" si="28"/>
        <v>31</v>
      </c>
      <c r="AD69" s="163">
        <f t="shared" si="29"/>
        <v>32</v>
      </c>
      <c r="AE69" s="165">
        <f t="shared" si="30"/>
        <v>34</v>
      </c>
      <c r="AF69" s="166">
        <f t="shared" si="31"/>
        <v>35</v>
      </c>
    </row>
    <row r="70" spans="1:32" x14ac:dyDescent="0.25">
      <c r="A70" s="323">
        <f t="shared" si="7"/>
        <v>3701</v>
      </c>
      <c r="B70" s="324">
        <f>IF($H$22=Auswahltabelle!$C$37,(A70*12)-11,A70)</f>
        <v>3701</v>
      </c>
      <c r="C70" s="322">
        <f>IF($H$22=Auswahltabelle!$C$37,Eingabe!D70*12,Eingabe!D70)</f>
        <v>3800</v>
      </c>
      <c r="D70" s="154">
        <f t="shared" si="32"/>
        <v>3800</v>
      </c>
      <c r="E70" s="136">
        <f t="shared" si="8"/>
        <v>0.15</v>
      </c>
      <c r="F70" s="136">
        <f t="shared" si="33"/>
        <v>6.079437989732505E-2</v>
      </c>
      <c r="G70" s="137">
        <f t="shared" si="9"/>
        <v>225</v>
      </c>
      <c r="H70" s="137">
        <f t="shared" si="10"/>
        <v>230</v>
      </c>
      <c r="I70" s="137">
        <f t="shared" si="11"/>
        <v>241</v>
      </c>
      <c r="J70" s="137">
        <f t="shared" si="12"/>
        <v>253</v>
      </c>
      <c r="K70" s="141">
        <f t="shared" si="13"/>
        <v>266</v>
      </c>
      <c r="L70" s="142">
        <f t="shared" si="14"/>
        <v>0.15</v>
      </c>
      <c r="M70" s="142">
        <f t="shared" si="4"/>
        <v>2.6344231288840853E-2</v>
      </c>
      <c r="N70" s="143">
        <f t="shared" si="15"/>
        <v>97.5</v>
      </c>
      <c r="O70" s="143">
        <f t="shared" si="16"/>
        <v>99</v>
      </c>
      <c r="P70" s="143">
        <f t="shared" si="17"/>
        <v>104</v>
      </c>
      <c r="Q70" s="144">
        <f t="shared" si="18"/>
        <v>109</v>
      </c>
      <c r="R70" s="145">
        <f t="shared" si="19"/>
        <v>115</v>
      </c>
      <c r="S70" s="1">
        <f t="shared" si="20"/>
        <v>0.15</v>
      </c>
      <c r="T70" s="1">
        <f t="shared" si="5"/>
        <v>1.4860848419346123E-2</v>
      </c>
      <c r="U70" s="2">
        <f t="shared" si="21"/>
        <v>55</v>
      </c>
      <c r="V70" s="2">
        <f t="shared" si="22"/>
        <v>56</v>
      </c>
      <c r="W70" s="2">
        <f t="shared" si="23"/>
        <v>59</v>
      </c>
      <c r="X70" s="3">
        <f t="shared" si="24"/>
        <v>62</v>
      </c>
      <c r="Y70" s="4">
        <f t="shared" si="25"/>
        <v>65</v>
      </c>
      <c r="Z70" s="162">
        <f t="shared" si="26"/>
        <v>0.15</v>
      </c>
      <c r="AA70" s="162">
        <f t="shared" si="6"/>
        <v>9.1191569845987565E-3</v>
      </c>
      <c r="AB70" s="163">
        <f t="shared" si="27"/>
        <v>33.75</v>
      </c>
      <c r="AC70" s="163">
        <f t="shared" si="28"/>
        <v>34</v>
      </c>
      <c r="AD70" s="163">
        <f t="shared" si="29"/>
        <v>36</v>
      </c>
      <c r="AE70" s="165">
        <f t="shared" si="30"/>
        <v>38</v>
      </c>
      <c r="AF70" s="166">
        <f t="shared" si="31"/>
        <v>40</v>
      </c>
    </row>
    <row r="71" spans="1:32" x14ac:dyDescent="0.25">
      <c r="A71" s="323">
        <f t="shared" si="7"/>
        <v>3801</v>
      </c>
      <c r="B71" s="324">
        <f>IF($H$22=Auswahltabelle!$C$37,(A71*12)-11,A71)</f>
        <v>3801</v>
      </c>
      <c r="C71" s="322">
        <f>IF($H$22=Auswahltabelle!$C$37,Eingabe!D71*12,Eingabe!D71)</f>
        <v>3900</v>
      </c>
      <c r="D71" s="154">
        <f t="shared" si="32"/>
        <v>3900</v>
      </c>
      <c r="E71" s="136">
        <f t="shared" si="8"/>
        <v>0.15</v>
      </c>
      <c r="F71" s="136">
        <f t="shared" si="33"/>
        <v>6.3141278610891874E-2</v>
      </c>
      <c r="G71" s="137">
        <f t="shared" si="9"/>
        <v>240</v>
      </c>
      <c r="H71" s="137">
        <f t="shared" si="10"/>
        <v>245</v>
      </c>
      <c r="I71" s="137">
        <f t="shared" si="11"/>
        <v>257</v>
      </c>
      <c r="J71" s="137">
        <f t="shared" si="12"/>
        <v>270</v>
      </c>
      <c r="K71" s="141">
        <f t="shared" si="13"/>
        <v>283</v>
      </c>
      <c r="L71" s="142">
        <f t="shared" si="14"/>
        <v>0.15</v>
      </c>
      <c r="M71" s="142">
        <f t="shared" si="4"/>
        <v>2.7624309392265192E-2</v>
      </c>
      <c r="N71" s="143">
        <f t="shared" si="15"/>
        <v>105</v>
      </c>
      <c r="O71" s="143">
        <f t="shared" si="16"/>
        <v>107</v>
      </c>
      <c r="P71" s="143">
        <f t="shared" si="17"/>
        <v>112</v>
      </c>
      <c r="Q71" s="144">
        <f t="shared" si="18"/>
        <v>118</v>
      </c>
      <c r="R71" s="145">
        <f t="shared" si="19"/>
        <v>124</v>
      </c>
      <c r="S71" s="1">
        <f t="shared" si="20"/>
        <v>0.15</v>
      </c>
      <c r="T71" s="1">
        <f t="shared" si="5"/>
        <v>1.5785319652722968E-2</v>
      </c>
      <c r="U71" s="2">
        <f t="shared" si="21"/>
        <v>60</v>
      </c>
      <c r="V71" s="2">
        <f t="shared" si="22"/>
        <v>61</v>
      </c>
      <c r="W71" s="2">
        <f t="shared" si="23"/>
        <v>64</v>
      </c>
      <c r="X71" s="3">
        <f t="shared" si="24"/>
        <v>67</v>
      </c>
      <c r="Y71" s="4">
        <f t="shared" si="25"/>
        <v>71</v>
      </c>
      <c r="Z71" s="162">
        <f t="shared" si="26"/>
        <v>0.15</v>
      </c>
      <c r="AA71" s="162">
        <f t="shared" si="6"/>
        <v>9.8658247829518549E-3</v>
      </c>
      <c r="AB71" s="163">
        <f t="shared" si="27"/>
        <v>37.5</v>
      </c>
      <c r="AC71" s="163">
        <f t="shared" si="28"/>
        <v>38</v>
      </c>
      <c r="AD71" s="163">
        <f t="shared" si="29"/>
        <v>40</v>
      </c>
      <c r="AE71" s="165">
        <f t="shared" si="30"/>
        <v>42</v>
      </c>
      <c r="AF71" s="166">
        <f t="shared" si="31"/>
        <v>44</v>
      </c>
    </row>
    <row r="72" spans="1:32" x14ac:dyDescent="0.25">
      <c r="A72" s="323">
        <f t="shared" si="7"/>
        <v>3901</v>
      </c>
      <c r="B72" s="324">
        <f>IF($H$22=Auswahltabelle!$C$37,(A72*12)-11,A72)</f>
        <v>3901</v>
      </c>
      <c r="C72" s="322">
        <f>IF($H$22=Auswahltabelle!$C$37,Eingabe!D72*12,Eingabe!D72)</f>
        <v>4000</v>
      </c>
      <c r="D72" s="154">
        <f t="shared" si="32"/>
        <v>4000</v>
      </c>
      <c r="E72" s="136">
        <f t="shared" si="8"/>
        <v>0.15</v>
      </c>
      <c r="F72" s="136">
        <f t="shared" si="33"/>
        <v>6.5367854396308642E-2</v>
      </c>
      <c r="G72" s="137">
        <f t="shared" si="9"/>
        <v>255</v>
      </c>
      <c r="H72" s="137">
        <f t="shared" si="10"/>
        <v>260</v>
      </c>
      <c r="I72" s="137">
        <f t="shared" si="11"/>
        <v>273</v>
      </c>
      <c r="J72" s="137">
        <f t="shared" si="12"/>
        <v>287</v>
      </c>
      <c r="K72" s="141">
        <f t="shared" si="13"/>
        <v>301</v>
      </c>
      <c r="L72" s="142">
        <f t="shared" si="14"/>
        <v>0.15</v>
      </c>
      <c r="M72" s="142">
        <f t="shared" si="4"/>
        <v>2.8838759292489104E-2</v>
      </c>
      <c r="N72" s="143">
        <f t="shared" si="15"/>
        <v>112.5</v>
      </c>
      <c r="O72" s="143">
        <f t="shared" si="16"/>
        <v>115</v>
      </c>
      <c r="P72" s="143">
        <f t="shared" si="17"/>
        <v>120</v>
      </c>
      <c r="Q72" s="144">
        <f t="shared" si="18"/>
        <v>126</v>
      </c>
      <c r="R72" s="145">
        <f t="shared" si="19"/>
        <v>133</v>
      </c>
      <c r="S72" s="1">
        <f t="shared" si="20"/>
        <v>0.15</v>
      </c>
      <c r="T72" s="1">
        <f t="shared" si="5"/>
        <v>1.6662394257882594E-2</v>
      </c>
      <c r="U72" s="2">
        <f t="shared" si="21"/>
        <v>65</v>
      </c>
      <c r="V72" s="2">
        <f t="shared" si="22"/>
        <v>66</v>
      </c>
      <c r="W72" s="2">
        <f t="shared" si="23"/>
        <v>70</v>
      </c>
      <c r="X72" s="3">
        <f t="shared" si="24"/>
        <v>73</v>
      </c>
      <c r="Y72" s="4">
        <f t="shared" si="25"/>
        <v>77</v>
      </c>
      <c r="Z72" s="162">
        <f t="shared" si="26"/>
        <v>0.15</v>
      </c>
      <c r="AA72" s="162">
        <f t="shared" si="6"/>
        <v>1.0574211740579339E-2</v>
      </c>
      <c r="AB72" s="163">
        <f t="shared" si="27"/>
        <v>41.25</v>
      </c>
      <c r="AC72" s="163">
        <f t="shared" si="28"/>
        <v>42</v>
      </c>
      <c r="AD72" s="163">
        <f t="shared" si="29"/>
        <v>44</v>
      </c>
      <c r="AE72" s="165">
        <f t="shared" si="30"/>
        <v>46</v>
      </c>
      <c r="AF72" s="166">
        <f t="shared" si="31"/>
        <v>49</v>
      </c>
    </row>
    <row r="73" spans="1:32" x14ac:dyDescent="0.25">
      <c r="A73" s="323">
        <f t="shared" si="7"/>
        <v>4001</v>
      </c>
      <c r="B73" s="324">
        <f>IF($H$22=Auswahltabelle!$C$37,(A73*12)-11,A73)</f>
        <v>4001</v>
      </c>
      <c r="C73" s="322">
        <f>IF($H$22=Auswahltabelle!$C$37,Eingabe!D73*12,Eingabe!D73)</f>
        <v>4100</v>
      </c>
      <c r="D73" s="154">
        <f t="shared" si="32"/>
        <v>4100</v>
      </c>
      <c r="E73" s="136">
        <f t="shared" si="8"/>
        <v>0.15</v>
      </c>
      <c r="F73" s="136">
        <f t="shared" si="33"/>
        <v>6.7483129217695573E-2</v>
      </c>
      <c r="G73" s="137">
        <f t="shared" si="9"/>
        <v>270</v>
      </c>
      <c r="H73" s="137">
        <f t="shared" si="10"/>
        <v>275</v>
      </c>
      <c r="I73" s="137">
        <f t="shared" si="11"/>
        <v>289</v>
      </c>
      <c r="J73" s="137">
        <f t="shared" si="12"/>
        <v>304</v>
      </c>
      <c r="K73" s="141">
        <f t="shared" si="13"/>
        <v>319</v>
      </c>
      <c r="L73" s="142">
        <f t="shared" si="14"/>
        <v>0.15</v>
      </c>
      <c r="M73" s="142">
        <f t="shared" si="4"/>
        <v>2.9992501874531369E-2</v>
      </c>
      <c r="N73" s="143">
        <f t="shared" si="15"/>
        <v>120</v>
      </c>
      <c r="O73" s="143">
        <f t="shared" si="16"/>
        <v>122</v>
      </c>
      <c r="P73" s="143">
        <f t="shared" si="17"/>
        <v>129</v>
      </c>
      <c r="Q73" s="144">
        <f t="shared" si="18"/>
        <v>135</v>
      </c>
      <c r="R73" s="145">
        <f t="shared" si="19"/>
        <v>142</v>
      </c>
      <c r="S73" s="1">
        <f t="shared" si="20"/>
        <v>0.15</v>
      </c>
      <c r="T73" s="1">
        <f t="shared" si="5"/>
        <v>1.7495626093476629E-2</v>
      </c>
      <c r="U73" s="2">
        <f t="shared" si="21"/>
        <v>70</v>
      </c>
      <c r="V73" s="2">
        <f t="shared" si="22"/>
        <v>71</v>
      </c>
      <c r="W73" s="2">
        <f t="shared" si="23"/>
        <v>75</v>
      </c>
      <c r="X73" s="3">
        <f t="shared" si="24"/>
        <v>79</v>
      </c>
      <c r="Y73" s="4">
        <f t="shared" si="25"/>
        <v>83</v>
      </c>
      <c r="Z73" s="162">
        <f t="shared" si="26"/>
        <v>0.15</v>
      </c>
      <c r="AA73" s="162">
        <f t="shared" si="6"/>
        <v>1.1247188202949263E-2</v>
      </c>
      <c r="AB73" s="163">
        <f t="shared" si="27"/>
        <v>45</v>
      </c>
      <c r="AC73" s="163">
        <f t="shared" si="28"/>
        <v>46</v>
      </c>
      <c r="AD73" s="163">
        <f t="shared" si="29"/>
        <v>48</v>
      </c>
      <c r="AE73" s="165">
        <f t="shared" si="30"/>
        <v>51</v>
      </c>
      <c r="AF73" s="166">
        <f t="shared" si="31"/>
        <v>53</v>
      </c>
    </row>
    <row r="74" spans="1:32" x14ac:dyDescent="0.25">
      <c r="A74" s="323">
        <f t="shared" si="7"/>
        <v>4101</v>
      </c>
      <c r="B74" s="324">
        <f>IF($H$22=Auswahltabelle!$C$37,(A74*12)-11,A74)</f>
        <v>4101</v>
      </c>
      <c r="C74" s="322">
        <f>IF($H$22=Auswahltabelle!$C$37,Eingabe!D74*12,Eingabe!D74)</f>
        <v>4200</v>
      </c>
      <c r="D74" s="154">
        <f t="shared" si="32"/>
        <v>4200</v>
      </c>
      <c r="E74" s="136">
        <f t="shared" si="8"/>
        <v>0.15</v>
      </c>
      <c r="F74" s="136">
        <f t="shared" si="33"/>
        <v>6.9495245062179953E-2</v>
      </c>
      <c r="G74" s="137">
        <f t="shared" si="9"/>
        <v>285</v>
      </c>
      <c r="H74" s="137">
        <f t="shared" si="10"/>
        <v>291</v>
      </c>
      <c r="I74" s="137">
        <f t="shared" si="11"/>
        <v>305</v>
      </c>
      <c r="J74" s="137">
        <f t="shared" si="12"/>
        <v>320</v>
      </c>
      <c r="K74" s="141">
        <f t="shared" si="13"/>
        <v>337</v>
      </c>
      <c r="L74" s="142">
        <f t="shared" si="14"/>
        <v>0.15</v>
      </c>
      <c r="M74" s="142">
        <f t="shared" si="4"/>
        <v>3.108997805413314E-2</v>
      </c>
      <c r="N74" s="143">
        <f t="shared" si="15"/>
        <v>127.5</v>
      </c>
      <c r="O74" s="143">
        <f t="shared" si="16"/>
        <v>130</v>
      </c>
      <c r="P74" s="143">
        <f t="shared" si="17"/>
        <v>137</v>
      </c>
      <c r="Q74" s="144">
        <f t="shared" si="18"/>
        <v>144</v>
      </c>
      <c r="R74" s="145">
        <f t="shared" si="19"/>
        <v>151</v>
      </c>
      <c r="S74" s="1">
        <f t="shared" si="20"/>
        <v>0.15</v>
      </c>
      <c r="T74" s="1">
        <f t="shared" si="5"/>
        <v>1.8288222384784197E-2</v>
      </c>
      <c r="U74" s="2">
        <f t="shared" si="21"/>
        <v>75</v>
      </c>
      <c r="V74" s="2">
        <f t="shared" si="22"/>
        <v>77</v>
      </c>
      <c r="W74" s="2">
        <f t="shared" si="23"/>
        <v>80</v>
      </c>
      <c r="X74" s="3">
        <f t="shared" si="24"/>
        <v>84</v>
      </c>
      <c r="Y74" s="4">
        <f t="shared" si="25"/>
        <v>89</v>
      </c>
      <c r="Z74" s="162">
        <f t="shared" si="26"/>
        <v>0.15</v>
      </c>
      <c r="AA74" s="162">
        <f t="shared" si="6"/>
        <v>1.188734455010973E-2</v>
      </c>
      <c r="AB74" s="163">
        <f t="shared" si="27"/>
        <v>48.75</v>
      </c>
      <c r="AC74" s="163">
        <f t="shared" si="28"/>
        <v>50</v>
      </c>
      <c r="AD74" s="163">
        <f t="shared" si="29"/>
        <v>52</v>
      </c>
      <c r="AE74" s="165">
        <f t="shared" si="30"/>
        <v>55</v>
      </c>
      <c r="AF74" s="166">
        <f t="shared" si="31"/>
        <v>58</v>
      </c>
    </row>
    <row r="75" spans="1:32" x14ac:dyDescent="0.25">
      <c r="A75" s="323">
        <f t="shared" si="7"/>
        <v>4201</v>
      </c>
      <c r="B75" s="324">
        <f>IF($H$22=Auswahltabelle!$C$37,(A75*12)-11,A75)</f>
        <v>4201</v>
      </c>
      <c r="C75" s="322">
        <f>IF($H$22=Auswahltabelle!$C$37,Eingabe!D75*12,Eingabe!D75)</f>
        <v>4300</v>
      </c>
      <c r="D75" s="154">
        <f t="shared" si="32"/>
        <v>4300</v>
      </c>
      <c r="E75" s="136">
        <f t="shared" si="8"/>
        <v>0.15</v>
      </c>
      <c r="F75" s="136">
        <f t="shared" si="33"/>
        <v>7.1411568674125209E-2</v>
      </c>
      <c r="G75" s="137">
        <f t="shared" si="9"/>
        <v>300</v>
      </c>
      <c r="H75" s="137">
        <f t="shared" si="10"/>
        <v>306</v>
      </c>
      <c r="I75" s="137">
        <f t="shared" si="11"/>
        <v>321</v>
      </c>
      <c r="J75" s="137">
        <f t="shared" si="12"/>
        <v>337</v>
      </c>
      <c r="K75" s="141">
        <f t="shared" si="13"/>
        <v>354</v>
      </c>
      <c r="L75" s="142">
        <f t="shared" si="14"/>
        <v>0.15</v>
      </c>
      <c r="M75" s="142">
        <f t="shared" si="4"/>
        <v>3.2135205903356341E-2</v>
      </c>
      <c r="N75" s="143">
        <f t="shared" si="15"/>
        <v>135</v>
      </c>
      <c r="O75" s="143">
        <f t="shared" si="16"/>
        <v>138</v>
      </c>
      <c r="P75" s="143">
        <f t="shared" si="17"/>
        <v>145</v>
      </c>
      <c r="Q75" s="144">
        <f t="shared" si="18"/>
        <v>152</v>
      </c>
      <c r="R75" s="145">
        <f t="shared" si="19"/>
        <v>159</v>
      </c>
      <c r="S75" s="1">
        <f t="shared" si="20"/>
        <v>0.15</v>
      </c>
      <c r="T75" s="1">
        <f t="shared" si="5"/>
        <v>1.9043084979766721E-2</v>
      </c>
      <c r="U75" s="2">
        <f t="shared" si="21"/>
        <v>80</v>
      </c>
      <c r="V75" s="2">
        <f t="shared" si="22"/>
        <v>82</v>
      </c>
      <c r="W75" s="2">
        <f t="shared" si="23"/>
        <v>86</v>
      </c>
      <c r="X75" s="3">
        <f t="shared" si="24"/>
        <v>90</v>
      </c>
      <c r="Y75" s="4">
        <f t="shared" si="25"/>
        <v>94</v>
      </c>
      <c r="Z75" s="162">
        <f t="shared" si="26"/>
        <v>0.15</v>
      </c>
      <c r="AA75" s="162">
        <f t="shared" si="6"/>
        <v>1.2497024517971911E-2</v>
      </c>
      <c r="AB75" s="163">
        <f t="shared" si="27"/>
        <v>52.5</v>
      </c>
      <c r="AC75" s="163">
        <f t="shared" si="28"/>
        <v>54</v>
      </c>
      <c r="AD75" s="163">
        <f t="shared" si="29"/>
        <v>56</v>
      </c>
      <c r="AE75" s="165">
        <f t="shared" si="30"/>
        <v>59</v>
      </c>
      <c r="AF75" s="166">
        <f t="shared" si="31"/>
        <v>62</v>
      </c>
    </row>
    <row r="76" spans="1:32" x14ac:dyDescent="0.25">
      <c r="A76" s="323">
        <f t="shared" si="7"/>
        <v>4301</v>
      </c>
      <c r="B76" s="324">
        <f>IF($H$22=Auswahltabelle!$C$37,(A76*12)-11,A76)</f>
        <v>4301</v>
      </c>
      <c r="C76" s="322">
        <f>IF($H$22=Auswahltabelle!$C$37,Eingabe!D76*12,Eingabe!D76)</f>
        <v>4400</v>
      </c>
      <c r="D76" s="154">
        <f t="shared" si="32"/>
        <v>4400</v>
      </c>
      <c r="E76" s="136">
        <f t="shared" si="8"/>
        <v>0.15</v>
      </c>
      <c r="F76" s="136">
        <f t="shared" si="33"/>
        <v>7.3238781678679379E-2</v>
      </c>
      <c r="G76" s="137">
        <f t="shared" si="9"/>
        <v>315</v>
      </c>
      <c r="H76" s="137">
        <f t="shared" si="10"/>
        <v>321</v>
      </c>
      <c r="I76" s="137">
        <f t="shared" si="11"/>
        <v>337</v>
      </c>
      <c r="J76" s="137">
        <f t="shared" si="12"/>
        <v>350</v>
      </c>
      <c r="K76" s="141">
        <f t="shared" si="13"/>
        <v>372</v>
      </c>
      <c r="L76" s="142">
        <f t="shared" si="14"/>
        <v>0.15</v>
      </c>
      <c r="M76" s="142">
        <f t="shared" si="4"/>
        <v>3.3131829807021625E-2</v>
      </c>
      <c r="N76" s="143">
        <f t="shared" si="15"/>
        <v>142.5</v>
      </c>
      <c r="O76" s="143">
        <f t="shared" si="16"/>
        <v>145</v>
      </c>
      <c r="P76" s="143">
        <f t="shared" si="17"/>
        <v>153</v>
      </c>
      <c r="Q76" s="144">
        <f t="shared" si="18"/>
        <v>161</v>
      </c>
      <c r="R76" s="145">
        <f t="shared" si="19"/>
        <v>168</v>
      </c>
      <c r="S76" s="1">
        <f t="shared" si="20"/>
        <v>0.15</v>
      </c>
      <c r="T76" s="1">
        <f t="shared" si="5"/>
        <v>1.9762845849802372E-2</v>
      </c>
      <c r="U76" s="2">
        <f t="shared" si="21"/>
        <v>85</v>
      </c>
      <c r="V76" s="2">
        <f t="shared" si="22"/>
        <v>87</v>
      </c>
      <c r="W76" s="2">
        <f t="shared" si="23"/>
        <v>91</v>
      </c>
      <c r="X76" s="3">
        <f t="shared" si="24"/>
        <v>96</v>
      </c>
      <c r="Y76" s="4">
        <f t="shared" si="25"/>
        <v>100</v>
      </c>
      <c r="Z76" s="162">
        <f t="shared" si="26"/>
        <v>0.15</v>
      </c>
      <c r="AA76" s="162">
        <f t="shared" si="6"/>
        <v>1.3078353871192746E-2</v>
      </c>
      <c r="AB76" s="163">
        <f t="shared" si="27"/>
        <v>56.25</v>
      </c>
      <c r="AC76" s="163">
        <f t="shared" si="28"/>
        <v>57</v>
      </c>
      <c r="AD76" s="163">
        <f t="shared" si="29"/>
        <v>60</v>
      </c>
      <c r="AE76" s="165">
        <f t="shared" si="30"/>
        <v>63</v>
      </c>
      <c r="AF76" s="166">
        <f t="shared" si="31"/>
        <v>66</v>
      </c>
    </row>
    <row r="77" spans="1:32" x14ac:dyDescent="0.25">
      <c r="A77" s="323">
        <f t="shared" si="7"/>
        <v>4401</v>
      </c>
      <c r="B77" s="324">
        <f>IF($H$22=Auswahltabelle!$C$37,(A77*12)-11,A77)</f>
        <v>4401</v>
      </c>
      <c r="C77" s="322">
        <f>IF($H$22=Auswahltabelle!$C$37,Eingabe!D77*12,Eingabe!D77)</f>
        <v>4500</v>
      </c>
      <c r="D77" s="154">
        <f t="shared" si="32"/>
        <v>4500</v>
      </c>
      <c r="E77" s="136">
        <f t="shared" si="8"/>
        <v>0.15</v>
      </c>
      <c r="F77" s="136">
        <f t="shared" si="33"/>
        <v>7.271074755737332E-2</v>
      </c>
      <c r="G77" s="137">
        <f t="shared" si="9"/>
        <v>320</v>
      </c>
      <c r="H77" s="137">
        <f t="shared" si="10"/>
        <v>330</v>
      </c>
      <c r="I77" s="137">
        <f t="shared" si="11"/>
        <v>340</v>
      </c>
      <c r="J77" s="137">
        <f t="shared" si="12"/>
        <v>350</v>
      </c>
      <c r="K77" s="141">
        <f t="shared" si="13"/>
        <v>390</v>
      </c>
      <c r="L77" s="142">
        <f t="shared" si="14"/>
        <v>0.15</v>
      </c>
      <c r="M77" s="142">
        <f t="shared" si="4"/>
        <v>3.4083162917518749E-2</v>
      </c>
      <c r="N77" s="143">
        <f t="shared" si="15"/>
        <v>150</v>
      </c>
      <c r="O77" s="143">
        <f t="shared" si="16"/>
        <v>153</v>
      </c>
      <c r="P77" s="143">
        <f t="shared" si="17"/>
        <v>161</v>
      </c>
      <c r="Q77" s="144">
        <f t="shared" si="18"/>
        <v>169</v>
      </c>
      <c r="R77" s="145">
        <f t="shared" si="19"/>
        <v>177</v>
      </c>
      <c r="S77" s="1">
        <f t="shared" si="20"/>
        <v>0.15</v>
      </c>
      <c r="T77" s="1">
        <f t="shared" si="5"/>
        <v>2.0449897750511249E-2</v>
      </c>
      <c r="U77" s="2">
        <f t="shared" si="21"/>
        <v>90</v>
      </c>
      <c r="V77" s="2">
        <f t="shared" si="22"/>
        <v>92</v>
      </c>
      <c r="W77" s="2">
        <f t="shared" si="23"/>
        <v>96</v>
      </c>
      <c r="X77" s="3">
        <f t="shared" si="24"/>
        <v>101</v>
      </c>
      <c r="Y77" s="4">
        <f t="shared" si="25"/>
        <v>106</v>
      </c>
      <c r="Z77" s="162">
        <f t="shared" si="26"/>
        <v>0.15</v>
      </c>
      <c r="AA77" s="162">
        <f t="shared" si="6"/>
        <v>1.3633265167007498E-2</v>
      </c>
      <c r="AB77" s="163">
        <f t="shared" si="27"/>
        <v>60</v>
      </c>
      <c r="AC77" s="163">
        <f t="shared" si="28"/>
        <v>61</v>
      </c>
      <c r="AD77" s="163">
        <f t="shared" si="29"/>
        <v>64</v>
      </c>
      <c r="AE77" s="165">
        <f t="shared" si="30"/>
        <v>67</v>
      </c>
      <c r="AF77" s="166">
        <f t="shared" si="31"/>
        <v>71</v>
      </c>
    </row>
    <row r="78" spans="1:32" x14ac:dyDescent="0.25">
      <c r="A78" s="323">
        <f t="shared" si="7"/>
        <v>4501</v>
      </c>
      <c r="B78" s="324">
        <f>IF($H$22=Auswahltabelle!$C$37,(A78*12)-11,A78)</f>
        <v>4501</v>
      </c>
      <c r="C78" s="322">
        <f>IF($H$22=Auswahltabelle!$C$37,Eingabe!D78*12,Eingabe!D78)</f>
        <v>4600</v>
      </c>
      <c r="D78" s="154">
        <f t="shared" si="32"/>
        <v>4600</v>
      </c>
      <c r="E78" s="136">
        <f t="shared" si="8"/>
        <v>0.15</v>
      </c>
      <c r="F78" s="136">
        <f t="shared" si="33"/>
        <v>7.1095312152854917E-2</v>
      </c>
      <c r="G78" s="137">
        <f t="shared" si="9"/>
        <v>320</v>
      </c>
      <c r="H78" s="137">
        <f t="shared" si="10"/>
        <v>330</v>
      </c>
      <c r="I78" s="137">
        <f t="shared" si="11"/>
        <v>340</v>
      </c>
      <c r="J78" s="137">
        <f t="shared" si="12"/>
        <v>350</v>
      </c>
      <c r="K78" s="141">
        <f t="shared" si="13"/>
        <v>390</v>
      </c>
      <c r="L78" s="142">
        <f t="shared" si="14"/>
        <v>0.15</v>
      </c>
      <c r="M78" s="142">
        <f t="shared" si="4"/>
        <v>3.4992223950233284E-2</v>
      </c>
      <c r="N78" s="143">
        <f t="shared" si="15"/>
        <v>157.5</v>
      </c>
      <c r="O78" s="143">
        <f t="shared" si="16"/>
        <v>161</v>
      </c>
      <c r="P78" s="143">
        <f t="shared" si="17"/>
        <v>169</v>
      </c>
      <c r="Q78" s="144">
        <f t="shared" si="18"/>
        <v>177</v>
      </c>
      <c r="R78" s="145">
        <f t="shared" si="19"/>
        <v>186</v>
      </c>
      <c r="S78" s="1">
        <f t="shared" si="20"/>
        <v>0.15</v>
      </c>
      <c r="T78" s="1">
        <f t="shared" si="5"/>
        <v>2.1106420795378805E-2</v>
      </c>
      <c r="U78" s="2">
        <f t="shared" si="21"/>
        <v>95</v>
      </c>
      <c r="V78" s="2">
        <f t="shared" si="22"/>
        <v>97</v>
      </c>
      <c r="W78" s="2">
        <f t="shared" si="23"/>
        <v>102</v>
      </c>
      <c r="X78" s="3">
        <f t="shared" si="24"/>
        <v>107</v>
      </c>
      <c r="Y78" s="4">
        <f t="shared" si="25"/>
        <v>112</v>
      </c>
      <c r="Z78" s="162">
        <f t="shared" si="26"/>
        <v>0.15</v>
      </c>
      <c r="AA78" s="162">
        <f t="shared" si="6"/>
        <v>1.4163519217951566E-2</v>
      </c>
      <c r="AB78" s="163">
        <f t="shared" si="27"/>
        <v>63.75</v>
      </c>
      <c r="AC78" s="163">
        <f t="shared" si="28"/>
        <v>65</v>
      </c>
      <c r="AD78" s="163">
        <f t="shared" si="29"/>
        <v>68</v>
      </c>
      <c r="AE78" s="165">
        <f t="shared" si="30"/>
        <v>72</v>
      </c>
      <c r="AF78" s="166">
        <f t="shared" si="31"/>
        <v>75</v>
      </c>
    </row>
    <row r="79" spans="1:32" x14ac:dyDescent="0.25">
      <c r="A79" s="323">
        <f t="shared" si="7"/>
        <v>4601</v>
      </c>
      <c r="B79" s="324">
        <f>IF($H$22=Auswahltabelle!$C$37,(A79*12)-11,A79)</f>
        <v>4601</v>
      </c>
      <c r="C79" s="322">
        <f>IF($H$22=Auswahltabelle!$C$37,Eingabe!D79*12,Eingabe!D79)</f>
        <v>4700</v>
      </c>
      <c r="D79" s="154">
        <f t="shared" si="32"/>
        <v>4700</v>
      </c>
      <c r="E79" s="136">
        <f t="shared" si="8"/>
        <v>0.15</v>
      </c>
      <c r="F79" s="136">
        <f t="shared" si="33"/>
        <v>6.9550097804825031E-2</v>
      </c>
      <c r="G79" s="137">
        <f t="shared" si="9"/>
        <v>320</v>
      </c>
      <c r="H79" s="137">
        <f t="shared" si="10"/>
        <v>330</v>
      </c>
      <c r="I79" s="137">
        <f t="shared" si="11"/>
        <v>340</v>
      </c>
      <c r="J79" s="137">
        <f t="shared" si="12"/>
        <v>350</v>
      </c>
      <c r="K79" s="141">
        <f t="shared" si="13"/>
        <v>390</v>
      </c>
      <c r="L79" s="142">
        <f t="shared" si="14"/>
        <v>0.15</v>
      </c>
      <c r="M79" s="142">
        <f t="shared" si="4"/>
        <v>3.5861769180612908E-2</v>
      </c>
      <c r="N79" s="143">
        <f t="shared" si="15"/>
        <v>165</v>
      </c>
      <c r="O79" s="143">
        <f t="shared" si="16"/>
        <v>168</v>
      </c>
      <c r="P79" s="143">
        <f t="shared" si="17"/>
        <v>177</v>
      </c>
      <c r="Q79" s="144">
        <f t="shared" si="18"/>
        <v>186</v>
      </c>
      <c r="R79" s="145">
        <f t="shared" si="19"/>
        <v>195</v>
      </c>
      <c r="S79" s="1">
        <f t="shared" si="20"/>
        <v>0.15</v>
      </c>
      <c r="T79" s="1">
        <f t="shared" si="5"/>
        <v>2.1734405564007825E-2</v>
      </c>
      <c r="U79" s="2">
        <f t="shared" si="21"/>
        <v>100</v>
      </c>
      <c r="V79" s="2">
        <f t="shared" si="22"/>
        <v>102</v>
      </c>
      <c r="W79" s="2">
        <f t="shared" si="23"/>
        <v>107</v>
      </c>
      <c r="X79" s="3">
        <f t="shared" si="24"/>
        <v>112</v>
      </c>
      <c r="Y79" s="4">
        <f t="shared" si="25"/>
        <v>118</v>
      </c>
      <c r="Z79" s="162">
        <f t="shared" si="26"/>
        <v>0.15</v>
      </c>
      <c r="AA79" s="162">
        <f t="shared" si="6"/>
        <v>1.4670723755705281E-2</v>
      </c>
      <c r="AB79" s="163">
        <f t="shared" si="27"/>
        <v>67.5</v>
      </c>
      <c r="AC79" s="163">
        <f t="shared" si="28"/>
        <v>69</v>
      </c>
      <c r="AD79" s="163">
        <f t="shared" si="29"/>
        <v>72</v>
      </c>
      <c r="AE79" s="165">
        <f t="shared" si="30"/>
        <v>76</v>
      </c>
      <c r="AF79" s="166">
        <f t="shared" si="31"/>
        <v>80</v>
      </c>
    </row>
    <row r="80" spans="1:32" x14ac:dyDescent="0.25">
      <c r="A80" s="323">
        <f t="shared" si="7"/>
        <v>4701</v>
      </c>
      <c r="B80" s="324">
        <f>IF($H$22=Auswahltabelle!$C$37,(A80*12)-11,A80)</f>
        <v>4701</v>
      </c>
      <c r="C80" s="322">
        <f>IF($H$22=Auswahltabelle!$C$37,Eingabe!D80*12,Eingabe!D80)</f>
        <v>4800</v>
      </c>
      <c r="D80" s="154">
        <f t="shared" si="32"/>
        <v>4800</v>
      </c>
      <c r="E80" s="136">
        <f t="shared" si="8"/>
        <v>0.15</v>
      </c>
      <c r="F80" s="136">
        <f t="shared" si="33"/>
        <v>6.8070623271644329E-2</v>
      </c>
      <c r="G80" s="137">
        <f t="shared" si="9"/>
        <v>320</v>
      </c>
      <c r="H80" s="137">
        <f t="shared" si="10"/>
        <v>330</v>
      </c>
      <c r="I80" s="137">
        <f t="shared" si="11"/>
        <v>340</v>
      </c>
      <c r="J80" s="137">
        <f t="shared" si="12"/>
        <v>350</v>
      </c>
      <c r="K80" s="141">
        <f t="shared" si="13"/>
        <v>390</v>
      </c>
      <c r="L80" s="142">
        <f t="shared" si="14"/>
        <v>0.15</v>
      </c>
      <c r="M80" s="142">
        <f t="shared" si="4"/>
        <v>3.6694320357370774E-2</v>
      </c>
      <c r="N80" s="143">
        <f t="shared" si="15"/>
        <v>172.5</v>
      </c>
      <c r="O80" s="143">
        <f t="shared" si="16"/>
        <v>176</v>
      </c>
      <c r="P80" s="143">
        <f t="shared" si="17"/>
        <v>185</v>
      </c>
      <c r="Q80" s="144">
        <f t="shared" si="18"/>
        <v>194</v>
      </c>
      <c r="R80" s="145">
        <f t="shared" si="19"/>
        <v>204</v>
      </c>
      <c r="S80" s="1">
        <f t="shared" si="20"/>
        <v>0.15</v>
      </c>
      <c r="T80" s="1">
        <f t="shared" si="5"/>
        <v>2.2335673261008295E-2</v>
      </c>
      <c r="U80" s="2">
        <f t="shared" si="21"/>
        <v>105</v>
      </c>
      <c r="V80" s="2">
        <f t="shared" si="22"/>
        <v>107</v>
      </c>
      <c r="W80" s="2">
        <f t="shared" si="23"/>
        <v>112</v>
      </c>
      <c r="X80" s="3">
        <f t="shared" si="24"/>
        <v>118</v>
      </c>
      <c r="Y80" s="4">
        <f t="shared" si="25"/>
        <v>124</v>
      </c>
      <c r="Z80" s="162">
        <f t="shared" si="26"/>
        <v>0.15</v>
      </c>
      <c r="AA80" s="162">
        <f t="shared" si="6"/>
        <v>1.5156349712827057E-2</v>
      </c>
      <c r="AB80" s="163">
        <f t="shared" si="27"/>
        <v>71.25</v>
      </c>
      <c r="AC80" s="163">
        <f t="shared" si="28"/>
        <v>73</v>
      </c>
      <c r="AD80" s="163">
        <f t="shared" si="29"/>
        <v>76</v>
      </c>
      <c r="AE80" s="165">
        <f t="shared" si="30"/>
        <v>80</v>
      </c>
      <c r="AF80" s="166">
        <f t="shared" si="31"/>
        <v>84</v>
      </c>
    </row>
    <row r="81" spans="1:32" x14ac:dyDescent="0.25">
      <c r="A81" s="323">
        <f t="shared" si="7"/>
        <v>4801</v>
      </c>
      <c r="B81" s="324">
        <f>IF($H$22=Auswahltabelle!$C$37,(A81*12)-11,A81)</f>
        <v>4801</v>
      </c>
      <c r="C81" s="322">
        <f>IF($H$22=Auswahltabelle!$C$37,Eingabe!D81*12,Eingabe!D81)</f>
        <v>4900</v>
      </c>
      <c r="D81" s="154">
        <f t="shared" si="32"/>
        <v>4900</v>
      </c>
      <c r="E81" s="136">
        <f t="shared" si="8"/>
        <v>0.15</v>
      </c>
      <c r="F81" s="136">
        <f t="shared" si="33"/>
        <v>6.6652780670693607E-2</v>
      </c>
      <c r="G81" s="137">
        <f t="shared" si="9"/>
        <v>320</v>
      </c>
      <c r="H81" s="137">
        <f t="shared" si="10"/>
        <v>330</v>
      </c>
      <c r="I81" s="137">
        <f t="shared" si="11"/>
        <v>340</v>
      </c>
      <c r="J81" s="137">
        <f t="shared" si="12"/>
        <v>350</v>
      </c>
      <c r="K81" s="141">
        <f t="shared" si="13"/>
        <v>390</v>
      </c>
      <c r="L81" s="142">
        <f t="shared" si="14"/>
        <v>0.15</v>
      </c>
      <c r="M81" s="142">
        <f t="shared" si="4"/>
        <v>3.7492189127265152E-2</v>
      </c>
      <c r="N81" s="143">
        <f t="shared" si="15"/>
        <v>180</v>
      </c>
      <c r="O81" s="143">
        <f t="shared" si="16"/>
        <v>184</v>
      </c>
      <c r="P81" s="143">
        <f t="shared" si="17"/>
        <v>193</v>
      </c>
      <c r="Q81" s="144">
        <f t="shared" si="18"/>
        <v>203</v>
      </c>
      <c r="R81" s="145">
        <f t="shared" si="19"/>
        <v>213</v>
      </c>
      <c r="S81" s="1">
        <f t="shared" si="20"/>
        <v>0.15</v>
      </c>
      <c r="T81" s="1">
        <f t="shared" si="5"/>
        <v>2.2911893355550928E-2</v>
      </c>
      <c r="U81" s="2">
        <f t="shared" si="21"/>
        <v>110</v>
      </c>
      <c r="V81" s="2">
        <f t="shared" si="22"/>
        <v>112</v>
      </c>
      <c r="W81" s="2">
        <f t="shared" si="23"/>
        <v>118</v>
      </c>
      <c r="X81" s="3">
        <f t="shared" si="24"/>
        <v>124</v>
      </c>
      <c r="Y81" s="4">
        <f t="shared" si="25"/>
        <v>130</v>
      </c>
      <c r="Z81" s="162">
        <f t="shared" si="26"/>
        <v>0.15</v>
      </c>
      <c r="AA81" s="162">
        <f t="shared" si="6"/>
        <v>1.5621745469693814E-2</v>
      </c>
      <c r="AB81" s="163">
        <f t="shared" si="27"/>
        <v>75</v>
      </c>
      <c r="AC81" s="163">
        <f t="shared" si="28"/>
        <v>77</v>
      </c>
      <c r="AD81" s="163">
        <f t="shared" si="29"/>
        <v>80</v>
      </c>
      <c r="AE81" s="165">
        <f t="shared" si="30"/>
        <v>84</v>
      </c>
      <c r="AF81" s="166">
        <f t="shared" si="31"/>
        <v>89</v>
      </c>
    </row>
    <row r="82" spans="1:32" x14ac:dyDescent="0.25">
      <c r="A82" s="323">
        <f t="shared" si="7"/>
        <v>4901</v>
      </c>
      <c r="B82" s="324">
        <f>IF($H$22=Auswahltabelle!$C$37,(A82*12)-11,A82)</f>
        <v>4901</v>
      </c>
      <c r="C82" s="322">
        <f>IF($H$22=Auswahltabelle!$C$37,Eingabe!D82*12,Eingabe!D82)</f>
        <v>5000</v>
      </c>
      <c r="D82" s="154">
        <f t="shared" si="32"/>
        <v>5000</v>
      </c>
      <c r="E82" s="136">
        <f t="shared" si="8"/>
        <v>0.15</v>
      </c>
      <c r="F82" s="136">
        <f t="shared" si="33"/>
        <v>6.529279738828811E-2</v>
      </c>
      <c r="G82" s="137">
        <f t="shared" si="9"/>
        <v>320</v>
      </c>
      <c r="H82" s="137">
        <f t="shared" si="10"/>
        <v>330</v>
      </c>
      <c r="I82" s="137">
        <f t="shared" si="11"/>
        <v>340</v>
      </c>
      <c r="J82" s="137">
        <f t="shared" si="12"/>
        <v>350</v>
      </c>
      <c r="K82" s="141">
        <f t="shared" si="13"/>
        <v>390</v>
      </c>
      <c r="L82" s="142">
        <f t="shared" si="14"/>
        <v>0.15</v>
      </c>
      <c r="M82" s="142">
        <f t="shared" si="4"/>
        <v>3.8257498469700064E-2</v>
      </c>
      <c r="N82" s="143">
        <f t="shared" si="15"/>
        <v>187.5</v>
      </c>
      <c r="O82" s="143">
        <f t="shared" si="16"/>
        <v>191</v>
      </c>
      <c r="P82" s="143">
        <f t="shared" si="17"/>
        <v>201</v>
      </c>
      <c r="Q82" s="144">
        <f t="shared" si="18"/>
        <v>211</v>
      </c>
      <c r="R82" s="145">
        <f t="shared" si="19"/>
        <v>221</v>
      </c>
      <c r="S82" s="1">
        <f t="shared" si="20"/>
        <v>0.15</v>
      </c>
      <c r="T82" s="1">
        <f t="shared" si="5"/>
        <v>2.3464599061416038E-2</v>
      </c>
      <c r="U82" s="2">
        <f t="shared" si="21"/>
        <v>115</v>
      </c>
      <c r="V82" s="2">
        <f t="shared" si="22"/>
        <v>117</v>
      </c>
      <c r="W82" s="2">
        <f t="shared" si="23"/>
        <v>123</v>
      </c>
      <c r="X82" s="3">
        <f t="shared" si="24"/>
        <v>129</v>
      </c>
      <c r="Y82" s="4">
        <f t="shared" si="25"/>
        <v>136</v>
      </c>
      <c r="Z82" s="162">
        <f t="shared" si="26"/>
        <v>0.15</v>
      </c>
      <c r="AA82" s="162">
        <f t="shared" si="6"/>
        <v>1.6068149357274027E-2</v>
      </c>
      <c r="AB82" s="163">
        <f t="shared" si="27"/>
        <v>78.75</v>
      </c>
      <c r="AC82" s="163">
        <f t="shared" si="28"/>
        <v>80</v>
      </c>
      <c r="AD82" s="163">
        <f t="shared" si="29"/>
        <v>84</v>
      </c>
      <c r="AE82" s="165">
        <f t="shared" si="30"/>
        <v>89</v>
      </c>
      <c r="AF82" s="166">
        <f t="shared" si="31"/>
        <v>93</v>
      </c>
    </row>
    <row r="83" spans="1:32" x14ac:dyDescent="0.25">
      <c r="A83" s="323">
        <f t="shared" si="7"/>
        <v>5001</v>
      </c>
      <c r="B83" s="324">
        <f>IF($H$22=Auswahltabelle!$C$37,(A83*12)-11,A83)</f>
        <v>5001</v>
      </c>
      <c r="C83" s="322">
        <f>IF($H$22=Auswahltabelle!$C$37,Eingabe!D83*12,Eingabe!D83)</f>
        <v>5100</v>
      </c>
      <c r="D83" s="154">
        <f t="shared" si="32"/>
        <v>5100</v>
      </c>
      <c r="E83" s="136">
        <f t="shared" si="8"/>
        <v>0.15</v>
      </c>
      <c r="F83" s="136">
        <f t="shared" si="33"/>
        <v>6.3987202559488102E-2</v>
      </c>
      <c r="G83" s="137">
        <f t="shared" si="9"/>
        <v>320</v>
      </c>
      <c r="H83" s="137">
        <f t="shared" si="10"/>
        <v>330</v>
      </c>
      <c r="I83" s="137">
        <f t="shared" si="11"/>
        <v>340</v>
      </c>
      <c r="J83" s="137">
        <f t="shared" si="12"/>
        <v>350</v>
      </c>
      <c r="K83" s="141">
        <f t="shared" si="13"/>
        <v>390</v>
      </c>
      <c r="L83" s="142">
        <f t="shared" si="14"/>
        <v>0.15</v>
      </c>
      <c r="M83" s="142">
        <f t="shared" si="4"/>
        <v>3.8992201559688064E-2</v>
      </c>
      <c r="N83" s="143">
        <f t="shared" si="15"/>
        <v>195</v>
      </c>
      <c r="O83" s="143">
        <f t="shared" si="16"/>
        <v>199</v>
      </c>
      <c r="P83" s="143">
        <f t="shared" si="17"/>
        <v>209</v>
      </c>
      <c r="Q83" s="144">
        <f t="shared" si="18"/>
        <v>219</v>
      </c>
      <c r="R83" s="145">
        <f t="shared" si="19"/>
        <v>230</v>
      </c>
      <c r="S83" s="1">
        <f t="shared" si="20"/>
        <v>0.15</v>
      </c>
      <c r="T83" s="1">
        <f t="shared" si="5"/>
        <v>2.399520095980804E-2</v>
      </c>
      <c r="U83" s="2">
        <f t="shared" si="21"/>
        <v>120</v>
      </c>
      <c r="V83" s="2">
        <f t="shared" si="22"/>
        <v>122</v>
      </c>
      <c r="W83" s="2">
        <f t="shared" si="23"/>
        <v>129</v>
      </c>
      <c r="X83" s="3">
        <f t="shared" si="24"/>
        <v>135</v>
      </c>
      <c r="Y83" s="4">
        <f t="shared" si="25"/>
        <v>142</v>
      </c>
      <c r="Z83" s="162">
        <f t="shared" si="26"/>
        <v>0.15</v>
      </c>
      <c r="AA83" s="162">
        <f t="shared" si="6"/>
        <v>1.6496700659868028E-2</v>
      </c>
      <c r="AB83" s="163">
        <f t="shared" si="27"/>
        <v>82.5</v>
      </c>
      <c r="AC83" s="163">
        <f t="shared" si="28"/>
        <v>84</v>
      </c>
      <c r="AD83" s="163">
        <f t="shared" si="29"/>
        <v>88</v>
      </c>
      <c r="AE83" s="165">
        <f t="shared" si="30"/>
        <v>93</v>
      </c>
      <c r="AF83" s="166">
        <f t="shared" si="31"/>
        <v>97</v>
      </c>
    </row>
    <row r="84" spans="1:32" x14ac:dyDescent="0.25">
      <c r="A84" s="323">
        <f t="shared" si="7"/>
        <v>5101</v>
      </c>
      <c r="B84" s="324">
        <f>IF($H$22=Auswahltabelle!$C$37,(A84*12)-11,A84)</f>
        <v>5101</v>
      </c>
      <c r="C84" s="322">
        <f>IF($H$22=Auswahltabelle!$C$37,Eingabe!D84*12,Eingabe!D84)</f>
        <v>5200</v>
      </c>
      <c r="D84" s="154">
        <f t="shared" si="32"/>
        <v>5200</v>
      </c>
      <c r="E84" s="136">
        <f t="shared" si="8"/>
        <v>0.15</v>
      </c>
      <c r="F84" s="136">
        <f t="shared" si="33"/>
        <v>6.2732797490688094E-2</v>
      </c>
      <c r="G84" s="137">
        <f t="shared" si="9"/>
        <v>320</v>
      </c>
      <c r="H84" s="137">
        <f t="shared" si="10"/>
        <v>330</v>
      </c>
      <c r="I84" s="137">
        <f t="shared" si="11"/>
        <v>340</v>
      </c>
      <c r="J84" s="137">
        <f t="shared" si="12"/>
        <v>350</v>
      </c>
      <c r="K84" s="141">
        <f t="shared" si="13"/>
        <v>390</v>
      </c>
      <c r="L84" s="142">
        <f t="shared" si="14"/>
        <v>0.15</v>
      </c>
      <c r="M84" s="142">
        <f t="shared" si="4"/>
        <v>3.9698098412076062E-2</v>
      </c>
      <c r="N84" s="143">
        <f t="shared" si="15"/>
        <v>202.5</v>
      </c>
      <c r="O84" s="143">
        <f t="shared" si="16"/>
        <v>207</v>
      </c>
      <c r="P84" s="143">
        <f t="shared" si="17"/>
        <v>217</v>
      </c>
      <c r="Q84" s="144">
        <f t="shared" si="18"/>
        <v>228</v>
      </c>
      <c r="R84" s="145">
        <f t="shared" si="19"/>
        <v>239</v>
      </c>
      <c r="S84" s="1">
        <f t="shared" si="20"/>
        <v>0.15</v>
      </c>
      <c r="T84" s="1">
        <f t="shared" si="5"/>
        <v>2.450499901980004E-2</v>
      </c>
      <c r="U84" s="2">
        <f t="shared" si="21"/>
        <v>125</v>
      </c>
      <c r="V84" s="2">
        <f t="shared" si="22"/>
        <v>128</v>
      </c>
      <c r="W84" s="2">
        <f t="shared" si="23"/>
        <v>134</v>
      </c>
      <c r="X84" s="3">
        <f t="shared" si="24"/>
        <v>141</v>
      </c>
      <c r="Y84" s="4">
        <f t="shared" si="25"/>
        <v>148</v>
      </c>
      <c r="Z84" s="162">
        <f t="shared" si="26"/>
        <v>0.15</v>
      </c>
      <c r="AA84" s="162">
        <f t="shared" si="6"/>
        <v>1.6908449323662027E-2</v>
      </c>
      <c r="AB84" s="163">
        <f t="shared" si="27"/>
        <v>86.25</v>
      </c>
      <c r="AC84" s="163">
        <f t="shared" si="28"/>
        <v>88</v>
      </c>
      <c r="AD84" s="163">
        <f t="shared" si="29"/>
        <v>92</v>
      </c>
      <c r="AE84" s="165">
        <f t="shared" si="30"/>
        <v>97</v>
      </c>
      <c r="AF84" s="166">
        <f t="shared" si="31"/>
        <v>102</v>
      </c>
    </row>
    <row r="85" spans="1:32" x14ac:dyDescent="0.25">
      <c r="A85" s="323">
        <f t="shared" si="7"/>
        <v>5201</v>
      </c>
      <c r="B85" s="324">
        <f>IF($H$22=Auswahltabelle!$C$37,(A85*12)-11,A85)</f>
        <v>5201</v>
      </c>
      <c r="C85" s="322">
        <f>IF($H$22=Auswahltabelle!$C$37,Eingabe!D85*12,Eingabe!D85)</f>
        <v>5300</v>
      </c>
      <c r="D85" s="154">
        <f t="shared" si="32"/>
        <v>5300</v>
      </c>
      <c r="E85" s="136">
        <f t="shared" si="8"/>
        <v>0.15</v>
      </c>
      <c r="F85" s="136">
        <f t="shared" si="33"/>
        <v>6.1526629494328015E-2</v>
      </c>
      <c r="G85" s="137">
        <f t="shared" si="9"/>
        <v>320</v>
      </c>
      <c r="H85" s="137">
        <f t="shared" si="10"/>
        <v>330</v>
      </c>
      <c r="I85" s="137">
        <f t="shared" si="11"/>
        <v>340</v>
      </c>
      <c r="J85" s="137">
        <f t="shared" si="12"/>
        <v>350</v>
      </c>
      <c r="K85" s="141">
        <f t="shared" si="13"/>
        <v>390</v>
      </c>
      <c r="L85" s="142">
        <f t="shared" si="14"/>
        <v>0.15</v>
      </c>
      <c r="M85" s="142">
        <f t="shared" si="4"/>
        <v>4.0376850605652756E-2</v>
      </c>
      <c r="N85" s="143">
        <f t="shared" si="15"/>
        <v>210</v>
      </c>
      <c r="O85" s="143">
        <f t="shared" si="16"/>
        <v>214</v>
      </c>
      <c r="P85" s="143">
        <f t="shared" si="17"/>
        <v>225</v>
      </c>
      <c r="Q85" s="144">
        <f t="shared" si="18"/>
        <v>236</v>
      </c>
      <c r="R85" s="145">
        <f t="shared" si="19"/>
        <v>248</v>
      </c>
      <c r="S85" s="1">
        <f t="shared" si="20"/>
        <v>0.15</v>
      </c>
      <c r="T85" s="1">
        <f t="shared" si="5"/>
        <v>2.4995193232070757E-2</v>
      </c>
      <c r="U85" s="2">
        <f t="shared" si="21"/>
        <v>130</v>
      </c>
      <c r="V85" s="2">
        <f t="shared" si="22"/>
        <v>133</v>
      </c>
      <c r="W85" s="2">
        <f t="shared" si="23"/>
        <v>139</v>
      </c>
      <c r="X85" s="3">
        <f t="shared" si="24"/>
        <v>146</v>
      </c>
      <c r="Y85" s="4">
        <f t="shared" si="25"/>
        <v>154</v>
      </c>
      <c r="Z85" s="162">
        <f t="shared" si="26"/>
        <v>0.15</v>
      </c>
      <c r="AA85" s="162">
        <f t="shared" si="6"/>
        <v>1.7304364545279755E-2</v>
      </c>
      <c r="AB85" s="163">
        <f t="shared" si="27"/>
        <v>90</v>
      </c>
      <c r="AC85" s="163">
        <f t="shared" si="28"/>
        <v>92</v>
      </c>
      <c r="AD85" s="163">
        <f t="shared" si="29"/>
        <v>96</v>
      </c>
      <c r="AE85" s="165">
        <f t="shared" si="30"/>
        <v>101</v>
      </c>
      <c r="AF85" s="166">
        <f t="shared" si="31"/>
        <v>106</v>
      </c>
    </row>
    <row r="86" spans="1:32" x14ac:dyDescent="0.25">
      <c r="A86" s="323">
        <f t="shared" si="7"/>
        <v>5301</v>
      </c>
      <c r="B86" s="324">
        <f>IF($H$22=Auswahltabelle!$C$37,(A86*12)-11,A86)</f>
        <v>5301</v>
      </c>
      <c r="C86" s="322">
        <f>IF($H$22=Auswahltabelle!$C$37,Eingabe!D86*12,Eingabe!D86)</f>
        <v>5400</v>
      </c>
      <c r="D86" s="154">
        <f t="shared" si="32"/>
        <v>5400</v>
      </c>
      <c r="E86" s="136">
        <f t="shared" si="8"/>
        <v>0.15</v>
      </c>
      <c r="F86" s="136">
        <f t="shared" si="33"/>
        <v>6.0365968685153745E-2</v>
      </c>
      <c r="G86" s="137">
        <f t="shared" si="9"/>
        <v>320</v>
      </c>
      <c r="H86" s="137">
        <f t="shared" si="10"/>
        <v>330</v>
      </c>
      <c r="I86" s="137">
        <f t="shared" si="11"/>
        <v>340</v>
      </c>
      <c r="J86" s="137">
        <f t="shared" si="12"/>
        <v>350</v>
      </c>
      <c r="K86" s="141">
        <f t="shared" si="13"/>
        <v>390</v>
      </c>
      <c r="L86" s="142">
        <f t="shared" si="14"/>
        <v>0.15</v>
      </c>
      <c r="M86" s="142">
        <f t="shared" ref="M86:M117" si="34">IF(OR(N86=$H$6-1,N86=0),"",N86/A86)</f>
        <v>4.1029994340690434E-2</v>
      </c>
      <c r="N86" s="143">
        <f t="shared" si="15"/>
        <v>217.5</v>
      </c>
      <c r="O86" s="143">
        <f t="shared" si="16"/>
        <v>222</v>
      </c>
      <c r="P86" s="143">
        <f t="shared" si="17"/>
        <v>233</v>
      </c>
      <c r="Q86" s="144">
        <f t="shared" si="18"/>
        <v>245</v>
      </c>
      <c r="R86" s="145">
        <f t="shared" si="19"/>
        <v>257</v>
      </c>
      <c r="S86" s="1">
        <f t="shared" si="20"/>
        <v>0.15</v>
      </c>
      <c r="T86" s="1">
        <f t="shared" ref="T86:T117" si="35">IF(OR(U86=$H$6-2,U86=0),"",U86/A86)</f>
        <v>2.5466893039049237E-2</v>
      </c>
      <c r="U86" s="2">
        <f t="shared" si="21"/>
        <v>135</v>
      </c>
      <c r="V86" s="2">
        <f t="shared" si="22"/>
        <v>138</v>
      </c>
      <c r="W86" s="2">
        <f t="shared" si="23"/>
        <v>145</v>
      </c>
      <c r="X86" s="3">
        <f t="shared" si="24"/>
        <v>152</v>
      </c>
      <c r="Y86" s="4">
        <f t="shared" si="25"/>
        <v>159</v>
      </c>
      <c r="Z86" s="162">
        <f t="shared" si="26"/>
        <v>0.15</v>
      </c>
      <c r="AA86" s="162">
        <f t="shared" ref="AA86:AA117" si="36">IF(OR(AB86=$H$6-3,AB86=0),"",AB86/A86)</f>
        <v>1.7685342388228636E-2</v>
      </c>
      <c r="AB86" s="163">
        <f t="shared" si="27"/>
        <v>93.75</v>
      </c>
      <c r="AC86" s="163">
        <f t="shared" si="28"/>
        <v>96</v>
      </c>
      <c r="AD86" s="163">
        <f t="shared" si="29"/>
        <v>100</v>
      </c>
      <c r="AE86" s="165">
        <f t="shared" si="30"/>
        <v>105</v>
      </c>
      <c r="AF86" s="166">
        <f t="shared" si="31"/>
        <v>111</v>
      </c>
    </row>
    <row r="87" spans="1:32" x14ac:dyDescent="0.25">
      <c r="A87" s="323">
        <f t="shared" ref="A87:A118" si="37">SUM(D86+1)</f>
        <v>5401</v>
      </c>
      <c r="B87" s="324">
        <f>IF($H$22=Auswahltabelle!$C$37,(A87*12)-11,A87)</f>
        <v>5401</v>
      </c>
      <c r="C87" s="322">
        <f>IF($H$22=Auswahltabelle!$C$37,Eingabe!D87*12,Eingabe!D87)</f>
        <v>5500</v>
      </c>
      <c r="D87" s="154">
        <f t="shared" si="32"/>
        <v>5500</v>
      </c>
      <c r="E87" s="136">
        <f t="shared" ref="E87:E118" si="38">IF((((A87-1-$H$13)*$H$29))&lt;$H$6,$H$29,IF(G86=$H$23,E86,IF((E86+$H$31)&gt;$H$30,$H$30,E86+$H$31)))</f>
        <v>0.15</v>
      </c>
      <c r="F87" s="136">
        <f t="shared" si="33"/>
        <v>5.9248287354193671E-2</v>
      </c>
      <c r="G87" s="137">
        <f t="shared" si="9"/>
        <v>320</v>
      </c>
      <c r="H87" s="137">
        <f t="shared" si="10"/>
        <v>330</v>
      </c>
      <c r="I87" s="137">
        <f t="shared" si="11"/>
        <v>340</v>
      </c>
      <c r="J87" s="137">
        <f t="shared" si="12"/>
        <v>350</v>
      </c>
      <c r="K87" s="141">
        <f t="shared" si="13"/>
        <v>390</v>
      </c>
      <c r="L87" s="142">
        <f t="shared" ref="L87:L118" si="39">IF((((A87-1-$H$14)*$H$29/$H$40))&lt;=($H$6-1),$H$29,IF(N86=$H$23,L86,IF((L86+$H$31)&gt;$H$30,$H$30,L86+$H$31)))</f>
        <v>0.15</v>
      </c>
      <c r="M87" s="142">
        <f t="shared" si="34"/>
        <v>4.1658952045917422E-2</v>
      </c>
      <c r="N87" s="143">
        <f t="shared" si="15"/>
        <v>225</v>
      </c>
      <c r="O87" s="143">
        <f t="shared" si="16"/>
        <v>230</v>
      </c>
      <c r="P87" s="143">
        <f t="shared" si="17"/>
        <v>241</v>
      </c>
      <c r="Q87" s="144">
        <f t="shared" si="18"/>
        <v>253</v>
      </c>
      <c r="R87" s="145">
        <f t="shared" si="19"/>
        <v>266</v>
      </c>
      <c r="S87" s="1">
        <f t="shared" ref="S87:S118" si="40">IF((((A87-1-$H$15)*$H$29/$H$41))&lt;=($H$6-2),$H$29,IF(U86=$H$23,S86,IF((S86+$H$31)&gt;$H$30,$H$30,S86+$H$31)))</f>
        <v>0.15</v>
      </c>
      <c r="T87" s="1">
        <f t="shared" si="35"/>
        <v>2.592112571745973E-2</v>
      </c>
      <c r="U87" s="2">
        <f t="shared" si="21"/>
        <v>140</v>
      </c>
      <c r="V87" s="2">
        <f t="shared" si="22"/>
        <v>143</v>
      </c>
      <c r="W87" s="2">
        <f t="shared" si="23"/>
        <v>150</v>
      </c>
      <c r="X87" s="3">
        <f t="shared" si="24"/>
        <v>157</v>
      </c>
      <c r="Y87" s="4">
        <f t="shared" si="25"/>
        <v>165</v>
      </c>
      <c r="Z87" s="162">
        <f t="shared" ref="Z87:Z118" si="41">IF((((A87-1-$H$16)*$H$29/$H$42))&lt;=($H$6-3),$H$29,IF(AB86=$H$23,Z86,IF((Z86+$H$31)&gt;$H$30,$H$30,Z86+$H$31)))</f>
        <v>0.15</v>
      </c>
      <c r="AA87" s="162">
        <f t="shared" si="36"/>
        <v>1.8052212553230883E-2</v>
      </c>
      <c r="AB87" s="163">
        <f t="shared" si="27"/>
        <v>97.5</v>
      </c>
      <c r="AC87" s="163">
        <f t="shared" si="28"/>
        <v>99</v>
      </c>
      <c r="AD87" s="163">
        <f t="shared" si="29"/>
        <v>104</v>
      </c>
      <c r="AE87" s="165">
        <f t="shared" si="30"/>
        <v>110</v>
      </c>
      <c r="AF87" s="166">
        <f t="shared" si="31"/>
        <v>115</v>
      </c>
    </row>
    <row r="88" spans="1:32" x14ac:dyDescent="0.25">
      <c r="A88" s="323">
        <f t="shared" si="37"/>
        <v>5501</v>
      </c>
      <c r="B88" s="324">
        <f>IF($H$22=Auswahltabelle!$C$37,(A88*12)-11,A88)</f>
        <v>5501</v>
      </c>
      <c r="C88" s="322">
        <f>IF($H$22=Auswahltabelle!$C$37,Eingabe!D88*12,Eingabe!D88)</f>
        <v>5600</v>
      </c>
      <c r="D88" s="154">
        <f t="shared" si="32"/>
        <v>5600</v>
      </c>
      <c r="E88" s="136">
        <f t="shared" si="38"/>
        <v>0.15</v>
      </c>
      <c r="F88" s="136">
        <f t="shared" si="33"/>
        <v>5.8171241592437736E-2</v>
      </c>
      <c r="G88" s="137">
        <f t="shared" si="9"/>
        <v>320</v>
      </c>
      <c r="H88" s="137">
        <f t="shared" si="10"/>
        <v>330</v>
      </c>
      <c r="I88" s="137">
        <f t="shared" si="11"/>
        <v>340</v>
      </c>
      <c r="J88" s="137">
        <f t="shared" si="12"/>
        <v>350</v>
      </c>
      <c r="K88" s="141">
        <f t="shared" si="13"/>
        <v>390</v>
      </c>
      <c r="L88" s="142">
        <f t="shared" si="39"/>
        <v>0.15</v>
      </c>
      <c r="M88" s="142">
        <f t="shared" si="34"/>
        <v>4.2265042719505541E-2</v>
      </c>
      <c r="N88" s="143">
        <f t="shared" si="15"/>
        <v>232.5</v>
      </c>
      <c r="O88" s="143">
        <f t="shared" si="16"/>
        <v>237</v>
      </c>
      <c r="P88" s="143">
        <f t="shared" si="17"/>
        <v>249</v>
      </c>
      <c r="Q88" s="144">
        <f t="shared" si="18"/>
        <v>261</v>
      </c>
      <c r="R88" s="145">
        <f t="shared" si="19"/>
        <v>275</v>
      </c>
      <c r="S88" s="1">
        <f t="shared" si="40"/>
        <v>0.15</v>
      </c>
      <c r="T88" s="1">
        <f t="shared" si="35"/>
        <v>2.6358843846573349E-2</v>
      </c>
      <c r="U88" s="2">
        <f t="shared" si="21"/>
        <v>145</v>
      </c>
      <c r="V88" s="2">
        <f t="shared" si="22"/>
        <v>148</v>
      </c>
      <c r="W88" s="2">
        <f t="shared" si="23"/>
        <v>155</v>
      </c>
      <c r="X88" s="3">
        <f t="shared" si="24"/>
        <v>163</v>
      </c>
      <c r="Y88" s="4">
        <f t="shared" si="25"/>
        <v>171</v>
      </c>
      <c r="Z88" s="162">
        <f t="shared" si="41"/>
        <v>0.15</v>
      </c>
      <c r="AA88" s="162">
        <f t="shared" si="36"/>
        <v>1.8405744410107252E-2</v>
      </c>
      <c r="AB88" s="163">
        <f t="shared" si="27"/>
        <v>101.25</v>
      </c>
      <c r="AC88" s="163">
        <f t="shared" si="28"/>
        <v>103</v>
      </c>
      <c r="AD88" s="163">
        <f t="shared" si="29"/>
        <v>108</v>
      </c>
      <c r="AE88" s="165">
        <f t="shared" si="30"/>
        <v>114</v>
      </c>
      <c r="AF88" s="166">
        <f t="shared" si="31"/>
        <v>120</v>
      </c>
    </row>
    <row r="89" spans="1:32" x14ac:dyDescent="0.25">
      <c r="A89" s="323">
        <f t="shared" si="37"/>
        <v>5601</v>
      </c>
      <c r="B89" s="324">
        <f>IF($H$22=Auswahltabelle!$C$37,(A89*12)-11,A89)</f>
        <v>5601</v>
      </c>
      <c r="C89" s="322">
        <f>IF($H$22=Auswahltabelle!$C$37,Eingabe!D89*12,Eingabe!D89)</f>
        <v>5700</v>
      </c>
      <c r="D89" s="154">
        <f t="shared" si="32"/>
        <v>5700</v>
      </c>
      <c r="E89" s="136">
        <f t="shared" si="38"/>
        <v>0.15</v>
      </c>
      <c r="F89" s="136">
        <f t="shared" si="33"/>
        <v>5.7132654883056598E-2</v>
      </c>
      <c r="G89" s="137">
        <f t="shared" si="9"/>
        <v>320</v>
      </c>
      <c r="H89" s="137">
        <f t="shared" si="10"/>
        <v>330</v>
      </c>
      <c r="I89" s="137">
        <f t="shared" si="11"/>
        <v>340</v>
      </c>
      <c r="J89" s="137">
        <f t="shared" si="12"/>
        <v>350</v>
      </c>
      <c r="K89" s="141">
        <f t="shared" si="13"/>
        <v>390</v>
      </c>
      <c r="L89" s="142">
        <f t="shared" si="39"/>
        <v>0.15</v>
      </c>
      <c r="M89" s="142">
        <f t="shared" si="34"/>
        <v>4.2849491162292447E-2</v>
      </c>
      <c r="N89" s="143">
        <f t="shared" si="15"/>
        <v>240</v>
      </c>
      <c r="O89" s="143">
        <f t="shared" si="16"/>
        <v>245</v>
      </c>
      <c r="P89" s="143">
        <f t="shared" si="17"/>
        <v>257</v>
      </c>
      <c r="Q89" s="144">
        <f t="shared" si="18"/>
        <v>270</v>
      </c>
      <c r="R89" s="145">
        <f t="shared" si="19"/>
        <v>283</v>
      </c>
      <c r="S89" s="1">
        <f t="shared" si="40"/>
        <v>0.15</v>
      </c>
      <c r="T89" s="1">
        <f t="shared" si="35"/>
        <v>2.6780931976432779E-2</v>
      </c>
      <c r="U89" s="2">
        <f t="shared" si="21"/>
        <v>150</v>
      </c>
      <c r="V89" s="2">
        <f t="shared" si="22"/>
        <v>153</v>
      </c>
      <c r="W89" s="2">
        <f t="shared" si="23"/>
        <v>161</v>
      </c>
      <c r="X89" s="3">
        <f t="shared" si="24"/>
        <v>169</v>
      </c>
      <c r="Y89" s="4">
        <f t="shared" si="25"/>
        <v>177</v>
      </c>
      <c r="Z89" s="162">
        <f t="shared" si="41"/>
        <v>0.15</v>
      </c>
      <c r="AA89" s="162">
        <f t="shared" si="36"/>
        <v>1.8746652383502947E-2</v>
      </c>
      <c r="AB89" s="163">
        <f t="shared" si="27"/>
        <v>105</v>
      </c>
      <c r="AC89" s="163">
        <f t="shared" si="28"/>
        <v>107</v>
      </c>
      <c r="AD89" s="163">
        <f t="shared" si="29"/>
        <v>112</v>
      </c>
      <c r="AE89" s="165">
        <f t="shared" si="30"/>
        <v>118</v>
      </c>
      <c r="AF89" s="166">
        <f t="shared" si="31"/>
        <v>124</v>
      </c>
    </row>
    <row r="90" spans="1:32" x14ac:dyDescent="0.25">
      <c r="A90" s="323">
        <f t="shared" si="37"/>
        <v>5701</v>
      </c>
      <c r="B90" s="324">
        <f>IF($H$22=Auswahltabelle!$C$37,(A90*12)-11,A90)</f>
        <v>5701</v>
      </c>
      <c r="C90" s="322">
        <f>IF($H$22=Auswahltabelle!$C$37,Eingabe!D90*12,Eingabe!D90)</f>
        <v>5800</v>
      </c>
      <c r="D90" s="154">
        <f t="shared" si="32"/>
        <v>5800</v>
      </c>
      <c r="E90" s="136">
        <f t="shared" si="38"/>
        <v>0.15</v>
      </c>
      <c r="F90" s="136">
        <f t="shared" si="33"/>
        <v>5.6130503420452553E-2</v>
      </c>
      <c r="G90" s="137">
        <f t="shared" si="9"/>
        <v>320</v>
      </c>
      <c r="H90" s="137">
        <f t="shared" si="10"/>
        <v>330</v>
      </c>
      <c r="I90" s="137">
        <f t="shared" si="11"/>
        <v>340</v>
      </c>
      <c r="J90" s="137">
        <f t="shared" si="12"/>
        <v>350</v>
      </c>
      <c r="K90" s="141">
        <f t="shared" si="13"/>
        <v>390</v>
      </c>
      <c r="L90" s="142">
        <f t="shared" si="39"/>
        <v>0.15</v>
      </c>
      <c r="M90" s="142">
        <f t="shared" si="34"/>
        <v>4.3413436239256274E-2</v>
      </c>
      <c r="N90" s="143">
        <f t="shared" si="15"/>
        <v>247.5</v>
      </c>
      <c r="O90" s="143">
        <f t="shared" si="16"/>
        <v>252</v>
      </c>
      <c r="P90" s="143">
        <f t="shared" si="17"/>
        <v>265</v>
      </c>
      <c r="Q90" s="144">
        <f t="shared" si="18"/>
        <v>278</v>
      </c>
      <c r="R90" s="145">
        <f t="shared" si="19"/>
        <v>292</v>
      </c>
      <c r="S90" s="1">
        <f t="shared" si="40"/>
        <v>0.15</v>
      </c>
      <c r="T90" s="1">
        <f t="shared" si="35"/>
        <v>2.7188212594281704E-2</v>
      </c>
      <c r="U90" s="2">
        <f t="shared" si="21"/>
        <v>155</v>
      </c>
      <c r="V90" s="2">
        <f t="shared" si="22"/>
        <v>158</v>
      </c>
      <c r="W90" s="2">
        <f t="shared" si="23"/>
        <v>166</v>
      </c>
      <c r="X90" s="3">
        <f t="shared" si="24"/>
        <v>174</v>
      </c>
      <c r="Y90" s="4">
        <f t="shared" si="25"/>
        <v>183</v>
      </c>
      <c r="Z90" s="162">
        <f t="shared" si="41"/>
        <v>0.15</v>
      </c>
      <c r="AA90" s="162">
        <f t="shared" si="36"/>
        <v>1.9075600771794422E-2</v>
      </c>
      <c r="AB90" s="163">
        <f t="shared" si="27"/>
        <v>108.75</v>
      </c>
      <c r="AC90" s="163">
        <f t="shared" si="28"/>
        <v>111</v>
      </c>
      <c r="AD90" s="163">
        <f t="shared" si="29"/>
        <v>116</v>
      </c>
      <c r="AE90" s="165">
        <f t="shared" si="30"/>
        <v>122</v>
      </c>
      <c r="AF90" s="166">
        <f t="shared" si="31"/>
        <v>128</v>
      </c>
    </row>
    <row r="91" spans="1:32" x14ac:dyDescent="0.25">
      <c r="A91" s="323">
        <f t="shared" si="37"/>
        <v>5801</v>
      </c>
      <c r="B91" s="324">
        <f>IF($H$22=Auswahltabelle!$C$37,(A91*12)-11,A91)</f>
        <v>5801</v>
      </c>
      <c r="C91" s="322">
        <f>IF($H$22=Auswahltabelle!$C$37,Eingabe!D91*12,Eingabe!D91)</f>
        <v>5900</v>
      </c>
      <c r="D91" s="154">
        <f t="shared" si="32"/>
        <v>5900</v>
      </c>
      <c r="E91" s="136">
        <f t="shared" si="38"/>
        <v>0.15</v>
      </c>
      <c r="F91" s="136">
        <f t="shared" si="33"/>
        <v>5.5162902947767628E-2</v>
      </c>
      <c r="G91" s="137">
        <f t="shared" si="9"/>
        <v>320</v>
      </c>
      <c r="H91" s="137">
        <f t="shared" si="10"/>
        <v>330</v>
      </c>
      <c r="I91" s="137">
        <f t="shared" si="11"/>
        <v>340</v>
      </c>
      <c r="J91" s="137">
        <f t="shared" si="12"/>
        <v>350</v>
      </c>
      <c r="K91" s="141">
        <f t="shared" si="13"/>
        <v>390</v>
      </c>
      <c r="L91" s="142">
        <f t="shared" si="39"/>
        <v>0.15</v>
      </c>
      <c r="M91" s="142">
        <f t="shared" si="34"/>
        <v>4.3957938286502324E-2</v>
      </c>
      <c r="N91" s="143">
        <f t="shared" si="15"/>
        <v>255</v>
      </c>
      <c r="O91" s="143">
        <f t="shared" si="16"/>
        <v>260</v>
      </c>
      <c r="P91" s="143">
        <f t="shared" si="17"/>
        <v>273</v>
      </c>
      <c r="Q91" s="144">
        <f t="shared" si="18"/>
        <v>287</v>
      </c>
      <c r="R91" s="145">
        <f t="shared" si="19"/>
        <v>301</v>
      </c>
      <c r="S91" s="1">
        <f t="shared" si="40"/>
        <v>0.15</v>
      </c>
      <c r="T91" s="1">
        <f t="shared" si="35"/>
        <v>2.7581451473883814E-2</v>
      </c>
      <c r="U91" s="2">
        <f t="shared" si="21"/>
        <v>160</v>
      </c>
      <c r="V91" s="2">
        <f t="shared" si="22"/>
        <v>163</v>
      </c>
      <c r="W91" s="2">
        <f t="shared" si="23"/>
        <v>171</v>
      </c>
      <c r="X91" s="3">
        <f t="shared" si="24"/>
        <v>180</v>
      </c>
      <c r="Y91" s="4">
        <f t="shared" si="25"/>
        <v>189</v>
      </c>
      <c r="Z91" s="162">
        <f t="shared" si="41"/>
        <v>0.15</v>
      </c>
      <c r="AA91" s="162">
        <f t="shared" si="36"/>
        <v>1.9393208067574556E-2</v>
      </c>
      <c r="AB91" s="163">
        <f t="shared" si="27"/>
        <v>112.5</v>
      </c>
      <c r="AC91" s="163">
        <f t="shared" si="28"/>
        <v>115</v>
      </c>
      <c r="AD91" s="163">
        <f t="shared" si="29"/>
        <v>120</v>
      </c>
      <c r="AE91" s="165">
        <f t="shared" si="30"/>
        <v>127</v>
      </c>
      <c r="AF91" s="166">
        <f t="shared" si="31"/>
        <v>133</v>
      </c>
    </row>
    <row r="92" spans="1:32" x14ac:dyDescent="0.25">
      <c r="A92" s="323">
        <f t="shared" si="37"/>
        <v>5901</v>
      </c>
      <c r="B92" s="324">
        <f>IF($H$22=Auswahltabelle!$C$37,(A92*12)-11,A92)</f>
        <v>5901</v>
      </c>
      <c r="C92" s="322">
        <f>IF($H$22=Auswahltabelle!$C$37,Eingabe!D92*12,Eingabe!D92)</f>
        <v>6000</v>
      </c>
      <c r="D92" s="154">
        <f t="shared" si="32"/>
        <v>6000</v>
      </c>
      <c r="E92" s="136">
        <f t="shared" si="38"/>
        <v>0.15</v>
      </c>
      <c r="F92" s="136">
        <f t="shared" si="33"/>
        <v>5.422809693272327E-2</v>
      </c>
      <c r="G92" s="137">
        <f t="shared" si="9"/>
        <v>320</v>
      </c>
      <c r="H92" s="137">
        <f t="shared" si="10"/>
        <v>330</v>
      </c>
      <c r="I92" s="137">
        <f t="shared" si="11"/>
        <v>340</v>
      </c>
      <c r="J92" s="137">
        <f t="shared" si="12"/>
        <v>350</v>
      </c>
      <c r="K92" s="141">
        <f t="shared" si="13"/>
        <v>390</v>
      </c>
      <c r="L92" s="142">
        <f t="shared" si="39"/>
        <v>0.15</v>
      </c>
      <c r="M92" s="142">
        <f t="shared" si="34"/>
        <v>4.4483985765124558E-2</v>
      </c>
      <c r="N92" s="143">
        <f t="shared" si="15"/>
        <v>262.5</v>
      </c>
      <c r="O92" s="143">
        <f t="shared" si="16"/>
        <v>268</v>
      </c>
      <c r="P92" s="143">
        <f t="shared" si="17"/>
        <v>281</v>
      </c>
      <c r="Q92" s="144">
        <f t="shared" si="18"/>
        <v>295</v>
      </c>
      <c r="R92" s="145">
        <f t="shared" si="19"/>
        <v>310</v>
      </c>
      <c r="S92" s="1">
        <f t="shared" si="40"/>
        <v>0.15</v>
      </c>
      <c r="T92" s="1">
        <f t="shared" si="35"/>
        <v>2.7961362480935434E-2</v>
      </c>
      <c r="U92" s="2">
        <f t="shared" si="21"/>
        <v>165</v>
      </c>
      <c r="V92" s="2">
        <f t="shared" si="22"/>
        <v>168</v>
      </c>
      <c r="W92" s="2">
        <f t="shared" si="23"/>
        <v>177</v>
      </c>
      <c r="X92" s="3">
        <f t="shared" si="24"/>
        <v>186</v>
      </c>
      <c r="Y92" s="4">
        <f t="shared" si="25"/>
        <v>195</v>
      </c>
      <c r="Z92" s="162">
        <f t="shared" si="41"/>
        <v>0.15</v>
      </c>
      <c r="AA92" s="162">
        <f t="shared" si="36"/>
        <v>1.9700050838840875E-2</v>
      </c>
      <c r="AB92" s="163">
        <f t="shared" si="27"/>
        <v>116.25</v>
      </c>
      <c r="AC92" s="163">
        <f t="shared" si="28"/>
        <v>119</v>
      </c>
      <c r="AD92" s="163">
        <f t="shared" si="29"/>
        <v>125</v>
      </c>
      <c r="AE92" s="165">
        <f t="shared" si="30"/>
        <v>131</v>
      </c>
      <c r="AF92" s="166">
        <f t="shared" si="31"/>
        <v>137</v>
      </c>
    </row>
    <row r="93" spans="1:32" x14ac:dyDescent="0.25">
      <c r="A93" s="323">
        <f t="shared" si="37"/>
        <v>6001</v>
      </c>
      <c r="B93" s="324">
        <f>IF($H$22=Auswahltabelle!$C$37,(A93*12)-11,A93)</f>
        <v>6001</v>
      </c>
      <c r="C93" s="322">
        <f>IF($H$22=Auswahltabelle!$C$37,Eingabe!D93*12,Eingabe!D93)</f>
        <v>6100</v>
      </c>
      <c r="D93" s="154">
        <f t="shared" si="32"/>
        <v>6100</v>
      </c>
      <c r="E93" s="136">
        <f t="shared" si="38"/>
        <v>0.15</v>
      </c>
      <c r="F93" s="136">
        <f t="shared" ref="F93:F124" si="42">IF(OR(G93=$H$6,G93=0),"",G93/A93)</f>
        <v>5.3324445925679052E-2</v>
      </c>
      <c r="G93" s="137">
        <f t="shared" si="9"/>
        <v>320</v>
      </c>
      <c r="H93" s="137">
        <f t="shared" si="10"/>
        <v>330</v>
      </c>
      <c r="I93" s="137">
        <f t="shared" si="11"/>
        <v>340</v>
      </c>
      <c r="J93" s="137">
        <f t="shared" si="12"/>
        <v>350</v>
      </c>
      <c r="K93" s="141">
        <f t="shared" si="13"/>
        <v>390</v>
      </c>
      <c r="L93" s="142">
        <f t="shared" si="39"/>
        <v>0.15</v>
      </c>
      <c r="M93" s="142">
        <f t="shared" si="34"/>
        <v>4.4992501249791698E-2</v>
      </c>
      <c r="N93" s="143">
        <f t="shared" si="15"/>
        <v>270</v>
      </c>
      <c r="O93" s="143">
        <f t="shared" si="16"/>
        <v>275</v>
      </c>
      <c r="P93" s="143">
        <f t="shared" si="17"/>
        <v>289</v>
      </c>
      <c r="Q93" s="144">
        <f t="shared" si="18"/>
        <v>303</v>
      </c>
      <c r="R93" s="145">
        <f t="shared" si="19"/>
        <v>319</v>
      </c>
      <c r="S93" s="1">
        <f t="shared" si="40"/>
        <v>0.15</v>
      </c>
      <c r="T93" s="1">
        <f t="shared" si="35"/>
        <v>2.8328611898016998E-2</v>
      </c>
      <c r="U93" s="2">
        <f t="shared" si="21"/>
        <v>170</v>
      </c>
      <c r="V93" s="2">
        <f t="shared" si="22"/>
        <v>173</v>
      </c>
      <c r="W93" s="2">
        <f t="shared" si="23"/>
        <v>182</v>
      </c>
      <c r="X93" s="3">
        <f t="shared" si="24"/>
        <v>191</v>
      </c>
      <c r="Y93" s="4">
        <f t="shared" si="25"/>
        <v>201</v>
      </c>
      <c r="Z93" s="162">
        <f t="shared" si="41"/>
        <v>0.15</v>
      </c>
      <c r="AA93" s="162">
        <f t="shared" si="36"/>
        <v>1.9996667222129644E-2</v>
      </c>
      <c r="AB93" s="163">
        <f t="shared" si="27"/>
        <v>120</v>
      </c>
      <c r="AC93" s="163">
        <f t="shared" si="28"/>
        <v>122</v>
      </c>
      <c r="AD93" s="163">
        <f t="shared" si="29"/>
        <v>129</v>
      </c>
      <c r="AE93" s="165">
        <f t="shared" si="30"/>
        <v>135</v>
      </c>
      <c r="AF93" s="166">
        <f t="shared" si="31"/>
        <v>142</v>
      </c>
    </row>
    <row r="94" spans="1:32" x14ac:dyDescent="0.25">
      <c r="A94" s="323">
        <f t="shared" si="37"/>
        <v>6101</v>
      </c>
      <c r="B94" s="324">
        <f>IF($H$22=Auswahltabelle!$C$37,(A94*12)-11,A94)</f>
        <v>6101</v>
      </c>
      <c r="C94" s="322">
        <f>IF($H$22=Auswahltabelle!$C$37,Eingabe!D94*12,Eingabe!D94)</f>
        <v>6200</v>
      </c>
      <c r="D94" s="154">
        <f t="shared" si="32"/>
        <v>6200</v>
      </c>
      <c r="E94" s="136">
        <f t="shared" si="38"/>
        <v>0.15</v>
      </c>
      <c r="F94" s="136">
        <f t="shared" si="42"/>
        <v>5.2450417964268151E-2</v>
      </c>
      <c r="G94" s="137">
        <f t="shared" si="9"/>
        <v>320</v>
      </c>
      <c r="H94" s="137">
        <f t="shared" si="10"/>
        <v>330</v>
      </c>
      <c r="I94" s="137">
        <f t="shared" si="11"/>
        <v>340</v>
      </c>
      <c r="J94" s="137">
        <f t="shared" si="12"/>
        <v>350</v>
      </c>
      <c r="K94" s="141">
        <f t="shared" si="13"/>
        <v>390</v>
      </c>
      <c r="L94" s="142">
        <f t="shared" si="39"/>
        <v>0.15</v>
      </c>
      <c r="M94" s="142">
        <f t="shared" si="34"/>
        <v>4.548434682838879E-2</v>
      </c>
      <c r="N94" s="143">
        <f t="shared" si="15"/>
        <v>277.5</v>
      </c>
      <c r="O94" s="143">
        <f t="shared" si="16"/>
        <v>283</v>
      </c>
      <c r="P94" s="143">
        <f t="shared" si="17"/>
        <v>297</v>
      </c>
      <c r="Q94" s="144">
        <f t="shared" si="18"/>
        <v>312</v>
      </c>
      <c r="R94" s="145">
        <f t="shared" si="19"/>
        <v>328</v>
      </c>
      <c r="S94" s="1">
        <f t="shared" si="40"/>
        <v>0.15</v>
      </c>
      <c r="T94" s="1">
        <f t="shared" si="35"/>
        <v>2.8683822324209147E-2</v>
      </c>
      <c r="U94" s="2">
        <f t="shared" si="21"/>
        <v>175</v>
      </c>
      <c r="V94" s="2">
        <f t="shared" si="22"/>
        <v>179</v>
      </c>
      <c r="W94" s="2">
        <f t="shared" si="23"/>
        <v>187</v>
      </c>
      <c r="X94" s="3">
        <f t="shared" si="24"/>
        <v>197</v>
      </c>
      <c r="Y94" s="4">
        <f t="shared" si="25"/>
        <v>207</v>
      </c>
      <c r="Z94" s="162">
        <f t="shared" si="41"/>
        <v>0.15</v>
      </c>
      <c r="AA94" s="162">
        <f t="shared" si="36"/>
        <v>2.0283560072119323E-2</v>
      </c>
      <c r="AB94" s="163">
        <f t="shared" si="27"/>
        <v>123.75</v>
      </c>
      <c r="AC94" s="163">
        <f t="shared" si="28"/>
        <v>126</v>
      </c>
      <c r="AD94" s="163">
        <f t="shared" si="29"/>
        <v>133</v>
      </c>
      <c r="AE94" s="165">
        <f t="shared" si="30"/>
        <v>139</v>
      </c>
      <c r="AF94" s="166">
        <f t="shared" si="31"/>
        <v>146</v>
      </c>
    </row>
    <row r="95" spans="1:32" x14ac:dyDescent="0.25">
      <c r="A95" s="323">
        <f t="shared" si="37"/>
        <v>6201</v>
      </c>
      <c r="B95" s="324">
        <f>IF($H$22=Auswahltabelle!$C$37,(A95*12)-11,A95)</f>
        <v>6201</v>
      </c>
      <c r="C95" s="322">
        <f>IF($H$22=Auswahltabelle!$C$37,Eingabe!D95*12,Eingabe!D95)</f>
        <v>6300</v>
      </c>
      <c r="D95" s="154">
        <f t="shared" si="32"/>
        <v>6300</v>
      </c>
      <c r="E95" s="136">
        <f t="shared" si="38"/>
        <v>0.15</v>
      </c>
      <c r="F95" s="136">
        <f t="shared" si="42"/>
        <v>5.1604579906466698E-2</v>
      </c>
      <c r="G95" s="137">
        <f t="shared" si="9"/>
        <v>320</v>
      </c>
      <c r="H95" s="137">
        <f t="shared" si="10"/>
        <v>330</v>
      </c>
      <c r="I95" s="137">
        <f t="shared" si="11"/>
        <v>340</v>
      </c>
      <c r="J95" s="137">
        <f t="shared" si="12"/>
        <v>350</v>
      </c>
      <c r="K95" s="141">
        <f t="shared" si="13"/>
        <v>390</v>
      </c>
      <c r="L95" s="142">
        <f t="shared" si="39"/>
        <v>0.15</v>
      </c>
      <c r="M95" s="142">
        <f t="shared" si="34"/>
        <v>4.5960328979196906E-2</v>
      </c>
      <c r="N95" s="143">
        <f t="shared" si="15"/>
        <v>285</v>
      </c>
      <c r="O95" s="143">
        <f t="shared" si="16"/>
        <v>291</v>
      </c>
      <c r="P95" s="143">
        <f t="shared" si="17"/>
        <v>305</v>
      </c>
      <c r="Q95" s="144">
        <f t="shared" si="18"/>
        <v>320</v>
      </c>
      <c r="R95" s="145">
        <f t="shared" si="19"/>
        <v>337</v>
      </c>
      <c r="S95" s="1">
        <f t="shared" si="40"/>
        <v>0.15</v>
      </c>
      <c r="T95" s="1">
        <f t="shared" si="35"/>
        <v>2.9027576197387519E-2</v>
      </c>
      <c r="U95" s="2">
        <f t="shared" si="21"/>
        <v>180</v>
      </c>
      <c r="V95" s="2">
        <f t="shared" si="22"/>
        <v>184</v>
      </c>
      <c r="W95" s="2">
        <f t="shared" si="23"/>
        <v>193</v>
      </c>
      <c r="X95" s="3">
        <f t="shared" si="24"/>
        <v>202</v>
      </c>
      <c r="Y95" s="4">
        <f t="shared" si="25"/>
        <v>213</v>
      </c>
      <c r="Z95" s="162">
        <f t="shared" si="41"/>
        <v>0.15</v>
      </c>
      <c r="AA95" s="162">
        <f t="shared" si="36"/>
        <v>2.0561199806482824E-2</v>
      </c>
      <c r="AB95" s="163">
        <f t="shared" si="27"/>
        <v>127.5</v>
      </c>
      <c r="AC95" s="163">
        <f t="shared" si="28"/>
        <v>130</v>
      </c>
      <c r="AD95" s="163">
        <f t="shared" si="29"/>
        <v>137</v>
      </c>
      <c r="AE95" s="165">
        <f t="shared" si="30"/>
        <v>143</v>
      </c>
      <c r="AF95" s="166">
        <f t="shared" si="31"/>
        <v>151</v>
      </c>
    </row>
    <row r="96" spans="1:32" x14ac:dyDescent="0.25">
      <c r="A96" s="323">
        <f t="shared" si="37"/>
        <v>6301</v>
      </c>
      <c r="B96" s="324">
        <f>IF($H$22=Auswahltabelle!$C$37,(A96*12)-11,A96)</f>
        <v>6301</v>
      </c>
      <c r="C96" s="322">
        <f>IF($H$22=Auswahltabelle!$C$37,Eingabe!D96*12,Eingabe!D96)</f>
        <v>6400</v>
      </c>
      <c r="D96" s="154">
        <f t="shared" si="32"/>
        <v>6400</v>
      </c>
      <c r="E96" s="136">
        <f t="shared" si="38"/>
        <v>0.15</v>
      </c>
      <c r="F96" s="136">
        <f t="shared" si="42"/>
        <v>5.0785589588954134E-2</v>
      </c>
      <c r="G96" s="137">
        <f t="shared" si="9"/>
        <v>320</v>
      </c>
      <c r="H96" s="137">
        <f t="shared" si="10"/>
        <v>330</v>
      </c>
      <c r="I96" s="137">
        <f t="shared" si="11"/>
        <v>340</v>
      </c>
      <c r="J96" s="137">
        <f t="shared" si="12"/>
        <v>350</v>
      </c>
      <c r="K96" s="141">
        <f t="shared" si="13"/>
        <v>390</v>
      </c>
      <c r="L96" s="142">
        <f t="shared" si="39"/>
        <v>0.15</v>
      </c>
      <c r="M96" s="142">
        <f t="shared" si="34"/>
        <v>4.642120298365339E-2</v>
      </c>
      <c r="N96" s="143">
        <f t="shared" si="15"/>
        <v>292.5</v>
      </c>
      <c r="O96" s="143">
        <f t="shared" si="16"/>
        <v>298</v>
      </c>
      <c r="P96" s="143">
        <f t="shared" si="17"/>
        <v>313</v>
      </c>
      <c r="Q96" s="144">
        <f t="shared" si="18"/>
        <v>329</v>
      </c>
      <c r="R96" s="145">
        <f t="shared" si="19"/>
        <v>345</v>
      </c>
      <c r="S96" s="1">
        <f t="shared" si="40"/>
        <v>0.15</v>
      </c>
      <c r="T96" s="1">
        <f t="shared" si="35"/>
        <v>2.9360418981114109E-2</v>
      </c>
      <c r="U96" s="2">
        <f t="shared" si="21"/>
        <v>185</v>
      </c>
      <c r="V96" s="2">
        <f t="shared" si="22"/>
        <v>189</v>
      </c>
      <c r="W96" s="2">
        <f t="shared" si="23"/>
        <v>198</v>
      </c>
      <c r="X96" s="3">
        <f t="shared" si="24"/>
        <v>208</v>
      </c>
      <c r="Y96" s="4">
        <f t="shared" si="25"/>
        <v>218</v>
      </c>
      <c r="Z96" s="162">
        <f t="shared" si="41"/>
        <v>0.15</v>
      </c>
      <c r="AA96" s="162">
        <f t="shared" si="36"/>
        <v>2.0830026979844467E-2</v>
      </c>
      <c r="AB96" s="163">
        <f t="shared" si="27"/>
        <v>131.25</v>
      </c>
      <c r="AC96" s="163">
        <f t="shared" si="28"/>
        <v>134</v>
      </c>
      <c r="AD96" s="163">
        <f t="shared" si="29"/>
        <v>141</v>
      </c>
      <c r="AE96" s="165">
        <f t="shared" si="30"/>
        <v>148</v>
      </c>
      <c r="AF96" s="166">
        <f t="shared" si="31"/>
        <v>155</v>
      </c>
    </row>
    <row r="97" spans="1:32" x14ac:dyDescent="0.25">
      <c r="A97" s="323">
        <f t="shared" si="37"/>
        <v>6401</v>
      </c>
      <c r="B97" s="324">
        <f>IF($H$22=Auswahltabelle!$C$37,(A97*12)-11,A97)</f>
        <v>6401</v>
      </c>
      <c r="C97" s="322">
        <f>IF($H$22=Auswahltabelle!$C$37,Eingabe!D97*12,Eingabe!D97)</f>
        <v>6500</v>
      </c>
      <c r="D97" s="154">
        <f t="shared" si="32"/>
        <v>6500</v>
      </c>
      <c r="E97" s="136">
        <f t="shared" si="38"/>
        <v>0.15</v>
      </c>
      <c r="F97" s="136">
        <f t="shared" si="42"/>
        <v>4.999218872051242E-2</v>
      </c>
      <c r="G97" s="137">
        <f t="shared" si="9"/>
        <v>320</v>
      </c>
      <c r="H97" s="137">
        <f t="shared" si="10"/>
        <v>330</v>
      </c>
      <c r="I97" s="137">
        <f t="shared" si="11"/>
        <v>340</v>
      </c>
      <c r="J97" s="137">
        <f t="shared" si="12"/>
        <v>350</v>
      </c>
      <c r="K97" s="141">
        <f t="shared" si="13"/>
        <v>390</v>
      </c>
      <c r="L97" s="142">
        <f t="shared" si="39"/>
        <v>0.15</v>
      </c>
      <c r="M97" s="142">
        <f t="shared" si="34"/>
        <v>4.6867676925480391E-2</v>
      </c>
      <c r="N97" s="143">
        <f t="shared" si="15"/>
        <v>300</v>
      </c>
      <c r="O97" s="143">
        <f t="shared" si="16"/>
        <v>306</v>
      </c>
      <c r="P97" s="143">
        <f t="shared" si="17"/>
        <v>321</v>
      </c>
      <c r="Q97" s="144">
        <f t="shared" si="18"/>
        <v>337</v>
      </c>
      <c r="R97" s="145">
        <f t="shared" si="19"/>
        <v>354</v>
      </c>
      <c r="S97" s="1">
        <f t="shared" si="40"/>
        <v>0.15</v>
      </c>
      <c r="T97" s="1">
        <f t="shared" si="35"/>
        <v>2.9682862052804248E-2</v>
      </c>
      <c r="U97" s="2">
        <f t="shared" si="21"/>
        <v>190</v>
      </c>
      <c r="V97" s="2">
        <f t="shared" si="22"/>
        <v>194</v>
      </c>
      <c r="W97" s="2">
        <f t="shared" si="23"/>
        <v>203</v>
      </c>
      <c r="X97" s="3">
        <f t="shared" si="24"/>
        <v>214</v>
      </c>
      <c r="Y97" s="4">
        <f t="shared" si="25"/>
        <v>224</v>
      </c>
      <c r="Z97" s="162">
        <f t="shared" si="41"/>
        <v>0.15</v>
      </c>
      <c r="AA97" s="162">
        <f t="shared" si="36"/>
        <v>2.1090454616466178E-2</v>
      </c>
      <c r="AB97" s="163">
        <f t="shared" si="27"/>
        <v>135</v>
      </c>
      <c r="AC97" s="163">
        <f t="shared" si="28"/>
        <v>138</v>
      </c>
      <c r="AD97" s="163">
        <f t="shared" si="29"/>
        <v>145</v>
      </c>
      <c r="AE97" s="165">
        <f t="shared" si="30"/>
        <v>152</v>
      </c>
      <c r="AF97" s="166">
        <f t="shared" si="31"/>
        <v>159</v>
      </c>
    </row>
    <row r="98" spans="1:32" x14ac:dyDescent="0.25">
      <c r="A98" s="323">
        <f t="shared" si="37"/>
        <v>6501</v>
      </c>
      <c r="B98" s="324">
        <f>IF($H$22=Auswahltabelle!$C$37,(A98*12)-11,A98)</f>
        <v>6501</v>
      </c>
      <c r="C98" s="322">
        <f>IF($H$22=Auswahltabelle!$C$37,Eingabe!D98*12,Eingabe!D98)</f>
        <v>6600</v>
      </c>
      <c r="D98" s="154">
        <f t="shared" si="32"/>
        <v>6600</v>
      </c>
      <c r="E98" s="136">
        <f t="shared" si="38"/>
        <v>0.15</v>
      </c>
      <c r="F98" s="136">
        <f t="shared" si="42"/>
        <v>4.9223196431318256E-2</v>
      </c>
      <c r="G98" s="137">
        <f t="shared" si="9"/>
        <v>320</v>
      </c>
      <c r="H98" s="137">
        <f t="shared" si="10"/>
        <v>330</v>
      </c>
      <c r="I98" s="137">
        <f t="shared" si="11"/>
        <v>340</v>
      </c>
      <c r="J98" s="137">
        <f t="shared" si="12"/>
        <v>350</v>
      </c>
      <c r="K98" s="141">
        <f t="shared" si="13"/>
        <v>390</v>
      </c>
      <c r="L98" s="142">
        <f t="shared" si="39"/>
        <v>0.15</v>
      </c>
      <c r="M98" s="142">
        <f t="shared" si="34"/>
        <v>4.7300415320719887E-2</v>
      </c>
      <c r="N98" s="143">
        <f t="shared" si="15"/>
        <v>307.5</v>
      </c>
      <c r="O98" s="143">
        <f t="shared" si="16"/>
        <v>314</v>
      </c>
      <c r="P98" s="143">
        <f t="shared" si="17"/>
        <v>329</v>
      </c>
      <c r="Q98" s="144">
        <f t="shared" si="18"/>
        <v>345</v>
      </c>
      <c r="R98" s="145">
        <f t="shared" si="19"/>
        <v>363</v>
      </c>
      <c r="S98" s="1">
        <f t="shared" si="40"/>
        <v>0.15</v>
      </c>
      <c r="T98" s="1">
        <f t="shared" si="35"/>
        <v>2.9995385325334564E-2</v>
      </c>
      <c r="U98" s="2">
        <f t="shared" si="21"/>
        <v>195</v>
      </c>
      <c r="V98" s="2">
        <f t="shared" si="22"/>
        <v>199</v>
      </c>
      <c r="W98" s="2">
        <f t="shared" si="23"/>
        <v>209</v>
      </c>
      <c r="X98" s="3">
        <f t="shared" si="24"/>
        <v>219</v>
      </c>
      <c r="Y98" s="4">
        <f t="shared" si="25"/>
        <v>230</v>
      </c>
      <c r="Z98" s="162">
        <f t="shared" si="41"/>
        <v>0.15</v>
      </c>
      <c r="AA98" s="162">
        <f t="shared" si="36"/>
        <v>2.13428703276419E-2</v>
      </c>
      <c r="AB98" s="163">
        <f t="shared" si="27"/>
        <v>138.75</v>
      </c>
      <c r="AC98" s="163">
        <f t="shared" si="28"/>
        <v>142</v>
      </c>
      <c r="AD98" s="163">
        <f t="shared" si="29"/>
        <v>149</v>
      </c>
      <c r="AE98" s="165">
        <f t="shared" si="30"/>
        <v>156</v>
      </c>
      <c r="AF98" s="166">
        <f t="shared" si="31"/>
        <v>164</v>
      </c>
    </row>
    <row r="99" spans="1:32" x14ac:dyDescent="0.25">
      <c r="A99" s="323">
        <f t="shared" si="37"/>
        <v>6601</v>
      </c>
      <c r="B99" s="324">
        <f>IF($H$22=Auswahltabelle!$C$37,(A99*12)-11,A99)</f>
        <v>6601</v>
      </c>
      <c r="C99" s="322">
        <f>IF($H$22=Auswahltabelle!$C$37,Eingabe!D99*12,Eingabe!D99)</f>
        <v>6700</v>
      </c>
      <c r="D99" s="154">
        <f t="shared" si="32"/>
        <v>6700</v>
      </c>
      <c r="E99" s="136">
        <f t="shared" si="38"/>
        <v>0.15</v>
      </c>
      <c r="F99" s="136">
        <f t="shared" si="42"/>
        <v>4.8477503408574457E-2</v>
      </c>
      <c r="G99" s="137">
        <f t="shared" si="9"/>
        <v>320</v>
      </c>
      <c r="H99" s="137">
        <f t="shared" si="10"/>
        <v>330</v>
      </c>
      <c r="I99" s="137">
        <f t="shared" si="11"/>
        <v>340</v>
      </c>
      <c r="J99" s="137">
        <f t="shared" si="12"/>
        <v>350</v>
      </c>
      <c r="K99" s="141">
        <f t="shared" si="13"/>
        <v>390</v>
      </c>
      <c r="L99" s="142">
        <f t="shared" si="39"/>
        <v>0.15</v>
      </c>
      <c r="M99" s="142">
        <f t="shared" si="34"/>
        <v>4.7720042417815481E-2</v>
      </c>
      <c r="N99" s="143">
        <f t="shared" si="15"/>
        <v>315</v>
      </c>
      <c r="O99" s="143">
        <f t="shared" si="16"/>
        <v>321</v>
      </c>
      <c r="P99" s="143">
        <f t="shared" si="17"/>
        <v>337</v>
      </c>
      <c r="Q99" s="144">
        <f t="shared" si="18"/>
        <v>350</v>
      </c>
      <c r="R99" s="145">
        <f t="shared" si="19"/>
        <v>372</v>
      </c>
      <c r="S99" s="1">
        <f t="shared" si="40"/>
        <v>0.15</v>
      </c>
      <c r="T99" s="1">
        <f t="shared" si="35"/>
        <v>3.0298439630359036E-2</v>
      </c>
      <c r="U99" s="2">
        <f t="shared" si="21"/>
        <v>200</v>
      </c>
      <c r="V99" s="2">
        <f t="shared" si="22"/>
        <v>204</v>
      </c>
      <c r="W99" s="2">
        <f t="shared" si="23"/>
        <v>214</v>
      </c>
      <c r="X99" s="3">
        <f t="shared" si="24"/>
        <v>225</v>
      </c>
      <c r="Y99" s="4">
        <f t="shared" si="25"/>
        <v>236</v>
      </c>
      <c r="Z99" s="162">
        <f t="shared" si="41"/>
        <v>0.15</v>
      </c>
      <c r="AA99" s="162">
        <f t="shared" si="36"/>
        <v>2.1587638236630815E-2</v>
      </c>
      <c r="AB99" s="163">
        <f t="shared" si="27"/>
        <v>142.5</v>
      </c>
      <c r="AC99" s="163">
        <f t="shared" si="28"/>
        <v>145</v>
      </c>
      <c r="AD99" s="163">
        <f t="shared" si="29"/>
        <v>153</v>
      </c>
      <c r="AE99" s="165">
        <f t="shared" si="30"/>
        <v>160</v>
      </c>
      <c r="AF99" s="166">
        <f t="shared" si="31"/>
        <v>168</v>
      </c>
    </row>
    <row r="100" spans="1:32" x14ac:dyDescent="0.25">
      <c r="A100" s="323">
        <f t="shared" si="37"/>
        <v>6701</v>
      </c>
      <c r="B100" s="324">
        <f>IF($H$22=Auswahltabelle!$C$37,(A100*12)-11,A100)</f>
        <v>6701</v>
      </c>
      <c r="C100" s="322">
        <f>IF($H$22=Auswahltabelle!$C$37,Eingabe!D100*12,Eingabe!D100)</f>
        <v>6800</v>
      </c>
      <c r="D100" s="154">
        <f t="shared" si="32"/>
        <v>6800</v>
      </c>
      <c r="E100" s="136">
        <f t="shared" si="38"/>
        <v>0.15</v>
      </c>
      <c r="F100" s="136">
        <f t="shared" si="42"/>
        <v>4.7754066557230267E-2</v>
      </c>
      <c r="G100" s="137">
        <f t="shared" si="9"/>
        <v>320</v>
      </c>
      <c r="H100" s="137">
        <f t="shared" si="10"/>
        <v>330</v>
      </c>
      <c r="I100" s="137">
        <f t="shared" si="11"/>
        <v>340</v>
      </c>
      <c r="J100" s="137">
        <f t="shared" si="12"/>
        <v>350</v>
      </c>
      <c r="K100" s="141">
        <f t="shared" si="13"/>
        <v>390</v>
      </c>
      <c r="L100" s="142">
        <f t="shared" si="39"/>
        <v>0.15</v>
      </c>
      <c r="M100" s="142">
        <f t="shared" si="34"/>
        <v>4.7754066557230267E-2</v>
      </c>
      <c r="N100" s="143">
        <f t="shared" si="15"/>
        <v>320</v>
      </c>
      <c r="O100" s="143">
        <f t="shared" si="16"/>
        <v>329</v>
      </c>
      <c r="P100" s="143">
        <f t="shared" si="17"/>
        <v>340</v>
      </c>
      <c r="Q100" s="144">
        <f t="shared" si="18"/>
        <v>350</v>
      </c>
      <c r="R100" s="145">
        <f t="shared" si="19"/>
        <v>381</v>
      </c>
      <c r="S100" s="1">
        <f t="shared" si="40"/>
        <v>0.15</v>
      </c>
      <c r="T100" s="1">
        <f t="shared" si="35"/>
        <v>3.0592448888225637E-2</v>
      </c>
      <c r="U100" s="2">
        <f t="shared" si="21"/>
        <v>205</v>
      </c>
      <c r="V100" s="2">
        <f t="shared" si="22"/>
        <v>209</v>
      </c>
      <c r="W100" s="2">
        <f t="shared" si="23"/>
        <v>220</v>
      </c>
      <c r="X100" s="3">
        <f t="shared" si="24"/>
        <v>231</v>
      </c>
      <c r="Y100" s="4">
        <f t="shared" si="25"/>
        <v>242</v>
      </c>
      <c r="Z100" s="162">
        <f t="shared" si="41"/>
        <v>0.15</v>
      </c>
      <c r="AA100" s="162">
        <f t="shared" si="36"/>
        <v>2.1825100731234143E-2</v>
      </c>
      <c r="AB100" s="163">
        <f t="shared" si="27"/>
        <v>146.25</v>
      </c>
      <c r="AC100" s="163">
        <f t="shared" si="28"/>
        <v>149</v>
      </c>
      <c r="AD100" s="163">
        <f t="shared" si="29"/>
        <v>157</v>
      </c>
      <c r="AE100" s="165">
        <f t="shared" si="30"/>
        <v>164</v>
      </c>
      <c r="AF100" s="166">
        <f t="shared" si="31"/>
        <v>173</v>
      </c>
    </row>
    <row r="101" spans="1:32" x14ac:dyDescent="0.25">
      <c r="A101" s="323">
        <f t="shared" si="37"/>
        <v>6801</v>
      </c>
      <c r="B101" s="324">
        <f>IF($H$22=Auswahltabelle!$C$37,(A101*12)-11,A101)</f>
        <v>6801</v>
      </c>
      <c r="C101" s="322">
        <f>IF($H$22=Auswahltabelle!$C$37,Eingabe!D101*12,Eingabe!D101)</f>
        <v>6900</v>
      </c>
      <c r="D101" s="154">
        <f t="shared" si="32"/>
        <v>6900</v>
      </c>
      <c r="E101" s="136">
        <f t="shared" si="38"/>
        <v>0.15</v>
      </c>
      <c r="F101" s="136">
        <f t="shared" si="42"/>
        <v>4.7051904131745328E-2</v>
      </c>
      <c r="G101" s="137">
        <f t="shared" si="9"/>
        <v>320</v>
      </c>
      <c r="H101" s="137">
        <f t="shared" si="10"/>
        <v>330</v>
      </c>
      <c r="I101" s="137">
        <f t="shared" si="11"/>
        <v>340</v>
      </c>
      <c r="J101" s="137">
        <f t="shared" si="12"/>
        <v>350</v>
      </c>
      <c r="K101" s="141">
        <f t="shared" si="13"/>
        <v>390</v>
      </c>
      <c r="L101" s="142">
        <f t="shared" si="39"/>
        <v>0.15</v>
      </c>
      <c r="M101" s="142">
        <f t="shared" si="34"/>
        <v>4.7051904131745328E-2</v>
      </c>
      <c r="N101" s="143">
        <f t="shared" si="15"/>
        <v>320</v>
      </c>
      <c r="O101" s="143">
        <f t="shared" si="16"/>
        <v>330</v>
      </c>
      <c r="P101" s="143">
        <f t="shared" si="17"/>
        <v>340</v>
      </c>
      <c r="Q101" s="144">
        <f t="shared" si="18"/>
        <v>350</v>
      </c>
      <c r="R101" s="145">
        <f t="shared" si="19"/>
        <v>390</v>
      </c>
      <c r="S101" s="1">
        <f t="shared" si="40"/>
        <v>0.15</v>
      </c>
      <c r="T101" s="1">
        <f t="shared" si="35"/>
        <v>3.0877812086457873E-2</v>
      </c>
      <c r="U101" s="2">
        <f t="shared" si="21"/>
        <v>210</v>
      </c>
      <c r="V101" s="2">
        <f t="shared" si="22"/>
        <v>214</v>
      </c>
      <c r="W101" s="2">
        <f t="shared" si="23"/>
        <v>225</v>
      </c>
      <c r="X101" s="3">
        <f t="shared" si="24"/>
        <v>236</v>
      </c>
      <c r="Y101" s="4">
        <f t="shared" si="25"/>
        <v>248</v>
      </c>
      <c r="Z101" s="162">
        <f t="shared" si="41"/>
        <v>0.15</v>
      </c>
      <c r="AA101" s="162">
        <f t="shared" si="36"/>
        <v>2.2055580061755623E-2</v>
      </c>
      <c r="AB101" s="163">
        <f t="shared" si="27"/>
        <v>150</v>
      </c>
      <c r="AC101" s="163">
        <f t="shared" si="28"/>
        <v>153</v>
      </c>
      <c r="AD101" s="163">
        <f t="shared" si="29"/>
        <v>161</v>
      </c>
      <c r="AE101" s="165">
        <f t="shared" si="30"/>
        <v>169</v>
      </c>
      <c r="AF101" s="166">
        <f t="shared" si="31"/>
        <v>177</v>
      </c>
    </row>
    <row r="102" spans="1:32" x14ac:dyDescent="0.25">
      <c r="A102" s="323">
        <f t="shared" si="37"/>
        <v>6901</v>
      </c>
      <c r="B102" s="324">
        <f>IF($H$22=Auswahltabelle!$C$37,(A102*12)-11,A102)</f>
        <v>6901</v>
      </c>
      <c r="C102" s="322">
        <f>IF($H$22=Auswahltabelle!$C$37,Eingabe!D102*12,Eingabe!D102)</f>
        <v>7000</v>
      </c>
      <c r="D102" s="154">
        <f t="shared" si="32"/>
        <v>7000</v>
      </c>
      <c r="E102" s="136">
        <f t="shared" si="38"/>
        <v>0.15</v>
      </c>
      <c r="F102" s="136">
        <f t="shared" si="42"/>
        <v>4.637009129111723E-2</v>
      </c>
      <c r="G102" s="137">
        <f t="shared" si="9"/>
        <v>320</v>
      </c>
      <c r="H102" s="137">
        <f t="shared" si="10"/>
        <v>330</v>
      </c>
      <c r="I102" s="137">
        <f t="shared" si="11"/>
        <v>340</v>
      </c>
      <c r="J102" s="137">
        <f t="shared" si="12"/>
        <v>350</v>
      </c>
      <c r="K102" s="141">
        <f t="shared" si="13"/>
        <v>390</v>
      </c>
      <c r="L102" s="142">
        <f t="shared" si="39"/>
        <v>0.15</v>
      </c>
      <c r="M102" s="142">
        <f t="shared" si="34"/>
        <v>4.637009129111723E-2</v>
      </c>
      <c r="N102" s="143">
        <f t="shared" si="15"/>
        <v>320</v>
      </c>
      <c r="O102" s="143">
        <f t="shared" si="16"/>
        <v>330</v>
      </c>
      <c r="P102" s="143">
        <f t="shared" si="17"/>
        <v>340</v>
      </c>
      <c r="Q102" s="144">
        <f t="shared" si="18"/>
        <v>350</v>
      </c>
      <c r="R102" s="145">
        <f t="shared" si="19"/>
        <v>390</v>
      </c>
      <c r="S102" s="1">
        <f t="shared" si="40"/>
        <v>0.15</v>
      </c>
      <c r="T102" s="1">
        <f t="shared" si="35"/>
        <v>3.1154905086219389E-2</v>
      </c>
      <c r="U102" s="2">
        <f t="shared" si="21"/>
        <v>215</v>
      </c>
      <c r="V102" s="2">
        <f t="shared" si="22"/>
        <v>219</v>
      </c>
      <c r="W102" s="2">
        <f t="shared" si="23"/>
        <v>230</v>
      </c>
      <c r="X102" s="3">
        <f t="shared" si="24"/>
        <v>242</v>
      </c>
      <c r="Y102" s="4">
        <f t="shared" si="25"/>
        <v>254</v>
      </c>
      <c r="Z102" s="162">
        <f t="shared" si="41"/>
        <v>0.15</v>
      </c>
      <c r="AA102" s="162">
        <f t="shared" si="36"/>
        <v>2.2279379800028982E-2</v>
      </c>
      <c r="AB102" s="163">
        <f t="shared" si="27"/>
        <v>153.75</v>
      </c>
      <c r="AC102" s="163">
        <f t="shared" si="28"/>
        <v>157</v>
      </c>
      <c r="AD102" s="163">
        <f t="shared" si="29"/>
        <v>165</v>
      </c>
      <c r="AE102" s="165">
        <f t="shared" si="30"/>
        <v>173</v>
      </c>
      <c r="AF102" s="166">
        <f t="shared" si="31"/>
        <v>182</v>
      </c>
    </row>
    <row r="103" spans="1:32" x14ac:dyDescent="0.25">
      <c r="A103" s="323">
        <f t="shared" si="37"/>
        <v>7001</v>
      </c>
      <c r="B103" s="324">
        <f>IF($H$22=Auswahltabelle!$C$37,(A103*12)-11,A103)</f>
        <v>7001</v>
      </c>
      <c r="C103" s="322">
        <f>IF($H$22=Auswahltabelle!$C$37,Eingabe!D103*12,Eingabe!D103)</f>
        <v>7100</v>
      </c>
      <c r="D103" s="154">
        <f t="shared" si="32"/>
        <v>7100</v>
      </c>
      <c r="E103" s="136">
        <f t="shared" si="38"/>
        <v>0.15</v>
      </c>
      <c r="F103" s="136">
        <f t="shared" si="42"/>
        <v>4.5707756034852165E-2</v>
      </c>
      <c r="G103" s="137">
        <f t="shared" si="9"/>
        <v>320</v>
      </c>
      <c r="H103" s="137">
        <f t="shared" si="10"/>
        <v>330</v>
      </c>
      <c r="I103" s="137">
        <f t="shared" si="11"/>
        <v>340</v>
      </c>
      <c r="J103" s="137">
        <f t="shared" si="12"/>
        <v>350</v>
      </c>
      <c r="K103" s="141">
        <f t="shared" si="13"/>
        <v>390</v>
      </c>
      <c r="L103" s="142">
        <f t="shared" si="39"/>
        <v>0.15</v>
      </c>
      <c r="M103" s="142">
        <f t="shared" si="34"/>
        <v>4.5707756034852165E-2</v>
      </c>
      <c r="N103" s="143">
        <f t="shared" si="15"/>
        <v>320</v>
      </c>
      <c r="O103" s="143">
        <f t="shared" si="16"/>
        <v>330</v>
      </c>
      <c r="P103" s="143">
        <f t="shared" si="17"/>
        <v>340</v>
      </c>
      <c r="Q103" s="144">
        <f t="shared" si="18"/>
        <v>350</v>
      </c>
      <c r="R103" s="145">
        <f t="shared" si="19"/>
        <v>390</v>
      </c>
      <c r="S103" s="1">
        <f t="shared" si="40"/>
        <v>0.15</v>
      </c>
      <c r="T103" s="1">
        <f t="shared" si="35"/>
        <v>3.142408227396086E-2</v>
      </c>
      <c r="U103" s="2">
        <f t="shared" si="21"/>
        <v>220</v>
      </c>
      <c r="V103" s="2">
        <f t="shared" si="22"/>
        <v>224</v>
      </c>
      <c r="W103" s="2">
        <f t="shared" si="23"/>
        <v>236</v>
      </c>
      <c r="X103" s="3">
        <f t="shared" si="24"/>
        <v>247</v>
      </c>
      <c r="Y103" s="4">
        <f t="shared" si="25"/>
        <v>260</v>
      </c>
      <c r="Z103" s="162">
        <f t="shared" si="41"/>
        <v>0.15</v>
      </c>
      <c r="AA103" s="162">
        <f t="shared" si="36"/>
        <v>2.24967861734038E-2</v>
      </c>
      <c r="AB103" s="163">
        <f t="shared" si="27"/>
        <v>157.5</v>
      </c>
      <c r="AC103" s="163">
        <f t="shared" si="28"/>
        <v>161</v>
      </c>
      <c r="AD103" s="163">
        <f t="shared" si="29"/>
        <v>169</v>
      </c>
      <c r="AE103" s="165">
        <f t="shared" si="30"/>
        <v>177</v>
      </c>
      <c r="AF103" s="166">
        <f t="shared" si="31"/>
        <v>186</v>
      </c>
    </row>
    <row r="104" spans="1:32" x14ac:dyDescent="0.25">
      <c r="A104" s="323">
        <f t="shared" si="37"/>
        <v>7101</v>
      </c>
      <c r="B104" s="324">
        <f>IF($H$22=Auswahltabelle!$C$37,(A104*12)-11,A104)</f>
        <v>7101</v>
      </c>
      <c r="C104" s="322">
        <f>IF($H$22=Auswahltabelle!$C$37,Eingabe!D104*12,Eingabe!D104)</f>
        <v>7200</v>
      </c>
      <c r="D104" s="154">
        <f t="shared" si="32"/>
        <v>7200</v>
      </c>
      <c r="E104" s="136">
        <f t="shared" si="38"/>
        <v>0.15</v>
      </c>
      <c r="F104" s="136">
        <f t="shared" si="42"/>
        <v>4.5064075482326431E-2</v>
      </c>
      <c r="G104" s="137">
        <f t="shared" si="9"/>
        <v>320</v>
      </c>
      <c r="H104" s="137">
        <f t="shared" si="10"/>
        <v>330</v>
      </c>
      <c r="I104" s="137">
        <f t="shared" si="11"/>
        <v>340</v>
      </c>
      <c r="J104" s="137">
        <f t="shared" si="12"/>
        <v>350</v>
      </c>
      <c r="K104" s="141">
        <f t="shared" si="13"/>
        <v>390</v>
      </c>
      <c r="L104" s="142">
        <f t="shared" si="39"/>
        <v>0.15</v>
      </c>
      <c r="M104" s="142">
        <f t="shared" si="34"/>
        <v>4.5064075482326431E-2</v>
      </c>
      <c r="N104" s="143">
        <f t="shared" si="15"/>
        <v>320</v>
      </c>
      <c r="O104" s="143">
        <f t="shared" si="16"/>
        <v>330</v>
      </c>
      <c r="P104" s="143">
        <f t="shared" si="17"/>
        <v>340</v>
      </c>
      <c r="Q104" s="144">
        <f t="shared" si="18"/>
        <v>350</v>
      </c>
      <c r="R104" s="145">
        <f t="shared" si="19"/>
        <v>390</v>
      </c>
      <c r="S104" s="1">
        <f t="shared" si="40"/>
        <v>0.15</v>
      </c>
      <c r="T104" s="1">
        <f t="shared" si="35"/>
        <v>3.1685678073510776E-2</v>
      </c>
      <c r="U104" s="2">
        <f t="shared" si="21"/>
        <v>225</v>
      </c>
      <c r="V104" s="2">
        <f t="shared" si="22"/>
        <v>230</v>
      </c>
      <c r="W104" s="2">
        <f t="shared" si="23"/>
        <v>241</v>
      </c>
      <c r="X104" s="3">
        <f t="shared" si="24"/>
        <v>253</v>
      </c>
      <c r="Y104" s="4">
        <f t="shared" si="25"/>
        <v>266</v>
      </c>
      <c r="Z104" s="162">
        <f t="shared" si="41"/>
        <v>0.15</v>
      </c>
      <c r="AA104" s="162">
        <f t="shared" si="36"/>
        <v>2.2708069286016055E-2</v>
      </c>
      <c r="AB104" s="163">
        <f t="shared" si="27"/>
        <v>161.25</v>
      </c>
      <c r="AC104" s="163">
        <f t="shared" si="28"/>
        <v>164</v>
      </c>
      <c r="AD104" s="163">
        <f t="shared" si="29"/>
        <v>173</v>
      </c>
      <c r="AE104" s="165">
        <f t="shared" si="30"/>
        <v>181</v>
      </c>
      <c r="AF104" s="166">
        <f t="shared" si="31"/>
        <v>190</v>
      </c>
    </row>
    <row r="105" spans="1:32" x14ac:dyDescent="0.25">
      <c r="A105" s="323">
        <f t="shared" si="37"/>
        <v>7201</v>
      </c>
      <c r="B105" s="324">
        <f>IF($H$22=Auswahltabelle!$C$37,(A105*12)-11,A105)</f>
        <v>7201</v>
      </c>
      <c r="C105" s="322">
        <f>IF($H$22=Auswahltabelle!$C$37,Eingabe!D105*12,Eingabe!D105)</f>
        <v>7300</v>
      </c>
      <c r="D105" s="154">
        <f t="shared" si="32"/>
        <v>7300</v>
      </c>
      <c r="E105" s="136">
        <f t="shared" si="38"/>
        <v>0.15</v>
      </c>
      <c r="F105" s="136">
        <f t="shared" si="42"/>
        <v>4.4438272462158035E-2</v>
      </c>
      <c r="G105" s="137">
        <f t="shared" si="9"/>
        <v>320</v>
      </c>
      <c r="H105" s="137">
        <f t="shared" si="10"/>
        <v>330</v>
      </c>
      <c r="I105" s="137">
        <f t="shared" si="11"/>
        <v>340</v>
      </c>
      <c r="J105" s="137">
        <f t="shared" si="12"/>
        <v>350</v>
      </c>
      <c r="K105" s="141">
        <f t="shared" si="13"/>
        <v>390</v>
      </c>
      <c r="L105" s="142">
        <f t="shared" si="39"/>
        <v>0.15</v>
      </c>
      <c r="M105" s="142">
        <f t="shared" si="34"/>
        <v>4.4438272462158035E-2</v>
      </c>
      <c r="N105" s="143">
        <f t="shared" si="15"/>
        <v>320</v>
      </c>
      <c r="O105" s="143">
        <f t="shared" si="16"/>
        <v>330</v>
      </c>
      <c r="P105" s="143">
        <f t="shared" si="17"/>
        <v>340</v>
      </c>
      <c r="Q105" s="144">
        <f t="shared" si="18"/>
        <v>350</v>
      </c>
      <c r="R105" s="145">
        <f t="shared" si="19"/>
        <v>390</v>
      </c>
      <c r="S105" s="1">
        <f t="shared" si="40"/>
        <v>0.15</v>
      </c>
      <c r="T105" s="1">
        <f t="shared" si="35"/>
        <v>3.1940008332176084E-2</v>
      </c>
      <c r="U105" s="2">
        <f t="shared" si="21"/>
        <v>230</v>
      </c>
      <c r="V105" s="2">
        <f t="shared" si="22"/>
        <v>235</v>
      </c>
      <c r="W105" s="2">
        <f t="shared" si="23"/>
        <v>246</v>
      </c>
      <c r="X105" s="3">
        <f t="shared" si="24"/>
        <v>259</v>
      </c>
      <c r="Y105" s="4">
        <f t="shared" si="25"/>
        <v>272</v>
      </c>
      <c r="Z105" s="162">
        <f t="shared" si="41"/>
        <v>0.15</v>
      </c>
      <c r="AA105" s="162">
        <f t="shared" si="36"/>
        <v>2.2913484238300235E-2</v>
      </c>
      <c r="AB105" s="163">
        <f t="shared" si="27"/>
        <v>165</v>
      </c>
      <c r="AC105" s="163">
        <f t="shared" si="28"/>
        <v>168</v>
      </c>
      <c r="AD105" s="163">
        <f t="shared" si="29"/>
        <v>177</v>
      </c>
      <c r="AE105" s="165">
        <f t="shared" si="30"/>
        <v>186</v>
      </c>
      <c r="AF105" s="166">
        <f t="shared" si="31"/>
        <v>195</v>
      </c>
    </row>
    <row r="106" spans="1:32" x14ac:dyDescent="0.25">
      <c r="A106" s="323">
        <f t="shared" si="37"/>
        <v>7301</v>
      </c>
      <c r="B106" s="324">
        <f>IF($H$22=Auswahltabelle!$C$37,(A106*12)-11,A106)</f>
        <v>7301</v>
      </c>
      <c r="C106" s="322">
        <f>IF($H$22=Auswahltabelle!$C$37,Eingabe!D106*12,Eingabe!D106)</f>
        <v>7400</v>
      </c>
      <c r="D106" s="154">
        <f t="shared" si="32"/>
        <v>7400</v>
      </c>
      <c r="E106" s="136">
        <f t="shared" si="38"/>
        <v>0.15</v>
      </c>
      <c r="F106" s="136">
        <f t="shared" si="42"/>
        <v>4.3829612381865495E-2</v>
      </c>
      <c r="G106" s="137">
        <f t="shared" si="9"/>
        <v>320</v>
      </c>
      <c r="H106" s="137">
        <f t="shared" si="10"/>
        <v>330</v>
      </c>
      <c r="I106" s="137">
        <f t="shared" si="11"/>
        <v>340</v>
      </c>
      <c r="J106" s="137">
        <f t="shared" si="12"/>
        <v>350</v>
      </c>
      <c r="K106" s="141">
        <f t="shared" si="13"/>
        <v>390</v>
      </c>
      <c r="L106" s="142">
        <f t="shared" si="39"/>
        <v>0.15</v>
      </c>
      <c r="M106" s="142">
        <f t="shared" si="34"/>
        <v>4.3829612381865495E-2</v>
      </c>
      <c r="N106" s="143">
        <f t="shared" si="15"/>
        <v>320</v>
      </c>
      <c r="O106" s="143">
        <f t="shared" si="16"/>
        <v>330</v>
      </c>
      <c r="P106" s="143">
        <f t="shared" si="17"/>
        <v>340</v>
      </c>
      <c r="Q106" s="144">
        <f t="shared" si="18"/>
        <v>350</v>
      </c>
      <c r="R106" s="145">
        <f t="shared" si="19"/>
        <v>390</v>
      </c>
      <c r="S106" s="1">
        <f t="shared" si="40"/>
        <v>0.15</v>
      </c>
      <c r="T106" s="1">
        <f t="shared" si="35"/>
        <v>3.2187371592932473E-2</v>
      </c>
      <c r="U106" s="2">
        <f t="shared" si="21"/>
        <v>235</v>
      </c>
      <c r="V106" s="2">
        <f t="shared" si="22"/>
        <v>240</v>
      </c>
      <c r="W106" s="2">
        <f t="shared" si="23"/>
        <v>252</v>
      </c>
      <c r="X106" s="3">
        <f t="shared" si="24"/>
        <v>264</v>
      </c>
      <c r="Y106" s="4">
        <f t="shared" si="25"/>
        <v>277</v>
      </c>
      <c r="Z106" s="162">
        <f t="shared" si="41"/>
        <v>0.15</v>
      </c>
      <c r="AA106" s="162">
        <f t="shared" si="36"/>
        <v>2.3113272154499383E-2</v>
      </c>
      <c r="AB106" s="163">
        <f t="shared" si="27"/>
        <v>168.75</v>
      </c>
      <c r="AC106" s="163">
        <f t="shared" si="28"/>
        <v>172</v>
      </c>
      <c r="AD106" s="163">
        <f t="shared" si="29"/>
        <v>181</v>
      </c>
      <c r="AE106" s="165">
        <f t="shared" si="30"/>
        <v>190</v>
      </c>
      <c r="AF106" s="166">
        <f t="shared" si="31"/>
        <v>199</v>
      </c>
    </row>
    <row r="107" spans="1:32" x14ac:dyDescent="0.25">
      <c r="A107" s="323">
        <f t="shared" si="37"/>
        <v>7401</v>
      </c>
      <c r="B107" s="324">
        <f>IF($H$22=Auswahltabelle!$C$37,(A107*12)-11,A107)</f>
        <v>7401</v>
      </c>
      <c r="C107" s="322">
        <f>IF($H$22=Auswahltabelle!$C$37,Eingabe!D107*12,Eingabe!D107)</f>
        <v>7500</v>
      </c>
      <c r="D107" s="154">
        <f t="shared" si="32"/>
        <v>7500</v>
      </c>
      <c r="E107" s="136">
        <f t="shared" si="38"/>
        <v>0.15</v>
      </c>
      <c r="F107" s="136">
        <f t="shared" si="42"/>
        <v>4.3237400351303877E-2</v>
      </c>
      <c r="G107" s="137">
        <f t="shared" si="9"/>
        <v>320</v>
      </c>
      <c r="H107" s="137">
        <f t="shared" si="10"/>
        <v>330</v>
      </c>
      <c r="I107" s="137">
        <f t="shared" si="11"/>
        <v>340</v>
      </c>
      <c r="J107" s="137">
        <f t="shared" si="12"/>
        <v>350</v>
      </c>
      <c r="K107" s="141">
        <f t="shared" si="13"/>
        <v>390</v>
      </c>
      <c r="L107" s="142">
        <f t="shared" si="39"/>
        <v>0.15</v>
      </c>
      <c r="M107" s="142">
        <f t="shared" si="34"/>
        <v>4.3237400351303877E-2</v>
      </c>
      <c r="N107" s="143">
        <f t="shared" si="15"/>
        <v>320</v>
      </c>
      <c r="O107" s="143">
        <f t="shared" si="16"/>
        <v>330</v>
      </c>
      <c r="P107" s="143">
        <f t="shared" si="17"/>
        <v>340</v>
      </c>
      <c r="Q107" s="144">
        <f t="shared" si="18"/>
        <v>350</v>
      </c>
      <c r="R107" s="145">
        <f t="shared" si="19"/>
        <v>390</v>
      </c>
      <c r="S107" s="1">
        <f t="shared" si="40"/>
        <v>0.15</v>
      </c>
      <c r="T107" s="1">
        <f t="shared" si="35"/>
        <v>3.2428050263477906E-2</v>
      </c>
      <c r="U107" s="2">
        <f t="shared" si="21"/>
        <v>240</v>
      </c>
      <c r="V107" s="2">
        <f t="shared" si="22"/>
        <v>245</v>
      </c>
      <c r="W107" s="2">
        <f t="shared" si="23"/>
        <v>257</v>
      </c>
      <c r="X107" s="3">
        <f t="shared" si="24"/>
        <v>270</v>
      </c>
      <c r="Y107" s="4">
        <f t="shared" si="25"/>
        <v>283</v>
      </c>
      <c r="Z107" s="162">
        <f t="shared" si="41"/>
        <v>0.15</v>
      </c>
      <c r="AA107" s="162">
        <f t="shared" si="36"/>
        <v>2.3307661126874747E-2</v>
      </c>
      <c r="AB107" s="163">
        <f t="shared" si="27"/>
        <v>172.5</v>
      </c>
      <c r="AC107" s="163">
        <f t="shared" si="28"/>
        <v>176</v>
      </c>
      <c r="AD107" s="163">
        <f t="shared" si="29"/>
        <v>185</v>
      </c>
      <c r="AE107" s="165">
        <f t="shared" si="30"/>
        <v>194</v>
      </c>
      <c r="AF107" s="166">
        <f t="shared" si="31"/>
        <v>204</v>
      </c>
    </row>
    <row r="108" spans="1:32" x14ac:dyDescent="0.25">
      <c r="A108" s="323">
        <f t="shared" si="37"/>
        <v>7501</v>
      </c>
      <c r="B108" s="324">
        <f>IF($H$22=Auswahltabelle!$C$37,(A108*12)-11,A108)</f>
        <v>7501</v>
      </c>
      <c r="C108" s="322">
        <f>IF($H$22=Auswahltabelle!$C$37,Eingabe!D108*12,Eingabe!D108)</f>
        <v>7600</v>
      </c>
      <c r="D108" s="154">
        <f t="shared" si="32"/>
        <v>7600</v>
      </c>
      <c r="E108" s="136">
        <f t="shared" si="38"/>
        <v>0.15</v>
      </c>
      <c r="F108" s="136">
        <f t="shared" si="42"/>
        <v>4.2660978536195174E-2</v>
      </c>
      <c r="G108" s="137">
        <f t="shared" si="9"/>
        <v>320</v>
      </c>
      <c r="H108" s="137">
        <f t="shared" si="10"/>
        <v>330</v>
      </c>
      <c r="I108" s="137">
        <f t="shared" si="11"/>
        <v>340</v>
      </c>
      <c r="J108" s="137">
        <f t="shared" si="12"/>
        <v>350</v>
      </c>
      <c r="K108" s="141">
        <f t="shared" si="13"/>
        <v>390</v>
      </c>
      <c r="L108" s="142">
        <f t="shared" si="39"/>
        <v>0.15</v>
      </c>
      <c r="M108" s="142">
        <f t="shared" si="34"/>
        <v>4.2660978536195174E-2</v>
      </c>
      <c r="N108" s="143">
        <f t="shared" si="15"/>
        <v>320</v>
      </c>
      <c r="O108" s="143">
        <f t="shared" si="16"/>
        <v>330</v>
      </c>
      <c r="P108" s="143">
        <f t="shared" si="17"/>
        <v>340</v>
      </c>
      <c r="Q108" s="144">
        <f t="shared" si="18"/>
        <v>350</v>
      </c>
      <c r="R108" s="145">
        <f t="shared" si="19"/>
        <v>390</v>
      </c>
      <c r="S108" s="1">
        <f t="shared" si="40"/>
        <v>0.15</v>
      </c>
      <c r="T108" s="1">
        <f t="shared" si="35"/>
        <v>3.2662311691774429E-2</v>
      </c>
      <c r="U108" s="2">
        <f t="shared" si="21"/>
        <v>245</v>
      </c>
      <c r="V108" s="2">
        <f t="shared" si="22"/>
        <v>250</v>
      </c>
      <c r="W108" s="2">
        <f t="shared" si="23"/>
        <v>262</v>
      </c>
      <c r="X108" s="3">
        <f t="shared" si="24"/>
        <v>276</v>
      </c>
      <c r="Y108" s="4">
        <f t="shared" si="25"/>
        <v>289</v>
      </c>
      <c r="Z108" s="162">
        <f t="shared" si="41"/>
        <v>0.15</v>
      </c>
      <c r="AA108" s="162">
        <f t="shared" si="36"/>
        <v>2.3496867084388747E-2</v>
      </c>
      <c r="AB108" s="163">
        <f t="shared" si="27"/>
        <v>176.25</v>
      </c>
      <c r="AC108" s="163">
        <f t="shared" si="28"/>
        <v>180</v>
      </c>
      <c r="AD108" s="163">
        <f t="shared" si="29"/>
        <v>189</v>
      </c>
      <c r="AE108" s="165">
        <f t="shared" si="30"/>
        <v>198</v>
      </c>
      <c r="AF108" s="166">
        <f t="shared" si="31"/>
        <v>208</v>
      </c>
    </row>
    <row r="109" spans="1:32" x14ac:dyDescent="0.25">
      <c r="A109" s="323">
        <f t="shared" si="37"/>
        <v>7601</v>
      </c>
      <c r="B109" s="324">
        <f>IF($H$22=Auswahltabelle!$C$37,(A109*12)-11,A109)</f>
        <v>7601</v>
      </c>
      <c r="C109" s="322">
        <f>IF($H$22=Auswahltabelle!$C$37,Eingabe!D109*12,Eingabe!D109)</f>
        <v>7700</v>
      </c>
      <c r="D109" s="154">
        <f t="shared" si="32"/>
        <v>7700</v>
      </c>
      <c r="E109" s="136">
        <f t="shared" si="38"/>
        <v>0.15</v>
      </c>
      <c r="F109" s="136">
        <f t="shared" si="42"/>
        <v>4.2099723720563087E-2</v>
      </c>
      <c r="G109" s="137">
        <f t="shared" si="9"/>
        <v>320</v>
      </c>
      <c r="H109" s="137">
        <f t="shared" si="10"/>
        <v>330</v>
      </c>
      <c r="I109" s="137">
        <f t="shared" si="11"/>
        <v>340</v>
      </c>
      <c r="J109" s="137">
        <f t="shared" si="12"/>
        <v>350</v>
      </c>
      <c r="K109" s="141">
        <f t="shared" si="13"/>
        <v>390</v>
      </c>
      <c r="L109" s="142">
        <f t="shared" si="39"/>
        <v>0.15</v>
      </c>
      <c r="M109" s="142">
        <f t="shared" si="34"/>
        <v>4.2099723720563087E-2</v>
      </c>
      <c r="N109" s="143">
        <f t="shared" si="15"/>
        <v>320</v>
      </c>
      <c r="O109" s="143">
        <f t="shared" si="16"/>
        <v>330</v>
      </c>
      <c r="P109" s="143">
        <f t="shared" si="17"/>
        <v>340</v>
      </c>
      <c r="Q109" s="144">
        <f t="shared" si="18"/>
        <v>350</v>
      </c>
      <c r="R109" s="145">
        <f t="shared" si="19"/>
        <v>390</v>
      </c>
      <c r="S109" s="1">
        <f t="shared" si="40"/>
        <v>0.15</v>
      </c>
      <c r="T109" s="1">
        <f t="shared" si="35"/>
        <v>3.2890409156689907E-2</v>
      </c>
      <c r="U109" s="2">
        <f t="shared" si="21"/>
        <v>250</v>
      </c>
      <c r="V109" s="2">
        <f t="shared" si="22"/>
        <v>255</v>
      </c>
      <c r="W109" s="2">
        <f t="shared" si="23"/>
        <v>268</v>
      </c>
      <c r="X109" s="3">
        <f t="shared" si="24"/>
        <v>281</v>
      </c>
      <c r="Y109" s="4">
        <f t="shared" si="25"/>
        <v>295</v>
      </c>
      <c r="Z109" s="162">
        <f t="shared" si="41"/>
        <v>0.15</v>
      </c>
      <c r="AA109" s="162">
        <f t="shared" si="36"/>
        <v>2.3681094592816733E-2</v>
      </c>
      <c r="AB109" s="163">
        <f t="shared" si="27"/>
        <v>180</v>
      </c>
      <c r="AC109" s="163">
        <f t="shared" si="28"/>
        <v>184</v>
      </c>
      <c r="AD109" s="163">
        <f t="shared" si="29"/>
        <v>193</v>
      </c>
      <c r="AE109" s="165">
        <f t="shared" si="30"/>
        <v>202</v>
      </c>
      <c r="AF109" s="166">
        <f t="shared" si="31"/>
        <v>213</v>
      </c>
    </row>
    <row r="110" spans="1:32" x14ac:dyDescent="0.25">
      <c r="A110" s="323">
        <f t="shared" si="37"/>
        <v>7701</v>
      </c>
      <c r="B110" s="324">
        <f>IF($H$22=Auswahltabelle!$C$37,(A110*12)-11,A110)</f>
        <v>7701</v>
      </c>
      <c r="C110" s="322">
        <f>IF($H$22=Auswahltabelle!$C$37,Eingabe!D110*12,Eingabe!D110)</f>
        <v>7800</v>
      </c>
      <c r="D110" s="154">
        <f t="shared" si="32"/>
        <v>7800</v>
      </c>
      <c r="E110" s="136">
        <f t="shared" si="38"/>
        <v>0.15</v>
      </c>
      <c r="F110" s="136">
        <f t="shared" si="42"/>
        <v>4.1553045059083235E-2</v>
      </c>
      <c r="G110" s="137">
        <f t="shared" si="9"/>
        <v>320</v>
      </c>
      <c r="H110" s="137">
        <f t="shared" si="10"/>
        <v>330</v>
      </c>
      <c r="I110" s="137">
        <f t="shared" si="11"/>
        <v>340</v>
      </c>
      <c r="J110" s="137">
        <f t="shared" si="12"/>
        <v>350</v>
      </c>
      <c r="K110" s="141">
        <f t="shared" si="13"/>
        <v>390</v>
      </c>
      <c r="L110" s="142">
        <f t="shared" si="39"/>
        <v>0.15</v>
      </c>
      <c r="M110" s="142">
        <f t="shared" si="34"/>
        <v>4.1553045059083235E-2</v>
      </c>
      <c r="N110" s="143">
        <f t="shared" si="15"/>
        <v>320</v>
      </c>
      <c r="O110" s="143">
        <f t="shared" si="16"/>
        <v>330</v>
      </c>
      <c r="P110" s="143">
        <f t="shared" si="17"/>
        <v>340</v>
      </c>
      <c r="Q110" s="144">
        <f t="shared" si="18"/>
        <v>350</v>
      </c>
      <c r="R110" s="145">
        <f t="shared" si="19"/>
        <v>390</v>
      </c>
      <c r="S110" s="1">
        <f t="shared" si="40"/>
        <v>0.15</v>
      </c>
      <c r="T110" s="1">
        <f t="shared" si="35"/>
        <v>3.3112582781456956E-2</v>
      </c>
      <c r="U110" s="2">
        <f t="shared" si="21"/>
        <v>255</v>
      </c>
      <c r="V110" s="2">
        <f t="shared" si="22"/>
        <v>260</v>
      </c>
      <c r="W110" s="2">
        <f t="shared" si="23"/>
        <v>273</v>
      </c>
      <c r="X110" s="3">
        <f t="shared" si="24"/>
        <v>287</v>
      </c>
      <c r="Y110" s="4">
        <f t="shared" si="25"/>
        <v>301</v>
      </c>
      <c r="Z110" s="162">
        <f t="shared" si="41"/>
        <v>0.15</v>
      </c>
      <c r="AA110" s="162">
        <f t="shared" si="36"/>
        <v>2.386053759252045E-2</v>
      </c>
      <c r="AB110" s="163">
        <f t="shared" si="27"/>
        <v>183.75</v>
      </c>
      <c r="AC110" s="163">
        <f t="shared" si="28"/>
        <v>187</v>
      </c>
      <c r="AD110" s="163">
        <f t="shared" si="29"/>
        <v>197</v>
      </c>
      <c r="AE110" s="165">
        <f t="shared" si="30"/>
        <v>207</v>
      </c>
      <c r="AF110" s="166">
        <f t="shared" si="31"/>
        <v>217</v>
      </c>
    </row>
    <row r="111" spans="1:32" x14ac:dyDescent="0.25">
      <c r="A111" s="323">
        <f t="shared" si="37"/>
        <v>7801</v>
      </c>
      <c r="B111" s="324">
        <f>IF($H$22=Auswahltabelle!$C$37,(A111*12)-11,A111)</f>
        <v>7801</v>
      </c>
      <c r="C111" s="322">
        <f>IF($H$22=Auswahltabelle!$C$37,Eingabe!D111*12,Eingabe!D111)</f>
        <v>7900</v>
      </c>
      <c r="D111" s="154">
        <f t="shared" si="32"/>
        <v>7900</v>
      </c>
      <c r="E111" s="136">
        <f t="shared" si="38"/>
        <v>0.15</v>
      </c>
      <c r="F111" s="136">
        <f t="shared" si="42"/>
        <v>4.1020382002307398E-2</v>
      </c>
      <c r="G111" s="137">
        <f t="shared" si="9"/>
        <v>320</v>
      </c>
      <c r="H111" s="137">
        <f t="shared" si="10"/>
        <v>330</v>
      </c>
      <c r="I111" s="137">
        <f t="shared" si="11"/>
        <v>340</v>
      </c>
      <c r="J111" s="137">
        <f t="shared" si="12"/>
        <v>350</v>
      </c>
      <c r="K111" s="141">
        <f t="shared" si="13"/>
        <v>390</v>
      </c>
      <c r="L111" s="142">
        <f t="shared" si="39"/>
        <v>0.15</v>
      </c>
      <c r="M111" s="142">
        <f t="shared" si="34"/>
        <v>4.1020382002307398E-2</v>
      </c>
      <c r="N111" s="143">
        <f t="shared" si="15"/>
        <v>320</v>
      </c>
      <c r="O111" s="143">
        <f t="shared" si="16"/>
        <v>330</v>
      </c>
      <c r="P111" s="143">
        <f t="shared" si="17"/>
        <v>340</v>
      </c>
      <c r="Q111" s="144">
        <f t="shared" si="18"/>
        <v>350</v>
      </c>
      <c r="R111" s="145">
        <f t="shared" si="19"/>
        <v>390</v>
      </c>
      <c r="S111" s="1">
        <f t="shared" si="40"/>
        <v>0.15</v>
      </c>
      <c r="T111" s="1">
        <f t="shared" si="35"/>
        <v>3.3329060376874761E-2</v>
      </c>
      <c r="U111" s="2">
        <f t="shared" si="21"/>
        <v>260</v>
      </c>
      <c r="V111" s="2">
        <f t="shared" si="22"/>
        <v>265</v>
      </c>
      <c r="W111" s="2">
        <f t="shared" si="23"/>
        <v>278</v>
      </c>
      <c r="X111" s="3">
        <f t="shared" si="24"/>
        <v>292</v>
      </c>
      <c r="Y111" s="4">
        <f t="shared" si="25"/>
        <v>307</v>
      </c>
      <c r="Z111" s="162">
        <f t="shared" si="41"/>
        <v>0.15</v>
      </c>
      <c r="AA111" s="162">
        <f t="shared" si="36"/>
        <v>2.403538007947699E-2</v>
      </c>
      <c r="AB111" s="163">
        <f t="shared" si="27"/>
        <v>187.5</v>
      </c>
      <c r="AC111" s="163">
        <f t="shared" si="28"/>
        <v>191</v>
      </c>
      <c r="AD111" s="163">
        <f t="shared" si="29"/>
        <v>201</v>
      </c>
      <c r="AE111" s="165">
        <f t="shared" si="30"/>
        <v>211</v>
      </c>
      <c r="AF111" s="166">
        <f t="shared" si="31"/>
        <v>221</v>
      </c>
    </row>
    <row r="112" spans="1:32" x14ac:dyDescent="0.25">
      <c r="A112" s="323">
        <f t="shared" si="37"/>
        <v>7901</v>
      </c>
      <c r="B112" s="324">
        <f>IF($H$22=Auswahltabelle!$C$37,(A112*12)-11,A112)</f>
        <v>7901</v>
      </c>
      <c r="C112" s="322">
        <f>IF($H$22=Auswahltabelle!$C$37,Eingabe!D112*12,Eingabe!D112)</f>
        <v>8000</v>
      </c>
      <c r="D112" s="154">
        <f t="shared" si="32"/>
        <v>8000</v>
      </c>
      <c r="E112" s="136">
        <f t="shared" si="38"/>
        <v>0.15</v>
      </c>
      <c r="F112" s="136">
        <f t="shared" si="42"/>
        <v>4.0501202379445642E-2</v>
      </c>
      <c r="G112" s="137">
        <f t="shared" si="9"/>
        <v>320</v>
      </c>
      <c r="H112" s="137">
        <f t="shared" si="10"/>
        <v>330</v>
      </c>
      <c r="I112" s="137">
        <f t="shared" si="11"/>
        <v>340</v>
      </c>
      <c r="J112" s="137">
        <f t="shared" si="12"/>
        <v>350</v>
      </c>
      <c r="K112" s="141">
        <f t="shared" si="13"/>
        <v>390</v>
      </c>
      <c r="L112" s="142">
        <f t="shared" si="39"/>
        <v>0.15</v>
      </c>
      <c r="M112" s="142">
        <f t="shared" si="34"/>
        <v>4.0501202379445642E-2</v>
      </c>
      <c r="N112" s="143">
        <f t="shared" si="15"/>
        <v>320</v>
      </c>
      <c r="O112" s="143">
        <f t="shared" si="16"/>
        <v>330</v>
      </c>
      <c r="P112" s="143">
        <f t="shared" si="17"/>
        <v>340</v>
      </c>
      <c r="Q112" s="144">
        <f t="shared" si="18"/>
        <v>350</v>
      </c>
      <c r="R112" s="145">
        <f t="shared" si="19"/>
        <v>390</v>
      </c>
      <c r="S112" s="1">
        <f t="shared" si="40"/>
        <v>0.15</v>
      </c>
      <c r="T112" s="1">
        <f t="shared" si="35"/>
        <v>3.3540058220478418E-2</v>
      </c>
      <c r="U112" s="2">
        <f t="shared" si="21"/>
        <v>265</v>
      </c>
      <c r="V112" s="2">
        <f t="shared" si="22"/>
        <v>270</v>
      </c>
      <c r="W112" s="2">
        <f t="shared" si="23"/>
        <v>284</v>
      </c>
      <c r="X112" s="3">
        <f t="shared" si="24"/>
        <v>298</v>
      </c>
      <c r="Y112" s="4">
        <f t="shared" si="25"/>
        <v>313</v>
      </c>
      <c r="Z112" s="162">
        <f t="shared" si="41"/>
        <v>0.15</v>
      </c>
      <c r="AA112" s="162">
        <f t="shared" si="36"/>
        <v>2.4205796734590557E-2</v>
      </c>
      <c r="AB112" s="163">
        <f t="shared" si="27"/>
        <v>191.25</v>
      </c>
      <c r="AC112" s="163">
        <f t="shared" si="28"/>
        <v>195</v>
      </c>
      <c r="AD112" s="163">
        <f t="shared" si="29"/>
        <v>205</v>
      </c>
      <c r="AE112" s="165">
        <f t="shared" si="30"/>
        <v>215</v>
      </c>
      <c r="AF112" s="166">
        <f t="shared" si="31"/>
        <v>226</v>
      </c>
    </row>
    <row r="113" spans="1:32" x14ac:dyDescent="0.25">
      <c r="A113" s="323">
        <f t="shared" si="37"/>
        <v>8001</v>
      </c>
      <c r="B113" s="324">
        <f>IF($H$22=Auswahltabelle!$C$37,(A113*12)-11,A113)</f>
        <v>8001</v>
      </c>
      <c r="C113" s="322">
        <f>IF($H$22=Auswahltabelle!$C$37,Eingabe!D113*12,Eingabe!D113)</f>
        <v>8100</v>
      </c>
      <c r="D113" s="154">
        <f t="shared" si="32"/>
        <v>8100</v>
      </c>
      <c r="E113" s="136">
        <f t="shared" si="38"/>
        <v>0.15</v>
      </c>
      <c r="F113" s="136">
        <f t="shared" si="42"/>
        <v>3.9995000624921888E-2</v>
      </c>
      <c r="G113" s="137">
        <f t="shared" si="9"/>
        <v>320</v>
      </c>
      <c r="H113" s="137">
        <f t="shared" si="10"/>
        <v>330</v>
      </c>
      <c r="I113" s="137">
        <f t="shared" si="11"/>
        <v>340</v>
      </c>
      <c r="J113" s="137">
        <f t="shared" si="12"/>
        <v>350</v>
      </c>
      <c r="K113" s="141">
        <f t="shared" si="13"/>
        <v>390</v>
      </c>
      <c r="L113" s="142">
        <f t="shared" si="39"/>
        <v>0.15</v>
      </c>
      <c r="M113" s="142">
        <f t="shared" si="34"/>
        <v>3.9995000624921888E-2</v>
      </c>
      <c r="N113" s="143">
        <f t="shared" si="15"/>
        <v>320</v>
      </c>
      <c r="O113" s="143">
        <f t="shared" si="16"/>
        <v>330</v>
      </c>
      <c r="P113" s="143">
        <f t="shared" si="17"/>
        <v>340</v>
      </c>
      <c r="Q113" s="144">
        <f t="shared" si="18"/>
        <v>350</v>
      </c>
      <c r="R113" s="145">
        <f t="shared" si="19"/>
        <v>390</v>
      </c>
      <c r="S113" s="1">
        <f t="shared" si="40"/>
        <v>0.15</v>
      </c>
      <c r="T113" s="1">
        <f t="shared" si="35"/>
        <v>3.3745781777277842E-2</v>
      </c>
      <c r="U113" s="2">
        <f t="shared" si="21"/>
        <v>270</v>
      </c>
      <c r="V113" s="2">
        <f t="shared" si="22"/>
        <v>275</v>
      </c>
      <c r="W113" s="2">
        <f t="shared" si="23"/>
        <v>289</v>
      </c>
      <c r="X113" s="3">
        <f t="shared" si="24"/>
        <v>304</v>
      </c>
      <c r="Y113" s="4">
        <f t="shared" si="25"/>
        <v>319</v>
      </c>
      <c r="Z113" s="162">
        <f t="shared" si="41"/>
        <v>0.15</v>
      </c>
      <c r="AA113" s="162">
        <f t="shared" si="36"/>
        <v>2.4371953505811773E-2</v>
      </c>
      <c r="AB113" s="163">
        <f t="shared" si="27"/>
        <v>195</v>
      </c>
      <c r="AC113" s="163">
        <f t="shared" si="28"/>
        <v>199</v>
      </c>
      <c r="AD113" s="163">
        <f t="shared" si="29"/>
        <v>209</v>
      </c>
      <c r="AE113" s="165">
        <f t="shared" si="30"/>
        <v>219</v>
      </c>
      <c r="AF113" s="166">
        <f t="shared" si="31"/>
        <v>230</v>
      </c>
    </row>
    <row r="114" spans="1:32" x14ac:dyDescent="0.25">
      <c r="A114" s="323">
        <f t="shared" si="37"/>
        <v>8101</v>
      </c>
      <c r="B114" s="324">
        <f>IF($H$22=Auswahltabelle!$C$37,(A114*12)-11,A114)</f>
        <v>8101</v>
      </c>
      <c r="C114" s="322">
        <f>IF($H$22=Auswahltabelle!$C$37,Eingabe!D114*12,Eingabe!D114)</f>
        <v>8200</v>
      </c>
      <c r="D114" s="154">
        <f t="shared" si="32"/>
        <v>8200</v>
      </c>
      <c r="E114" s="136">
        <f t="shared" si="38"/>
        <v>0.15</v>
      </c>
      <c r="F114" s="136">
        <f t="shared" si="42"/>
        <v>3.9501296136279472E-2</v>
      </c>
      <c r="G114" s="137">
        <f t="shared" si="9"/>
        <v>320</v>
      </c>
      <c r="H114" s="137">
        <f t="shared" si="10"/>
        <v>330</v>
      </c>
      <c r="I114" s="137">
        <f t="shared" si="11"/>
        <v>340</v>
      </c>
      <c r="J114" s="137">
        <f t="shared" si="12"/>
        <v>350</v>
      </c>
      <c r="K114" s="141">
        <f t="shared" si="13"/>
        <v>390</v>
      </c>
      <c r="L114" s="142">
        <f t="shared" si="39"/>
        <v>0.15</v>
      </c>
      <c r="M114" s="142">
        <f t="shared" si="34"/>
        <v>3.9501296136279472E-2</v>
      </c>
      <c r="N114" s="143">
        <f t="shared" si="15"/>
        <v>320</v>
      </c>
      <c r="O114" s="143">
        <f t="shared" si="16"/>
        <v>330</v>
      </c>
      <c r="P114" s="143">
        <f t="shared" si="17"/>
        <v>340</v>
      </c>
      <c r="Q114" s="144">
        <f t="shared" si="18"/>
        <v>350</v>
      </c>
      <c r="R114" s="145">
        <f t="shared" si="19"/>
        <v>390</v>
      </c>
      <c r="S114" s="1">
        <f t="shared" si="40"/>
        <v>0.15</v>
      </c>
      <c r="T114" s="1">
        <f t="shared" si="35"/>
        <v>3.3946426367115173E-2</v>
      </c>
      <c r="U114" s="2">
        <f t="shared" si="21"/>
        <v>275</v>
      </c>
      <c r="V114" s="2">
        <f t="shared" si="22"/>
        <v>281</v>
      </c>
      <c r="W114" s="2">
        <f t="shared" si="23"/>
        <v>295</v>
      </c>
      <c r="X114" s="3">
        <f t="shared" si="24"/>
        <v>309</v>
      </c>
      <c r="Y114" s="4">
        <f t="shared" si="25"/>
        <v>325</v>
      </c>
      <c r="Z114" s="162">
        <f t="shared" si="41"/>
        <v>0.15</v>
      </c>
      <c r="AA114" s="162">
        <f t="shared" si="36"/>
        <v>2.4534008147142329E-2</v>
      </c>
      <c r="AB114" s="163">
        <f t="shared" si="27"/>
        <v>198.75</v>
      </c>
      <c r="AC114" s="163">
        <f t="shared" si="28"/>
        <v>203</v>
      </c>
      <c r="AD114" s="163">
        <f t="shared" si="29"/>
        <v>213</v>
      </c>
      <c r="AE114" s="165">
        <f t="shared" si="30"/>
        <v>224</v>
      </c>
      <c r="AF114" s="166">
        <f t="shared" si="31"/>
        <v>235</v>
      </c>
    </row>
    <row r="115" spans="1:32" hidden="1" x14ac:dyDescent="0.25">
      <c r="A115" s="323">
        <f t="shared" si="37"/>
        <v>8201</v>
      </c>
      <c r="B115" s="324">
        <f>IF($H$22=Auswahltabelle!$C$37,(A115*12)-11,A115)</f>
        <v>8201</v>
      </c>
      <c r="C115" s="321">
        <f>IF($H$22=Auswahltabelle!$C$37,Eingabe!D115*12,Eingabe!D115)</f>
        <v>8300</v>
      </c>
      <c r="D115" s="154">
        <f t="shared" si="32"/>
        <v>8300</v>
      </c>
      <c r="E115" s="136">
        <f t="shared" si="38"/>
        <v>0.15</v>
      </c>
      <c r="F115" s="136">
        <f t="shared" si="42"/>
        <v>3.9019631752225337E-2</v>
      </c>
      <c r="G115" s="137">
        <f t="shared" si="9"/>
        <v>320</v>
      </c>
      <c r="H115" s="137">
        <f t="shared" si="10"/>
        <v>330</v>
      </c>
      <c r="I115" s="137">
        <f t="shared" si="11"/>
        <v>340</v>
      </c>
      <c r="J115" s="137">
        <f t="shared" si="12"/>
        <v>350</v>
      </c>
      <c r="K115" s="141">
        <f t="shared" si="13"/>
        <v>390</v>
      </c>
      <c r="L115" s="142">
        <f t="shared" si="39"/>
        <v>0.15</v>
      </c>
      <c r="M115" s="142">
        <f t="shared" si="34"/>
        <v>3.9019631752225337E-2</v>
      </c>
      <c r="N115" s="143">
        <f t="shared" si="15"/>
        <v>320</v>
      </c>
      <c r="O115" s="143">
        <f t="shared" si="16"/>
        <v>330</v>
      </c>
      <c r="P115" s="143">
        <f t="shared" si="17"/>
        <v>340</v>
      </c>
      <c r="Q115" s="144">
        <f t="shared" si="18"/>
        <v>350</v>
      </c>
      <c r="R115" s="145">
        <f t="shared" si="19"/>
        <v>390</v>
      </c>
      <c r="S115" s="1">
        <f t="shared" si="40"/>
        <v>0.15</v>
      </c>
      <c r="T115" s="1">
        <f t="shared" si="35"/>
        <v>3.414217778319717E-2</v>
      </c>
      <c r="U115" s="2">
        <f t="shared" si="21"/>
        <v>280</v>
      </c>
      <c r="V115" s="2">
        <f t="shared" si="22"/>
        <v>286</v>
      </c>
      <c r="W115" s="2">
        <f t="shared" si="23"/>
        <v>300</v>
      </c>
      <c r="X115" s="3">
        <f t="shared" si="24"/>
        <v>315</v>
      </c>
      <c r="Y115" s="4">
        <f t="shared" si="25"/>
        <v>331</v>
      </c>
      <c r="Z115" s="162">
        <f t="shared" si="41"/>
        <v>0.15</v>
      </c>
      <c r="AA115" s="162">
        <f t="shared" si="36"/>
        <v>2.4692110718205096E-2</v>
      </c>
      <c r="AB115" s="163">
        <f t="shared" si="27"/>
        <v>202.5</v>
      </c>
      <c r="AC115" s="163">
        <f t="shared" si="28"/>
        <v>207</v>
      </c>
      <c r="AD115" s="163">
        <f t="shared" si="29"/>
        <v>217</v>
      </c>
      <c r="AE115" s="165">
        <f t="shared" si="30"/>
        <v>228</v>
      </c>
      <c r="AF115" s="166">
        <f t="shared" si="31"/>
        <v>239</v>
      </c>
    </row>
    <row r="116" spans="1:32" ht="15" hidden="1" customHeight="1" x14ac:dyDescent="0.25">
      <c r="A116" s="323">
        <f t="shared" si="37"/>
        <v>8301</v>
      </c>
      <c r="B116" s="324">
        <f>IF($H$22=Auswahltabelle!$C$37,(A116*12)-11,A116)</f>
        <v>8301</v>
      </c>
      <c r="C116" s="321">
        <f>IF($H$22=Auswahltabelle!$C$37,Eingabe!D116*12,Eingabe!D116)</f>
        <v>8400</v>
      </c>
      <c r="D116" s="154">
        <f t="shared" si="32"/>
        <v>8400</v>
      </c>
      <c r="E116" s="136">
        <f t="shared" si="38"/>
        <v>0.15</v>
      </c>
      <c r="F116" s="136">
        <f t="shared" si="42"/>
        <v>3.8549572340681848E-2</v>
      </c>
      <c r="G116" s="137">
        <f t="shared" si="9"/>
        <v>320</v>
      </c>
      <c r="H116" s="137">
        <f t="shared" si="10"/>
        <v>330</v>
      </c>
      <c r="I116" s="137">
        <f t="shared" si="11"/>
        <v>340</v>
      </c>
      <c r="J116" s="137">
        <f t="shared" si="12"/>
        <v>350</v>
      </c>
      <c r="K116" s="141">
        <f t="shared" si="13"/>
        <v>390</v>
      </c>
      <c r="L116" s="142">
        <f t="shared" si="39"/>
        <v>0.15</v>
      </c>
      <c r="M116" s="142">
        <f t="shared" si="34"/>
        <v>3.8549572340681848E-2</v>
      </c>
      <c r="N116" s="143">
        <f t="shared" si="15"/>
        <v>320</v>
      </c>
      <c r="O116" s="143">
        <f t="shared" si="16"/>
        <v>330</v>
      </c>
      <c r="P116" s="143">
        <f t="shared" si="17"/>
        <v>340</v>
      </c>
      <c r="Q116" s="144">
        <f t="shared" si="18"/>
        <v>350</v>
      </c>
      <c r="R116" s="145">
        <f t="shared" si="19"/>
        <v>390</v>
      </c>
      <c r="S116" s="1">
        <f t="shared" si="40"/>
        <v>0.15</v>
      </c>
      <c r="T116" s="1">
        <f t="shared" si="35"/>
        <v>3.4333212865919768E-2</v>
      </c>
      <c r="U116" s="2">
        <f t="shared" si="21"/>
        <v>285</v>
      </c>
      <c r="V116" s="2">
        <f t="shared" si="22"/>
        <v>291</v>
      </c>
      <c r="W116" s="2">
        <f t="shared" si="23"/>
        <v>305</v>
      </c>
      <c r="X116" s="3">
        <f t="shared" si="24"/>
        <v>320</v>
      </c>
      <c r="Y116" s="4">
        <f t="shared" si="25"/>
        <v>337</v>
      </c>
      <c r="Z116" s="162">
        <f t="shared" si="41"/>
        <v>0.15</v>
      </c>
      <c r="AA116" s="162">
        <f t="shared" si="36"/>
        <v>2.4846404047705096E-2</v>
      </c>
      <c r="AB116" s="163">
        <f t="shared" si="27"/>
        <v>206.25</v>
      </c>
      <c r="AC116" s="163">
        <f t="shared" si="28"/>
        <v>210</v>
      </c>
      <c r="AD116" s="163">
        <f t="shared" si="29"/>
        <v>221</v>
      </c>
      <c r="AE116" s="165">
        <f t="shared" si="30"/>
        <v>232</v>
      </c>
      <c r="AF116" s="166">
        <f t="shared" si="31"/>
        <v>244</v>
      </c>
    </row>
    <row r="117" spans="1:32" ht="15" hidden="1" customHeight="1" x14ac:dyDescent="0.25">
      <c r="A117" s="323">
        <f t="shared" si="37"/>
        <v>8401</v>
      </c>
      <c r="B117" s="324">
        <f>IF($H$22=Auswahltabelle!$C$37,(A117*12)-11,A117)</f>
        <v>8401</v>
      </c>
      <c r="C117" s="321">
        <f>IF($H$22=Auswahltabelle!$C$37,Eingabe!D117*12,Eingabe!D117)</f>
        <v>8500</v>
      </c>
      <c r="D117" s="154">
        <f t="shared" si="32"/>
        <v>8500</v>
      </c>
      <c r="E117" s="136">
        <f t="shared" si="38"/>
        <v>0.15</v>
      </c>
      <c r="F117" s="136">
        <f t="shared" si="42"/>
        <v>3.8090703487680039E-2</v>
      </c>
      <c r="G117" s="137">
        <f t="shared" si="9"/>
        <v>320</v>
      </c>
      <c r="H117" s="137">
        <f t="shared" si="10"/>
        <v>330</v>
      </c>
      <c r="I117" s="137">
        <f t="shared" si="11"/>
        <v>340</v>
      </c>
      <c r="J117" s="137">
        <f t="shared" si="12"/>
        <v>350</v>
      </c>
      <c r="K117" s="141">
        <f t="shared" si="13"/>
        <v>390</v>
      </c>
      <c r="L117" s="142">
        <f t="shared" si="39"/>
        <v>0.15</v>
      </c>
      <c r="M117" s="142">
        <f t="shared" si="34"/>
        <v>3.8090703487680039E-2</v>
      </c>
      <c r="N117" s="143">
        <f t="shared" si="15"/>
        <v>320</v>
      </c>
      <c r="O117" s="143">
        <f t="shared" si="16"/>
        <v>330</v>
      </c>
      <c r="P117" s="143">
        <f t="shared" si="17"/>
        <v>340</v>
      </c>
      <c r="Q117" s="144">
        <f t="shared" si="18"/>
        <v>350</v>
      </c>
      <c r="R117" s="145">
        <f t="shared" si="19"/>
        <v>390</v>
      </c>
      <c r="S117" s="1">
        <f t="shared" si="40"/>
        <v>0.15</v>
      </c>
      <c r="T117" s="1">
        <f t="shared" si="35"/>
        <v>3.4519700035710033E-2</v>
      </c>
      <c r="U117" s="2">
        <f t="shared" si="21"/>
        <v>290</v>
      </c>
      <c r="V117" s="2">
        <f t="shared" si="22"/>
        <v>296</v>
      </c>
      <c r="W117" s="2">
        <f t="shared" si="23"/>
        <v>311</v>
      </c>
      <c r="X117" s="3">
        <f t="shared" si="24"/>
        <v>326</v>
      </c>
      <c r="Y117" s="4">
        <f t="shared" si="25"/>
        <v>342</v>
      </c>
      <c r="Z117" s="162">
        <f t="shared" si="41"/>
        <v>0.15</v>
      </c>
      <c r="AA117" s="162">
        <f t="shared" si="36"/>
        <v>2.4997024163790026E-2</v>
      </c>
      <c r="AB117" s="163">
        <f t="shared" si="27"/>
        <v>210</v>
      </c>
      <c r="AC117" s="163">
        <f t="shared" si="28"/>
        <v>214</v>
      </c>
      <c r="AD117" s="163">
        <f t="shared" si="29"/>
        <v>225</v>
      </c>
      <c r="AE117" s="165">
        <f t="shared" si="30"/>
        <v>236</v>
      </c>
      <c r="AF117" s="166">
        <f t="shared" si="31"/>
        <v>248</v>
      </c>
    </row>
    <row r="118" spans="1:32" ht="15" hidden="1" customHeight="1" x14ac:dyDescent="0.25">
      <c r="A118" s="323">
        <f t="shared" si="37"/>
        <v>8501</v>
      </c>
      <c r="B118" s="324">
        <f>IF($H$22=Auswahltabelle!$C$37,(A118*12)-11,A118)</f>
        <v>8501</v>
      </c>
      <c r="C118" s="321">
        <f>IF($H$22=Auswahltabelle!$C$37,Eingabe!D118*12,Eingabe!D118)</f>
        <v>8600</v>
      </c>
      <c r="D118" s="154">
        <f t="shared" si="32"/>
        <v>8600</v>
      </c>
      <c r="E118" s="136">
        <f t="shared" si="38"/>
        <v>0.15</v>
      </c>
      <c r="F118" s="136">
        <f t="shared" si="42"/>
        <v>3.764263027879073E-2</v>
      </c>
      <c r="G118" s="137">
        <f t="shared" si="9"/>
        <v>320</v>
      </c>
      <c r="H118" s="137">
        <f t="shared" si="10"/>
        <v>330</v>
      </c>
      <c r="I118" s="137">
        <f t="shared" si="11"/>
        <v>340</v>
      </c>
      <c r="J118" s="137">
        <f t="shared" si="12"/>
        <v>350</v>
      </c>
      <c r="K118" s="141">
        <f t="shared" si="13"/>
        <v>390</v>
      </c>
      <c r="L118" s="142">
        <f t="shared" si="39"/>
        <v>0.15</v>
      </c>
      <c r="M118" s="142">
        <f t="shared" ref="M118:M126" si="43">IF(OR(N118=$H$6-1,N118=0),"",N118/A118)</f>
        <v>3.764263027879073E-2</v>
      </c>
      <c r="N118" s="143">
        <f t="shared" si="15"/>
        <v>320</v>
      </c>
      <c r="O118" s="143">
        <f t="shared" si="16"/>
        <v>330</v>
      </c>
      <c r="P118" s="143">
        <f t="shared" si="17"/>
        <v>340</v>
      </c>
      <c r="Q118" s="144">
        <f t="shared" si="18"/>
        <v>350</v>
      </c>
      <c r="R118" s="145">
        <f t="shared" si="19"/>
        <v>390</v>
      </c>
      <c r="S118" s="1">
        <f t="shared" si="40"/>
        <v>0.15</v>
      </c>
      <c r="T118" s="1">
        <f t="shared" ref="T118:T126" si="44">IF(OR(U118=$H$6-2,U118=0),"",U118/A118)</f>
        <v>3.4701799788260206E-2</v>
      </c>
      <c r="U118" s="2">
        <f t="shared" si="21"/>
        <v>295</v>
      </c>
      <c r="V118" s="2">
        <f t="shared" si="22"/>
        <v>301</v>
      </c>
      <c r="W118" s="2">
        <f t="shared" si="23"/>
        <v>316</v>
      </c>
      <c r="X118" s="3">
        <f t="shared" si="24"/>
        <v>332</v>
      </c>
      <c r="Y118" s="4">
        <f t="shared" si="25"/>
        <v>348</v>
      </c>
      <c r="Z118" s="162">
        <f t="shared" si="41"/>
        <v>0.15</v>
      </c>
      <c r="AA118" s="162">
        <f t="shared" ref="AA118:AA126" si="45">IF(OR(AB118=$H$6-3,AB118=0),"",AB118/A118)</f>
        <v>2.5144100694035994E-2</v>
      </c>
      <c r="AB118" s="163">
        <f t="shared" si="27"/>
        <v>213.75</v>
      </c>
      <c r="AC118" s="163">
        <f t="shared" si="28"/>
        <v>218</v>
      </c>
      <c r="AD118" s="163">
        <f t="shared" si="29"/>
        <v>229</v>
      </c>
      <c r="AE118" s="165">
        <f t="shared" si="30"/>
        <v>240</v>
      </c>
      <c r="AF118" s="166">
        <f t="shared" si="31"/>
        <v>252</v>
      </c>
    </row>
    <row r="119" spans="1:32" ht="15" hidden="1" customHeight="1" x14ac:dyDescent="0.25">
      <c r="A119" s="323">
        <f t="shared" ref="A119:A125" si="46">SUM(D118+1)</f>
        <v>8601</v>
      </c>
      <c r="B119" s="324">
        <f>IF($H$22=Auswahltabelle!$C$37,(A119*12)-11,A119)</f>
        <v>8601</v>
      </c>
      <c r="C119" s="321">
        <f>IF($H$22=Auswahltabelle!$C$37,Eingabe!D119*12,Eingabe!D119)</f>
        <v>8700</v>
      </c>
      <c r="D119" s="154">
        <f t="shared" si="32"/>
        <v>8700</v>
      </c>
      <c r="E119" s="136">
        <f t="shared" ref="E119:E126" si="47">IF((((A119-1-$H$13)*$H$29))&lt;$H$6,$H$29,IF(G118=$H$23,E118,IF((E118+$H$31)&gt;$H$30,$H$30,E118+$H$31)))</f>
        <v>0.15</v>
      </c>
      <c r="F119" s="136">
        <f t="shared" si="42"/>
        <v>3.7204976165562141E-2</v>
      </c>
      <c r="G119" s="137">
        <f t="shared" ref="G119:G126" si="48">IF((((A119-1-$H$13)*E119))&gt;$H$23,$H$23,IF((((A119-1-$H$13)*E119))&lt;$H$6,$H$6,((A119-1-$H$13)*E119)))</f>
        <v>320</v>
      </c>
      <c r="H119" s="137">
        <f t="shared" ref="H119:H126" si="49">ROUND(IF(((((A119-1-$H$13)*E119)*(1+$I$36)))&gt;$H$24,$H$24,IF(((((A119-1-$H$13)*E119)+(1+$I$36)))&lt;$H$7,$H$7,((((A119-1-$H$13)*E119)*(1+$I$36))))),0)</f>
        <v>330</v>
      </c>
      <c r="I119" s="137">
        <f t="shared" ref="I119:I126" si="50">ROUND(IF(((((A119-1-$H$13)*E119)*(1+$I$37)))&gt;$H$25,$H$25,IF(((((A119-1-$H$13)*E119)+(1+$I$37)))&lt;$H$8,$H$8,((((A119-1-$H$13)*E119)*(1+$I$37))))),0)</f>
        <v>340</v>
      </c>
      <c r="J119" s="137">
        <f t="shared" ref="J119:J126" si="51">ROUND(IF(((((A119-1-$H$13)*E119)*(1+$I$38)))&gt;$H$26,$H$26,IF(((((A119-1-$H$13)*E119)+(1+$I$38)))&lt;$H$9,$H$9,((((A119-1-$H$13)*E119)*(1+$I$38))))),0)</f>
        <v>350</v>
      </c>
      <c r="K119" s="141">
        <f t="shared" ref="K119:K126" si="52">ROUND(IF(((((A119-1-$H$13)*E119)*(1+$I$39)))&gt;$H$27,$H$27,IF(((((A119-1-$H$13)*E119)+(1+$I$39)))&lt;$H$10,$H$10,((((A119-1-$H$13)*E119)*(1+$I$39))))),0)</f>
        <v>390</v>
      </c>
      <c r="L119" s="142">
        <f t="shared" ref="L119:L126" si="53">IF((((A119-1-$H$14)*$H$29/$H$40))&lt;=($H$6-1),$H$29,IF(N118=$H$23,L118,IF((L118+$H$31)&gt;$H$30,$H$30,L118+$H$31)))</f>
        <v>0.15</v>
      </c>
      <c r="M119" s="142">
        <f t="shared" si="43"/>
        <v>3.7204976165562141E-2</v>
      </c>
      <c r="N119" s="143">
        <f t="shared" ref="N119:N126" si="54">IF((((A119-1-$H$14)*L119)/$H$40)&gt;$H$23,$H$23,IF((((A119-1-$H$14)*L119)/$H$40)&lt;$H$6-1,$H$6-1,((A119-1-$H$14)*L119)/$H$40))</f>
        <v>320</v>
      </c>
      <c r="O119" s="143">
        <f t="shared" ref="O119:O126" si="55">ROUND(IF(((((A119-1-$H$14)*L119)/$H$40)*(1+$I$36))&gt;$H$24,$H$24,IF(((((A119-1-$H$14)*L119)/$H$40)*(1+$I$36))&lt;$H$7-1,$H$7-1,((((A119-1-$H$14)*L119)/$H$40)*(1+$I$36)))),0)</f>
        <v>330</v>
      </c>
      <c r="P119" s="143">
        <f t="shared" ref="P119:P126" si="56">ROUND(IF(((((A119-1-$H$14)*L119)/$H$40)*(1+$I$37))&gt;$H$25,$H$25,IF(((((A119-1-$H$14)*L119)/$H$40)*(1+$I$37))&lt;$H$8-1,$H$8-1,((((A119-1-$H$14)*L119)/$H$40)*(1+$I$37)))),0)</f>
        <v>340</v>
      </c>
      <c r="Q119" s="144">
        <f t="shared" ref="Q119:Q126" si="57">IF(P119=0,0,IF((ROUND(P119*(1+$H$38),0))&gt;$H$26,$H$26,IF((ROUND(P119*(1+$H$38),0))&lt;$H$9-1,$H$9-1,ROUND(P119*(1+$H$38),0))))</f>
        <v>350</v>
      </c>
      <c r="R119" s="145">
        <f t="shared" ref="R119:R126" si="58">ROUND(IF(((((A119-1-$H$14)*L119)/$H$40)*(1+$I$39))&gt;$H$27,$H$27,IF(((((A119-1-$H$14)*L119)/$H$40)*(1+$I$39))&lt;$H$10-1,$H$10-1,((((A119-1-$H$14)*L119)/$H$40)*(1+$I$39)))),0)</f>
        <v>390</v>
      </c>
      <c r="S119" s="1">
        <f t="shared" ref="S119:S125" si="59">IF((((A119-1-$H$15)*$H$29/$H$41))&lt;=($H$6-2),$H$29,IF(U118=$H$23,S118,IF((S118+$H$31)&gt;$H$30,$H$30,S118+$H$31)))</f>
        <v>0.15</v>
      </c>
      <c r="T119" s="1">
        <f t="shared" si="44"/>
        <v>3.4879665155214512E-2</v>
      </c>
      <c r="U119" s="2">
        <f t="shared" ref="U119:U126" si="60">IF((((A119-1-$H$15)*S119)/$H$41)&gt;$H$23,$H$23,IF((((A119-1-$H$15)*S119)/$H$41)&lt;$H$6-2,$H$6-2,((A119-1-$H$15)*S119)/$H$41))</f>
        <v>300</v>
      </c>
      <c r="V119" s="2">
        <f t="shared" ref="V119:V126" si="61">ROUND(IF(((((A119-1-$H$15)*S119)/$H$41)*(1+$I$36))&gt;$H$24,$H$24,IF(((((A119-1-$H$15)*S119)/$H$41)*(1+$I$36))&lt;$H$7-2,$H$7-2,((((A119-1-$H$15)*S119)/$H$41)*(1+$I$36)))),0)</f>
        <v>306</v>
      </c>
      <c r="W119" s="2">
        <f t="shared" ref="W119:W126" si="62">ROUND(IF(((((A119-1-$H$15)*S119)/$H$41)*(1+$I$37))&gt;$H$25,$H$25,IF(((((A119-1-$H$15)*S119)/$H$41)*(1+$I$37))&lt;$H$8-2,$H$8-2,((((A119-1-$H$15)*S119)/$H$41)*(1+$I$37)))),0)</f>
        <v>321</v>
      </c>
      <c r="X119" s="3">
        <f t="shared" ref="X119:X126" si="63">ROUND(IF(((((A119-1-$H$15)*S119)/$H$41)*(1+$I$38))&gt;$H$26,$H$26,IF(((((A119-1-$H$15)*S119)/$H$41)*(1+$I$38))&lt;$H$9-2,$H$9-2,((((A119-1-$H$15)*S119)/$H$41)*(1+$I$38)))),0)</f>
        <v>337</v>
      </c>
      <c r="Y119" s="4">
        <f t="shared" ref="Y119:Y126" si="64">ROUND(IF(((((A119-1-$H$15)*S119)/$H$41)*(1+$I$39))&gt;$H$27,$H$27,IF(((((A119-1-$H$15)*S119)/$H$41)*(1+$I$39))&lt;$H$10-2,$H$10-2,((((A119-1-$H$15)*S119)/$H$41)*(1+$I$39)))),0)</f>
        <v>354</v>
      </c>
      <c r="Z119" s="162">
        <f t="shared" ref="Z119:Z125" si="65">IF((((A119-1-$H$16)*$H$29/$H$42))&lt;=($H$6-3),$H$29,IF(AB118=$H$23,Z118,IF((Z118+$H$31)&gt;$H$30,$H$30,Z118+$H$31)))</f>
        <v>0.15</v>
      </c>
      <c r="AA119" s="162">
        <f t="shared" si="45"/>
        <v>2.5287757237530521E-2</v>
      </c>
      <c r="AB119" s="163">
        <f t="shared" ref="AB119:AB126" si="66">IF((((A119-1-$H$16)*Z119)/$H$42)&gt;$H$23,$H$23,IF((((A119-1-$H$16)*Z119)/$H$42)&lt;$H$6-3,$H$6-3,((A119-1-$H$16)*Z119)/$H$42))</f>
        <v>217.5</v>
      </c>
      <c r="AC119" s="163">
        <f t="shared" ref="AC119:AC126" si="67">ROUND(IF(((((A119-1-$H$16)*Z119)/$H$42)*(1+$I$36))&gt;$H$24,$H$24,IF(((((A119-1-$H$16)*S119)/$H$42)*(1+$I$36))&lt;$H$7-3,$H$7-3,((((A119-1-$H$16)*S119)/$H$42)*(1+$I$36)))),0)</f>
        <v>222</v>
      </c>
      <c r="AD119" s="163">
        <f t="shared" ref="AD119:AD126" si="68">ROUND(IF(((((A119-1-$H$16)*Z119)/$H$42)*(1+$I$37))&gt;$H$25,$H$25,IF(((((A119-1-$H$16)*S119)/$H$42)*(1+$I$37))&lt;$H$8-3,$H$8-3,((((A119-1-$H$16)*S119)/$H$42)*(1+$I$37)))),0)</f>
        <v>233</v>
      </c>
      <c r="AE119" s="165">
        <f t="shared" ref="AE119:AE126" si="69">ROUND(IF(((((A119-1-$H$16)*Z119)/$H$42)*(1+$I$38))&gt;$H$26,$H$26,IF(((((A119-1-$H$16)*S119)/$H$42)*(1+$I$38))&lt;$H$9-3,$H$9-3,((((A119-1-$H$16)*S119)/$H$42)*(1+$I$38)))),0)</f>
        <v>245</v>
      </c>
      <c r="AF119" s="166">
        <f t="shared" ref="AF119:AF126" si="70">ROUND(IF(((((A119-1-$H$16)*Z119)/$H$42)*(1+$I$39))&gt;$H$27,$H$27,IF(((((A119-1-$H$16)*S119)/$H$42)*(1+$I$39))&lt;$H$10-3,$H$10-3,((((A119-1-$H$16)*S119)/$H$42)*(1+$I$39)))),0)</f>
        <v>257</v>
      </c>
    </row>
    <row r="120" spans="1:32" ht="15" hidden="1" customHeight="1" x14ac:dyDescent="0.25">
      <c r="A120" s="323">
        <f t="shared" si="46"/>
        <v>8701</v>
      </c>
      <c r="B120" s="324">
        <f>IF($H$22=Auswahltabelle!$C$37,(A120*12)-11,A120)</f>
        <v>8701</v>
      </c>
      <c r="C120" s="321">
        <f>IF($H$22=Auswahltabelle!$C$37,Eingabe!D120*12,Eingabe!D120)</f>
        <v>8800</v>
      </c>
      <c r="D120" s="154">
        <f t="shared" ref="D120:D125" si="71">D119+$H$21</f>
        <v>8800</v>
      </c>
      <c r="E120" s="136">
        <f t="shared" si="47"/>
        <v>0.15</v>
      </c>
      <c r="F120" s="136">
        <f t="shared" si="42"/>
        <v>3.6777381910125272E-2</v>
      </c>
      <c r="G120" s="137">
        <f t="shared" si="48"/>
        <v>320</v>
      </c>
      <c r="H120" s="137">
        <f t="shared" si="49"/>
        <v>330</v>
      </c>
      <c r="I120" s="137">
        <f t="shared" si="50"/>
        <v>340</v>
      </c>
      <c r="J120" s="137">
        <f t="shared" si="51"/>
        <v>350</v>
      </c>
      <c r="K120" s="141">
        <f t="shared" si="52"/>
        <v>390</v>
      </c>
      <c r="L120" s="142">
        <f t="shared" si="53"/>
        <v>0.15</v>
      </c>
      <c r="M120" s="142">
        <f t="shared" si="43"/>
        <v>3.6777381910125272E-2</v>
      </c>
      <c r="N120" s="143">
        <f t="shared" si="54"/>
        <v>320</v>
      </c>
      <c r="O120" s="143">
        <f t="shared" si="55"/>
        <v>330</v>
      </c>
      <c r="P120" s="143">
        <f t="shared" si="56"/>
        <v>340</v>
      </c>
      <c r="Q120" s="144">
        <f t="shared" si="57"/>
        <v>350</v>
      </c>
      <c r="R120" s="145">
        <f t="shared" si="58"/>
        <v>390</v>
      </c>
      <c r="S120" s="1">
        <f t="shared" si="59"/>
        <v>0.15</v>
      </c>
      <c r="T120" s="1">
        <f t="shared" si="44"/>
        <v>3.5053442133088149E-2</v>
      </c>
      <c r="U120" s="2">
        <f t="shared" si="60"/>
        <v>305</v>
      </c>
      <c r="V120" s="2">
        <f t="shared" si="61"/>
        <v>311</v>
      </c>
      <c r="W120" s="2">
        <f t="shared" si="62"/>
        <v>327</v>
      </c>
      <c r="X120" s="3">
        <f t="shared" si="63"/>
        <v>343</v>
      </c>
      <c r="Y120" s="4">
        <f t="shared" si="64"/>
        <v>360</v>
      </c>
      <c r="Z120" s="162">
        <f t="shared" si="65"/>
        <v>0.15</v>
      </c>
      <c r="AA120" s="162">
        <f t="shared" si="45"/>
        <v>2.5428111711297552E-2</v>
      </c>
      <c r="AB120" s="163">
        <f t="shared" si="66"/>
        <v>221.25</v>
      </c>
      <c r="AC120" s="163">
        <f t="shared" si="67"/>
        <v>226</v>
      </c>
      <c r="AD120" s="163">
        <f t="shared" si="68"/>
        <v>237</v>
      </c>
      <c r="AE120" s="165">
        <f t="shared" si="69"/>
        <v>249</v>
      </c>
      <c r="AF120" s="166">
        <f t="shared" si="70"/>
        <v>261</v>
      </c>
    </row>
    <row r="121" spans="1:32" ht="15" hidden="1" customHeight="1" x14ac:dyDescent="0.25">
      <c r="A121" s="323">
        <f t="shared" si="46"/>
        <v>8801</v>
      </c>
      <c r="B121" s="324">
        <f>IF($H$22=Auswahltabelle!$C$37,(A121*12)-11,A121)</f>
        <v>8801</v>
      </c>
      <c r="C121" s="321">
        <f>IF($H$22=Auswahltabelle!$C$37,Eingabe!D121*12,Eingabe!D121)</f>
        <v>8900</v>
      </c>
      <c r="D121" s="154">
        <f t="shared" si="71"/>
        <v>8900</v>
      </c>
      <c r="E121" s="136">
        <f t="shared" si="47"/>
        <v>0.15</v>
      </c>
      <c r="F121" s="136">
        <f t="shared" si="42"/>
        <v>3.6359504601749804E-2</v>
      </c>
      <c r="G121" s="137">
        <f t="shared" si="48"/>
        <v>320</v>
      </c>
      <c r="H121" s="137">
        <f t="shared" si="49"/>
        <v>330</v>
      </c>
      <c r="I121" s="137">
        <f t="shared" si="50"/>
        <v>340</v>
      </c>
      <c r="J121" s="137">
        <f t="shared" si="51"/>
        <v>350</v>
      </c>
      <c r="K121" s="141">
        <f t="shared" si="52"/>
        <v>390</v>
      </c>
      <c r="L121" s="142">
        <f t="shared" si="53"/>
        <v>0.15</v>
      </c>
      <c r="M121" s="142">
        <f t="shared" si="43"/>
        <v>3.6359504601749804E-2</v>
      </c>
      <c r="N121" s="143">
        <f t="shared" si="54"/>
        <v>320</v>
      </c>
      <c r="O121" s="143">
        <f t="shared" si="55"/>
        <v>330</v>
      </c>
      <c r="P121" s="143">
        <f t="shared" si="56"/>
        <v>340</v>
      </c>
      <c r="Q121" s="144">
        <f t="shared" si="57"/>
        <v>350</v>
      </c>
      <c r="R121" s="145">
        <f t="shared" si="58"/>
        <v>390</v>
      </c>
      <c r="S121" s="1">
        <f t="shared" si="59"/>
        <v>0.15</v>
      </c>
      <c r="T121" s="1">
        <f t="shared" si="44"/>
        <v>3.5223270082945117E-2</v>
      </c>
      <c r="U121" s="2">
        <f t="shared" si="60"/>
        <v>310</v>
      </c>
      <c r="V121" s="2">
        <f t="shared" si="61"/>
        <v>316</v>
      </c>
      <c r="W121" s="2">
        <f t="shared" si="62"/>
        <v>332</v>
      </c>
      <c r="X121" s="3">
        <f t="shared" si="63"/>
        <v>349</v>
      </c>
      <c r="Y121" s="4">
        <f t="shared" si="64"/>
        <v>366</v>
      </c>
      <c r="Z121" s="162">
        <f t="shared" si="65"/>
        <v>0.15</v>
      </c>
      <c r="AA121" s="162">
        <f t="shared" si="45"/>
        <v>2.556527667310533E-2</v>
      </c>
      <c r="AB121" s="163">
        <f t="shared" si="66"/>
        <v>225</v>
      </c>
      <c r="AC121" s="163">
        <f t="shared" si="67"/>
        <v>230</v>
      </c>
      <c r="AD121" s="163">
        <f t="shared" si="68"/>
        <v>241</v>
      </c>
      <c r="AE121" s="165">
        <f t="shared" si="69"/>
        <v>253</v>
      </c>
      <c r="AF121" s="166">
        <f t="shared" si="70"/>
        <v>266</v>
      </c>
    </row>
    <row r="122" spans="1:32" ht="15" hidden="1" customHeight="1" x14ac:dyDescent="0.25">
      <c r="A122" s="323">
        <f t="shared" si="46"/>
        <v>8901</v>
      </c>
      <c r="B122" s="324">
        <f>IF($H$22=Auswahltabelle!$C$37,(A122*12)-11,A122)</f>
        <v>8901</v>
      </c>
      <c r="C122" s="321">
        <f>IF($H$22=Auswahltabelle!$C$37,Eingabe!D122*12,Eingabe!D122)</f>
        <v>9000</v>
      </c>
      <c r="D122" s="154">
        <f t="shared" si="71"/>
        <v>9000</v>
      </c>
      <c r="E122" s="136">
        <f t="shared" si="47"/>
        <v>0.15</v>
      </c>
      <c r="F122" s="136">
        <f t="shared" si="42"/>
        <v>3.5951016739692171E-2</v>
      </c>
      <c r="G122" s="137">
        <f t="shared" si="48"/>
        <v>320</v>
      </c>
      <c r="H122" s="137">
        <f t="shared" si="49"/>
        <v>330</v>
      </c>
      <c r="I122" s="137">
        <f t="shared" si="50"/>
        <v>340</v>
      </c>
      <c r="J122" s="137">
        <f t="shared" si="51"/>
        <v>350</v>
      </c>
      <c r="K122" s="141">
        <f t="shared" si="52"/>
        <v>390</v>
      </c>
      <c r="L122" s="142">
        <f t="shared" si="53"/>
        <v>0.15</v>
      </c>
      <c r="M122" s="142">
        <f t="shared" si="43"/>
        <v>3.5951016739692171E-2</v>
      </c>
      <c r="N122" s="143">
        <f t="shared" si="54"/>
        <v>320</v>
      </c>
      <c r="O122" s="143">
        <f t="shared" si="55"/>
        <v>330</v>
      </c>
      <c r="P122" s="143">
        <f t="shared" si="56"/>
        <v>340</v>
      </c>
      <c r="Q122" s="144">
        <f t="shared" si="57"/>
        <v>350</v>
      </c>
      <c r="R122" s="145">
        <f t="shared" si="58"/>
        <v>390</v>
      </c>
      <c r="S122" s="1">
        <f t="shared" si="59"/>
        <v>0.15</v>
      </c>
      <c r="T122" s="1">
        <f t="shared" si="44"/>
        <v>3.5389282103134481E-2</v>
      </c>
      <c r="U122" s="2">
        <f t="shared" si="60"/>
        <v>315</v>
      </c>
      <c r="V122" s="2">
        <f t="shared" si="61"/>
        <v>321</v>
      </c>
      <c r="W122" s="2">
        <f t="shared" si="62"/>
        <v>337</v>
      </c>
      <c r="X122" s="3">
        <f t="shared" si="63"/>
        <v>350</v>
      </c>
      <c r="Y122" s="4">
        <f t="shared" si="64"/>
        <v>372</v>
      </c>
      <c r="Z122" s="162">
        <f t="shared" si="65"/>
        <v>0.15</v>
      </c>
      <c r="AA122" s="162">
        <f t="shared" si="45"/>
        <v>2.5699359622514323E-2</v>
      </c>
      <c r="AB122" s="163">
        <f t="shared" si="66"/>
        <v>228.75</v>
      </c>
      <c r="AC122" s="163">
        <f t="shared" si="67"/>
        <v>233</v>
      </c>
      <c r="AD122" s="163">
        <f t="shared" si="68"/>
        <v>245</v>
      </c>
      <c r="AE122" s="165">
        <f t="shared" si="69"/>
        <v>257</v>
      </c>
      <c r="AF122" s="166">
        <f t="shared" si="70"/>
        <v>270</v>
      </c>
    </row>
    <row r="123" spans="1:32" ht="15" hidden="1" customHeight="1" x14ac:dyDescent="0.25">
      <c r="A123" s="323">
        <f t="shared" si="46"/>
        <v>9001</v>
      </c>
      <c r="B123" s="324">
        <f>IF($H$22=Auswahltabelle!$C$37,(A123*12)-11,A123)</f>
        <v>9001</v>
      </c>
      <c r="C123" s="321">
        <f>IF($H$22=Auswahltabelle!$C$37,Eingabe!D123*12,Eingabe!D123)</f>
        <v>9100</v>
      </c>
      <c r="D123" s="154">
        <f t="shared" si="71"/>
        <v>9100</v>
      </c>
      <c r="E123" s="136">
        <f t="shared" si="47"/>
        <v>0.15</v>
      </c>
      <c r="F123" s="136">
        <f t="shared" si="42"/>
        <v>3.5551605377180315E-2</v>
      </c>
      <c r="G123" s="137">
        <f t="shared" si="48"/>
        <v>320</v>
      </c>
      <c r="H123" s="137">
        <f t="shared" si="49"/>
        <v>330</v>
      </c>
      <c r="I123" s="137">
        <f t="shared" si="50"/>
        <v>340</v>
      </c>
      <c r="J123" s="137">
        <f t="shared" si="51"/>
        <v>350</v>
      </c>
      <c r="K123" s="141">
        <f t="shared" si="52"/>
        <v>390</v>
      </c>
      <c r="L123" s="142">
        <f t="shared" si="53"/>
        <v>0.15</v>
      </c>
      <c r="M123" s="142">
        <f t="shared" si="43"/>
        <v>3.5551605377180315E-2</v>
      </c>
      <c r="N123" s="143">
        <f t="shared" si="54"/>
        <v>320</v>
      </c>
      <c r="O123" s="143">
        <f t="shared" si="55"/>
        <v>330</v>
      </c>
      <c r="P123" s="143">
        <f t="shared" si="56"/>
        <v>340</v>
      </c>
      <c r="Q123" s="144">
        <f t="shared" si="57"/>
        <v>350</v>
      </c>
      <c r="R123" s="145">
        <f t="shared" si="58"/>
        <v>390</v>
      </c>
      <c r="S123" s="1">
        <f t="shared" si="59"/>
        <v>0.15</v>
      </c>
      <c r="T123" s="1">
        <f t="shared" si="44"/>
        <v>3.5551605377180315E-2</v>
      </c>
      <c r="U123" s="2">
        <f t="shared" si="60"/>
        <v>320</v>
      </c>
      <c r="V123" s="2">
        <f t="shared" si="61"/>
        <v>326</v>
      </c>
      <c r="W123" s="2">
        <f t="shared" si="62"/>
        <v>340</v>
      </c>
      <c r="X123" s="3">
        <f t="shared" si="63"/>
        <v>350</v>
      </c>
      <c r="Y123" s="4">
        <f t="shared" si="64"/>
        <v>378</v>
      </c>
      <c r="Z123" s="162">
        <f t="shared" si="65"/>
        <v>0.15</v>
      </c>
      <c r="AA123" s="162">
        <f t="shared" si="45"/>
        <v>2.583046328185757E-2</v>
      </c>
      <c r="AB123" s="163">
        <f t="shared" si="66"/>
        <v>232.5</v>
      </c>
      <c r="AC123" s="163">
        <f t="shared" si="67"/>
        <v>237</v>
      </c>
      <c r="AD123" s="163">
        <f t="shared" si="68"/>
        <v>249</v>
      </c>
      <c r="AE123" s="165">
        <f t="shared" si="69"/>
        <v>261</v>
      </c>
      <c r="AF123" s="166">
        <f t="shared" si="70"/>
        <v>275</v>
      </c>
    </row>
    <row r="124" spans="1:32" ht="15" hidden="1" customHeight="1" x14ac:dyDescent="0.25">
      <c r="A124" s="323">
        <f t="shared" si="46"/>
        <v>9101</v>
      </c>
      <c r="B124" s="324">
        <f>IF($H$22=Auswahltabelle!$C$37,(A124*12)-11,A124)</f>
        <v>9101</v>
      </c>
      <c r="C124" s="321">
        <f>IF($H$22=Auswahltabelle!$C$37,Eingabe!D124*12,Eingabe!D124)</f>
        <v>9200</v>
      </c>
      <c r="D124" s="154">
        <f t="shared" si="71"/>
        <v>9200</v>
      </c>
      <c r="E124" s="136">
        <f t="shared" si="47"/>
        <v>0.15</v>
      </c>
      <c r="F124" s="136">
        <f t="shared" si="42"/>
        <v>3.5160971321832768E-2</v>
      </c>
      <c r="G124" s="137">
        <f t="shared" si="48"/>
        <v>320</v>
      </c>
      <c r="H124" s="137">
        <f t="shared" si="49"/>
        <v>330</v>
      </c>
      <c r="I124" s="137">
        <f t="shared" si="50"/>
        <v>340</v>
      </c>
      <c r="J124" s="137">
        <f t="shared" si="51"/>
        <v>350</v>
      </c>
      <c r="K124" s="141">
        <f t="shared" si="52"/>
        <v>390</v>
      </c>
      <c r="L124" s="142">
        <f t="shared" si="53"/>
        <v>0.15</v>
      </c>
      <c r="M124" s="142">
        <f t="shared" si="43"/>
        <v>3.5160971321832768E-2</v>
      </c>
      <c r="N124" s="143">
        <f t="shared" si="54"/>
        <v>320</v>
      </c>
      <c r="O124" s="143">
        <f t="shared" si="55"/>
        <v>330</v>
      </c>
      <c r="P124" s="143">
        <f t="shared" si="56"/>
        <v>340</v>
      </c>
      <c r="Q124" s="144">
        <f t="shared" si="57"/>
        <v>350</v>
      </c>
      <c r="R124" s="145">
        <f t="shared" si="58"/>
        <v>390</v>
      </c>
      <c r="S124" s="1">
        <f t="shared" si="59"/>
        <v>0.15</v>
      </c>
      <c r="T124" s="1">
        <f t="shared" si="44"/>
        <v>3.5160971321832768E-2</v>
      </c>
      <c r="U124" s="2">
        <f t="shared" si="60"/>
        <v>320</v>
      </c>
      <c r="V124" s="2">
        <f t="shared" si="61"/>
        <v>330</v>
      </c>
      <c r="W124" s="2">
        <f t="shared" si="62"/>
        <v>340</v>
      </c>
      <c r="X124" s="3">
        <f t="shared" si="63"/>
        <v>350</v>
      </c>
      <c r="Y124" s="4">
        <f t="shared" si="64"/>
        <v>384</v>
      </c>
      <c r="Z124" s="162">
        <f t="shared" si="65"/>
        <v>0.15</v>
      </c>
      <c r="AA124" s="162">
        <f t="shared" si="45"/>
        <v>2.5958685858696845E-2</v>
      </c>
      <c r="AB124" s="163">
        <f t="shared" si="66"/>
        <v>236.25</v>
      </c>
      <c r="AC124" s="163">
        <f t="shared" si="67"/>
        <v>241</v>
      </c>
      <c r="AD124" s="163">
        <f t="shared" si="68"/>
        <v>253</v>
      </c>
      <c r="AE124" s="165">
        <f t="shared" si="69"/>
        <v>266</v>
      </c>
      <c r="AF124" s="166">
        <f t="shared" si="70"/>
        <v>279</v>
      </c>
    </row>
    <row r="125" spans="1:32" ht="15" hidden="1" customHeight="1" x14ac:dyDescent="0.25">
      <c r="A125" s="323">
        <f t="shared" si="46"/>
        <v>9201</v>
      </c>
      <c r="B125" s="324">
        <f>IF($H$22=Auswahltabelle!$C$37,(A125*12)-11,A125)</f>
        <v>9201</v>
      </c>
      <c r="C125" s="321">
        <f>IF($H$22=Auswahltabelle!$C$37,Eingabe!D125*12,Eingabe!D125)</f>
        <v>9300</v>
      </c>
      <c r="D125" s="154">
        <f t="shared" si="71"/>
        <v>9300</v>
      </c>
      <c r="E125" s="136">
        <f t="shared" si="47"/>
        <v>0.15</v>
      </c>
      <c r="F125" s="136">
        <f t="shared" ref="F125:F126" si="72">IF(OR(G125=$H$6,G125=0),"",G125/A125)</f>
        <v>3.477882838821867E-2</v>
      </c>
      <c r="G125" s="137">
        <f t="shared" si="48"/>
        <v>320</v>
      </c>
      <c r="H125" s="137">
        <f t="shared" si="49"/>
        <v>330</v>
      </c>
      <c r="I125" s="137">
        <f t="shared" si="50"/>
        <v>340</v>
      </c>
      <c r="J125" s="137">
        <f t="shared" si="51"/>
        <v>350</v>
      </c>
      <c r="K125" s="141">
        <f t="shared" si="52"/>
        <v>390</v>
      </c>
      <c r="L125" s="142">
        <f t="shared" si="53"/>
        <v>0.15</v>
      </c>
      <c r="M125" s="142">
        <f t="shared" si="43"/>
        <v>3.477882838821867E-2</v>
      </c>
      <c r="N125" s="143">
        <f t="shared" si="54"/>
        <v>320</v>
      </c>
      <c r="O125" s="143">
        <f t="shared" si="55"/>
        <v>330</v>
      </c>
      <c r="P125" s="143">
        <f t="shared" si="56"/>
        <v>340</v>
      </c>
      <c r="Q125" s="144">
        <f t="shared" si="57"/>
        <v>350</v>
      </c>
      <c r="R125" s="145">
        <f t="shared" si="58"/>
        <v>390</v>
      </c>
      <c r="S125" s="1">
        <f t="shared" si="59"/>
        <v>0.15</v>
      </c>
      <c r="T125" s="1">
        <f t="shared" si="44"/>
        <v>3.477882838821867E-2</v>
      </c>
      <c r="U125" s="2">
        <f t="shared" si="60"/>
        <v>320</v>
      </c>
      <c r="V125" s="2">
        <f t="shared" si="61"/>
        <v>330</v>
      </c>
      <c r="W125" s="2">
        <f t="shared" si="62"/>
        <v>340</v>
      </c>
      <c r="X125" s="3">
        <f t="shared" si="63"/>
        <v>350</v>
      </c>
      <c r="Y125" s="4">
        <f t="shared" si="64"/>
        <v>390</v>
      </c>
      <c r="Z125" s="162">
        <f t="shared" si="65"/>
        <v>0.15</v>
      </c>
      <c r="AA125" s="162">
        <f t="shared" si="45"/>
        <v>2.6084121291164004E-2</v>
      </c>
      <c r="AB125" s="163">
        <f t="shared" si="66"/>
        <v>240</v>
      </c>
      <c r="AC125" s="163">
        <f t="shared" si="67"/>
        <v>245</v>
      </c>
      <c r="AD125" s="163">
        <f t="shared" si="68"/>
        <v>257</v>
      </c>
      <c r="AE125" s="165">
        <f t="shared" si="69"/>
        <v>270</v>
      </c>
      <c r="AF125" s="166">
        <f t="shared" si="70"/>
        <v>283</v>
      </c>
    </row>
    <row r="126" spans="1:32" x14ac:dyDescent="0.25">
      <c r="A126" s="323">
        <f>SUM(D114+1)</f>
        <v>8201</v>
      </c>
      <c r="B126" s="324">
        <f>IF($H$22=Auswahltabelle!$C$37,(A126*12)-11,A126)</f>
        <v>8201</v>
      </c>
      <c r="C126" s="355" t="s">
        <v>7</v>
      </c>
      <c r="D126" s="154"/>
      <c r="E126" s="136">
        <f t="shared" si="47"/>
        <v>0.15</v>
      </c>
      <c r="F126" s="136">
        <f t="shared" si="72"/>
        <v>3.9019631752225337E-2</v>
      </c>
      <c r="G126" s="137">
        <f t="shared" si="48"/>
        <v>320</v>
      </c>
      <c r="H126" s="137">
        <f t="shared" si="49"/>
        <v>330</v>
      </c>
      <c r="I126" s="137">
        <f t="shared" si="50"/>
        <v>340</v>
      </c>
      <c r="J126" s="137">
        <f t="shared" si="51"/>
        <v>350</v>
      </c>
      <c r="K126" s="141">
        <f t="shared" si="52"/>
        <v>390</v>
      </c>
      <c r="L126" s="325">
        <f t="shared" si="53"/>
        <v>0.15</v>
      </c>
      <c r="M126" s="325">
        <f t="shared" si="43"/>
        <v>3.9019631752225337E-2</v>
      </c>
      <c r="N126" s="143">
        <f t="shared" si="54"/>
        <v>320</v>
      </c>
      <c r="O126" s="143">
        <f t="shared" si="55"/>
        <v>330</v>
      </c>
      <c r="P126" s="143">
        <f t="shared" si="56"/>
        <v>340</v>
      </c>
      <c r="Q126" s="144">
        <f t="shared" si="57"/>
        <v>350</v>
      </c>
      <c r="R126" s="145">
        <f t="shared" si="58"/>
        <v>390</v>
      </c>
      <c r="S126" s="327">
        <f>IF((((A126-1-$H$15)*$H$29/$H$41))&lt;=($H$6-2),$H$29,IF(U125=$H$23,S125,IF((S114+$H$31)&gt;$H$30,$H$30,S114+$H$31)))</f>
        <v>0.15</v>
      </c>
      <c r="T126" s="327">
        <f t="shared" si="44"/>
        <v>3.414217778319717E-2</v>
      </c>
      <c r="U126" s="2">
        <f t="shared" si="60"/>
        <v>280</v>
      </c>
      <c r="V126" s="2">
        <f t="shared" si="61"/>
        <v>286</v>
      </c>
      <c r="W126" s="2">
        <f t="shared" si="62"/>
        <v>300</v>
      </c>
      <c r="X126" s="3">
        <f t="shared" si="63"/>
        <v>315</v>
      </c>
      <c r="Y126" s="4">
        <f t="shared" si="64"/>
        <v>331</v>
      </c>
      <c r="Z126" s="329">
        <f>IF((((A126-1-$H$16)*$H$29/$H$42))&lt;=($H$6-3),$H$29,IF(AB125=$H$23,Z125,IF((Z114+$H$31)&gt;$H$30,$H$30,Z114+$H$31)))</f>
        <v>0.15</v>
      </c>
      <c r="AA126" s="329">
        <f t="shared" si="45"/>
        <v>2.4692110718205096E-2</v>
      </c>
      <c r="AB126" s="163">
        <f t="shared" si="66"/>
        <v>202.5</v>
      </c>
      <c r="AC126" s="163">
        <f t="shared" si="67"/>
        <v>207</v>
      </c>
      <c r="AD126" s="163">
        <f t="shared" si="68"/>
        <v>217</v>
      </c>
      <c r="AE126" s="165">
        <f t="shared" si="69"/>
        <v>228</v>
      </c>
      <c r="AF126" s="166">
        <f t="shared" si="70"/>
        <v>239</v>
      </c>
    </row>
    <row r="127" spans="1:32" s="20" customFormat="1" x14ac:dyDescent="0.25">
      <c r="A127" s="151" t="e">
        <f>#REF!+1</f>
        <v>#REF!</v>
      </c>
      <c r="B127" s="479" t="s">
        <v>5</v>
      </c>
      <c r="C127" s="479"/>
      <c r="D127" s="480"/>
      <c r="E127" s="342"/>
      <c r="F127" s="342"/>
      <c r="G127" s="340">
        <f>(MIN(G54:G126)+MAX(G54:G126))/2</f>
        <v>168.5</v>
      </c>
      <c r="H127" s="340">
        <f t="shared" ref="H127:I127" si="73">(MIN(H54:H126)+MAX(H54:H126))/2</f>
        <v>175</v>
      </c>
      <c r="I127" s="340">
        <f t="shared" si="73"/>
        <v>181.5</v>
      </c>
      <c r="J127" s="340">
        <f t="shared" ref="J127" si="74">(MIN(J54:J126)+MAX(J54:J126))/2</f>
        <v>188</v>
      </c>
      <c r="K127" s="340">
        <f t="shared" ref="K127" si="75">(MIN(K54:K126)+MAX(K54:K126))/2</f>
        <v>209.5</v>
      </c>
      <c r="L127" s="331"/>
      <c r="M127" s="332"/>
      <c r="N127" s="332"/>
      <c r="O127" s="332"/>
      <c r="P127" s="332"/>
      <c r="Q127" s="333"/>
      <c r="R127" s="334"/>
      <c r="S127" s="335"/>
      <c r="T127" s="332"/>
      <c r="U127" s="333"/>
      <c r="V127" s="333"/>
      <c r="W127" s="333"/>
      <c r="X127" s="333"/>
      <c r="Y127" s="336"/>
      <c r="Z127" s="335"/>
      <c r="AA127" s="332"/>
      <c r="AB127" s="333"/>
      <c r="AC127" s="333"/>
      <c r="AD127" s="333"/>
      <c r="AE127" s="333"/>
      <c r="AF127" s="336"/>
    </row>
    <row r="128" spans="1:32" ht="28.35" customHeight="1" x14ac:dyDescent="0.25">
      <c r="A128" t="e">
        <f t="shared" ref="A128:A133" si="76">A127+1</f>
        <v>#REF!</v>
      </c>
      <c r="D128" s="6"/>
      <c r="E128" s="6"/>
      <c r="F128" s="6"/>
      <c r="G128" s="6"/>
      <c r="H128" s="6"/>
      <c r="I128" s="6"/>
      <c r="J128" s="6"/>
      <c r="K128" s="6"/>
      <c r="L128" s="6"/>
      <c r="M128" s="6"/>
      <c r="N128" s="6"/>
      <c r="O128" s="6"/>
      <c r="P128" s="6"/>
      <c r="Q128" s="6"/>
    </row>
    <row r="129" spans="1:32" ht="15.75" customHeight="1" x14ac:dyDescent="0.25">
      <c r="E129" s="20"/>
      <c r="H129"/>
      <c r="N129"/>
    </row>
    <row r="130" spans="1:32" ht="15.75" customHeight="1" x14ac:dyDescent="0.25">
      <c r="E130" s="20"/>
      <c r="H130"/>
      <c r="N130"/>
    </row>
    <row r="131" spans="1:32" ht="15.75" customHeight="1" x14ac:dyDescent="0.25">
      <c r="E131" s="20"/>
      <c r="H131"/>
      <c r="N131"/>
      <c r="AF131" s="374"/>
    </row>
    <row r="132" spans="1:32" ht="47.25" customHeight="1" x14ac:dyDescent="0.25">
      <c r="A132" t="e">
        <f>A128+1</f>
        <v>#REF!</v>
      </c>
      <c r="B132" s="470"/>
      <c r="C132" s="470"/>
      <c r="D132" s="470"/>
      <c r="E132" s="470"/>
      <c r="F132" s="470"/>
      <c r="G132" s="470"/>
      <c r="H132" s="470"/>
      <c r="I132" s="470"/>
      <c r="J132" s="470"/>
      <c r="N132"/>
      <c r="P132" s="375"/>
    </row>
    <row r="133" spans="1:32" ht="30" customHeight="1" x14ac:dyDescent="0.25">
      <c r="A133" t="e">
        <f t="shared" si="76"/>
        <v>#REF!</v>
      </c>
      <c r="B133" s="470"/>
      <c r="C133" s="470"/>
      <c r="D133" s="470"/>
      <c r="E133" s="470"/>
      <c r="F133" s="470"/>
      <c r="G133" s="470"/>
      <c r="H133" s="470"/>
      <c r="I133" s="470"/>
      <c r="J133" s="470"/>
      <c r="N133"/>
    </row>
    <row r="134" spans="1:32" ht="30" customHeight="1" x14ac:dyDescent="0.25">
      <c r="A134">
        <v>112</v>
      </c>
      <c r="B134" s="470"/>
      <c r="C134" s="470"/>
      <c r="D134" s="470"/>
      <c r="E134" s="470"/>
      <c r="F134" s="470"/>
      <c r="G134" s="470"/>
      <c r="H134" s="470"/>
      <c r="I134" s="470"/>
      <c r="J134" s="470"/>
      <c r="N134"/>
    </row>
    <row r="135" spans="1:32" ht="30" customHeight="1" x14ac:dyDescent="0.25">
      <c r="A135">
        <v>113</v>
      </c>
      <c r="B135" s="470"/>
      <c r="C135" s="470"/>
      <c r="D135" s="470"/>
      <c r="E135" s="470"/>
      <c r="F135" s="470"/>
      <c r="G135" s="470"/>
      <c r="H135" s="470"/>
      <c r="I135" s="470"/>
      <c r="J135" s="470"/>
      <c r="N135"/>
    </row>
    <row r="136" spans="1:32" ht="30" customHeight="1" x14ac:dyDescent="0.25">
      <c r="E136" s="20"/>
      <c r="H136"/>
      <c r="N136"/>
    </row>
    <row r="137" spans="1:32" ht="15.75" customHeight="1" x14ac:dyDescent="0.25">
      <c r="E137" s="20"/>
      <c r="H137"/>
      <c r="N137"/>
    </row>
    <row r="138" spans="1:32" ht="15.75" customHeight="1" x14ac:dyDescent="0.25">
      <c r="B138" s="376"/>
      <c r="H138"/>
    </row>
  </sheetData>
  <sheetProtection password="CA75" sheet="1" objects="1" scenarios="1"/>
  <mergeCells count="84">
    <mergeCell ref="K29:Y31"/>
    <mergeCell ref="K32:Y32"/>
    <mergeCell ref="K36:Y39"/>
    <mergeCell ref="H5:J5"/>
    <mergeCell ref="K22:Y22"/>
    <mergeCell ref="K11:Y11"/>
    <mergeCell ref="K12:Y12"/>
    <mergeCell ref="K13:Y16"/>
    <mergeCell ref="K21:Y21"/>
    <mergeCell ref="K23:Y27"/>
    <mergeCell ref="H22:J22"/>
    <mergeCell ref="J35:Y35"/>
    <mergeCell ref="H12:J12"/>
    <mergeCell ref="O49:R49"/>
    <mergeCell ref="V49:Y49"/>
    <mergeCell ref="AC49:AF49"/>
    <mergeCell ref="B28:G28"/>
    <mergeCell ref="AA35:AF35"/>
    <mergeCell ref="B40:G40"/>
    <mergeCell ref="Z48:AA48"/>
    <mergeCell ref="B29:G29"/>
    <mergeCell ref="B32:G32"/>
    <mergeCell ref="B33:G33"/>
    <mergeCell ref="J33:Y33"/>
    <mergeCell ref="B34:G34"/>
    <mergeCell ref="J34:Y34"/>
    <mergeCell ref="B35:G35"/>
    <mergeCell ref="B31:G31"/>
    <mergeCell ref="K28:Y28"/>
    <mergeCell ref="B27:G27"/>
    <mergeCell ref="B22:G22"/>
    <mergeCell ref="B21:G21"/>
    <mergeCell ref="B24:G24"/>
    <mergeCell ref="B25:G25"/>
    <mergeCell ref="B132:J135"/>
    <mergeCell ref="B46:G46"/>
    <mergeCell ref="B47:J47"/>
    <mergeCell ref="B48:D48"/>
    <mergeCell ref="B49:D49"/>
    <mergeCell ref="B127:D127"/>
    <mergeCell ref="B53:C53"/>
    <mergeCell ref="E48:F48"/>
    <mergeCell ref="B52:D52"/>
    <mergeCell ref="J40:Y46"/>
    <mergeCell ref="B41:G41"/>
    <mergeCell ref="B42:G42"/>
    <mergeCell ref="B43:G43"/>
    <mergeCell ref="B44:G44"/>
    <mergeCell ref="B45:G45"/>
    <mergeCell ref="S48:T48"/>
    <mergeCell ref="B50:D50"/>
    <mergeCell ref="L48:M48"/>
    <mergeCell ref="B51:D51"/>
    <mergeCell ref="B36:G36"/>
    <mergeCell ref="B39:G39"/>
    <mergeCell ref="H49:K49"/>
    <mergeCell ref="B37:G37"/>
    <mergeCell ref="B38:G38"/>
    <mergeCell ref="B30:G30"/>
    <mergeCell ref="Z8:AB8"/>
    <mergeCell ref="B10:G10"/>
    <mergeCell ref="B11:G11"/>
    <mergeCell ref="B13:G13"/>
    <mergeCell ref="B14:G14"/>
    <mergeCell ref="B15:G15"/>
    <mergeCell ref="B16:G16"/>
    <mergeCell ref="B17:G17"/>
    <mergeCell ref="B18:G18"/>
    <mergeCell ref="B19:G19"/>
    <mergeCell ref="B20:G20"/>
    <mergeCell ref="B12:G12"/>
    <mergeCell ref="B9:G9"/>
    <mergeCell ref="B23:G23"/>
    <mergeCell ref="B26:G26"/>
    <mergeCell ref="G1:N1"/>
    <mergeCell ref="B6:G6"/>
    <mergeCell ref="B8:G8"/>
    <mergeCell ref="B2:M2"/>
    <mergeCell ref="V2:Y4"/>
    <mergeCell ref="B3:K3"/>
    <mergeCell ref="J4:L4"/>
    <mergeCell ref="B5:G5"/>
    <mergeCell ref="B7:G7"/>
    <mergeCell ref="K6:Y10"/>
  </mergeCells>
  <conditionalFormatting sqref="I32">
    <cfRule type="cellIs" dxfId="17" priority="7" operator="greaterThan">
      <formula>$H$32</formula>
    </cfRule>
  </conditionalFormatting>
  <conditionalFormatting sqref="H23">
    <cfRule type="cellIs" dxfId="16" priority="2" operator="greaterThan">
      <formula>$H$28</formula>
    </cfRule>
  </conditionalFormatting>
  <conditionalFormatting sqref="H24:H27">
    <cfRule type="cellIs" dxfId="15" priority="1" operator="greaterThan">
      <formula>$I$28</formula>
    </cfRule>
  </conditionalFormatting>
  <printOptions horizontalCentered="1"/>
  <pageMargins left="0.25" right="0.25" top="0.75" bottom="0.75" header="0.3" footer="0.3"/>
  <pageSetup paperSize="8" scale="46" fitToHeight="0" orientation="landscape" r:id="rId1"/>
  <rowBreaks count="1" manualBreakCount="1">
    <brk id="47" min="1" max="91"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Mindesteinkommen!$E$71:$I$71</xm:f>
          </x14:formula1>
          <xm:sqref>H12</xm:sqref>
        </x14:dataValidation>
        <x14:dataValidation type="list" allowBlank="1" showInputMessage="1" showErrorMessage="1">
          <x14:formula1>
            <xm:f>Auswahltabelle!$C$37:$C$38</xm:f>
          </x14:formula1>
          <xm:sqref>H22</xm:sqref>
        </x14:dataValidation>
        <x14:dataValidation type="list" allowBlank="1" showInputMessage="1" showErrorMessage="1">
          <x14:formula1>
            <xm:f>Auswahltabelle!A4:A7</xm:f>
          </x14:formula1>
          <xm:sqref>H5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2"/>
  <sheetViews>
    <sheetView zoomScale="80" zoomScaleNormal="80" workbookViewId="0">
      <selection activeCell="L22" sqref="L22"/>
    </sheetView>
  </sheetViews>
  <sheetFormatPr baseColWidth="10" defaultRowHeight="15" x14ac:dyDescent="0.25"/>
  <cols>
    <col min="1" max="1" width="9.42578125" customWidth="1"/>
    <col min="2" max="2" width="7.28515625" customWidth="1"/>
    <col min="3" max="3" width="10.140625" customWidth="1"/>
    <col min="25" max="25" width="16.85546875" customWidth="1"/>
  </cols>
  <sheetData>
    <row r="1" spans="1:30" ht="18.75" x14ac:dyDescent="0.3">
      <c r="A1" s="347">
        <f>Eingabe!G1</f>
        <v>0</v>
      </c>
    </row>
    <row r="2" spans="1:30" ht="18.75" x14ac:dyDescent="0.3">
      <c r="A2" s="347" t="str">
        <f>Eingabe!B3</f>
        <v>Elternbeiträge</v>
      </c>
    </row>
    <row r="3" spans="1:30" ht="15.75" thickBot="1" x14ac:dyDescent="0.3"/>
    <row r="4" spans="1:30" x14ac:dyDescent="0.25">
      <c r="A4" s="474" t="str">
        <f>Eingabe!B48</f>
        <v xml:space="preserve">Familien mit </v>
      </c>
      <c r="B4" s="474"/>
      <c r="C4" s="475"/>
      <c r="D4" s="219" t="str">
        <f>Eingabe!E48</f>
        <v>einem Kind</v>
      </c>
      <c r="E4" s="253"/>
      <c r="F4" s="253"/>
      <c r="G4" s="221"/>
      <c r="H4" s="254"/>
      <c r="I4" s="219" t="str">
        <f>Eingabe!L48</f>
        <v>zwei Kindern</v>
      </c>
      <c r="J4" s="221"/>
      <c r="K4" s="263"/>
      <c r="L4" s="263"/>
      <c r="M4" s="348"/>
      <c r="N4" s="272" t="str">
        <f>Eingabe!S48</f>
        <v>drei Kindern</v>
      </c>
      <c r="O4" s="221"/>
      <c r="P4" s="221"/>
      <c r="Q4" s="221"/>
      <c r="R4" s="348"/>
      <c r="S4" s="219" t="str">
        <f>Eingabe!Z48</f>
        <v>vier Kindern</v>
      </c>
      <c r="T4" s="221"/>
      <c r="U4" s="221"/>
      <c r="V4" s="221"/>
      <c r="W4" s="348"/>
    </row>
    <row r="5" spans="1:30" ht="42" hidden="1" customHeight="1" x14ac:dyDescent="0.25">
      <c r="A5" s="520" t="str">
        <f>Eingabe!B50</f>
        <v>prozentuale Erhöhung mit steigendem Betreuungsumgang</v>
      </c>
      <c r="B5" s="521"/>
      <c r="C5" s="521"/>
      <c r="D5" s="255"/>
      <c r="E5" s="118">
        <f>Eingabe!J50</f>
        <v>0.05</v>
      </c>
      <c r="F5" s="118">
        <f>Eingabe!K50</f>
        <v>0.05</v>
      </c>
      <c r="G5" s="18"/>
      <c r="H5" s="256">
        <f>Eingabe!Q50</f>
        <v>0.05</v>
      </c>
      <c r="I5" s="264">
        <f>Eingabe!R50</f>
        <v>0.05</v>
      </c>
      <c r="J5" s="120"/>
      <c r="K5" s="121">
        <f>Eingabe!X50</f>
        <v>0.05</v>
      </c>
      <c r="L5" s="121">
        <f>Eingabe!Y50</f>
        <v>0.05</v>
      </c>
      <c r="M5" s="265"/>
      <c r="N5" s="273">
        <f>Eingabe!AC50</f>
        <v>0.02</v>
      </c>
      <c r="O5" s="123">
        <f>Eingabe!AF50</f>
        <v>0.05</v>
      </c>
      <c r="R5" s="349"/>
      <c r="S5" s="350"/>
      <c r="W5" s="349"/>
    </row>
    <row r="6" spans="1:30" x14ac:dyDescent="0.25">
      <c r="A6" s="522" t="str">
        <f>Eingabe!B51</f>
        <v>Betreuungsumfänge</v>
      </c>
      <c r="B6" s="522"/>
      <c r="C6" s="523"/>
      <c r="D6" s="257" t="str">
        <f>Eingabe!G51</f>
        <v>bis 6h</v>
      </c>
      <c r="E6" s="168" t="str">
        <f>IF(Eingabe!H5=Auswahltabelle!$A$7,"bis 5h","bis 7h")</f>
        <v>bis 7h</v>
      </c>
      <c r="F6" s="168" t="str">
        <f>IF(Eingabe!H5=Auswahltabelle!$A$7,"bis 5h","bis 8h")</f>
        <v>bis 8h</v>
      </c>
      <c r="G6" s="168" t="str">
        <f>Eingabe!J51</f>
        <v>bis 9h</v>
      </c>
      <c r="H6" s="258" t="str">
        <f>Eingabe!K51</f>
        <v>über 9h</v>
      </c>
      <c r="I6" s="266" t="str">
        <f>Eingabe!G51</f>
        <v>bis 6h</v>
      </c>
      <c r="J6" s="170" t="str">
        <f>IF(Eingabe!H5=Auswahltabelle!$A$7,"bis 5h","bis 7h")</f>
        <v>bis 7h</v>
      </c>
      <c r="K6" s="170" t="str">
        <f>IF(Eingabe!H5=Auswahltabelle!$A$7,"bis 5h","bis 8h")</f>
        <v>bis 8h</v>
      </c>
      <c r="L6" s="171" t="str">
        <f>Eingabe!Q51</f>
        <v>bis 9h</v>
      </c>
      <c r="M6" s="267" t="str">
        <f>Eingabe!R51</f>
        <v>über 9h</v>
      </c>
      <c r="N6" s="274" t="str">
        <f>Eingabe!G51</f>
        <v>bis 6h</v>
      </c>
      <c r="O6" s="172" t="str">
        <f>IF(Eingabe!H5=Auswahltabelle!$A$7,"bis 5h","bis 7h")</f>
        <v>bis 7h</v>
      </c>
      <c r="P6" s="172" t="str">
        <f>IF(Eingabe!H5=Auswahltabelle!$A$7,"bis 5h","bis 8h")</f>
        <v>bis 8h</v>
      </c>
      <c r="Q6" s="172" t="str">
        <f>Eingabe!X51</f>
        <v>bis 9h</v>
      </c>
      <c r="R6" s="275" t="str">
        <f>Eingabe!Y51</f>
        <v>über 9h</v>
      </c>
      <c r="S6" s="280" t="str">
        <f>Eingabe!G51</f>
        <v>bis 6h</v>
      </c>
      <c r="T6" s="173" t="str">
        <f>IF(Eingabe!H5=Auswahltabelle!$A$7,"bis 5h","bis 7h")</f>
        <v>bis 7h</v>
      </c>
      <c r="U6" s="173" t="str">
        <f>IF(Eingabe!H5=Auswahltabelle!$A$7,"bis 5h","bis 8h")</f>
        <v>bis 8h</v>
      </c>
      <c r="V6" s="173" t="str">
        <f>Eingabe!AE51</f>
        <v>bis 9h</v>
      </c>
      <c r="W6" s="281" t="str">
        <f>Eingabe!AF51</f>
        <v>über 9h</v>
      </c>
      <c r="Y6" t="s">
        <v>163</v>
      </c>
    </row>
    <row r="7" spans="1:30" ht="15.75" x14ac:dyDescent="0.25">
      <c r="A7" s="523" t="str">
        <f>Eingabe!B52</f>
        <v>Monatsnettoeinkommen</v>
      </c>
      <c r="B7" s="524"/>
      <c r="C7" s="524"/>
      <c r="D7" s="259" t="s">
        <v>170</v>
      </c>
      <c r="E7" s="174" t="s">
        <v>170</v>
      </c>
      <c r="F7" s="174" t="s">
        <v>170</v>
      </c>
      <c r="G7" s="175" t="s">
        <v>170</v>
      </c>
      <c r="H7" s="260" t="s">
        <v>170</v>
      </c>
      <c r="I7" s="268" t="s">
        <v>170</v>
      </c>
      <c r="J7" s="176" t="s">
        <v>170</v>
      </c>
      <c r="K7" s="176" t="s">
        <v>170</v>
      </c>
      <c r="L7" s="176" t="s">
        <v>170</v>
      </c>
      <c r="M7" s="269" t="s">
        <v>170</v>
      </c>
      <c r="N7" s="276" t="s">
        <v>170</v>
      </c>
      <c r="O7" s="178" t="s">
        <v>170</v>
      </c>
      <c r="P7" s="178" t="s">
        <v>170</v>
      </c>
      <c r="Q7" s="178" t="s">
        <v>170</v>
      </c>
      <c r="R7" s="277" t="s">
        <v>170</v>
      </c>
      <c r="S7" s="282" t="s">
        <v>170</v>
      </c>
      <c r="T7" s="179" t="s">
        <v>170</v>
      </c>
      <c r="U7" s="179" t="s">
        <v>170</v>
      </c>
      <c r="V7" s="179" t="s">
        <v>170</v>
      </c>
      <c r="W7" s="283" t="s">
        <v>170</v>
      </c>
      <c r="Y7" s="351" t="str">
        <f>Eingabe!H5</f>
        <v>bis 3 Jahre</v>
      </c>
    </row>
    <row r="8" spans="1:30" x14ac:dyDescent="0.25">
      <c r="A8" s="152">
        <v>0</v>
      </c>
      <c r="B8" s="152" t="s">
        <v>6</v>
      </c>
      <c r="C8" s="251">
        <f>Eingabe!D53</f>
        <v>1666.67</v>
      </c>
      <c r="D8" s="298">
        <f>IF(OR(AND($A8&lt;$Y$9,'Info_Elternbeiträge mit Grenzen'!D8='Info_Elternbeiträge mit Grenzen'!Z$9),AND($A8&lt;$Y$10,'Info_Elternbeiträge mit Grenzen'!D8='Info_Elternbeiträge mit Grenzen'!Z$10),AND($A8&lt;$Y$11,'Info_Elternbeiträge mit Grenzen'!D8='Info_Elternbeiträge mit Grenzen'!Z$11),AND($A8&lt;$Y$12,'Info_Elternbeiträge mit Grenzen'!D8='Info_Elternbeiträge mit Grenzen'!Z$12),AND($A8&lt;$Y$13,'Info_Elternbeiträge mit Grenzen'!D8='Info_Elternbeiträge mit Grenzen'!Z$13))=TRUE,'Eingabe Kinderzahlen'!D8," ")</f>
        <v>0</v>
      </c>
      <c r="E8" s="298">
        <f>IF(OR(AND($A8&lt;$Y$9,'Info_Elternbeiträge mit Grenzen'!E8='Info_Elternbeiträge mit Grenzen'!AA$9),AND($A8&lt;$Y$10,'Info_Elternbeiträge mit Grenzen'!E8='Info_Elternbeiträge mit Grenzen'!AA$10),AND($A8&lt;$Y$11,'Info_Elternbeiträge mit Grenzen'!E8='Info_Elternbeiträge mit Grenzen'!AA$11),AND($A8&lt;$Y$12,'Info_Elternbeiträge mit Grenzen'!E8='Info_Elternbeiträge mit Grenzen'!AA$12),AND($A8&lt;$Y$13,'Info_Elternbeiträge mit Grenzen'!E8='Info_Elternbeiträge mit Grenzen'!AA$13))=TRUE,'Eingabe Kinderzahlen'!E8," ")</f>
        <v>0</v>
      </c>
      <c r="F8" s="298">
        <f>IF(OR(AND($A8&lt;$Y$9,'Info_Elternbeiträge mit Grenzen'!F8='Info_Elternbeiträge mit Grenzen'!AB$9),AND($A8&lt;$Y$10,'Info_Elternbeiträge mit Grenzen'!F8='Info_Elternbeiträge mit Grenzen'!AB$10),AND($A8&lt;$Y$11,'Info_Elternbeiträge mit Grenzen'!F8='Info_Elternbeiträge mit Grenzen'!AB$11),AND($A8&lt;$Y$12,'Info_Elternbeiträge mit Grenzen'!F8='Info_Elternbeiträge mit Grenzen'!AB$12),AND($A8&lt;$Y$13,'Info_Elternbeiträge mit Grenzen'!F8='Info_Elternbeiträge mit Grenzen'!AB$13))=TRUE,'Eingabe Kinderzahlen'!F8," ")</f>
        <v>0</v>
      </c>
      <c r="G8" s="298">
        <f>IF(OR(AND($A8&lt;$Y$9,'Info_Elternbeiträge mit Grenzen'!G8='Info_Elternbeiträge mit Grenzen'!AC$9),AND($A8&lt;$Y$10,'Info_Elternbeiträge mit Grenzen'!G8='Info_Elternbeiträge mit Grenzen'!AC$10),AND($A8&lt;$Y$11,'Info_Elternbeiträge mit Grenzen'!G8='Info_Elternbeiträge mit Grenzen'!AC$11),AND($A8&lt;$Y$12,'Info_Elternbeiträge mit Grenzen'!G8='Info_Elternbeiträge mit Grenzen'!AC$12),AND($A8&lt;$Y$13,'Info_Elternbeiträge mit Grenzen'!G8='Info_Elternbeiträge mit Grenzen'!AC$13))=TRUE,'Eingabe Kinderzahlen'!G8," ")</f>
        <v>0</v>
      </c>
      <c r="H8" s="298">
        <f>IF(OR(AND($A8&lt;$Y$9,'Info_Elternbeiträge mit Grenzen'!H8='Info_Elternbeiträge mit Grenzen'!AD$9),AND($A8&lt;$Y$10,'Info_Elternbeiträge mit Grenzen'!H8='Info_Elternbeiträge mit Grenzen'!AD$10),AND($A8&lt;$Y$11,'Info_Elternbeiträge mit Grenzen'!H8='Info_Elternbeiträge mit Grenzen'!AD$11),AND($A8&lt;$Y$12,'Info_Elternbeiträge mit Grenzen'!H8='Info_Elternbeiträge mit Grenzen'!AD$12),AND($A8&lt;$Y$13,'Info_Elternbeiträge mit Grenzen'!H8='Info_Elternbeiträge mit Grenzen'!AD$13))=TRUE,'Eingabe Kinderzahlen'!H8," ")</f>
        <v>0</v>
      </c>
      <c r="I8" s="299">
        <f>IF(OR(AND($A8&lt;$Y$9,'Info_Elternbeiträge mit Grenzen'!I8='Info_Elternbeiträge mit Grenzen'!Z$9),AND($A8&lt;$Y$10,'Info_Elternbeiträge mit Grenzen'!I8='Info_Elternbeiträge mit Grenzen'!Z$10),AND($A8&lt;$Y$11,'Info_Elternbeiträge mit Grenzen'!I8='Info_Elternbeiträge mit Grenzen'!Z$11),AND($A8&lt;$Y$12,'Info_Elternbeiträge mit Grenzen'!I8='Info_Elternbeiträge mit Grenzen'!Z$12),AND($A8&lt;$Y$13,'Info_Elternbeiträge mit Grenzen'!I8='Info_Elternbeiträge mit Grenzen'!Z$13))=TRUE,'Eingabe Kinderzahlen'!I8," ")</f>
        <v>0</v>
      </c>
      <c r="J8" s="299">
        <f>IF(OR(AND($A8&lt;$Y$9,'Info_Elternbeiträge mit Grenzen'!J8='Info_Elternbeiträge mit Grenzen'!AA$9),AND($A8&lt;$Y$10,'Info_Elternbeiträge mit Grenzen'!J8='Info_Elternbeiträge mit Grenzen'!AA$10),AND($A8&lt;$Y$11,'Info_Elternbeiträge mit Grenzen'!J8='Info_Elternbeiträge mit Grenzen'!AA$11),AND($A8&lt;$Y$12,'Info_Elternbeiträge mit Grenzen'!J8='Info_Elternbeiträge mit Grenzen'!AA$12),AND($A8&lt;$Y$13,'Info_Elternbeiträge mit Grenzen'!J8='Info_Elternbeiträge mit Grenzen'!AA$13))=TRUE,'Eingabe Kinderzahlen'!J8," ")</f>
        <v>0</v>
      </c>
      <c r="K8" s="299">
        <f>IF(OR(AND($A8&lt;$Y$9,'Info_Elternbeiträge mit Grenzen'!K8='Info_Elternbeiträge mit Grenzen'!AB$9),AND($A8&lt;$Y$10,'Info_Elternbeiträge mit Grenzen'!K8='Info_Elternbeiträge mit Grenzen'!AB$10),AND($A8&lt;$Y$11,'Info_Elternbeiträge mit Grenzen'!K8='Info_Elternbeiträge mit Grenzen'!AB$11),AND($A8&lt;$Y$12,'Info_Elternbeiträge mit Grenzen'!K8='Info_Elternbeiträge mit Grenzen'!AB$12),AND($A8&lt;$Y$13,'Info_Elternbeiträge mit Grenzen'!K8='Info_Elternbeiträge mit Grenzen'!AB$13))=TRUE,'Eingabe Kinderzahlen'!K8," ")</f>
        <v>0</v>
      </c>
      <c r="L8" s="299">
        <f>IF(OR(AND($A8&lt;$Y$9,'Info_Elternbeiträge mit Grenzen'!L8='Info_Elternbeiträge mit Grenzen'!AC$9),AND($A8&lt;$Y$10,'Info_Elternbeiträge mit Grenzen'!L8='Info_Elternbeiträge mit Grenzen'!AC$10),AND($A8&lt;$Y$11,'Info_Elternbeiträge mit Grenzen'!L8='Info_Elternbeiträge mit Grenzen'!AC$11),AND($A8&lt;$Y$12,'Info_Elternbeiträge mit Grenzen'!L8='Info_Elternbeiträge mit Grenzen'!AC$12),AND($A8&lt;$Y$13,'Info_Elternbeiträge mit Grenzen'!L8='Info_Elternbeiträge mit Grenzen'!AC$13))=TRUE,'Eingabe Kinderzahlen'!L8," ")</f>
        <v>0</v>
      </c>
      <c r="M8" s="299">
        <f>IF(OR(AND($A8&lt;$Y$9,'Info_Elternbeiträge mit Grenzen'!M8='Info_Elternbeiträge mit Grenzen'!AD$9),AND($A8&lt;$Y$10,'Info_Elternbeiträge mit Grenzen'!M8='Info_Elternbeiträge mit Grenzen'!AD$10),AND($A8&lt;$Y$11,'Info_Elternbeiträge mit Grenzen'!M8='Info_Elternbeiträge mit Grenzen'!AD$11),AND($A8&lt;$Y$12,'Info_Elternbeiträge mit Grenzen'!M8='Info_Elternbeiträge mit Grenzen'!AD$12),AND($A8&lt;$Y$13,'Info_Elternbeiträge mit Grenzen'!M8='Info_Elternbeiträge mit Grenzen'!AD$13))=TRUE,'Eingabe Kinderzahlen'!M8," ")</f>
        <v>0</v>
      </c>
      <c r="N8" s="300">
        <f>IF(OR(AND($A8&lt;$Y$9,'Info_Elternbeiträge mit Grenzen'!N8='Info_Elternbeiträge mit Grenzen'!Z$9),AND($A8&lt;$Y$10,'Info_Elternbeiträge mit Grenzen'!N8='Info_Elternbeiträge mit Grenzen'!Z$10),AND($A8&lt;$Y$11,'Info_Elternbeiträge mit Grenzen'!N8='Info_Elternbeiträge mit Grenzen'!Z$11),AND($A8&lt;$Y$12,'Info_Elternbeiträge mit Grenzen'!N8='Info_Elternbeiträge mit Grenzen'!Z$12),AND($A8&lt;$Y$13,'Info_Elternbeiträge mit Grenzen'!N8='Info_Elternbeiträge mit Grenzen'!Z$13))=TRUE,'Eingabe Kinderzahlen'!N8," ")</f>
        <v>0</v>
      </c>
      <c r="O8" s="300">
        <f>IF(OR(AND($A8&lt;$Y$9,'Info_Elternbeiträge mit Grenzen'!O8='Info_Elternbeiträge mit Grenzen'!AA$9),AND($A8&lt;$Y$10,'Info_Elternbeiträge mit Grenzen'!O8='Info_Elternbeiträge mit Grenzen'!AA$10),AND($A8&lt;$Y$11,'Info_Elternbeiträge mit Grenzen'!O8='Info_Elternbeiträge mit Grenzen'!AA$11),AND($A8&lt;$Y$12,'Info_Elternbeiträge mit Grenzen'!O8='Info_Elternbeiträge mit Grenzen'!AA$12),AND($A8&lt;$Y$13,'Info_Elternbeiträge mit Grenzen'!O8='Info_Elternbeiträge mit Grenzen'!AA$13))=TRUE,'Eingabe Kinderzahlen'!O8," ")</f>
        <v>0</v>
      </c>
      <c r="P8" s="300">
        <f>IF(OR(AND($A8&lt;$Y$9,'Info_Elternbeiträge mit Grenzen'!P8='Info_Elternbeiträge mit Grenzen'!AB$9),AND($A8&lt;$Y$10,'Info_Elternbeiträge mit Grenzen'!P8='Info_Elternbeiträge mit Grenzen'!AB$10),AND($A8&lt;$Y$11,'Info_Elternbeiträge mit Grenzen'!P8='Info_Elternbeiträge mit Grenzen'!AB$11),AND($A8&lt;$Y$12,'Info_Elternbeiträge mit Grenzen'!P8='Info_Elternbeiträge mit Grenzen'!AB$12),AND($A8&lt;$Y$13,'Info_Elternbeiträge mit Grenzen'!P8='Info_Elternbeiträge mit Grenzen'!AB$13))=TRUE,'Eingabe Kinderzahlen'!P8," ")</f>
        <v>0</v>
      </c>
      <c r="Q8" s="300">
        <f>IF(OR(AND($A8&lt;$Y$9,'Info_Elternbeiträge mit Grenzen'!Q8='Info_Elternbeiträge mit Grenzen'!AC$9),AND($A8&lt;$Y$10,'Info_Elternbeiträge mit Grenzen'!Q8='Info_Elternbeiträge mit Grenzen'!AC$10),AND($A8&lt;$Y$11,'Info_Elternbeiträge mit Grenzen'!Q8='Info_Elternbeiträge mit Grenzen'!AC$11),AND($A8&lt;$Y$12,'Info_Elternbeiträge mit Grenzen'!Q8='Info_Elternbeiträge mit Grenzen'!AC$12),AND($A8&lt;$Y$13,'Info_Elternbeiträge mit Grenzen'!Q8='Info_Elternbeiträge mit Grenzen'!AC$13))=TRUE,'Eingabe Kinderzahlen'!Q8," ")</f>
        <v>0</v>
      </c>
      <c r="R8" s="300">
        <f>IF(OR(AND($A8&lt;$Y$9,'Info_Elternbeiträge mit Grenzen'!R8='Info_Elternbeiträge mit Grenzen'!AD$9),AND($A8&lt;$Y$10,'Info_Elternbeiträge mit Grenzen'!R8='Info_Elternbeiträge mit Grenzen'!AD$10),AND($A8&lt;$Y$11,'Info_Elternbeiträge mit Grenzen'!R8='Info_Elternbeiträge mit Grenzen'!AD$11),AND($A8&lt;$Y$12,'Info_Elternbeiträge mit Grenzen'!R8='Info_Elternbeiträge mit Grenzen'!AD$12),AND($A8&lt;$Y$13,'Info_Elternbeiträge mit Grenzen'!R8='Info_Elternbeiträge mit Grenzen'!AD$13))=TRUE,'Eingabe Kinderzahlen'!R8," ")</f>
        <v>0</v>
      </c>
      <c r="S8" s="301">
        <f>IF(OR(AND($A8&lt;$Y$9,'Info_Elternbeiträge mit Grenzen'!S8='Info_Elternbeiträge mit Grenzen'!Z$9),AND($A8&lt;$Y$10,'Info_Elternbeiträge mit Grenzen'!S8='Info_Elternbeiträge mit Grenzen'!Z$10),AND($A8&lt;$Y$11,'Info_Elternbeiträge mit Grenzen'!S8='Info_Elternbeiträge mit Grenzen'!Z$11),AND($A8&lt;$Y$12,'Info_Elternbeiträge mit Grenzen'!S8='Info_Elternbeiträge mit Grenzen'!Z$12),AND($A8&lt;$Y$13,'Info_Elternbeiträge mit Grenzen'!S8='Info_Elternbeiträge mit Grenzen'!Z$13))=TRUE,'Eingabe Kinderzahlen'!S8," ")</f>
        <v>0</v>
      </c>
      <c r="T8" s="301">
        <f>IF(OR(AND($A8&lt;$Y$9,'Info_Elternbeiträge mit Grenzen'!T8='Info_Elternbeiträge mit Grenzen'!AA$9),AND($A8&lt;$Y$10,'Info_Elternbeiträge mit Grenzen'!T8='Info_Elternbeiträge mit Grenzen'!AA$10),AND($A8&lt;$Y$11,'Info_Elternbeiträge mit Grenzen'!T8='Info_Elternbeiträge mit Grenzen'!AA$11),AND($A8&lt;$Y$12,'Info_Elternbeiträge mit Grenzen'!T8='Info_Elternbeiträge mit Grenzen'!AA$12),AND($A8&lt;$Y$13,'Info_Elternbeiträge mit Grenzen'!T8='Info_Elternbeiträge mit Grenzen'!AA$13))=TRUE,'Eingabe Kinderzahlen'!T8," ")</f>
        <v>0</v>
      </c>
      <c r="U8" s="301">
        <f>IF(OR(AND($A8&lt;$Y$9,'Info_Elternbeiträge mit Grenzen'!U8='Info_Elternbeiträge mit Grenzen'!AB$9),AND($A8&lt;$Y$10,'Info_Elternbeiträge mit Grenzen'!U8='Info_Elternbeiträge mit Grenzen'!AB$10),AND($A8&lt;$Y$11,'Info_Elternbeiträge mit Grenzen'!U8='Info_Elternbeiträge mit Grenzen'!AB$11),AND($A8&lt;$Y$12,'Info_Elternbeiträge mit Grenzen'!U8='Info_Elternbeiträge mit Grenzen'!AB$12),AND($A8&lt;$Y$13,'Info_Elternbeiträge mit Grenzen'!U8='Info_Elternbeiträge mit Grenzen'!AB$13))=TRUE,'Eingabe Kinderzahlen'!U8," ")</f>
        <v>0</v>
      </c>
      <c r="V8" s="301">
        <f>IF(OR(AND($A8&lt;$Y$9,'Info_Elternbeiträge mit Grenzen'!V8='Info_Elternbeiträge mit Grenzen'!AC$9),AND($A8&lt;$Y$10,'Info_Elternbeiträge mit Grenzen'!V8='Info_Elternbeiträge mit Grenzen'!AC$10),AND($A8&lt;$Y$11,'Info_Elternbeiträge mit Grenzen'!V8='Info_Elternbeiträge mit Grenzen'!AC$11),AND($A8&lt;$Y$12,'Info_Elternbeiträge mit Grenzen'!V8='Info_Elternbeiträge mit Grenzen'!AC$12),AND($A8&lt;$Y$13,'Info_Elternbeiträge mit Grenzen'!V8='Info_Elternbeiträge mit Grenzen'!AC$13))=TRUE,'Eingabe Kinderzahlen'!V8," ")</f>
        <v>0</v>
      </c>
      <c r="W8" s="301">
        <f>IF(OR(AND($A8&lt;$Y$9,'Info_Elternbeiträge mit Grenzen'!W8='Info_Elternbeiträge mit Grenzen'!AD$9),AND($A8&lt;$Y$10,'Info_Elternbeiträge mit Grenzen'!W8='Info_Elternbeiträge mit Grenzen'!AD$10),AND($A8&lt;$Y$11,'Info_Elternbeiträge mit Grenzen'!W8='Info_Elternbeiträge mit Grenzen'!AD$11),AND($A8&lt;$Y$12,'Info_Elternbeiträge mit Grenzen'!W8='Info_Elternbeiträge mit Grenzen'!AD$12),AND($A8&lt;$Y$13,'Info_Elternbeiträge mit Grenzen'!W8='Info_Elternbeiträge mit Grenzen'!AD$13))=TRUE,'Eingabe Kinderzahlen'!W8," ")</f>
        <v>0</v>
      </c>
      <c r="Y8" s="352" t="s">
        <v>164</v>
      </c>
      <c r="Z8" s="352" t="s">
        <v>165</v>
      </c>
      <c r="AA8" s="352" t="s">
        <v>166</v>
      </c>
      <c r="AB8" s="352" t="s">
        <v>167</v>
      </c>
      <c r="AC8" s="352" t="s">
        <v>168</v>
      </c>
      <c r="AD8" s="352" t="s">
        <v>169</v>
      </c>
    </row>
    <row r="9" spans="1:30" x14ac:dyDescent="0.25">
      <c r="A9" s="353">
        <f>Eingabe!A54</f>
        <v>1666.68</v>
      </c>
      <c r="B9" s="152" t="s">
        <v>6</v>
      </c>
      <c r="C9" s="252">
        <f>Eingabe!D54</f>
        <v>2200</v>
      </c>
      <c r="D9" s="298">
        <f>IF(OR(AND($A9&lt;$Y$9,'Info_Elternbeiträge mit Grenzen'!D9='Info_Elternbeiträge mit Grenzen'!Z$9),AND($A9&lt;$Y$10,'Info_Elternbeiträge mit Grenzen'!D9='Info_Elternbeiträge mit Grenzen'!Z$10),AND($A9&lt;$Y$11,'Info_Elternbeiträge mit Grenzen'!D9='Info_Elternbeiträge mit Grenzen'!Z$11),AND($A9&lt;$Y$12,'Info_Elternbeiträge mit Grenzen'!D9='Info_Elternbeiträge mit Grenzen'!Z$12),AND($A9&lt;$Y$13,'Info_Elternbeiträge mit Grenzen'!D9='Info_Elternbeiträge mit Grenzen'!Z$13))=TRUE,'Eingabe Kinderzahlen'!D9," ")</f>
        <v>0</v>
      </c>
      <c r="E9" s="298">
        <f>IF(OR(AND($A9&lt;$Y$9,'Info_Elternbeiträge mit Grenzen'!E9='Info_Elternbeiträge mit Grenzen'!AA$9),AND($A9&lt;$Y$10,'Info_Elternbeiträge mit Grenzen'!E9='Info_Elternbeiträge mit Grenzen'!AA$10),AND($A9&lt;$Y$11,'Info_Elternbeiträge mit Grenzen'!E9='Info_Elternbeiträge mit Grenzen'!AA$11),AND($A9&lt;$Y$12,'Info_Elternbeiträge mit Grenzen'!E9='Info_Elternbeiträge mit Grenzen'!AA$12),AND($A9&lt;$Y$13,'Info_Elternbeiträge mit Grenzen'!E9='Info_Elternbeiträge mit Grenzen'!AA$13))=TRUE,'Eingabe Kinderzahlen'!E9," ")</f>
        <v>0</v>
      </c>
      <c r="F9" s="298">
        <f>IF(OR(AND($A9&lt;$Y$9,'Info_Elternbeiträge mit Grenzen'!F9='Info_Elternbeiträge mit Grenzen'!AB$9),AND($A9&lt;$Y$10,'Info_Elternbeiträge mit Grenzen'!F9='Info_Elternbeiträge mit Grenzen'!AB$10),AND($A9&lt;$Y$11,'Info_Elternbeiträge mit Grenzen'!F9='Info_Elternbeiträge mit Grenzen'!AB$11),AND($A9&lt;$Y$12,'Info_Elternbeiträge mit Grenzen'!F9='Info_Elternbeiträge mit Grenzen'!AB$12),AND($A9&lt;$Y$13,'Info_Elternbeiträge mit Grenzen'!F9='Info_Elternbeiträge mit Grenzen'!AB$13))=TRUE,'Eingabe Kinderzahlen'!F9," ")</f>
        <v>0</v>
      </c>
      <c r="G9" s="298">
        <f>IF(OR(AND($A9&lt;$Y$9,'Info_Elternbeiträge mit Grenzen'!G9='Info_Elternbeiträge mit Grenzen'!AC$9),AND($A9&lt;$Y$10,'Info_Elternbeiträge mit Grenzen'!G9='Info_Elternbeiträge mit Grenzen'!AC$10),AND($A9&lt;$Y$11,'Info_Elternbeiträge mit Grenzen'!G9='Info_Elternbeiträge mit Grenzen'!AC$11),AND($A9&lt;$Y$12,'Info_Elternbeiträge mit Grenzen'!G9='Info_Elternbeiträge mit Grenzen'!AC$12),AND($A9&lt;$Y$13,'Info_Elternbeiträge mit Grenzen'!G9='Info_Elternbeiträge mit Grenzen'!AC$13))=TRUE,'Eingabe Kinderzahlen'!G9," ")</f>
        <v>0</v>
      </c>
      <c r="H9" s="298">
        <f>IF(OR(AND($A9&lt;$Y$9,'Info_Elternbeiträge mit Grenzen'!H9='Info_Elternbeiträge mit Grenzen'!AD$9),AND($A9&lt;$Y$10,'Info_Elternbeiträge mit Grenzen'!H9='Info_Elternbeiträge mit Grenzen'!AD$10),AND($A9&lt;$Y$11,'Info_Elternbeiträge mit Grenzen'!H9='Info_Elternbeiträge mit Grenzen'!AD$11),AND($A9&lt;$Y$12,'Info_Elternbeiträge mit Grenzen'!H9='Info_Elternbeiträge mit Grenzen'!AD$12),AND($A9&lt;$Y$13,'Info_Elternbeiträge mit Grenzen'!H9='Info_Elternbeiträge mit Grenzen'!AD$13))=TRUE,'Eingabe Kinderzahlen'!H9," ")</f>
        <v>0</v>
      </c>
      <c r="I9" s="299">
        <f>IF(OR(AND($A9&lt;$Y$9,'Info_Elternbeiträge mit Grenzen'!I9='Info_Elternbeiträge mit Grenzen'!Z$9),AND($A9&lt;$Y$10,'Info_Elternbeiträge mit Grenzen'!I9='Info_Elternbeiträge mit Grenzen'!Z$10),AND($A9&lt;$Y$11,'Info_Elternbeiträge mit Grenzen'!I9='Info_Elternbeiträge mit Grenzen'!Z$11),AND($A9&lt;$Y$12,'Info_Elternbeiträge mit Grenzen'!I9='Info_Elternbeiträge mit Grenzen'!Z$12),AND($A9&lt;$Y$13,'Info_Elternbeiträge mit Grenzen'!I9='Info_Elternbeiträge mit Grenzen'!Z$13))=TRUE,'Eingabe Kinderzahlen'!I9," ")</f>
        <v>0</v>
      </c>
      <c r="J9" s="299">
        <f>IF(OR(AND($A9&lt;$Y$9,'Info_Elternbeiträge mit Grenzen'!J9='Info_Elternbeiträge mit Grenzen'!AA$9),AND($A9&lt;$Y$10,'Info_Elternbeiträge mit Grenzen'!J9='Info_Elternbeiträge mit Grenzen'!AA$10),AND($A9&lt;$Y$11,'Info_Elternbeiträge mit Grenzen'!J9='Info_Elternbeiträge mit Grenzen'!AA$11),AND($A9&lt;$Y$12,'Info_Elternbeiträge mit Grenzen'!J9='Info_Elternbeiträge mit Grenzen'!AA$12),AND($A9&lt;$Y$13,'Info_Elternbeiträge mit Grenzen'!J9='Info_Elternbeiträge mit Grenzen'!AA$13))=TRUE,'Eingabe Kinderzahlen'!J9," ")</f>
        <v>0</v>
      </c>
      <c r="K9" s="299">
        <f>IF(OR(AND($A9&lt;$Y$9,'Info_Elternbeiträge mit Grenzen'!K9='Info_Elternbeiträge mit Grenzen'!AB$9),AND($A9&lt;$Y$10,'Info_Elternbeiträge mit Grenzen'!K9='Info_Elternbeiträge mit Grenzen'!AB$10),AND($A9&lt;$Y$11,'Info_Elternbeiträge mit Grenzen'!K9='Info_Elternbeiträge mit Grenzen'!AB$11),AND($A9&lt;$Y$12,'Info_Elternbeiträge mit Grenzen'!K9='Info_Elternbeiträge mit Grenzen'!AB$12),AND($A9&lt;$Y$13,'Info_Elternbeiträge mit Grenzen'!K9='Info_Elternbeiträge mit Grenzen'!AB$13))=TRUE,'Eingabe Kinderzahlen'!K9," ")</f>
        <v>0</v>
      </c>
      <c r="L9" s="299">
        <f>IF(OR(AND($A9&lt;$Y$9,'Info_Elternbeiträge mit Grenzen'!L9='Info_Elternbeiträge mit Grenzen'!AC$9),AND($A9&lt;$Y$10,'Info_Elternbeiträge mit Grenzen'!L9='Info_Elternbeiträge mit Grenzen'!AC$10),AND($A9&lt;$Y$11,'Info_Elternbeiträge mit Grenzen'!L9='Info_Elternbeiträge mit Grenzen'!AC$11),AND($A9&lt;$Y$12,'Info_Elternbeiträge mit Grenzen'!L9='Info_Elternbeiträge mit Grenzen'!AC$12),AND($A9&lt;$Y$13,'Info_Elternbeiträge mit Grenzen'!L9='Info_Elternbeiträge mit Grenzen'!AC$13))=TRUE,'Eingabe Kinderzahlen'!L9," ")</f>
        <v>0</v>
      </c>
      <c r="M9" s="299">
        <f>IF(OR(AND($A9&lt;$Y$9,'Info_Elternbeiträge mit Grenzen'!M9='Info_Elternbeiträge mit Grenzen'!AD$9),AND($A9&lt;$Y$10,'Info_Elternbeiträge mit Grenzen'!M9='Info_Elternbeiträge mit Grenzen'!AD$10),AND($A9&lt;$Y$11,'Info_Elternbeiträge mit Grenzen'!M9='Info_Elternbeiträge mit Grenzen'!AD$11),AND($A9&lt;$Y$12,'Info_Elternbeiträge mit Grenzen'!M9='Info_Elternbeiträge mit Grenzen'!AD$12),AND($A9&lt;$Y$13,'Info_Elternbeiträge mit Grenzen'!M9='Info_Elternbeiträge mit Grenzen'!AD$13))=TRUE,'Eingabe Kinderzahlen'!M9," ")</f>
        <v>0</v>
      </c>
      <c r="N9" s="300">
        <f>IF(OR(AND($A9&lt;$Y$9,'Info_Elternbeiträge mit Grenzen'!N9='Info_Elternbeiträge mit Grenzen'!Z$9),AND($A9&lt;$Y$10,'Info_Elternbeiträge mit Grenzen'!N9='Info_Elternbeiträge mit Grenzen'!Z$10),AND($A9&lt;$Y$11,'Info_Elternbeiträge mit Grenzen'!N9='Info_Elternbeiträge mit Grenzen'!Z$11),AND($A9&lt;$Y$12,'Info_Elternbeiträge mit Grenzen'!N9='Info_Elternbeiträge mit Grenzen'!Z$12),AND($A9&lt;$Y$13,'Info_Elternbeiträge mit Grenzen'!N9='Info_Elternbeiträge mit Grenzen'!Z$13))=TRUE,'Eingabe Kinderzahlen'!N9," ")</f>
        <v>0</v>
      </c>
      <c r="O9" s="300">
        <f>IF(OR(AND($A9&lt;$Y$9,'Info_Elternbeiträge mit Grenzen'!O9='Info_Elternbeiträge mit Grenzen'!AA$9),AND($A9&lt;$Y$10,'Info_Elternbeiträge mit Grenzen'!O9='Info_Elternbeiträge mit Grenzen'!AA$10),AND($A9&lt;$Y$11,'Info_Elternbeiträge mit Grenzen'!O9='Info_Elternbeiträge mit Grenzen'!AA$11),AND($A9&lt;$Y$12,'Info_Elternbeiträge mit Grenzen'!O9='Info_Elternbeiträge mit Grenzen'!AA$12),AND($A9&lt;$Y$13,'Info_Elternbeiträge mit Grenzen'!O9='Info_Elternbeiträge mit Grenzen'!AA$13))=TRUE,'Eingabe Kinderzahlen'!O9," ")</f>
        <v>0</v>
      </c>
      <c r="P9" s="300">
        <f>IF(OR(AND($A9&lt;$Y$9,'Info_Elternbeiträge mit Grenzen'!P9='Info_Elternbeiträge mit Grenzen'!AB$9),AND($A9&lt;$Y$10,'Info_Elternbeiträge mit Grenzen'!P9='Info_Elternbeiträge mit Grenzen'!AB$10),AND($A9&lt;$Y$11,'Info_Elternbeiträge mit Grenzen'!P9='Info_Elternbeiträge mit Grenzen'!AB$11),AND($A9&lt;$Y$12,'Info_Elternbeiträge mit Grenzen'!P9='Info_Elternbeiträge mit Grenzen'!AB$12),AND($A9&lt;$Y$13,'Info_Elternbeiträge mit Grenzen'!P9='Info_Elternbeiträge mit Grenzen'!AB$13))=TRUE,'Eingabe Kinderzahlen'!P9," ")</f>
        <v>0</v>
      </c>
      <c r="Q9" s="300">
        <f>IF(OR(AND($A9&lt;$Y$9,'Info_Elternbeiträge mit Grenzen'!Q9='Info_Elternbeiträge mit Grenzen'!AC$9),AND($A9&lt;$Y$10,'Info_Elternbeiträge mit Grenzen'!Q9='Info_Elternbeiträge mit Grenzen'!AC$10),AND($A9&lt;$Y$11,'Info_Elternbeiträge mit Grenzen'!Q9='Info_Elternbeiträge mit Grenzen'!AC$11),AND($A9&lt;$Y$12,'Info_Elternbeiträge mit Grenzen'!Q9='Info_Elternbeiträge mit Grenzen'!AC$12),AND($A9&lt;$Y$13,'Info_Elternbeiträge mit Grenzen'!Q9='Info_Elternbeiträge mit Grenzen'!AC$13))=TRUE,'Eingabe Kinderzahlen'!Q9," ")</f>
        <v>0</v>
      </c>
      <c r="R9" s="300">
        <f>IF(OR(AND($A9&lt;$Y$9,'Info_Elternbeiträge mit Grenzen'!R9='Info_Elternbeiträge mit Grenzen'!AD$9),AND($A9&lt;$Y$10,'Info_Elternbeiträge mit Grenzen'!R9='Info_Elternbeiträge mit Grenzen'!AD$10),AND($A9&lt;$Y$11,'Info_Elternbeiträge mit Grenzen'!R9='Info_Elternbeiträge mit Grenzen'!AD$11),AND($A9&lt;$Y$12,'Info_Elternbeiträge mit Grenzen'!R9='Info_Elternbeiträge mit Grenzen'!AD$12),AND($A9&lt;$Y$13,'Info_Elternbeiträge mit Grenzen'!R9='Info_Elternbeiträge mit Grenzen'!AD$13))=TRUE,'Eingabe Kinderzahlen'!R9," ")</f>
        <v>0</v>
      </c>
      <c r="S9" s="301">
        <f>IF(OR(AND($A9&lt;$Y$9,'Info_Elternbeiträge mit Grenzen'!S9='Info_Elternbeiträge mit Grenzen'!Z$9),AND($A9&lt;$Y$10,'Info_Elternbeiträge mit Grenzen'!S9='Info_Elternbeiträge mit Grenzen'!Z$10),AND($A9&lt;$Y$11,'Info_Elternbeiträge mit Grenzen'!S9='Info_Elternbeiträge mit Grenzen'!Z$11),AND($A9&lt;$Y$12,'Info_Elternbeiträge mit Grenzen'!S9='Info_Elternbeiträge mit Grenzen'!Z$12),AND($A9&lt;$Y$13,'Info_Elternbeiträge mit Grenzen'!S9='Info_Elternbeiträge mit Grenzen'!Z$13))=TRUE,'Eingabe Kinderzahlen'!S9," ")</f>
        <v>0</v>
      </c>
      <c r="T9" s="301">
        <f>IF(OR(AND($A9&lt;$Y$9,'Info_Elternbeiträge mit Grenzen'!T9='Info_Elternbeiträge mit Grenzen'!AA$9),AND($A9&lt;$Y$10,'Info_Elternbeiträge mit Grenzen'!T9='Info_Elternbeiträge mit Grenzen'!AA$10),AND($A9&lt;$Y$11,'Info_Elternbeiträge mit Grenzen'!T9='Info_Elternbeiträge mit Grenzen'!AA$11),AND($A9&lt;$Y$12,'Info_Elternbeiträge mit Grenzen'!T9='Info_Elternbeiträge mit Grenzen'!AA$12),AND($A9&lt;$Y$13,'Info_Elternbeiträge mit Grenzen'!T9='Info_Elternbeiträge mit Grenzen'!AA$13))=TRUE,'Eingabe Kinderzahlen'!T9," ")</f>
        <v>0</v>
      </c>
      <c r="U9" s="301">
        <f>IF(OR(AND($A9&lt;$Y$9,'Info_Elternbeiträge mit Grenzen'!U9='Info_Elternbeiträge mit Grenzen'!AB$9),AND($A9&lt;$Y$10,'Info_Elternbeiträge mit Grenzen'!U9='Info_Elternbeiträge mit Grenzen'!AB$10),AND($A9&lt;$Y$11,'Info_Elternbeiträge mit Grenzen'!U9='Info_Elternbeiträge mit Grenzen'!AB$11),AND($A9&lt;$Y$12,'Info_Elternbeiträge mit Grenzen'!U9='Info_Elternbeiträge mit Grenzen'!AB$12),AND($A9&lt;$Y$13,'Info_Elternbeiträge mit Grenzen'!U9='Info_Elternbeiträge mit Grenzen'!AB$13))=TRUE,'Eingabe Kinderzahlen'!U9," ")</f>
        <v>0</v>
      </c>
      <c r="V9" s="301">
        <f>IF(OR(AND($A9&lt;$Y$9,'Info_Elternbeiträge mit Grenzen'!V9='Info_Elternbeiträge mit Grenzen'!AC$9),AND($A9&lt;$Y$10,'Info_Elternbeiträge mit Grenzen'!V9='Info_Elternbeiträge mit Grenzen'!AC$10),AND($A9&lt;$Y$11,'Info_Elternbeiträge mit Grenzen'!V9='Info_Elternbeiträge mit Grenzen'!AC$11),AND($A9&lt;$Y$12,'Info_Elternbeiträge mit Grenzen'!V9='Info_Elternbeiträge mit Grenzen'!AC$12),AND($A9&lt;$Y$13,'Info_Elternbeiträge mit Grenzen'!V9='Info_Elternbeiträge mit Grenzen'!AC$13))=TRUE,'Eingabe Kinderzahlen'!V9," ")</f>
        <v>0</v>
      </c>
      <c r="W9" s="301">
        <f>IF(OR(AND($A9&lt;$Y$9,'Info_Elternbeiträge mit Grenzen'!W9='Info_Elternbeiträge mit Grenzen'!AD$9),AND($A9&lt;$Y$10,'Info_Elternbeiträge mit Grenzen'!W9='Info_Elternbeiträge mit Grenzen'!AD$10),AND($A9&lt;$Y$11,'Info_Elternbeiträge mit Grenzen'!W9='Info_Elternbeiträge mit Grenzen'!AD$11),AND($A9&lt;$Y$12,'Info_Elternbeiträge mit Grenzen'!W9='Info_Elternbeiträge mit Grenzen'!AD$12),AND($A9&lt;$Y$13,'Info_Elternbeiträge mit Grenzen'!W9='Info_Elternbeiträge mit Grenzen'!AD$13))=TRUE,'Eingabe Kinderzahlen'!W9," ")</f>
        <v>0</v>
      </c>
      <c r="Y9" s="354">
        <f>Auswahltabelle!B13</f>
        <v>2916.6666666666665</v>
      </c>
      <c r="Z9" s="352">
        <f>IF(Eingabe!$H$5=Auswahltabelle!$A$5,Auswahltabelle!C13,IF(Eingabe!$H$5=Auswahltabelle!$A$6,Auswahltabelle!C21,Auswahltabelle!$C30))</f>
        <v>0</v>
      </c>
      <c r="AA9" s="352">
        <f>IF(Eingabe!$H$5=Auswahltabelle!$A$5,Auswahltabelle!D13,IF(Eingabe!$H$5=Auswahltabelle!$A$6,Auswahltabelle!D21,Auswahltabelle!$C30))</f>
        <v>0</v>
      </c>
      <c r="AB9" s="352">
        <f>IF(Eingabe!$H$5=Auswahltabelle!$A$5,Auswahltabelle!E13,IF(Eingabe!$H$5=Auswahltabelle!$A$6,Auswahltabelle!E21,Auswahltabelle!$C30))</f>
        <v>0</v>
      </c>
      <c r="AC9" s="352">
        <f>IF(Eingabe!$H$5=Auswahltabelle!$A$5,Auswahltabelle!F13,IF(Eingabe!$H$5=Auswahltabelle!$A$6,Auswahltabelle!F21,Auswahltabelle!$C30))</f>
        <v>0</v>
      </c>
      <c r="AD9" s="352">
        <f>IF(Eingabe!$H$5=Auswahltabelle!$A$5,Auswahltabelle!G13,IF(Eingabe!$H$5=Auswahltabelle!$A$6,Auswahltabelle!G21,Auswahltabelle!$C30))</f>
        <v>0</v>
      </c>
    </row>
    <row r="10" spans="1:30" x14ac:dyDescent="0.25">
      <c r="A10" s="323">
        <f>Eingabe!A55</f>
        <v>2201</v>
      </c>
      <c r="B10" s="152" t="s">
        <v>6</v>
      </c>
      <c r="C10" s="252">
        <f>Eingabe!D55</f>
        <v>2300</v>
      </c>
      <c r="D10" s="298">
        <f>IF(OR(AND($A10&lt;$Y$9,'Info_Elternbeiträge mit Grenzen'!D10='Info_Elternbeiträge mit Grenzen'!Z$9),AND($A10&lt;$Y$10,'Info_Elternbeiträge mit Grenzen'!D10='Info_Elternbeiträge mit Grenzen'!Z$10),AND($A10&lt;$Y$11,'Info_Elternbeiträge mit Grenzen'!D10='Info_Elternbeiträge mit Grenzen'!Z$11),AND($A10&lt;$Y$12,'Info_Elternbeiträge mit Grenzen'!D10='Info_Elternbeiträge mit Grenzen'!Z$12),AND($A10&lt;$Y$13,'Info_Elternbeiträge mit Grenzen'!D10='Info_Elternbeiträge mit Grenzen'!Z$13))=TRUE,'Eingabe Kinderzahlen'!D10," ")</f>
        <v>0</v>
      </c>
      <c r="E10" s="298">
        <f>IF(OR(AND($A10&lt;$Y$9,'Info_Elternbeiträge mit Grenzen'!E10='Info_Elternbeiträge mit Grenzen'!AA$9),AND($A10&lt;$Y$10,'Info_Elternbeiträge mit Grenzen'!E10='Info_Elternbeiträge mit Grenzen'!AA$10),AND($A10&lt;$Y$11,'Info_Elternbeiträge mit Grenzen'!E10='Info_Elternbeiträge mit Grenzen'!AA$11),AND($A10&lt;$Y$12,'Info_Elternbeiträge mit Grenzen'!E10='Info_Elternbeiträge mit Grenzen'!AA$12),AND($A10&lt;$Y$13,'Info_Elternbeiträge mit Grenzen'!E10='Info_Elternbeiträge mit Grenzen'!AA$13))=TRUE,'Eingabe Kinderzahlen'!E10," ")</f>
        <v>0</v>
      </c>
      <c r="F10" s="298">
        <f>IF(OR(AND($A10&lt;$Y$9,'Info_Elternbeiträge mit Grenzen'!F10='Info_Elternbeiträge mit Grenzen'!AB$9),AND($A10&lt;$Y$10,'Info_Elternbeiträge mit Grenzen'!F10='Info_Elternbeiträge mit Grenzen'!AB$10),AND($A10&lt;$Y$11,'Info_Elternbeiträge mit Grenzen'!F10='Info_Elternbeiträge mit Grenzen'!AB$11),AND($A10&lt;$Y$12,'Info_Elternbeiträge mit Grenzen'!F10='Info_Elternbeiträge mit Grenzen'!AB$12),AND($A10&lt;$Y$13,'Info_Elternbeiträge mit Grenzen'!F10='Info_Elternbeiträge mit Grenzen'!AB$13))=TRUE,'Eingabe Kinderzahlen'!F10," ")</f>
        <v>0</v>
      </c>
      <c r="G10" s="298">
        <f>IF(OR(AND($A10&lt;$Y$9,'Info_Elternbeiträge mit Grenzen'!G10='Info_Elternbeiträge mit Grenzen'!AC$9),AND($A10&lt;$Y$10,'Info_Elternbeiträge mit Grenzen'!G10='Info_Elternbeiträge mit Grenzen'!AC$10),AND($A10&lt;$Y$11,'Info_Elternbeiträge mit Grenzen'!G10='Info_Elternbeiträge mit Grenzen'!AC$11),AND($A10&lt;$Y$12,'Info_Elternbeiträge mit Grenzen'!G10='Info_Elternbeiträge mit Grenzen'!AC$12),AND($A10&lt;$Y$13,'Info_Elternbeiträge mit Grenzen'!G10='Info_Elternbeiträge mit Grenzen'!AC$13))=TRUE,'Eingabe Kinderzahlen'!G10," ")</f>
        <v>0</v>
      </c>
      <c r="H10" s="298">
        <f>IF(OR(AND($A10&lt;$Y$9,'Info_Elternbeiträge mit Grenzen'!H10='Info_Elternbeiträge mit Grenzen'!AD$9),AND($A10&lt;$Y$10,'Info_Elternbeiträge mit Grenzen'!H10='Info_Elternbeiträge mit Grenzen'!AD$10),AND($A10&lt;$Y$11,'Info_Elternbeiträge mit Grenzen'!H10='Info_Elternbeiträge mit Grenzen'!AD$11),AND($A10&lt;$Y$12,'Info_Elternbeiträge mit Grenzen'!H10='Info_Elternbeiträge mit Grenzen'!AD$12),AND($A10&lt;$Y$13,'Info_Elternbeiträge mit Grenzen'!H10='Info_Elternbeiträge mit Grenzen'!AD$13))=TRUE,'Eingabe Kinderzahlen'!H10," ")</f>
        <v>0</v>
      </c>
      <c r="I10" s="299">
        <f>IF(OR(AND($A10&lt;$Y$9,'Info_Elternbeiträge mit Grenzen'!I10='Info_Elternbeiträge mit Grenzen'!Z$9),AND($A10&lt;$Y$10,'Info_Elternbeiträge mit Grenzen'!I10='Info_Elternbeiträge mit Grenzen'!Z$10),AND($A10&lt;$Y$11,'Info_Elternbeiträge mit Grenzen'!I10='Info_Elternbeiträge mit Grenzen'!Z$11),AND($A10&lt;$Y$12,'Info_Elternbeiträge mit Grenzen'!I10='Info_Elternbeiträge mit Grenzen'!Z$12),AND($A10&lt;$Y$13,'Info_Elternbeiträge mit Grenzen'!I10='Info_Elternbeiträge mit Grenzen'!Z$13))=TRUE,'Eingabe Kinderzahlen'!I10," ")</f>
        <v>0</v>
      </c>
      <c r="J10" s="299">
        <f>IF(OR(AND($A10&lt;$Y$9,'Info_Elternbeiträge mit Grenzen'!J10='Info_Elternbeiträge mit Grenzen'!AA$9),AND($A10&lt;$Y$10,'Info_Elternbeiträge mit Grenzen'!J10='Info_Elternbeiträge mit Grenzen'!AA$10),AND($A10&lt;$Y$11,'Info_Elternbeiträge mit Grenzen'!J10='Info_Elternbeiträge mit Grenzen'!AA$11),AND($A10&lt;$Y$12,'Info_Elternbeiträge mit Grenzen'!J10='Info_Elternbeiträge mit Grenzen'!AA$12),AND($A10&lt;$Y$13,'Info_Elternbeiträge mit Grenzen'!J10='Info_Elternbeiträge mit Grenzen'!AA$13))=TRUE,'Eingabe Kinderzahlen'!J10," ")</f>
        <v>0</v>
      </c>
      <c r="K10" s="299">
        <f>IF(OR(AND($A10&lt;$Y$9,'Info_Elternbeiträge mit Grenzen'!K10='Info_Elternbeiträge mit Grenzen'!AB$9),AND($A10&lt;$Y$10,'Info_Elternbeiträge mit Grenzen'!K10='Info_Elternbeiträge mit Grenzen'!AB$10),AND($A10&lt;$Y$11,'Info_Elternbeiträge mit Grenzen'!K10='Info_Elternbeiträge mit Grenzen'!AB$11),AND($A10&lt;$Y$12,'Info_Elternbeiträge mit Grenzen'!K10='Info_Elternbeiträge mit Grenzen'!AB$12),AND($A10&lt;$Y$13,'Info_Elternbeiträge mit Grenzen'!K10='Info_Elternbeiträge mit Grenzen'!AB$13))=TRUE,'Eingabe Kinderzahlen'!K10," ")</f>
        <v>0</v>
      </c>
      <c r="L10" s="299">
        <f>IF(OR(AND($A10&lt;$Y$9,'Info_Elternbeiträge mit Grenzen'!L10='Info_Elternbeiträge mit Grenzen'!AC$9),AND($A10&lt;$Y$10,'Info_Elternbeiträge mit Grenzen'!L10='Info_Elternbeiträge mit Grenzen'!AC$10),AND($A10&lt;$Y$11,'Info_Elternbeiträge mit Grenzen'!L10='Info_Elternbeiträge mit Grenzen'!AC$11),AND($A10&lt;$Y$12,'Info_Elternbeiträge mit Grenzen'!L10='Info_Elternbeiträge mit Grenzen'!AC$12),AND($A10&lt;$Y$13,'Info_Elternbeiträge mit Grenzen'!L10='Info_Elternbeiträge mit Grenzen'!AC$13))=TRUE,'Eingabe Kinderzahlen'!L10," ")</f>
        <v>0</v>
      </c>
      <c r="M10" s="299">
        <f>IF(OR(AND($A10&lt;$Y$9,'Info_Elternbeiträge mit Grenzen'!M10='Info_Elternbeiträge mit Grenzen'!AD$9),AND($A10&lt;$Y$10,'Info_Elternbeiträge mit Grenzen'!M10='Info_Elternbeiträge mit Grenzen'!AD$10),AND($A10&lt;$Y$11,'Info_Elternbeiträge mit Grenzen'!M10='Info_Elternbeiträge mit Grenzen'!AD$11),AND($A10&lt;$Y$12,'Info_Elternbeiträge mit Grenzen'!M10='Info_Elternbeiträge mit Grenzen'!AD$12),AND($A10&lt;$Y$13,'Info_Elternbeiträge mit Grenzen'!M10='Info_Elternbeiträge mit Grenzen'!AD$13))=TRUE,'Eingabe Kinderzahlen'!M10," ")</f>
        <v>0</v>
      </c>
      <c r="N10" s="300">
        <f>IF(OR(AND($A10&lt;$Y$9,'Info_Elternbeiträge mit Grenzen'!N10='Info_Elternbeiträge mit Grenzen'!Z$9),AND($A10&lt;$Y$10,'Info_Elternbeiträge mit Grenzen'!N10='Info_Elternbeiträge mit Grenzen'!Z$10),AND($A10&lt;$Y$11,'Info_Elternbeiträge mit Grenzen'!N10='Info_Elternbeiträge mit Grenzen'!Z$11),AND($A10&lt;$Y$12,'Info_Elternbeiträge mit Grenzen'!N10='Info_Elternbeiträge mit Grenzen'!Z$12),AND($A10&lt;$Y$13,'Info_Elternbeiträge mit Grenzen'!N10='Info_Elternbeiträge mit Grenzen'!Z$13))=TRUE,'Eingabe Kinderzahlen'!N10," ")</f>
        <v>0</v>
      </c>
      <c r="O10" s="300">
        <f>IF(OR(AND($A10&lt;$Y$9,'Info_Elternbeiträge mit Grenzen'!O10='Info_Elternbeiträge mit Grenzen'!AA$9),AND($A10&lt;$Y$10,'Info_Elternbeiträge mit Grenzen'!O10='Info_Elternbeiträge mit Grenzen'!AA$10),AND($A10&lt;$Y$11,'Info_Elternbeiträge mit Grenzen'!O10='Info_Elternbeiträge mit Grenzen'!AA$11),AND($A10&lt;$Y$12,'Info_Elternbeiträge mit Grenzen'!O10='Info_Elternbeiträge mit Grenzen'!AA$12),AND($A10&lt;$Y$13,'Info_Elternbeiträge mit Grenzen'!O10='Info_Elternbeiträge mit Grenzen'!AA$13))=TRUE,'Eingabe Kinderzahlen'!O10," ")</f>
        <v>0</v>
      </c>
      <c r="P10" s="300">
        <f>IF(OR(AND($A10&lt;$Y$9,'Info_Elternbeiträge mit Grenzen'!P10='Info_Elternbeiträge mit Grenzen'!AB$9),AND($A10&lt;$Y$10,'Info_Elternbeiträge mit Grenzen'!P10='Info_Elternbeiträge mit Grenzen'!AB$10),AND($A10&lt;$Y$11,'Info_Elternbeiträge mit Grenzen'!P10='Info_Elternbeiträge mit Grenzen'!AB$11),AND($A10&lt;$Y$12,'Info_Elternbeiträge mit Grenzen'!P10='Info_Elternbeiträge mit Grenzen'!AB$12),AND($A10&lt;$Y$13,'Info_Elternbeiträge mit Grenzen'!P10='Info_Elternbeiträge mit Grenzen'!AB$13))=TRUE,'Eingabe Kinderzahlen'!P10," ")</f>
        <v>0</v>
      </c>
      <c r="Q10" s="300">
        <f>IF(OR(AND($A10&lt;$Y$9,'Info_Elternbeiträge mit Grenzen'!Q10='Info_Elternbeiträge mit Grenzen'!AC$9),AND($A10&lt;$Y$10,'Info_Elternbeiträge mit Grenzen'!Q10='Info_Elternbeiträge mit Grenzen'!AC$10),AND($A10&lt;$Y$11,'Info_Elternbeiträge mit Grenzen'!Q10='Info_Elternbeiträge mit Grenzen'!AC$11),AND($A10&lt;$Y$12,'Info_Elternbeiträge mit Grenzen'!Q10='Info_Elternbeiträge mit Grenzen'!AC$12),AND($A10&lt;$Y$13,'Info_Elternbeiträge mit Grenzen'!Q10='Info_Elternbeiträge mit Grenzen'!AC$13))=TRUE,'Eingabe Kinderzahlen'!Q10," ")</f>
        <v>0</v>
      </c>
      <c r="R10" s="300">
        <f>IF(OR(AND($A10&lt;$Y$9,'Info_Elternbeiträge mit Grenzen'!R10='Info_Elternbeiträge mit Grenzen'!AD$9),AND($A10&lt;$Y$10,'Info_Elternbeiträge mit Grenzen'!R10='Info_Elternbeiträge mit Grenzen'!AD$10),AND($A10&lt;$Y$11,'Info_Elternbeiträge mit Grenzen'!R10='Info_Elternbeiträge mit Grenzen'!AD$11),AND($A10&lt;$Y$12,'Info_Elternbeiträge mit Grenzen'!R10='Info_Elternbeiträge mit Grenzen'!AD$12),AND($A10&lt;$Y$13,'Info_Elternbeiträge mit Grenzen'!R10='Info_Elternbeiträge mit Grenzen'!AD$13))=TRUE,'Eingabe Kinderzahlen'!R10," ")</f>
        <v>0</v>
      </c>
      <c r="S10" s="301">
        <f>IF(OR(AND($A10&lt;$Y$9,'Info_Elternbeiträge mit Grenzen'!S10='Info_Elternbeiträge mit Grenzen'!Z$9),AND($A10&lt;$Y$10,'Info_Elternbeiträge mit Grenzen'!S10='Info_Elternbeiträge mit Grenzen'!Z$10),AND($A10&lt;$Y$11,'Info_Elternbeiträge mit Grenzen'!S10='Info_Elternbeiträge mit Grenzen'!Z$11),AND($A10&lt;$Y$12,'Info_Elternbeiträge mit Grenzen'!S10='Info_Elternbeiträge mit Grenzen'!Z$12),AND($A10&lt;$Y$13,'Info_Elternbeiträge mit Grenzen'!S10='Info_Elternbeiträge mit Grenzen'!Z$13))=TRUE,'Eingabe Kinderzahlen'!S10," ")</f>
        <v>0</v>
      </c>
      <c r="T10" s="301">
        <f>IF(OR(AND($A10&lt;$Y$9,'Info_Elternbeiträge mit Grenzen'!T10='Info_Elternbeiträge mit Grenzen'!AA$9),AND($A10&lt;$Y$10,'Info_Elternbeiträge mit Grenzen'!T10='Info_Elternbeiträge mit Grenzen'!AA$10),AND($A10&lt;$Y$11,'Info_Elternbeiträge mit Grenzen'!T10='Info_Elternbeiträge mit Grenzen'!AA$11),AND($A10&lt;$Y$12,'Info_Elternbeiträge mit Grenzen'!T10='Info_Elternbeiträge mit Grenzen'!AA$12),AND($A10&lt;$Y$13,'Info_Elternbeiträge mit Grenzen'!T10='Info_Elternbeiträge mit Grenzen'!AA$13))=TRUE,'Eingabe Kinderzahlen'!T10," ")</f>
        <v>0</v>
      </c>
      <c r="U10" s="301">
        <f>IF(OR(AND($A10&lt;$Y$9,'Info_Elternbeiträge mit Grenzen'!U10='Info_Elternbeiträge mit Grenzen'!AB$9),AND($A10&lt;$Y$10,'Info_Elternbeiträge mit Grenzen'!U10='Info_Elternbeiträge mit Grenzen'!AB$10),AND($A10&lt;$Y$11,'Info_Elternbeiträge mit Grenzen'!U10='Info_Elternbeiträge mit Grenzen'!AB$11),AND($A10&lt;$Y$12,'Info_Elternbeiträge mit Grenzen'!U10='Info_Elternbeiträge mit Grenzen'!AB$12),AND($A10&lt;$Y$13,'Info_Elternbeiträge mit Grenzen'!U10='Info_Elternbeiträge mit Grenzen'!AB$13))=TRUE,'Eingabe Kinderzahlen'!U10," ")</f>
        <v>0</v>
      </c>
      <c r="V10" s="301">
        <f>IF(OR(AND($A10&lt;$Y$9,'Info_Elternbeiträge mit Grenzen'!V10='Info_Elternbeiträge mit Grenzen'!AC$9),AND($A10&lt;$Y$10,'Info_Elternbeiträge mit Grenzen'!V10='Info_Elternbeiträge mit Grenzen'!AC$10),AND($A10&lt;$Y$11,'Info_Elternbeiträge mit Grenzen'!V10='Info_Elternbeiträge mit Grenzen'!AC$11),AND($A10&lt;$Y$12,'Info_Elternbeiträge mit Grenzen'!V10='Info_Elternbeiträge mit Grenzen'!AC$12),AND($A10&lt;$Y$13,'Info_Elternbeiträge mit Grenzen'!V10='Info_Elternbeiträge mit Grenzen'!AC$13))=TRUE,'Eingabe Kinderzahlen'!V10," ")</f>
        <v>0</v>
      </c>
      <c r="W10" s="301">
        <f>IF(OR(AND($A10&lt;$Y$9,'Info_Elternbeiträge mit Grenzen'!W10='Info_Elternbeiträge mit Grenzen'!AD$9),AND($A10&lt;$Y$10,'Info_Elternbeiträge mit Grenzen'!W10='Info_Elternbeiträge mit Grenzen'!AD$10),AND($A10&lt;$Y$11,'Info_Elternbeiträge mit Grenzen'!W10='Info_Elternbeiträge mit Grenzen'!AD$11),AND($A10&lt;$Y$12,'Info_Elternbeiträge mit Grenzen'!W10='Info_Elternbeiträge mit Grenzen'!AD$12),AND($A10&lt;$Y$13,'Info_Elternbeiträge mit Grenzen'!W10='Info_Elternbeiträge mit Grenzen'!AD$13))=TRUE,'Eingabe Kinderzahlen'!W10," ")</f>
        <v>0</v>
      </c>
      <c r="Y10" s="354">
        <f>Auswahltabelle!B14</f>
        <v>3333.3333333333335</v>
      </c>
      <c r="Z10" s="352">
        <f>IF(Eingabe!$H$5=Auswahltabelle!$A$5,Auswahltabelle!C14,IF(Eingabe!$H$5=Auswahltabelle!$A$6,Auswahltabelle!C22,Auswahltabelle!$C31))</f>
        <v>48</v>
      </c>
      <c r="AA10" s="352">
        <f>IF(Eingabe!$H$5=Auswahltabelle!$A$5,Auswahltabelle!D14,IF(Eingabe!$H$5=Auswahltabelle!$A$6,Auswahltabelle!D22,Auswahltabelle!$C31))</f>
        <v>54</v>
      </c>
      <c r="AB10" s="352">
        <f>IF(Eingabe!$H$5=Auswahltabelle!$A$5,Auswahltabelle!E14,IF(Eingabe!$H$5=Auswahltabelle!$A$6,Auswahltabelle!E22,Auswahltabelle!$C31))</f>
        <v>60</v>
      </c>
      <c r="AC10" s="352">
        <f>IF(Eingabe!$H$5=Auswahltabelle!$A$5,Auswahltabelle!F14,IF(Eingabe!$H$5=Auswahltabelle!$A$6,Auswahltabelle!F22,Auswahltabelle!$C31))</f>
        <v>66</v>
      </c>
      <c r="AD10" s="352">
        <f>IF(Eingabe!$H$5=Auswahltabelle!$A$5,Auswahltabelle!G14,IF(Eingabe!$H$5=Auswahltabelle!$A$6,Auswahltabelle!G22,Auswahltabelle!$C31))</f>
        <v>72</v>
      </c>
    </row>
    <row r="11" spans="1:30" x14ac:dyDescent="0.25">
      <c r="A11" s="323">
        <f>Eingabe!A56</f>
        <v>2301</v>
      </c>
      <c r="B11" s="152" t="s">
        <v>6</v>
      </c>
      <c r="C11" s="252">
        <f>Eingabe!D56</f>
        <v>2400</v>
      </c>
      <c r="D11" s="298">
        <f>IF(OR(AND($A11&lt;$Y$9,'Info_Elternbeiträge mit Grenzen'!D11='Info_Elternbeiträge mit Grenzen'!Z$9),AND($A11&lt;$Y$10,'Info_Elternbeiträge mit Grenzen'!D11='Info_Elternbeiträge mit Grenzen'!Z$10),AND($A11&lt;$Y$11,'Info_Elternbeiträge mit Grenzen'!D11='Info_Elternbeiträge mit Grenzen'!Z$11),AND($A11&lt;$Y$12,'Info_Elternbeiträge mit Grenzen'!D11='Info_Elternbeiträge mit Grenzen'!Z$12),AND($A11&lt;$Y$13,'Info_Elternbeiträge mit Grenzen'!D11='Info_Elternbeiträge mit Grenzen'!Z$13))=TRUE,'Eingabe Kinderzahlen'!D11," ")</f>
        <v>0</v>
      </c>
      <c r="E11" s="298">
        <f>IF(OR(AND($A11&lt;$Y$9,'Info_Elternbeiträge mit Grenzen'!E11='Info_Elternbeiträge mit Grenzen'!AA$9),AND($A11&lt;$Y$10,'Info_Elternbeiträge mit Grenzen'!E11='Info_Elternbeiträge mit Grenzen'!AA$10),AND($A11&lt;$Y$11,'Info_Elternbeiträge mit Grenzen'!E11='Info_Elternbeiträge mit Grenzen'!AA$11),AND($A11&lt;$Y$12,'Info_Elternbeiträge mit Grenzen'!E11='Info_Elternbeiträge mit Grenzen'!AA$12),AND($A11&lt;$Y$13,'Info_Elternbeiträge mit Grenzen'!E11='Info_Elternbeiträge mit Grenzen'!AA$13))=TRUE,'Eingabe Kinderzahlen'!E11," ")</f>
        <v>0</v>
      </c>
      <c r="F11" s="298">
        <f>IF(OR(AND($A11&lt;$Y$9,'Info_Elternbeiträge mit Grenzen'!F11='Info_Elternbeiträge mit Grenzen'!AB$9),AND($A11&lt;$Y$10,'Info_Elternbeiträge mit Grenzen'!F11='Info_Elternbeiträge mit Grenzen'!AB$10),AND($A11&lt;$Y$11,'Info_Elternbeiträge mit Grenzen'!F11='Info_Elternbeiträge mit Grenzen'!AB$11),AND($A11&lt;$Y$12,'Info_Elternbeiträge mit Grenzen'!F11='Info_Elternbeiträge mit Grenzen'!AB$12),AND($A11&lt;$Y$13,'Info_Elternbeiträge mit Grenzen'!F11='Info_Elternbeiträge mit Grenzen'!AB$13))=TRUE,'Eingabe Kinderzahlen'!F11," ")</f>
        <v>0</v>
      </c>
      <c r="G11" s="298">
        <f>IF(OR(AND($A11&lt;$Y$9,'Info_Elternbeiträge mit Grenzen'!G11='Info_Elternbeiträge mit Grenzen'!AC$9),AND($A11&lt;$Y$10,'Info_Elternbeiträge mit Grenzen'!G11='Info_Elternbeiträge mit Grenzen'!AC$10),AND($A11&lt;$Y$11,'Info_Elternbeiträge mit Grenzen'!G11='Info_Elternbeiträge mit Grenzen'!AC$11),AND($A11&lt;$Y$12,'Info_Elternbeiträge mit Grenzen'!G11='Info_Elternbeiträge mit Grenzen'!AC$12),AND($A11&lt;$Y$13,'Info_Elternbeiträge mit Grenzen'!G11='Info_Elternbeiträge mit Grenzen'!AC$13))=TRUE,'Eingabe Kinderzahlen'!G11," ")</f>
        <v>0</v>
      </c>
      <c r="H11" s="298">
        <f>IF(OR(AND($A11&lt;$Y$9,'Info_Elternbeiträge mit Grenzen'!H11='Info_Elternbeiträge mit Grenzen'!AD$9),AND($A11&lt;$Y$10,'Info_Elternbeiträge mit Grenzen'!H11='Info_Elternbeiträge mit Grenzen'!AD$10),AND($A11&lt;$Y$11,'Info_Elternbeiträge mit Grenzen'!H11='Info_Elternbeiträge mit Grenzen'!AD$11),AND($A11&lt;$Y$12,'Info_Elternbeiträge mit Grenzen'!H11='Info_Elternbeiträge mit Grenzen'!AD$12),AND($A11&lt;$Y$13,'Info_Elternbeiträge mit Grenzen'!H11='Info_Elternbeiträge mit Grenzen'!AD$13))=TRUE,'Eingabe Kinderzahlen'!H11," ")</f>
        <v>0</v>
      </c>
      <c r="I11" s="299">
        <f>IF(OR(AND($A11&lt;$Y$9,'Info_Elternbeiträge mit Grenzen'!I11='Info_Elternbeiträge mit Grenzen'!Z$9),AND($A11&lt;$Y$10,'Info_Elternbeiträge mit Grenzen'!I11='Info_Elternbeiträge mit Grenzen'!Z$10),AND($A11&lt;$Y$11,'Info_Elternbeiträge mit Grenzen'!I11='Info_Elternbeiträge mit Grenzen'!Z$11),AND($A11&lt;$Y$12,'Info_Elternbeiträge mit Grenzen'!I11='Info_Elternbeiträge mit Grenzen'!Z$12),AND($A11&lt;$Y$13,'Info_Elternbeiträge mit Grenzen'!I11='Info_Elternbeiträge mit Grenzen'!Z$13))=TRUE,'Eingabe Kinderzahlen'!I11," ")</f>
        <v>0</v>
      </c>
      <c r="J11" s="299">
        <f>IF(OR(AND($A11&lt;$Y$9,'Info_Elternbeiträge mit Grenzen'!J11='Info_Elternbeiträge mit Grenzen'!AA$9),AND($A11&lt;$Y$10,'Info_Elternbeiträge mit Grenzen'!J11='Info_Elternbeiträge mit Grenzen'!AA$10),AND($A11&lt;$Y$11,'Info_Elternbeiträge mit Grenzen'!J11='Info_Elternbeiträge mit Grenzen'!AA$11),AND($A11&lt;$Y$12,'Info_Elternbeiträge mit Grenzen'!J11='Info_Elternbeiträge mit Grenzen'!AA$12),AND($A11&lt;$Y$13,'Info_Elternbeiträge mit Grenzen'!J11='Info_Elternbeiträge mit Grenzen'!AA$13))=TRUE,'Eingabe Kinderzahlen'!J11," ")</f>
        <v>0</v>
      </c>
      <c r="K11" s="299">
        <f>IF(OR(AND($A11&lt;$Y$9,'Info_Elternbeiträge mit Grenzen'!K11='Info_Elternbeiträge mit Grenzen'!AB$9),AND($A11&lt;$Y$10,'Info_Elternbeiträge mit Grenzen'!K11='Info_Elternbeiträge mit Grenzen'!AB$10),AND($A11&lt;$Y$11,'Info_Elternbeiträge mit Grenzen'!K11='Info_Elternbeiträge mit Grenzen'!AB$11),AND($A11&lt;$Y$12,'Info_Elternbeiträge mit Grenzen'!K11='Info_Elternbeiträge mit Grenzen'!AB$12),AND($A11&lt;$Y$13,'Info_Elternbeiträge mit Grenzen'!K11='Info_Elternbeiträge mit Grenzen'!AB$13))=TRUE,'Eingabe Kinderzahlen'!K11," ")</f>
        <v>0</v>
      </c>
      <c r="L11" s="299">
        <f>IF(OR(AND($A11&lt;$Y$9,'Info_Elternbeiträge mit Grenzen'!L11='Info_Elternbeiträge mit Grenzen'!AC$9),AND($A11&lt;$Y$10,'Info_Elternbeiträge mit Grenzen'!L11='Info_Elternbeiträge mit Grenzen'!AC$10),AND($A11&lt;$Y$11,'Info_Elternbeiträge mit Grenzen'!L11='Info_Elternbeiträge mit Grenzen'!AC$11),AND($A11&lt;$Y$12,'Info_Elternbeiträge mit Grenzen'!L11='Info_Elternbeiträge mit Grenzen'!AC$12),AND($A11&lt;$Y$13,'Info_Elternbeiträge mit Grenzen'!L11='Info_Elternbeiträge mit Grenzen'!AC$13))=TRUE,'Eingabe Kinderzahlen'!L11," ")</f>
        <v>0</v>
      </c>
      <c r="M11" s="299">
        <f>IF(OR(AND($A11&lt;$Y$9,'Info_Elternbeiträge mit Grenzen'!M11='Info_Elternbeiträge mit Grenzen'!AD$9),AND($A11&lt;$Y$10,'Info_Elternbeiträge mit Grenzen'!M11='Info_Elternbeiträge mit Grenzen'!AD$10),AND($A11&lt;$Y$11,'Info_Elternbeiträge mit Grenzen'!M11='Info_Elternbeiträge mit Grenzen'!AD$11),AND($A11&lt;$Y$12,'Info_Elternbeiträge mit Grenzen'!M11='Info_Elternbeiträge mit Grenzen'!AD$12),AND($A11&lt;$Y$13,'Info_Elternbeiträge mit Grenzen'!M11='Info_Elternbeiträge mit Grenzen'!AD$13))=TRUE,'Eingabe Kinderzahlen'!M11," ")</f>
        <v>0</v>
      </c>
      <c r="N11" s="300">
        <f>IF(OR(AND($A11&lt;$Y$9,'Info_Elternbeiträge mit Grenzen'!N11='Info_Elternbeiträge mit Grenzen'!Z$9),AND($A11&lt;$Y$10,'Info_Elternbeiträge mit Grenzen'!N11='Info_Elternbeiträge mit Grenzen'!Z$10),AND($A11&lt;$Y$11,'Info_Elternbeiträge mit Grenzen'!N11='Info_Elternbeiträge mit Grenzen'!Z$11),AND($A11&lt;$Y$12,'Info_Elternbeiträge mit Grenzen'!N11='Info_Elternbeiträge mit Grenzen'!Z$12),AND($A11&lt;$Y$13,'Info_Elternbeiträge mit Grenzen'!N11='Info_Elternbeiträge mit Grenzen'!Z$13))=TRUE,'Eingabe Kinderzahlen'!N11," ")</f>
        <v>0</v>
      </c>
      <c r="O11" s="300">
        <f>IF(OR(AND($A11&lt;$Y$9,'Info_Elternbeiträge mit Grenzen'!O11='Info_Elternbeiträge mit Grenzen'!AA$9),AND($A11&lt;$Y$10,'Info_Elternbeiträge mit Grenzen'!O11='Info_Elternbeiträge mit Grenzen'!AA$10),AND($A11&lt;$Y$11,'Info_Elternbeiträge mit Grenzen'!O11='Info_Elternbeiträge mit Grenzen'!AA$11),AND($A11&lt;$Y$12,'Info_Elternbeiträge mit Grenzen'!O11='Info_Elternbeiträge mit Grenzen'!AA$12),AND($A11&lt;$Y$13,'Info_Elternbeiträge mit Grenzen'!O11='Info_Elternbeiträge mit Grenzen'!AA$13))=TRUE,'Eingabe Kinderzahlen'!O11," ")</f>
        <v>0</v>
      </c>
      <c r="P11" s="300">
        <f>IF(OR(AND($A11&lt;$Y$9,'Info_Elternbeiträge mit Grenzen'!P11='Info_Elternbeiträge mit Grenzen'!AB$9),AND($A11&lt;$Y$10,'Info_Elternbeiträge mit Grenzen'!P11='Info_Elternbeiträge mit Grenzen'!AB$10),AND($A11&lt;$Y$11,'Info_Elternbeiträge mit Grenzen'!P11='Info_Elternbeiträge mit Grenzen'!AB$11),AND($A11&lt;$Y$12,'Info_Elternbeiträge mit Grenzen'!P11='Info_Elternbeiträge mit Grenzen'!AB$12),AND($A11&lt;$Y$13,'Info_Elternbeiträge mit Grenzen'!P11='Info_Elternbeiträge mit Grenzen'!AB$13))=TRUE,'Eingabe Kinderzahlen'!P11," ")</f>
        <v>0</v>
      </c>
      <c r="Q11" s="300">
        <f>IF(OR(AND($A11&lt;$Y$9,'Info_Elternbeiträge mit Grenzen'!Q11='Info_Elternbeiträge mit Grenzen'!AC$9),AND($A11&lt;$Y$10,'Info_Elternbeiträge mit Grenzen'!Q11='Info_Elternbeiträge mit Grenzen'!AC$10),AND($A11&lt;$Y$11,'Info_Elternbeiträge mit Grenzen'!Q11='Info_Elternbeiträge mit Grenzen'!AC$11),AND($A11&lt;$Y$12,'Info_Elternbeiträge mit Grenzen'!Q11='Info_Elternbeiträge mit Grenzen'!AC$12),AND($A11&lt;$Y$13,'Info_Elternbeiträge mit Grenzen'!Q11='Info_Elternbeiträge mit Grenzen'!AC$13))=TRUE,'Eingabe Kinderzahlen'!Q11," ")</f>
        <v>0</v>
      </c>
      <c r="R11" s="300">
        <f>IF(OR(AND($A11&lt;$Y$9,'Info_Elternbeiträge mit Grenzen'!R11='Info_Elternbeiträge mit Grenzen'!AD$9),AND($A11&lt;$Y$10,'Info_Elternbeiträge mit Grenzen'!R11='Info_Elternbeiträge mit Grenzen'!AD$10),AND($A11&lt;$Y$11,'Info_Elternbeiträge mit Grenzen'!R11='Info_Elternbeiträge mit Grenzen'!AD$11),AND($A11&lt;$Y$12,'Info_Elternbeiträge mit Grenzen'!R11='Info_Elternbeiträge mit Grenzen'!AD$12),AND($A11&lt;$Y$13,'Info_Elternbeiträge mit Grenzen'!R11='Info_Elternbeiträge mit Grenzen'!AD$13))=TRUE,'Eingabe Kinderzahlen'!R11," ")</f>
        <v>0</v>
      </c>
      <c r="S11" s="301">
        <f>IF(OR(AND($A11&lt;$Y$9,'Info_Elternbeiträge mit Grenzen'!S11='Info_Elternbeiträge mit Grenzen'!Z$9),AND($A11&lt;$Y$10,'Info_Elternbeiträge mit Grenzen'!S11='Info_Elternbeiträge mit Grenzen'!Z$10),AND($A11&lt;$Y$11,'Info_Elternbeiträge mit Grenzen'!S11='Info_Elternbeiträge mit Grenzen'!Z$11),AND($A11&lt;$Y$12,'Info_Elternbeiträge mit Grenzen'!S11='Info_Elternbeiträge mit Grenzen'!Z$12),AND($A11&lt;$Y$13,'Info_Elternbeiträge mit Grenzen'!S11='Info_Elternbeiträge mit Grenzen'!Z$13))=TRUE,'Eingabe Kinderzahlen'!S11," ")</f>
        <v>0</v>
      </c>
      <c r="T11" s="301">
        <f>IF(OR(AND($A11&lt;$Y$9,'Info_Elternbeiträge mit Grenzen'!T11='Info_Elternbeiträge mit Grenzen'!AA$9),AND($A11&lt;$Y$10,'Info_Elternbeiträge mit Grenzen'!T11='Info_Elternbeiträge mit Grenzen'!AA$10),AND($A11&lt;$Y$11,'Info_Elternbeiträge mit Grenzen'!T11='Info_Elternbeiträge mit Grenzen'!AA$11),AND($A11&lt;$Y$12,'Info_Elternbeiträge mit Grenzen'!T11='Info_Elternbeiträge mit Grenzen'!AA$12),AND($A11&lt;$Y$13,'Info_Elternbeiträge mit Grenzen'!T11='Info_Elternbeiträge mit Grenzen'!AA$13))=TRUE,'Eingabe Kinderzahlen'!T11," ")</f>
        <v>0</v>
      </c>
      <c r="U11" s="301">
        <f>IF(OR(AND($A11&lt;$Y$9,'Info_Elternbeiträge mit Grenzen'!U11='Info_Elternbeiträge mit Grenzen'!AB$9),AND($A11&lt;$Y$10,'Info_Elternbeiträge mit Grenzen'!U11='Info_Elternbeiträge mit Grenzen'!AB$10),AND($A11&lt;$Y$11,'Info_Elternbeiträge mit Grenzen'!U11='Info_Elternbeiträge mit Grenzen'!AB$11),AND($A11&lt;$Y$12,'Info_Elternbeiträge mit Grenzen'!U11='Info_Elternbeiträge mit Grenzen'!AB$12),AND($A11&lt;$Y$13,'Info_Elternbeiträge mit Grenzen'!U11='Info_Elternbeiträge mit Grenzen'!AB$13))=TRUE,'Eingabe Kinderzahlen'!U11," ")</f>
        <v>0</v>
      </c>
      <c r="V11" s="301">
        <f>IF(OR(AND($A11&lt;$Y$9,'Info_Elternbeiträge mit Grenzen'!V11='Info_Elternbeiträge mit Grenzen'!AC$9),AND($A11&lt;$Y$10,'Info_Elternbeiträge mit Grenzen'!V11='Info_Elternbeiträge mit Grenzen'!AC$10),AND($A11&lt;$Y$11,'Info_Elternbeiträge mit Grenzen'!V11='Info_Elternbeiträge mit Grenzen'!AC$11),AND($A11&lt;$Y$12,'Info_Elternbeiträge mit Grenzen'!V11='Info_Elternbeiträge mit Grenzen'!AC$12),AND($A11&lt;$Y$13,'Info_Elternbeiträge mit Grenzen'!V11='Info_Elternbeiträge mit Grenzen'!AC$13))=TRUE,'Eingabe Kinderzahlen'!V11," ")</f>
        <v>0</v>
      </c>
      <c r="W11" s="301">
        <f>IF(OR(AND($A11&lt;$Y$9,'Info_Elternbeiträge mit Grenzen'!W11='Info_Elternbeiträge mit Grenzen'!AD$9),AND($A11&lt;$Y$10,'Info_Elternbeiträge mit Grenzen'!W11='Info_Elternbeiträge mit Grenzen'!AD$10),AND($A11&lt;$Y$11,'Info_Elternbeiträge mit Grenzen'!W11='Info_Elternbeiträge mit Grenzen'!AD$11),AND($A11&lt;$Y$12,'Info_Elternbeiträge mit Grenzen'!W11='Info_Elternbeiträge mit Grenzen'!AD$12),AND($A11&lt;$Y$13,'Info_Elternbeiträge mit Grenzen'!W11='Info_Elternbeiträge mit Grenzen'!AD$13))=TRUE,'Eingabe Kinderzahlen'!W11," ")</f>
        <v>0</v>
      </c>
      <c r="Y11" s="354">
        <f>Auswahltabelle!B15</f>
        <v>3750</v>
      </c>
      <c r="Z11" s="352">
        <f>IF(Eingabe!$H$5=Auswahltabelle!$A$5,Auswahltabelle!C15,IF(Eingabe!$H$5=Auswahltabelle!$A$6,Auswahltabelle!C23,Auswahltabelle!$C32))</f>
        <v>80</v>
      </c>
      <c r="AA11" s="352">
        <f>IF(Eingabe!$H$5=Auswahltabelle!$A$5,Auswahltabelle!D15,IF(Eingabe!$H$5=Auswahltabelle!$A$6,Auswahltabelle!D23,Auswahltabelle!$C32))</f>
        <v>90</v>
      </c>
      <c r="AB11" s="352">
        <f>IF(Eingabe!$H$5=Auswahltabelle!$A$5,Auswahltabelle!E15,IF(Eingabe!$H$5=Auswahltabelle!$A$6,Auswahltabelle!E23,Auswahltabelle!$C32))</f>
        <v>100</v>
      </c>
      <c r="AC11" s="352">
        <f>IF(Eingabe!$H$5=Auswahltabelle!$A$5,Auswahltabelle!F15,IF(Eingabe!$H$5=Auswahltabelle!$A$6,Auswahltabelle!F23,Auswahltabelle!$C32))</f>
        <v>110.00000000000001</v>
      </c>
      <c r="AD11" s="352">
        <f>IF(Eingabe!$H$5=Auswahltabelle!$A$5,Auswahltabelle!G15,IF(Eingabe!$H$5=Auswahltabelle!$A$6,Auswahltabelle!G23,Auswahltabelle!$C32))</f>
        <v>120</v>
      </c>
    </row>
    <row r="12" spans="1:30" x14ac:dyDescent="0.25">
      <c r="A12" s="323">
        <f>Eingabe!A57</f>
        <v>2401</v>
      </c>
      <c r="B12" s="152" t="s">
        <v>6</v>
      </c>
      <c r="C12" s="252">
        <f>Eingabe!D57</f>
        <v>2500</v>
      </c>
      <c r="D12" s="298">
        <f>IF(OR(AND($A12&lt;$Y$9,'Info_Elternbeiträge mit Grenzen'!D12='Info_Elternbeiträge mit Grenzen'!Z$9),AND($A12&lt;$Y$10,'Info_Elternbeiträge mit Grenzen'!D12='Info_Elternbeiträge mit Grenzen'!Z$10),AND($A12&lt;$Y$11,'Info_Elternbeiträge mit Grenzen'!D12='Info_Elternbeiträge mit Grenzen'!Z$11),AND($A12&lt;$Y$12,'Info_Elternbeiträge mit Grenzen'!D12='Info_Elternbeiträge mit Grenzen'!Z$12),AND($A12&lt;$Y$13,'Info_Elternbeiträge mit Grenzen'!D12='Info_Elternbeiträge mit Grenzen'!Z$13))=TRUE,'Eingabe Kinderzahlen'!D12," ")</f>
        <v>0</v>
      </c>
      <c r="E12" s="298">
        <f>IF(OR(AND($A12&lt;$Y$9,'Info_Elternbeiträge mit Grenzen'!E12='Info_Elternbeiträge mit Grenzen'!AA$9),AND($A12&lt;$Y$10,'Info_Elternbeiträge mit Grenzen'!E12='Info_Elternbeiträge mit Grenzen'!AA$10),AND($A12&lt;$Y$11,'Info_Elternbeiträge mit Grenzen'!E12='Info_Elternbeiträge mit Grenzen'!AA$11),AND($A12&lt;$Y$12,'Info_Elternbeiträge mit Grenzen'!E12='Info_Elternbeiträge mit Grenzen'!AA$12),AND($A12&lt;$Y$13,'Info_Elternbeiträge mit Grenzen'!E12='Info_Elternbeiträge mit Grenzen'!AA$13))=TRUE,'Eingabe Kinderzahlen'!E12," ")</f>
        <v>0</v>
      </c>
      <c r="F12" s="298">
        <f>IF(OR(AND($A12&lt;$Y$9,'Info_Elternbeiträge mit Grenzen'!F12='Info_Elternbeiträge mit Grenzen'!AB$9),AND($A12&lt;$Y$10,'Info_Elternbeiträge mit Grenzen'!F12='Info_Elternbeiträge mit Grenzen'!AB$10),AND($A12&lt;$Y$11,'Info_Elternbeiträge mit Grenzen'!F12='Info_Elternbeiträge mit Grenzen'!AB$11),AND($A12&lt;$Y$12,'Info_Elternbeiträge mit Grenzen'!F12='Info_Elternbeiträge mit Grenzen'!AB$12),AND($A12&lt;$Y$13,'Info_Elternbeiträge mit Grenzen'!F12='Info_Elternbeiträge mit Grenzen'!AB$13))=TRUE,'Eingabe Kinderzahlen'!F12," ")</f>
        <v>0</v>
      </c>
      <c r="G12" s="298">
        <f>IF(OR(AND($A12&lt;$Y$9,'Info_Elternbeiträge mit Grenzen'!G12='Info_Elternbeiträge mit Grenzen'!AC$9),AND($A12&lt;$Y$10,'Info_Elternbeiträge mit Grenzen'!G12='Info_Elternbeiträge mit Grenzen'!AC$10),AND($A12&lt;$Y$11,'Info_Elternbeiträge mit Grenzen'!G12='Info_Elternbeiträge mit Grenzen'!AC$11),AND($A12&lt;$Y$12,'Info_Elternbeiträge mit Grenzen'!G12='Info_Elternbeiträge mit Grenzen'!AC$12),AND($A12&lt;$Y$13,'Info_Elternbeiträge mit Grenzen'!G12='Info_Elternbeiträge mit Grenzen'!AC$13))=TRUE,'Eingabe Kinderzahlen'!G12," ")</f>
        <v>0</v>
      </c>
      <c r="H12" s="298">
        <f>IF(OR(AND($A12&lt;$Y$9,'Info_Elternbeiträge mit Grenzen'!H12='Info_Elternbeiträge mit Grenzen'!AD$9),AND($A12&lt;$Y$10,'Info_Elternbeiträge mit Grenzen'!H12='Info_Elternbeiträge mit Grenzen'!AD$10),AND($A12&lt;$Y$11,'Info_Elternbeiträge mit Grenzen'!H12='Info_Elternbeiträge mit Grenzen'!AD$11),AND($A12&lt;$Y$12,'Info_Elternbeiträge mit Grenzen'!H12='Info_Elternbeiträge mit Grenzen'!AD$12),AND($A12&lt;$Y$13,'Info_Elternbeiträge mit Grenzen'!H12='Info_Elternbeiträge mit Grenzen'!AD$13))=TRUE,'Eingabe Kinderzahlen'!H12," ")</f>
        <v>0</v>
      </c>
      <c r="I12" s="299">
        <f>IF(OR(AND($A12&lt;$Y$9,'Info_Elternbeiträge mit Grenzen'!I12='Info_Elternbeiträge mit Grenzen'!Z$9),AND($A12&lt;$Y$10,'Info_Elternbeiträge mit Grenzen'!I12='Info_Elternbeiträge mit Grenzen'!Z$10),AND($A12&lt;$Y$11,'Info_Elternbeiträge mit Grenzen'!I12='Info_Elternbeiträge mit Grenzen'!Z$11),AND($A12&lt;$Y$12,'Info_Elternbeiträge mit Grenzen'!I12='Info_Elternbeiträge mit Grenzen'!Z$12),AND($A12&lt;$Y$13,'Info_Elternbeiträge mit Grenzen'!I12='Info_Elternbeiträge mit Grenzen'!Z$13))=TRUE,'Eingabe Kinderzahlen'!I12," ")</f>
        <v>0</v>
      </c>
      <c r="J12" s="299">
        <f>IF(OR(AND($A12&lt;$Y$9,'Info_Elternbeiträge mit Grenzen'!J12='Info_Elternbeiträge mit Grenzen'!AA$9),AND($A12&lt;$Y$10,'Info_Elternbeiträge mit Grenzen'!J12='Info_Elternbeiträge mit Grenzen'!AA$10),AND($A12&lt;$Y$11,'Info_Elternbeiträge mit Grenzen'!J12='Info_Elternbeiträge mit Grenzen'!AA$11),AND($A12&lt;$Y$12,'Info_Elternbeiträge mit Grenzen'!J12='Info_Elternbeiträge mit Grenzen'!AA$12),AND($A12&lt;$Y$13,'Info_Elternbeiträge mit Grenzen'!J12='Info_Elternbeiträge mit Grenzen'!AA$13))=TRUE,'Eingabe Kinderzahlen'!J12," ")</f>
        <v>0</v>
      </c>
      <c r="K12" s="299">
        <f>IF(OR(AND($A12&lt;$Y$9,'Info_Elternbeiträge mit Grenzen'!K12='Info_Elternbeiträge mit Grenzen'!AB$9),AND($A12&lt;$Y$10,'Info_Elternbeiträge mit Grenzen'!K12='Info_Elternbeiträge mit Grenzen'!AB$10),AND($A12&lt;$Y$11,'Info_Elternbeiträge mit Grenzen'!K12='Info_Elternbeiträge mit Grenzen'!AB$11),AND($A12&lt;$Y$12,'Info_Elternbeiträge mit Grenzen'!K12='Info_Elternbeiträge mit Grenzen'!AB$12),AND($A12&lt;$Y$13,'Info_Elternbeiträge mit Grenzen'!K12='Info_Elternbeiträge mit Grenzen'!AB$13))=TRUE,'Eingabe Kinderzahlen'!K12," ")</f>
        <v>0</v>
      </c>
      <c r="L12" s="299">
        <f>IF(OR(AND($A12&lt;$Y$9,'Info_Elternbeiträge mit Grenzen'!L12='Info_Elternbeiträge mit Grenzen'!AC$9),AND($A12&lt;$Y$10,'Info_Elternbeiträge mit Grenzen'!L12='Info_Elternbeiträge mit Grenzen'!AC$10),AND($A12&lt;$Y$11,'Info_Elternbeiträge mit Grenzen'!L12='Info_Elternbeiträge mit Grenzen'!AC$11),AND($A12&lt;$Y$12,'Info_Elternbeiträge mit Grenzen'!L12='Info_Elternbeiträge mit Grenzen'!AC$12),AND($A12&lt;$Y$13,'Info_Elternbeiträge mit Grenzen'!L12='Info_Elternbeiträge mit Grenzen'!AC$13))=TRUE,'Eingabe Kinderzahlen'!L12," ")</f>
        <v>0</v>
      </c>
      <c r="M12" s="299">
        <f>IF(OR(AND($A12&lt;$Y$9,'Info_Elternbeiträge mit Grenzen'!M12='Info_Elternbeiträge mit Grenzen'!AD$9),AND($A12&lt;$Y$10,'Info_Elternbeiträge mit Grenzen'!M12='Info_Elternbeiträge mit Grenzen'!AD$10),AND($A12&lt;$Y$11,'Info_Elternbeiträge mit Grenzen'!M12='Info_Elternbeiträge mit Grenzen'!AD$11),AND($A12&lt;$Y$12,'Info_Elternbeiträge mit Grenzen'!M12='Info_Elternbeiträge mit Grenzen'!AD$12),AND($A12&lt;$Y$13,'Info_Elternbeiträge mit Grenzen'!M12='Info_Elternbeiträge mit Grenzen'!AD$13))=TRUE,'Eingabe Kinderzahlen'!M12," ")</f>
        <v>0</v>
      </c>
      <c r="N12" s="300">
        <f>IF(OR(AND($A12&lt;$Y$9,'Info_Elternbeiträge mit Grenzen'!N12='Info_Elternbeiträge mit Grenzen'!Z$9),AND($A12&lt;$Y$10,'Info_Elternbeiträge mit Grenzen'!N12='Info_Elternbeiträge mit Grenzen'!Z$10),AND($A12&lt;$Y$11,'Info_Elternbeiträge mit Grenzen'!N12='Info_Elternbeiträge mit Grenzen'!Z$11),AND($A12&lt;$Y$12,'Info_Elternbeiträge mit Grenzen'!N12='Info_Elternbeiträge mit Grenzen'!Z$12),AND($A12&lt;$Y$13,'Info_Elternbeiträge mit Grenzen'!N12='Info_Elternbeiträge mit Grenzen'!Z$13))=TRUE,'Eingabe Kinderzahlen'!N12," ")</f>
        <v>0</v>
      </c>
      <c r="O12" s="300">
        <f>IF(OR(AND($A12&lt;$Y$9,'Info_Elternbeiträge mit Grenzen'!O12='Info_Elternbeiträge mit Grenzen'!AA$9),AND($A12&lt;$Y$10,'Info_Elternbeiträge mit Grenzen'!O12='Info_Elternbeiträge mit Grenzen'!AA$10),AND($A12&lt;$Y$11,'Info_Elternbeiträge mit Grenzen'!O12='Info_Elternbeiträge mit Grenzen'!AA$11),AND($A12&lt;$Y$12,'Info_Elternbeiträge mit Grenzen'!O12='Info_Elternbeiträge mit Grenzen'!AA$12),AND($A12&lt;$Y$13,'Info_Elternbeiträge mit Grenzen'!O12='Info_Elternbeiträge mit Grenzen'!AA$13))=TRUE,'Eingabe Kinderzahlen'!O12," ")</f>
        <v>0</v>
      </c>
      <c r="P12" s="300">
        <f>IF(OR(AND($A12&lt;$Y$9,'Info_Elternbeiträge mit Grenzen'!P12='Info_Elternbeiträge mit Grenzen'!AB$9),AND($A12&lt;$Y$10,'Info_Elternbeiträge mit Grenzen'!P12='Info_Elternbeiträge mit Grenzen'!AB$10),AND($A12&lt;$Y$11,'Info_Elternbeiträge mit Grenzen'!P12='Info_Elternbeiträge mit Grenzen'!AB$11),AND($A12&lt;$Y$12,'Info_Elternbeiträge mit Grenzen'!P12='Info_Elternbeiträge mit Grenzen'!AB$12),AND($A12&lt;$Y$13,'Info_Elternbeiträge mit Grenzen'!P12='Info_Elternbeiträge mit Grenzen'!AB$13))=TRUE,'Eingabe Kinderzahlen'!P12," ")</f>
        <v>0</v>
      </c>
      <c r="Q12" s="300">
        <f>IF(OR(AND($A12&lt;$Y$9,'Info_Elternbeiträge mit Grenzen'!Q12='Info_Elternbeiträge mit Grenzen'!AC$9),AND($A12&lt;$Y$10,'Info_Elternbeiträge mit Grenzen'!Q12='Info_Elternbeiträge mit Grenzen'!AC$10),AND($A12&lt;$Y$11,'Info_Elternbeiträge mit Grenzen'!Q12='Info_Elternbeiträge mit Grenzen'!AC$11),AND($A12&lt;$Y$12,'Info_Elternbeiträge mit Grenzen'!Q12='Info_Elternbeiträge mit Grenzen'!AC$12),AND($A12&lt;$Y$13,'Info_Elternbeiträge mit Grenzen'!Q12='Info_Elternbeiträge mit Grenzen'!AC$13))=TRUE,'Eingabe Kinderzahlen'!Q12," ")</f>
        <v>0</v>
      </c>
      <c r="R12" s="300">
        <f>IF(OR(AND($A12&lt;$Y$9,'Info_Elternbeiträge mit Grenzen'!R12='Info_Elternbeiträge mit Grenzen'!AD$9),AND($A12&lt;$Y$10,'Info_Elternbeiträge mit Grenzen'!R12='Info_Elternbeiträge mit Grenzen'!AD$10),AND($A12&lt;$Y$11,'Info_Elternbeiträge mit Grenzen'!R12='Info_Elternbeiträge mit Grenzen'!AD$11),AND($A12&lt;$Y$12,'Info_Elternbeiträge mit Grenzen'!R12='Info_Elternbeiträge mit Grenzen'!AD$12),AND($A12&lt;$Y$13,'Info_Elternbeiträge mit Grenzen'!R12='Info_Elternbeiträge mit Grenzen'!AD$13))=TRUE,'Eingabe Kinderzahlen'!R12," ")</f>
        <v>0</v>
      </c>
      <c r="S12" s="301">
        <f>IF(OR(AND($A12&lt;$Y$9,'Info_Elternbeiträge mit Grenzen'!S12='Info_Elternbeiträge mit Grenzen'!Z$9),AND($A12&lt;$Y$10,'Info_Elternbeiträge mit Grenzen'!S12='Info_Elternbeiträge mit Grenzen'!Z$10),AND($A12&lt;$Y$11,'Info_Elternbeiträge mit Grenzen'!S12='Info_Elternbeiträge mit Grenzen'!Z$11),AND($A12&lt;$Y$12,'Info_Elternbeiträge mit Grenzen'!S12='Info_Elternbeiträge mit Grenzen'!Z$12),AND($A12&lt;$Y$13,'Info_Elternbeiträge mit Grenzen'!S12='Info_Elternbeiträge mit Grenzen'!Z$13))=TRUE,'Eingabe Kinderzahlen'!S12," ")</f>
        <v>0</v>
      </c>
      <c r="T12" s="301">
        <f>IF(OR(AND($A12&lt;$Y$9,'Info_Elternbeiträge mit Grenzen'!T12='Info_Elternbeiträge mit Grenzen'!AA$9),AND($A12&lt;$Y$10,'Info_Elternbeiträge mit Grenzen'!T12='Info_Elternbeiträge mit Grenzen'!AA$10),AND($A12&lt;$Y$11,'Info_Elternbeiträge mit Grenzen'!T12='Info_Elternbeiträge mit Grenzen'!AA$11),AND($A12&lt;$Y$12,'Info_Elternbeiträge mit Grenzen'!T12='Info_Elternbeiträge mit Grenzen'!AA$12),AND($A12&lt;$Y$13,'Info_Elternbeiträge mit Grenzen'!T12='Info_Elternbeiträge mit Grenzen'!AA$13))=TRUE,'Eingabe Kinderzahlen'!T12," ")</f>
        <v>0</v>
      </c>
      <c r="U12" s="301">
        <f>IF(OR(AND($A12&lt;$Y$9,'Info_Elternbeiträge mit Grenzen'!U12='Info_Elternbeiträge mit Grenzen'!AB$9),AND($A12&lt;$Y$10,'Info_Elternbeiträge mit Grenzen'!U12='Info_Elternbeiträge mit Grenzen'!AB$10),AND($A12&lt;$Y$11,'Info_Elternbeiträge mit Grenzen'!U12='Info_Elternbeiträge mit Grenzen'!AB$11),AND($A12&lt;$Y$12,'Info_Elternbeiträge mit Grenzen'!U12='Info_Elternbeiträge mit Grenzen'!AB$12),AND($A12&lt;$Y$13,'Info_Elternbeiträge mit Grenzen'!U12='Info_Elternbeiträge mit Grenzen'!AB$13))=TRUE,'Eingabe Kinderzahlen'!U12," ")</f>
        <v>0</v>
      </c>
      <c r="V12" s="301">
        <f>IF(OR(AND($A12&lt;$Y$9,'Info_Elternbeiträge mit Grenzen'!V12='Info_Elternbeiträge mit Grenzen'!AC$9),AND($A12&lt;$Y$10,'Info_Elternbeiträge mit Grenzen'!V12='Info_Elternbeiträge mit Grenzen'!AC$10),AND($A12&lt;$Y$11,'Info_Elternbeiträge mit Grenzen'!V12='Info_Elternbeiträge mit Grenzen'!AC$11),AND($A12&lt;$Y$12,'Info_Elternbeiträge mit Grenzen'!V12='Info_Elternbeiträge mit Grenzen'!AC$12),AND($A12&lt;$Y$13,'Info_Elternbeiträge mit Grenzen'!V12='Info_Elternbeiträge mit Grenzen'!AC$13))=TRUE,'Eingabe Kinderzahlen'!V12," ")</f>
        <v>0</v>
      </c>
      <c r="W12" s="301">
        <f>IF(OR(AND($A12&lt;$Y$9,'Info_Elternbeiträge mit Grenzen'!W12='Info_Elternbeiträge mit Grenzen'!AD$9),AND($A12&lt;$Y$10,'Info_Elternbeiträge mit Grenzen'!W12='Info_Elternbeiträge mit Grenzen'!AD$10),AND($A12&lt;$Y$11,'Info_Elternbeiträge mit Grenzen'!W12='Info_Elternbeiträge mit Grenzen'!AD$11),AND($A12&lt;$Y$12,'Info_Elternbeiträge mit Grenzen'!W12='Info_Elternbeiträge mit Grenzen'!AD$12),AND($A12&lt;$Y$13,'Info_Elternbeiträge mit Grenzen'!W12='Info_Elternbeiträge mit Grenzen'!AD$13))=TRUE,'Eingabe Kinderzahlen'!W12," ")</f>
        <v>0</v>
      </c>
      <c r="Y12" s="354">
        <f>Auswahltabelle!B16</f>
        <v>4166.666666666667</v>
      </c>
      <c r="Z12" s="352">
        <f>IF(Eingabe!$H$5=Auswahltabelle!$A$5,Auswahltabelle!C16,IF(Eingabe!$H$5=Auswahltabelle!$A$6,Auswahltabelle!C24,Auswahltabelle!$C33))</f>
        <v>120</v>
      </c>
      <c r="AA12" s="352">
        <f>IF(Eingabe!$H$5=Auswahltabelle!$A$5,Auswahltabelle!D16,IF(Eingabe!$H$5=Auswahltabelle!$A$6,Auswahltabelle!D24,Auswahltabelle!$C33))</f>
        <v>135</v>
      </c>
      <c r="AB12" s="352">
        <f>IF(Eingabe!$H$5=Auswahltabelle!$A$5,Auswahltabelle!E16,IF(Eingabe!$H$5=Auswahltabelle!$A$6,Auswahltabelle!E24,Auswahltabelle!$C33))</f>
        <v>150</v>
      </c>
      <c r="AC12" s="352">
        <f>IF(Eingabe!$H$5=Auswahltabelle!$A$5,Auswahltabelle!F16,IF(Eingabe!$H$5=Auswahltabelle!$A$6,Auswahltabelle!F24,Auswahltabelle!$C33))</f>
        <v>165</v>
      </c>
      <c r="AD12" s="352">
        <f>IF(Eingabe!$H$5=Auswahltabelle!$A$5,Auswahltabelle!G16,IF(Eingabe!$H$5=Auswahltabelle!$A$6,Auswahltabelle!G24,Auswahltabelle!$C33))</f>
        <v>180</v>
      </c>
    </row>
    <row r="13" spans="1:30" x14ac:dyDescent="0.25">
      <c r="A13" s="323">
        <f>Eingabe!A58</f>
        <v>2501</v>
      </c>
      <c r="B13" s="152" t="s">
        <v>6</v>
      </c>
      <c r="C13" s="252">
        <f>Eingabe!D58</f>
        <v>2600</v>
      </c>
      <c r="D13" s="298">
        <f>IF(OR(AND($A13&lt;$Y$9,'Info_Elternbeiträge mit Grenzen'!D13='Info_Elternbeiträge mit Grenzen'!Z$9),AND($A13&lt;$Y$10,'Info_Elternbeiträge mit Grenzen'!D13='Info_Elternbeiträge mit Grenzen'!Z$10),AND($A13&lt;$Y$11,'Info_Elternbeiträge mit Grenzen'!D13='Info_Elternbeiträge mit Grenzen'!Z$11),AND($A13&lt;$Y$12,'Info_Elternbeiträge mit Grenzen'!D13='Info_Elternbeiträge mit Grenzen'!Z$12),AND($A13&lt;$Y$13,'Info_Elternbeiträge mit Grenzen'!D13='Info_Elternbeiträge mit Grenzen'!Z$13))=TRUE,'Eingabe Kinderzahlen'!D13," ")</f>
        <v>0</v>
      </c>
      <c r="E13" s="298">
        <f>IF(OR(AND($A13&lt;$Y$9,'Info_Elternbeiträge mit Grenzen'!E13='Info_Elternbeiträge mit Grenzen'!AA$9),AND($A13&lt;$Y$10,'Info_Elternbeiträge mit Grenzen'!E13='Info_Elternbeiträge mit Grenzen'!AA$10),AND($A13&lt;$Y$11,'Info_Elternbeiträge mit Grenzen'!E13='Info_Elternbeiträge mit Grenzen'!AA$11),AND($A13&lt;$Y$12,'Info_Elternbeiträge mit Grenzen'!E13='Info_Elternbeiträge mit Grenzen'!AA$12),AND($A13&lt;$Y$13,'Info_Elternbeiträge mit Grenzen'!E13='Info_Elternbeiträge mit Grenzen'!AA$13))=TRUE,'Eingabe Kinderzahlen'!E13," ")</f>
        <v>0</v>
      </c>
      <c r="F13" s="298">
        <f>IF(OR(AND($A13&lt;$Y$9,'Info_Elternbeiträge mit Grenzen'!F13='Info_Elternbeiträge mit Grenzen'!AB$9),AND($A13&lt;$Y$10,'Info_Elternbeiträge mit Grenzen'!F13='Info_Elternbeiträge mit Grenzen'!AB$10),AND($A13&lt;$Y$11,'Info_Elternbeiträge mit Grenzen'!F13='Info_Elternbeiträge mit Grenzen'!AB$11),AND($A13&lt;$Y$12,'Info_Elternbeiträge mit Grenzen'!F13='Info_Elternbeiträge mit Grenzen'!AB$12),AND($A13&lt;$Y$13,'Info_Elternbeiträge mit Grenzen'!F13='Info_Elternbeiträge mit Grenzen'!AB$13))=TRUE,'Eingabe Kinderzahlen'!F13," ")</f>
        <v>0</v>
      </c>
      <c r="G13" s="298">
        <f>IF(OR(AND($A13&lt;$Y$9,'Info_Elternbeiträge mit Grenzen'!G13='Info_Elternbeiträge mit Grenzen'!AC$9),AND($A13&lt;$Y$10,'Info_Elternbeiträge mit Grenzen'!G13='Info_Elternbeiträge mit Grenzen'!AC$10),AND($A13&lt;$Y$11,'Info_Elternbeiträge mit Grenzen'!G13='Info_Elternbeiträge mit Grenzen'!AC$11),AND($A13&lt;$Y$12,'Info_Elternbeiträge mit Grenzen'!G13='Info_Elternbeiträge mit Grenzen'!AC$12),AND($A13&lt;$Y$13,'Info_Elternbeiträge mit Grenzen'!G13='Info_Elternbeiträge mit Grenzen'!AC$13))=TRUE,'Eingabe Kinderzahlen'!G13," ")</f>
        <v>0</v>
      </c>
      <c r="H13" s="298">
        <f>IF(OR(AND($A13&lt;$Y$9,'Info_Elternbeiträge mit Grenzen'!H13='Info_Elternbeiträge mit Grenzen'!AD$9),AND($A13&lt;$Y$10,'Info_Elternbeiträge mit Grenzen'!H13='Info_Elternbeiträge mit Grenzen'!AD$10),AND($A13&lt;$Y$11,'Info_Elternbeiträge mit Grenzen'!H13='Info_Elternbeiträge mit Grenzen'!AD$11),AND($A13&lt;$Y$12,'Info_Elternbeiträge mit Grenzen'!H13='Info_Elternbeiträge mit Grenzen'!AD$12),AND($A13&lt;$Y$13,'Info_Elternbeiträge mit Grenzen'!H13='Info_Elternbeiträge mit Grenzen'!AD$13))=TRUE,'Eingabe Kinderzahlen'!H13," ")</f>
        <v>0</v>
      </c>
      <c r="I13" s="299">
        <f>IF(OR(AND($A13&lt;$Y$9,'Info_Elternbeiträge mit Grenzen'!I13='Info_Elternbeiträge mit Grenzen'!Z$9),AND($A13&lt;$Y$10,'Info_Elternbeiträge mit Grenzen'!I13='Info_Elternbeiträge mit Grenzen'!Z$10),AND($A13&lt;$Y$11,'Info_Elternbeiträge mit Grenzen'!I13='Info_Elternbeiträge mit Grenzen'!Z$11),AND($A13&lt;$Y$12,'Info_Elternbeiträge mit Grenzen'!I13='Info_Elternbeiträge mit Grenzen'!Z$12),AND($A13&lt;$Y$13,'Info_Elternbeiträge mit Grenzen'!I13='Info_Elternbeiträge mit Grenzen'!Z$13))=TRUE,'Eingabe Kinderzahlen'!I13," ")</f>
        <v>0</v>
      </c>
      <c r="J13" s="299">
        <f>IF(OR(AND($A13&lt;$Y$9,'Info_Elternbeiträge mit Grenzen'!J13='Info_Elternbeiträge mit Grenzen'!AA$9),AND($A13&lt;$Y$10,'Info_Elternbeiträge mit Grenzen'!J13='Info_Elternbeiträge mit Grenzen'!AA$10),AND($A13&lt;$Y$11,'Info_Elternbeiträge mit Grenzen'!J13='Info_Elternbeiträge mit Grenzen'!AA$11),AND($A13&lt;$Y$12,'Info_Elternbeiträge mit Grenzen'!J13='Info_Elternbeiträge mit Grenzen'!AA$12),AND($A13&lt;$Y$13,'Info_Elternbeiträge mit Grenzen'!J13='Info_Elternbeiträge mit Grenzen'!AA$13))=TRUE,'Eingabe Kinderzahlen'!J13," ")</f>
        <v>0</v>
      </c>
      <c r="K13" s="299">
        <f>IF(OR(AND($A13&lt;$Y$9,'Info_Elternbeiträge mit Grenzen'!K13='Info_Elternbeiträge mit Grenzen'!AB$9),AND($A13&lt;$Y$10,'Info_Elternbeiträge mit Grenzen'!K13='Info_Elternbeiträge mit Grenzen'!AB$10),AND($A13&lt;$Y$11,'Info_Elternbeiträge mit Grenzen'!K13='Info_Elternbeiträge mit Grenzen'!AB$11),AND($A13&lt;$Y$12,'Info_Elternbeiträge mit Grenzen'!K13='Info_Elternbeiträge mit Grenzen'!AB$12),AND($A13&lt;$Y$13,'Info_Elternbeiträge mit Grenzen'!K13='Info_Elternbeiträge mit Grenzen'!AB$13))=TRUE,'Eingabe Kinderzahlen'!K13," ")</f>
        <v>0</v>
      </c>
      <c r="L13" s="299">
        <f>IF(OR(AND($A13&lt;$Y$9,'Info_Elternbeiträge mit Grenzen'!L13='Info_Elternbeiträge mit Grenzen'!AC$9),AND($A13&lt;$Y$10,'Info_Elternbeiträge mit Grenzen'!L13='Info_Elternbeiträge mit Grenzen'!AC$10),AND($A13&lt;$Y$11,'Info_Elternbeiträge mit Grenzen'!L13='Info_Elternbeiträge mit Grenzen'!AC$11),AND($A13&lt;$Y$12,'Info_Elternbeiträge mit Grenzen'!L13='Info_Elternbeiträge mit Grenzen'!AC$12),AND($A13&lt;$Y$13,'Info_Elternbeiträge mit Grenzen'!L13='Info_Elternbeiträge mit Grenzen'!AC$13))=TRUE,'Eingabe Kinderzahlen'!L13," ")</f>
        <v>0</v>
      </c>
      <c r="M13" s="299">
        <f>IF(OR(AND($A13&lt;$Y$9,'Info_Elternbeiträge mit Grenzen'!M13='Info_Elternbeiträge mit Grenzen'!AD$9),AND($A13&lt;$Y$10,'Info_Elternbeiträge mit Grenzen'!M13='Info_Elternbeiträge mit Grenzen'!AD$10),AND($A13&lt;$Y$11,'Info_Elternbeiträge mit Grenzen'!M13='Info_Elternbeiträge mit Grenzen'!AD$11),AND($A13&lt;$Y$12,'Info_Elternbeiträge mit Grenzen'!M13='Info_Elternbeiträge mit Grenzen'!AD$12),AND($A13&lt;$Y$13,'Info_Elternbeiträge mit Grenzen'!M13='Info_Elternbeiträge mit Grenzen'!AD$13))=TRUE,'Eingabe Kinderzahlen'!M13," ")</f>
        <v>0</v>
      </c>
      <c r="N13" s="300">
        <f>IF(OR(AND($A13&lt;$Y$9,'Info_Elternbeiträge mit Grenzen'!N13='Info_Elternbeiträge mit Grenzen'!Z$9),AND($A13&lt;$Y$10,'Info_Elternbeiträge mit Grenzen'!N13='Info_Elternbeiträge mit Grenzen'!Z$10),AND($A13&lt;$Y$11,'Info_Elternbeiträge mit Grenzen'!N13='Info_Elternbeiträge mit Grenzen'!Z$11),AND($A13&lt;$Y$12,'Info_Elternbeiträge mit Grenzen'!N13='Info_Elternbeiträge mit Grenzen'!Z$12),AND($A13&lt;$Y$13,'Info_Elternbeiträge mit Grenzen'!N13='Info_Elternbeiträge mit Grenzen'!Z$13))=TRUE,'Eingabe Kinderzahlen'!N13," ")</f>
        <v>0</v>
      </c>
      <c r="O13" s="300">
        <f>IF(OR(AND($A13&lt;$Y$9,'Info_Elternbeiträge mit Grenzen'!O13='Info_Elternbeiträge mit Grenzen'!AA$9),AND($A13&lt;$Y$10,'Info_Elternbeiträge mit Grenzen'!O13='Info_Elternbeiträge mit Grenzen'!AA$10),AND($A13&lt;$Y$11,'Info_Elternbeiträge mit Grenzen'!O13='Info_Elternbeiträge mit Grenzen'!AA$11),AND($A13&lt;$Y$12,'Info_Elternbeiträge mit Grenzen'!O13='Info_Elternbeiträge mit Grenzen'!AA$12),AND($A13&lt;$Y$13,'Info_Elternbeiträge mit Grenzen'!O13='Info_Elternbeiträge mit Grenzen'!AA$13))=TRUE,'Eingabe Kinderzahlen'!O13," ")</f>
        <v>0</v>
      </c>
      <c r="P13" s="300">
        <f>IF(OR(AND($A13&lt;$Y$9,'Info_Elternbeiträge mit Grenzen'!P13='Info_Elternbeiträge mit Grenzen'!AB$9),AND($A13&lt;$Y$10,'Info_Elternbeiträge mit Grenzen'!P13='Info_Elternbeiträge mit Grenzen'!AB$10),AND($A13&lt;$Y$11,'Info_Elternbeiträge mit Grenzen'!P13='Info_Elternbeiträge mit Grenzen'!AB$11),AND($A13&lt;$Y$12,'Info_Elternbeiträge mit Grenzen'!P13='Info_Elternbeiträge mit Grenzen'!AB$12),AND($A13&lt;$Y$13,'Info_Elternbeiträge mit Grenzen'!P13='Info_Elternbeiträge mit Grenzen'!AB$13))=TRUE,'Eingabe Kinderzahlen'!P13," ")</f>
        <v>0</v>
      </c>
      <c r="Q13" s="300">
        <f>IF(OR(AND($A13&lt;$Y$9,'Info_Elternbeiträge mit Grenzen'!Q13='Info_Elternbeiträge mit Grenzen'!AC$9),AND($A13&lt;$Y$10,'Info_Elternbeiträge mit Grenzen'!Q13='Info_Elternbeiträge mit Grenzen'!AC$10),AND($A13&lt;$Y$11,'Info_Elternbeiträge mit Grenzen'!Q13='Info_Elternbeiträge mit Grenzen'!AC$11),AND($A13&lt;$Y$12,'Info_Elternbeiträge mit Grenzen'!Q13='Info_Elternbeiträge mit Grenzen'!AC$12),AND($A13&lt;$Y$13,'Info_Elternbeiträge mit Grenzen'!Q13='Info_Elternbeiträge mit Grenzen'!AC$13))=TRUE,'Eingabe Kinderzahlen'!Q13," ")</f>
        <v>0</v>
      </c>
      <c r="R13" s="300">
        <f>IF(OR(AND($A13&lt;$Y$9,'Info_Elternbeiträge mit Grenzen'!R13='Info_Elternbeiträge mit Grenzen'!AD$9),AND($A13&lt;$Y$10,'Info_Elternbeiträge mit Grenzen'!R13='Info_Elternbeiträge mit Grenzen'!AD$10),AND($A13&lt;$Y$11,'Info_Elternbeiträge mit Grenzen'!R13='Info_Elternbeiträge mit Grenzen'!AD$11),AND($A13&lt;$Y$12,'Info_Elternbeiträge mit Grenzen'!R13='Info_Elternbeiträge mit Grenzen'!AD$12),AND($A13&lt;$Y$13,'Info_Elternbeiträge mit Grenzen'!R13='Info_Elternbeiträge mit Grenzen'!AD$13))=TRUE,'Eingabe Kinderzahlen'!R13," ")</f>
        <v>0</v>
      </c>
      <c r="S13" s="301">
        <f>IF(OR(AND($A13&lt;$Y$9,'Info_Elternbeiträge mit Grenzen'!S13='Info_Elternbeiträge mit Grenzen'!Z$9),AND($A13&lt;$Y$10,'Info_Elternbeiträge mit Grenzen'!S13='Info_Elternbeiträge mit Grenzen'!Z$10),AND($A13&lt;$Y$11,'Info_Elternbeiträge mit Grenzen'!S13='Info_Elternbeiträge mit Grenzen'!Z$11),AND($A13&lt;$Y$12,'Info_Elternbeiträge mit Grenzen'!S13='Info_Elternbeiträge mit Grenzen'!Z$12),AND($A13&lt;$Y$13,'Info_Elternbeiträge mit Grenzen'!S13='Info_Elternbeiträge mit Grenzen'!Z$13))=TRUE,'Eingabe Kinderzahlen'!S13," ")</f>
        <v>0</v>
      </c>
      <c r="T13" s="301">
        <f>IF(OR(AND($A13&lt;$Y$9,'Info_Elternbeiträge mit Grenzen'!T13='Info_Elternbeiträge mit Grenzen'!AA$9),AND($A13&lt;$Y$10,'Info_Elternbeiträge mit Grenzen'!T13='Info_Elternbeiträge mit Grenzen'!AA$10),AND($A13&lt;$Y$11,'Info_Elternbeiträge mit Grenzen'!T13='Info_Elternbeiträge mit Grenzen'!AA$11),AND($A13&lt;$Y$12,'Info_Elternbeiträge mit Grenzen'!T13='Info_Elternbeiträge mit Grenzen'!AA$12),AND($A13&lt;$Y$13,'Info_Elternbeiträge mit Grenzen'!T13='Info_Elternbeiträge mit Grenzen'!AA$13))=TRUE,'Eingabe Kinderzahlen'!T13," ")</f>
        <v>0</v>
      </c>
      <c r="U13" s="301">
        <f>IF(OR(AND($A13&lt;$Y$9,'Info_Elternbeiträge mit Grenzen'!U13='Info_Elternbeiträge mit Grenzen'!AB$9),AND($A13&lt;$Y$10,'Info_Elternbeiträge mit Grenzen'!U13='Info_Elternbeiträge mit Grenzen'!AB$10),AND($A13&lt;$Y$11,'Info_Elternbeiträge mit Grenzen'!U13='Info_Elternbeiträge mit Grenzen'!AB$11),AND($A13&lt;$Y$12,'Info_Elternbeiträge mit Grenzen'!U13='Info_Elternbeiträge mit Grenzen'!AB$12),AND($A13&lt;$Y$13,'Info_Elternbeiträge mit Grenzen'!U13='Info_Elternbeiträge mit Grenzen'!AB$13))=TRUE,'Eingabe Kinderzahlen'!U13," ")</f>
        <v>0</v>
      </c>
      <c r="V13" s="301">
        <f>IF(OR(AND($A13&lt;$Y$9,'Info_Elternbeiträge mit Grenzen'!V13='Info_Elternbeiträge mit Grenzen'!AC$9),AND($A13&lt;$Y$10,'Info_Elternbeiträge mit Grenzen'!V13='Info_Elternbeiträge mit Grenzen'!AC$10),AND($A13&lt;$Y$11,'Info_Elternbeiträge mit Grenzen'!V13='Info_Elternbeiträge mit Grenzen'!AC$11),AND($A13&lt;$Y$12,'Info_Elternbeiträge mit Grenzen'!V13='Info_Elternbeiträge mit Grenzen'!AC$12),AND($A13&lt;$Y$13,'Info_Elternbeiträge mit Grenzen'!V13='Info_Elternbeiträge mit Grenzen'!AC$13))=TRUE,'Eingabe Kinderzahlen'!V13," ")</f>
        <v>0</v>
      </c>
      <c r="W13" s="301">
        <f>IF(OR(AND($A13&lt;$Y$9,'Info_Elternbeiträge mit Grenzen'!W13='Info_Elternbeiträge mit Grenzen'!AD$9),AND($A13&lt;$Y$10,'Info_Elternbeiträge mit Grenzen'!W13='Info_Elternbeiträge mit Grenzen'!AD$10),AND($A13&lt;$Y$11,'Info_Elternbeiträge mit Grenzen'!W13='Info_Elternbeiträge mit Grenzen'!AD$11),AND($A13&lt;$Y$12,'Info_Elternbeiträge mit Grenzen'!W13='Info_Elternbeiträge mit Grenzen'!AD$12),AND($A13&lt;$Y$13,'Info_Elternbeiträge mit Grenzen'!W13='Info_Elternbeiträge mit Grenzen'!AD$13))=TRUE,'Eingabe Kinderzahlen'!W13," ")</f>
        <v>0</v>
      </c>
      <c r="Y13" s="354">
        <f>Auswahltabelle!B17</f>
        <v>4583.333333333333</v>
      </c>
      <c r="Z13" s="352">
        <f>IF(Eingabe!$H$5=Auswahltabelle!$A$5,Auswahltabelle!C17,IF(Eingabe!$H$5=Auswahltabelle!$A$6,Auswahltabelle!C25,Auswahltabelle!$C34))</f>
        <v>168</v>
      </c>
      <c r="AA13" s="352">
        <f>IF(Eingabe!$H$5=Auswahltabelle!$A$5,Auswahltabelle!D17,IF(Eingabe!$H$5=Auswahltabelle!$A$6,Auswahltabelle!D25,Auswahltabelle!$C34))</f>
        <v>189</v>
      </c>
      <c r="AB13" s="352">
        <f>IF(Eingabe!$H$5=Auswahltabelle!$A$5,Auswahltabelle!E17,IF(Eingabe!$H$5=Auswahltabelle!$A$6,Auswahltabelle!E25,Auswahltabelle!$C34))</f>
        <v>210</v>
      </c>
      <c r="AC13" s="352">
        <f>IF(Eingabe!$H$5=Auswahltabelle!$A$5,Auswahltabelle!F17,IF(Eingabe!$H$5=Auswahltabelle!$A$6,Auswahltabelle!F25,Auswahltabelle!$C34))</f>
        <v>231.00000000000003</v>
      </c>
      <c r="AD13" s="352">
        <f>IF(Eingabe!$H$5=Auswahltabelle!$A$5,Auswahltabelle!G17,IF(Eingabe!$H$5=Auswahltabelle!$A$6,Auswahltabelle!G25,Auswahltabelle!$C34))</f>
        <v>252</v>
      </c>
    </row>
    <row r="14" spans="1:30" x14ac:dyDescent="0.25">
      <c r="A14" s="323">
        <f>Eingabe!A59</f>
        <v>2601</v>
      </c>
      <c r="B14" s="152" t="s">
        <v>6</v>
      </c>
      <c r="C14" s="252">
        <f>Eingabe!D59</f>
        <v>2700</v>
      </c>
      <c r="D14" s="298">
        <f>IF(OR(AND($A14&lt;$Y$9,'Info_Elternbeiträge mit Grenzen'!D14='Info_Elternbeiträge mit Grenzen'!Z$9),AND($A14&lt;$Y$10,'Info_Elternbeiträge mit Grenzen'!D14='Info_Elternbeiträge mit Grenzen'!Z$10),AND($A14&lt;$Y$11,'Info_Elternbeiträge mit Grenzen'!D14='Info_Elternbeiträge mit Grenzen'!Z$11),AND($A14&lt;$Y$12,'Info_Elternbeiträge mit Grenzen'!D14='Info_Elternbeiträge mit Grenzen'!Z$12),AND($A14&lt;$Y$13,'Info_Elternbeiträge mit Grenzen'!D14='Info_Elternbeiträge mit Grenzen'!Z$13))=TRUE,'Eingabe Kinderzahlen'!D14," ")</f>
        <v>0</v>
      </c>
      <c r="E14" s="298">
        <f>IF(OR(AND($A14&lt;$Y$9,'Info_Elternbeiträge mit Grenzen'!E14='Info_Elternbeiträge mit Grenzen'!AA$9),AND($A14&lt;$Y$10,'Info_Elternbeiträge mit Grenzen'!E14='Info_Elternbeiträge mit Grenzen'!AA$10),AND($A14&lt;$Y$11,'Info_Elternbeiträge mit Grenzen'!E14='Info_Elternbeiträge mit Grenzen'!AA$11),AND($A14&lt;$Y$12,'Info_Elternbeiträge mit Grenzen'!E14='Info_Elternbeiträge mit Grenzen'!AA$12),AND($A14&lt;$Y$13,'Info_Elternbeiträge mit Grenzen'!E14='Info_Elternbeiträge mit Grenzen'!AA$13))=TRUE,'Eingabe Kinderzahlen'!E14," ")</f>
        <v>0</v>
      </c>
      <c r="F14" s="298">
        <f>IF(OR(AND($A14&lt;$Y$9,'Info_Elternbeiträge mit Grenzen'!F14='Info_Elternbeiträge mit Grenzen'!AB$9),AND($A14&lt;$Y$10,'Info_Elternbeiträge mit Grenzen'!F14='Info_Elternbeiträge mit Grenzen'!AB$10),AND($A14&lt;$Y$11,'Info_Elternbeiträge mit Grenzen'!F14='Info_Elternbeiträge mit Grenzen'!AB$11),AND($A14&lt;$Y$12,'Info_Elternbeiträge mit Grenzen'!F14='Info_Elternbeiträge mit Grenzen'!AB$12),AND($A14&lt;$Y$13,'Info_Elternbeiträge mit Grenzen'!F14='Info_Elternbeiträge mit Grenzen'!AB$13))=TRUE,'Eingabe Kinderzahlen'!F14," ")</f>
        <v>0</v>
      </c>
      <c r="G14" s="298">
        <f>IF(OR(AND($A14&lt;$Y$9,'Info_Elternbeiträge mit Grenzen'!G14='Info_Elternbeiträge mit Grenzen'!AC$9),AND($A14&lt;$Y$10,'Info_Elternbeiträge mit Grenzen'!G14='Info_Elternbeiträge mit Grenzen'!AC$10),AND($A14&lt;$Y$11,'Info_Elternbeiträge mit Grenzen'!G14='Info_Elternbeiträge mit Grenzen'!AC$11),AND($A14&lt;$Y$12,'Info_Elternbeiträge mit Grenzen'!G14='Info_Elternbeiträge mit Grenzen'!AC$12),AND($A14&lt;$Y$13,'Info_Elternbeiträge mit Grenzen'!G14='Info_Elternbeiträge mit Grenzen'!AC$13))=TRUE,'Eingabe Kinderzahlen'!G14," ")</f>
        <v>0</v>
      </c>
      <c r="H14" s="298">
        <f>IF(OR(AND($A14&lt;$Y$9,'Info_Elternbeiträge mit Grenzen'!H14='Info_Elternbeiträge mit Grenzen'!AD$9),AND($A14&lt;$Y$10,'Info_Elternbeiträge mit Grenzen'!H14='Info_Elternbeiträge mit Grenzen'!AD$10),AND($A14&lt;$Y$11,'Info_Elternbeiträge mit Grenzen'!H14='Info_Elternbeiträge mit Grenzen'!AD$11),AND($A14&lt;$Y$12,'Info_Elternbeiträge mit Grenzen'!H14='Info_Elternbeiträge mit Grenzen'!AD$12),AND($A14&lt;$Y$13,'Info_Elternbeiträge mit Grenzen'!H14='Info_Elternbeiträge mit Grenzen'!AD$13))=TRUE,'Eingabe Kinderzahlen'!H14," ")</f>
        <v>0</v>
      </c>
      <c r="I14" s="299">
        <f>IF(OR(AND($A14&lt;$Y$9,'Info_Elternbeiträge mit Grenzen'!I14='Info_Elternbeiträge mit Grenzen'!Z$9),AND($A14&lt;$Y$10,'Info_Elternbeiträge mit Grenzen'!I14='Info_Elternbeiträge mit Grenzen'!Z$10),AND($A14&lt;$Y$11,'Info_Elternbeiträge mit Grenzen'!I14='Info_Elternbeiträge mit Grenzen'!Z$11),AND($A14&lt;$Y$12,'Info_Elternbeiträge mit Grenzen'!I14='Info_Elternbeiträge mit Grenzen'!Z$12),AND($A14&lt;$Y$13,'Info_Elternbeiträge mit Grenzen'!I14='Info_Elternbeiträge mit Grenzen'!Z$13))=TRUE,'Eingabe Kinderzahlen'!I14," ")</f>
        <v>0</v>
      </c>
      <c r="J14" s="299">
        <f>IF(OR(AND($A14&lt;$Y$9,'Info_Elternbeiträge mit Grenzen'!J14='Info_Elternbeiträge mit Grenzen'!AA$9),AND($A14&lt;$Y$10,'Info_Elternbeiträge mit Grenzen'!J14='Info_Elternbeiträge mit Grenzen'!AA$10),AND($A14&lt;$Y$11,'Info_Elternbeiträge mit Grenzen'!J14='Info_Elternbeiträge mit Grenzen'!AA$11),AND($A14&lt;$Y$12,'Info_Elternbeiträge mit Grenzen'!J14='Info_Elternbeiträge mit Grenzen'!AA$12),AND($A14&lt;$Y$13,'Info_Elternbeiträge mit Grenzen'!J14='Info_Elternbeiträge mit Grenzen'!AA$13))=TRUE,'Eingabe Kinderzahlen'!J14," ")</f>
        <v>0</v>
      </c>
      <c r="K14" s="299">
        <f>IF(OR(AND($A14&lt;$Y$9,'Info_Elternbeiträge mit Grenzen'!K14='Info_Elternbeiträge mit Grenzen'!AB$9),AND($A14&lt;$Y$10,'Info_Elternbeiträge mit Grenzen'!K14='Info_Elternbeiträge mit Grenzen'!AB$10),AND($A14&lt;$Y$11,'Info_Elternbeiträge mit Grenzen'!K14='Info_Elternbeiträge mit Grenzen'!AB$11),AND($A14&lt;$Y$12,'Info_Elternbeiträge mit Grenzen'!K14='Info_Elternbeiträge mit Grenzen'!AB$12),AND($A14&lt;$Y$13,'Info_Elternbeiträge mit Grenzen'!K14='Info_Elternbeiträge mit Grenzen'!AB$13))=TRUE,'Eingabe Kinderzahlen'!K14," ")</f>
        <v>0</v>
      </c>
      <c r="L14" s="299">
        <f>IF(OR(AND($A14&lt;$Y$9,'Info_Elternbeiträge mit Grenzen'!L14='Info_Elternbeiträge mit Grenzen'!AC$9),AND($A14&lt;$Y$10,'Info_Elternbeiträge mit Grenzen'!L14='Info_Elternbeiträge mit Grenzen'!AC$10),AND($A14&lt;$Y$11,'Info_Elternbeiträge mit Grenzen'!L14='Info_Elternbeiträge mit Grenzen'!AC$11),AND($A14&lt;$Y$12,'Info_Elternbeiträge mit Grenzen'!L14='Info_Elternbeiträge mit Grenzen'!AC$12),AND($A14&lt;$Y$13,'Info_Elternbeiträge mit Grenzen'!L14='Info_Elternbeiträge mit Grenzen'!AC$13))=TRUE,'Eingabe Kinderzahlen'!L14," ")</f>
        <v>0</v>
      </c>
      <c r="M14" s="299">
        <f>IF(OR(AND($A14&lt;$Y$9,'Info_Elternbeiträge mit Grenzen'!M14='Info_Elternbeiträge mit Grenzen'!AD$9),AND($A14&lt;$Y$10,'Info_Elternbeiträge mit Grenzen'!M14='Info_Elternbeiträge mit Grenzen'!AD$10),AND($A14&lt;$Y$11,'Info_Elternbeiträge mit Grenzen'!M14='Info_Elternbeiträge mit Grenzen'!AD$11),AND($A14&lt;$Y$12,'Info_Elternbeiträge mit Grenzen'!M14='Info_Elternbeiträge mit Grenzen'!AD$12),AND($A14&lt;$Y$13,'Info_Elternbeiträge mit Grenzen'!M14='Info_Elternbeiträge mit Grenzen'!AD$13))=TRUE,'Eingabe Kinderzahlen'!M14," ")</f>
        <v>0</v>
      </c>
      <c r="N14" s="300">
        <f>IF(OR(AND($A14&lt;$Y$9,'Info_Elternbeiträge mit Grenzen'!N14='Info_Elternbeiträge mit Grenzen'!Z$9),AND($A14&lt;$Y$10,'Info_Elternbeiträge mit Grenzen'!N14='Info_Elternbeiträge mit Grenzen'!Z$10),AND($A14&lt;$Y$11,'Info_Elternbeiträge mit Grenzen'!N14='Info_Elternbeiträge mit Grenzen'!Z$11),AND($A14&lt;$Y$12,'Info_Elternbeiträge mit Grenzen'!N14='Info_Elternbeiträge mit Grenzen'!Z$12),AND($A14&lt;$Y$13,'Info_Elternbeiträge mit Grenzen'!N14='Info_Elternbeiträge mit Grenzen'!Z$13))=TRUE,'Eingabe Kinderzahlen'!N14," ")</f>
        <v>0</v>
      </c>
      <c r="O14" s="300">
        <f>IF(OR(AND($A14&lt;$Y$9,'Info_Elternbeiträge mit Grenzen'!O14='Info_Elternbeiträge mit Grenzen'!AA$9),AND($A14&lt;$Y$10,'Info_Elternbeiträge mit Grenzen'!O14='Info_Elternbeiträge mit Grenzen'!AA$10),AND($A14&lt;$Y$11,'Info_Elternbeiträge mit Grenzen'!O14='Info_Elternbeiträge mit Grenzen'!AA$11),AND($A14&lt;$Y$12,'Info_Elternbeiträge mit Grenzen'!O14='Info_Elternbeiträge mit Grenzen'!AA$12),AND($A14&lt;$Y$13,'Info_Elternbeiträge mit Grenzen'!O14='Info_Elternbeiträge mit Grenzen'!AA$13))=TRUE,'Eingabe Kinderzahlen'!O14," ")</f>
        <v>0</v>
      </c>
      <c r="P14" s="300">
        <f>IF(OR(AND($A14&lt;$Y$9,'Info_Elternbeiträge mit Grenzen'!P14='Info_Elternbeiträge mit Grenzen'!AB$9),AND($A14&lt;$Y$10,'Info_Elternbeiträge mit Grenzen'!P14='Info_Elternbeiträge mit Grenzen'!AB$10),AND($A14&lt;$Y$11,'Info_Elternbeiträge mit Grenzen'!P14='Info_Elternbeiträge mit Grenzen'!AB$11),AND($A14&lt;$Y$12,'Info_Elternbeiträge mit Grenzen'!P14='Info_Elternbeiträge mit Grenzen'!AB$12),AND($A14&lt;$Y$13,'Info_Elternbeiträge mit Grenzen'!P14='Info_Elternbeiträge mit Grenzen'!AB$13))=TRUE,'Eingabe Kinderzahlen'!P14," ")</f>
        <v>0</v>
      </c>
      <c r="Q14" s="300">
        <f>IF(OR(AND($A14&lt;$Y$9,'Info_Elternbeiträge mit Grenzen'!Q14='Info_Elternbeiträge mit Grenzen'!AC$9),AND($A14&lt;$Y$10,'Info_Elternbeiträge mit Grenzen'!Q14='Info_Elternbeiträge mit Grenzen'!AC$10),AND($A14&lt;$Y$11,'Info_Elternbeiträge mit Grenzen'!Q14='Info_Elternbeiträge mit Grenzen'!AC$11),AND($A14&lt;$Y$12,'Info_Elternbeiträge mit Grenzen'!Q14='Info_Elternbeiträge mit Grenzen'!AC$12),AND($A14&lt;$Y$13,'Info_Elternbeiträge mit Grenzen'!Q14='Info_Elternbeiträge mit Grenzen'!AC$13))=TRUE,'Eingabe Kinderzahlen'!Q14," ")</f>
        <v>0</v>
      </c>
      <c r="R14" s="300">
        <f>IF(OR(AND($A14&lt;$Y$9,'Info_Elternbeiträge mit Grenzen'!R14='Info_Elternbeiträge mit Grenzen'!AD$9),AND($A14&lt;$Y$10,'Info_Elternbeiträge mit Grenzen'!R14='Info_Elternbeiträge mit Grenzen'!AD$10),AND($A14&lt;$Y$11,'Info_Elternbeiträge mit Grenzen'!R14='Info_Elternbeiträge mit Grenzen'!AD$11),AND($A14&lt;$Y$12,'Info_Elternbeiträge mit Grenzen'!R14='Info_Elternbeiträge mit Grenzen'!AD$12),AND($A14&lt;$Y$13,'Info_Elternbeiträge mit Grenzen'!R14='Info_Elternbeiträge mit Grenzen'!AD$13))=TRUE,'Eingabe Kinderzahlen'!R14," ")</f>
        <v>0</v>
      </c>
      <c r="S14" s="301">
        <f>IF(OR(AND($A14&lt;$Y$9,'Info_Elternbeiträge mit Grenzen'!S14='Info_Elternbeiträge mit Grenzen'!Z$9),AND($A14&lt;$Y$10,'Info_Elternbeiträge mit Grenzen'!S14='Info_Elternbeiträge mit Grenzen'!Z$10),AND($A14&lt;$Y$11,'Info_Elternbeiträge mit Grenzen'!S14='Info_Elternbeiträge mit Grenzen'!Z$11),AND($A14&lt;$Y$12,'Info_Elternbeiträge mit Grenzen'!S14='Info_Elternbeiträge mit Grenzen'!Z$12),AND($A14&lt;$Y$13,'Info_Elternbeiträge mit Grenzen'!S14='Info_Elternbeiträge mit Grenzen'!Z$13))=TRUE,'Eingabe Kinderzahlen'!S14," ")</f>
        <v>0</v>
      </c>
      <c r="T14" s="301">
        <f>IF(OR(AND($A14&lt;$Y$9,'Info_Elternbeiträge mit Grenzen'!T14='Info_Elternbeiträge mit Grenzen'!AA$9),AND($A14&lt;$Y$10,'Info_Elternbeiträge mit Grenzen'!T14='Info_Elternbeiträge mit Grenzen'!AA$10),AND($A14&lt;$Y$11,'Info_Elternbeiträge mit Grenzen'!T14='Info_Elternbeiträge mit Grenzen'!AA$11),AND($A14&lt;$Y$12,'Info_Elternbeiträge mit Grenzen'!T14='Info_Elternbeiträge mit Grenzen'!AA$12),AND($A14&lt;$Y$13,'Info_Elternbeiträge mit Grenzen'!T14='Info_Elternbeiträge mit Grenzen'!AA$13))=TRUE,'Eingabe Kinderzahlen'!T14," ")</f>
        <v>0</v>
      </c>
      <c r="U14" s="301">
        <f>IF(OR(AND($A14&lt;$Y$9,'Info_Elternbeiträge mit Grenzen'!U14='Info_Elternbeiträge mit Grenzen'!AB$9),AND($A14&lt;$Y$10,'Info_Elternbeiträge mit Grenzen'!U14='Info_Elternbeiträge mit Grenzen'!AB$10),AND($A14&lt;$Y$11,'Info_Elternbeiträge mit Grenzen'!U14='Info_Elternbeiträge mit Grenzen'!AB$11),AND($A14&lt;$Y$12,'Info_Elternbeiträge mit Grenzen'!U14='Info_Elternbeiträge mit Grenzen'!AB$12),AND($A14&lt;$Y$13,'Info_Elternbeiträge mit Grenzen'!U14='Info_Elternbeiträge mit Grenzen'!AB$13))=TRUE,'Eingabe Kinderzahlen'!U14," ")</f>
        <v>0</v>
      </c>
      <c r="V14" s="301">
        <f>IF(OR(AND($A14&lt;$Y$9,'Info_Elternbeiträge mit Grenzen'!V14='Info_Elternbeiträge mit Grenzen'!AC$9),AND($A14&lt;$Y$10,'Info_Elternbeiträge mit Grenzen'!V14='Info_Elternbeiträge mit Grenzen'!AC$10),AND($A14&lt;$Y$11,'Info_Elternbeiträge mit Grenzen'!V14='Info_Elternbeiträge mit Grenzen'!AC$11),AND($A14&lt;$Y$12,'Info_Elternbeiträge mit Grenzen'!V14='Info_Elternbeiträge mit Grenzen'!AC$12),AND($A14&lt;$Y$13,'Info_Elternbeiträge mit Grenzen'!V14='Info_Elternbeiträge mit Grenzen'!AC$13))=TRUE,'Eingabe Kinderzahlen'!V14," ")</f>
        <v>0</v>
      </c>
      <c r="W14" s="301">
        <f>IF(OR(AND($A14&lt;$Y$9,'Info_Elternbeiträge mit Grenzen'!W14='Info_Elternbeiträge mit Grenzen'!AD$9),AND($A14&lt;$Y$10,'Info_Elternbeiträge mit Grenzen'!W14='Info_Elternbeiträge mit Grenzen'!AD$10),AND($A14&lt;$Y$11,'Info_Elternbeiträge mit Grenzen'!W14='Info_Elternbeiträge mit Grenzen'!AD$11),AND($A14&lt;$Y$12,'Info_Elternbeiträge mit Grenzen'!W14='Info_Elternbeiträge mit Grenzen'!AD$12),AND($A14&lt;$Y$13,'Info_Elternbeiträge mit Grenzen'!W14='Info_Elternbeiträge mit Grenzen'!AD$13))=TRUE,'Eingabe Kinderzahlen'!W14," ")</f>
        <v>0</v>
      </c>
    </row>
    <row r="15" spans="1:30" x14ac:dyDescent="0.25">
      <c r="A15" s="323">
        <f>Eingabe!A60</f>
        <v>2701</v>
      </c>
      <c r="B15" s="152" t="s">
        <v>6</v>
      </c>
      <c r="C15" s="252">
        <f>Eingabe!D60</f>
        <v>2800</v>
      </c>
      <c r="D15" s="298">
        <f>IF(OR(AND($A15&lt;$Y$9,'Info_Elternbeiträge mit Grenzen'!D15='Info_Elternbeiträge mit Grenzen'!Z$9),AND($A15&lt;$Y$10,'Info_Elternbeiträge mit Grenzen'!D15='Info_Elternbeiträge mit Grenzen'!Z$10),AND($A15&lt;$Y$11,'Info_Elternbeiträge mit Grenzen'!D15='Info_Elternbeiträge mit Grenzen'!Z$11),AND($A15&lt;$Y$12,'Info_Elternbeiträge mit Grenzen'!D15='Info_Elternbeiträge mit Grenzen'!Z$12),AND($A15&lt;$Y$13,'Info_Elternbeiträge mit Grenzen'!D15='Info_Elternbeiträge mit Grenzen'!Z$13))=TRUE,'Eingabe Kinderzahlen'!D15," ")</f>
        <v>0</v>
      </c>
      <c r="E15" s="298">
        <f>IF(OR(AND($A15&lt;$Y$9,'Info_Elternbeiträge mit Grenzen'!E15='Info_Elternbeiträge mit Grenzen'!AA$9),AND($A15&lt;$Y$10,'Info_Elternbeiträge mit Grenzen'!E15='Info_Elternbeiträge mit Grenzen'!AA$10),AND($A15&lt;$Y$11,'Info_Elternbeiträge mit Grenzen'!E15='Info_Elternbeiträge mit Grenzen'!AA$11),AND($A15&lt;$Y$12,'Info_Elternbeiträge mit Grenzen'!E15='Info_Elternbeiträge mit Grenzen'!AA$12),AND($A15&lt;$Y$13,'Info_Elternbeiträge mit Grenzen'!E15='Info_Elternbeiträge mit Grenzen'!AA$13))=TRUE,'Eingabe Kinderzahlen'!E15," ")</f>
        <v>0</v>
      </c>
      <c r="F15" s="298">
        <f>IF(OR(AND($A15&lt;$Y$9,'Info_Elternbeiträge mit Grenzen'!F15='Info_Elternbeiträge mit Grenzen'!AB$9),AND($A15&lt;$Y$10,'Info_Elternbeiträge mit Grenzen'!F15='Info_Elternbeiträge mit Grenzen'!AB$10),AND($A15&lt;$Y$11,'Info_Elternbeiträge mit Grenzen'!F15='Info_Elternbeiträge mit Grenzen'!AB$11),AND($A15&lt;$Y$12,'Info_Elternbeiträge mit Grenzen'!F15='Info_Elternbeiträge mit Grenzen'!AB$12),AND($A15&lt;$Y$13,'Info_Elternbeiträge mit Grenzen'!F15='Info_Elternbeiträge mit Grenzen'!AB$13))=TRUE,'Eingabe Kinderzahlen'!F15," ")</f>
        <v>0</v>
      </c>
      <c r="G15" s="298">
        <f>IF(OR(AND($A15&lt;$Y$9,'Info_Elternbeiträge mit Grenzen'!G15='Info_Elternbeiträge mit Grenzen'!AC$9),AND($A15&lt;$Y$10,'Info_Elternbeiträge mit Grenzen'!G15='Info_Elternbeiträge mit Grenzen'!AC$10),AND($A15&lt;$Y$11,'Info_Elternbeiträge mit Grenzen'!G15='Info_Elternbeiträge mit Grenzen'!AC$11),AND($A15&lt;$Y$12,'Info_Elternbeiträge mit Grenzen'!G15='Info_Elternbeiträge mit Grenzen'!AC$12),AND($A15&lt;$Y$13,'Info_Elternbeiträge mit Grenzen'!G15='Info_Elternbeiträge mit Grenzen'!AC$13))=TRUE,'Eingabe Kinderzahlen'!G15," ")</f>
        <v>0</v>
      </c>
      <c r="H15" s="298">
        <f>IF(OR(AND($A15&lt;$Y$9,'Info_Elternbeiträge mit Grenzen'!H15='Info_Elternbeiträge mit Grenzen'!AD$9),AND($A15&lt;$Y$10,'Info_Elternbeiträge mit Grenzen'!H15='Info_Elternbeiträge mit Grenzen'!AD$10),AND($A15&lt;$Y$11,'Info_Elternbeiträge mit Grenzen'!H15='Info_Elternbeiträge mit Grenzen'!AD$11),AND($A15&lt;$Y$12,'Info_Elternbeiträge mit Grenzen'!H15='Info_Elternbeiträge mit Grenzen'!AD$12),AND($A15&lt;$Y$13,'Info_Elternbeiträge mit Grenzen'!H15='Info_Elternbeiträge mit Grenzen'!AD$13))=TRUE,'Eingabe Kinderzahlen'!H15," ")</f>
        <v>0</v>
      </c>
      <c r="I15" s="299">
        <f>IF(OR(AND($A15&lt;$Y$9,'Info_Elternbeiträge mit Grenzen'!I15='Info_Elternbeiträge mit Grenzen'!Z$9),AND($A15&lt;$Y$10,'Info_Elternbeiträge mit Grenzen'!I15='Info_Elternbeiträge mit Grenzen'!Z$10),AND($A15&lt;$Y$11,'Info_Elternbeiträge mit Grenzen'!I15='Info_Elternbeiträge mit Grenzen'!Z$11),AND($A15&lt;$Y$12,'Info_Elternbeiträge mit Grenzen'!I15='Info_Elternbeiträge mit Grenzen'!Z$12),AND($A15&lt;$Y$13,'Info_Elternbeiträge mit Grenzen'!I15='Info_Elternbeiträge mit Grenzen'!Z$13))=TRUE,'Eingabe Kinderzahlen'!I15," ")</f>
        <v>0</v>
      </c>
      <c r="J15" s="299">
        <f>IF(OR(AND($A15&lt;$Y$9,'Info_Elternbeiträge mit Grenzen'!J15='Info_Elternbeiträge mit Grenzen'!AA$9),AND($A15&lt;$Y$10,'Info_Elternbeiträge mit Grenzen'!J15='Info_Elternbeiträge mit Grenzen'!AA$10),AND($A15&lt;$Y$11,'Info_Elternbeiträge mit Grenzen'!J15='Info_Elternbeiträge mit Grenzen'!AA$11),AND($A15&lt;$Y$12,'Info_Elternbeiträge mit Grenzen'!J15='Info_Elternbeiträge mit Grenzen'!AA$12),AND($A15&lt;$Y$13,'Info_Elternbeiträge mit Grenzen'!J15='Info_Elternbeiträge mit Grenzen'!AA$13))=TRUE,'Eingabe Kinderzahlen'!J15," ")</f>
        <v>0</v>
      </c>
      <c r="K15" s="299">
        <f>IF(OR(AND($A15&lt;$Y$9,'Info_Elternbeiträge mit Grenzen'!K15='Info_Elternbeiträge mit Grenzen'!AB$9),AND($A15&lt;$Y$10,'Info_Elternbeiträge mit Grenzen'!K15='Info_Elternbeiträge mit Grenzen'!AB$10),AND($A15&lt;$Y$11,'Info_Elternbeiträge mit Grenzen'!K15='Info_Elternbeiträge mit Grenzen'!AB$11),AND($A15&lt;$Y$12,'Info_Elternbeiträge mit Grenzen'!K15='Info_Elternbeiträge mit Grenzen'!AB$12),AND($A15&lt;$Y$13,'Info_Elternbeiträge mit Grenzen'!K15='Info_Elternbeiträge mit Grenzen'!AB$13))=TRUE,'Eingabe Kinderzahlen'!K15," ")</f>
        <v>0</v>
      </c>
      <c r="L15" s="299">
        <f>IF(OR(AND($A15&lt;$Y$9,'Info_Elternbeiträge mit Grenzen'!L15='Info_Elternbeiträge mit Grenzen'!AC$9),AND($A15&lt;$Y$10,'Info_Elternbeiträge mit Grenzen'!L15='Info_Elternbeiträge mit Grenzen'!AC$10),AND($A15&lt;$Y$11,'Info_Elternbeiträge mit Grenzen'!L15='Info_Elternbeiträge mit Grenzen'!AC$11),AND($A15&lt;$Y$12,'Info_Elternbeiträge mit Grenzen'!L15='Info_Elternbeiträge mit Grenzen'!AC$12),AND($A15&lt;$Y$13,'Info_Elternbeiträge mit Grenzen'!L15='Info_Elternbeiträge mit Grenzen'!AC$13))=TRUE,'Eingabe Kinderzahlen'!L15," ")</f>
        <v>0</v>
      </c>
      <c r="M15" s="299">
        <f>IF(OR(AND($A15&lt;$Y$9,'Info_Elternbeiträge mit Grenzen'!M15='Info_Elternbeiträge mit Grenzen'!AD$9),AND($A15&lt;$Y$10,'Info_Elternbeiträge mit Grenzen'!M15='Info_Elternbeiträge mit Grenzen'!AD$10),AND($A15&lt;$Y$11,'Info_Elternbeiträge mit Grenzen'!M15='Info_Elternbeiträge mit Grenzen'!AD$11),AND($A15&lt;$Y$12,'Info_Elternbeiträge mit Grenzen'!M15='Info_Elternbeiträge mit Grenzen'!AD$12),AND($A15&lt;$Y$13,'Info_Elternbeiträge mit Grenzen'!M15='Info_Elternbeiträge mit Grenzen'!AD$13))=TRUE,'Eingabe Kinderzahlen'!M15," ")</f>
        <v>0</v>
      </c>
      <c r="N15" s="300">
        <f>IF(OR(AND($A15&lt;$Y$9,'Info_Elternbeiträge mit Grenzen'!N15='Info_Elternbeiträge mit Grenzen'!Z$9),AND($A15&lt;$Y$10,'Info_Elternbeiträge mit Grenzen'!N15='Info_Elternbeiträge mit Grenzen'!Z$10),AND($A15&lt;$Y$11,'Info_Elternbeiträge mit Grenzen'!N15='Info_Elternbeiträge mit Grenzen'!Z$11),AND($A15&lt;$Y$12,'Info_Elternbeiträge mit Grenzen'!N15='Info_Elternbeiträge mit Grenzen'!Z$12),AND($A15&lt;$Y$13,'Info_Elternbeiträge mit Grenzen'!N15='Info_Elternbeiträge mit Grenzen'!Z$13))=TRUE,'Eingabe Kinderzahlen'!N15," ")</f>
        <v>0</v>
      </c>
      <c r="O15" s="300">
        <f>IF(OR(AND($A15&lt;$Y$9,'Info_Elternbeiträge mit Grenzen'!O15='Info_Elternbeiträge mit Grenzen'!AA$9),AND($A15&lt;$Y$10,'Info_Elternbeiträge mit Grenzen'!O15='Info_Elternbeiträge mit Grenzen'!AA$10),AND($A15&lt;$Y$11,'Info_Elternbeiträge mit Grenzen'!O15='Info_Elternbeiträge mit Grenzen'!AA$11),AND($A15&lt;$Y$12,'Info_Elternbeiträge mit Grenzen'!O15='Info_Elternbeiträge mit Grenzen'!AA$12),AND($A15&lt;$Y$13,'Info_Elternbeiträge mit Grenzen'!O15='Info_Elternbeiträge mit Grenzen'!AA$13))=TRUE,'Eingabe Kinderzahlen'!O15," ")</f>
        <v>0</v>
      </c>
      <c r="P15" s="300">
        <f>IF(OR(AND($A15&lt;$Y$9,'Info_Elternbeiträge mit Grenzen'!P15='Info_Elternbeiträge mit Grenzen'!AB$9),AND($A15&lt;$Y$10,'Info_Elternbeiträge mit Grenzen'!P15='Info_Elternbeiträge mit Grenzen'!AB$10),AND($A15&lt;$Y$11,'Info_Elternbeiträge mit Grenzen'!P15='Info_Elternbeiträge mit Grenzen'!AB$11),AND($A15&lt;$Y$12,'Info_Elternbeiträge mit Grenzen'!P15='Info_Elternbeiträge mit Grenzen'!AB$12),AND($A15&lt;$Y$13,'Info_Elternbeiträge mit Grenzen'!P15='Info_Elternbeiträge mit Grenzen'!AB$13))=TRUE,'Eingabe Kinderzahlen'!P15," ")</f>
        <v>0</v>
      </c>
      <c r="Q15" s="300">
        <f>IF(OR(AND($A15&lt;$Y$9,'Info_Elternbeiträge mit Grenzen'!Q15='Info_Elternbeiträge mit Grenzen'!AC$9),AND($A15&lt;$Y$10,'Info_Elternbeiträge mit Grenzen'!Q15='Info_Elternbeiträge mit Grenzen'!AC$10),AND($A15&lt;$Y$11,'Info_Elternbeiträge mit Grenzen'!Q15='Info_Elternbeiträge mit Grenzen'!AC$11),AND($A15&lt;$Y$12,'Info_Elternbeiträge mit Grenzen'!Q15='Info_Elternbeiträge mit Grenzen'!AC$12),AND($A15&lt;$Y$13,'Info_Elternbeiträge mit Grenzen'!Q15='Info_Elternbeiträge mit Grenzen'!AC$13))=TRUE,'Eingabe Kinderzahlen'!Q15," ")</f>
        <v>0</v>
      </c>
      <c r="R15" s="300">
        <f>IF(OR(AND($A15&lt;$Y$9,'Info_Elternbeiträge mit Grenzen'!R15='Info_Elternbeiträge mit Grenzen'!AD$9),AND($A15&lt;$Y$10,'Info_Elternbeiträge mit Grenzen'!R15='Info_Elternbeiträge mit Grenzen'!AD$10),AND($A15&lt;$Y$11,'Info_Elternbeiträge mit Grenzen'!R15='Info_Elternbeiträge mit Grenzen'!AD$11),AND($A15&lt;$Y$12,'Info_Elternbeiträge mit Grenzen'!R15='Info_Elternbeiträge mit Grenzen'!AD$12),AND($A15&lt;$Y$13,'Info_Elternbeiträge mit Grenzen'!R15='Info_Elternbeiträge mit Grenzen'!AD$13))=TRUE,'Eingabe Kinderzahlen'!R15," ")</f>
        <v>0</v>
      </c>
      <c r="S15" s="301">
        <f>IF(OR(AND($A15&lt;$Y$9,'Info_Elternbeiträge mit Grenzen'!S15='Info_Elternbeiträge mit Grenzen'!Z$9),AND($A15&lt;$Y$10,'Info_Elternbeiträge mit Grenzen'!S15='Info_Elternbeiträge mit Grenzen'!Z$10),AND($A15&lt;$Y$11,'Info_Elternbeiträge mit Grenzen'!S15='Info_Elternbeiträge mit Grenzen'!Z$11),AND($A15&lt;$Y$12,'Info_Elternbeiträge mit Grenzen'!S15='Info_Elternbeiträge mit Grenzen'!Z$12),AND($A15&lt;$Y$13,'Info_Elternbeiträge mit Grenzen'!S15='Info_Elternbeiträge mit Grenzen'!Z$13))=TRUE,'Eingabe Kinderzahlen'!S15," ")</f>
        <v>0</v>
      </c>
      <c r="T15" s="301">
        <f>IF(OR(AND($A15&lt;$Y$9,'Info_Elternbeiträge mit Grenzen'!T15='Info_Elternbeiträge mit Grenzen'!AA$9),AND($A15&lt;$Y$10,'Info_Elternbeiträge mit Grenzen'!T15='Info_Elternbeiträge mit Grenzen'!AA$10),AND($A15&lt;$Y$11,'Info_Elternbeiträge mit Grenzen'!T15='Info_Elternbeiträge mit Grenzen'!AA$11),AND($A15&lt;$Y$12,'Info_Elternbeiträge mit Grenzen'!T15='Info_Elternbeiträge mit Grenzen'!AA$12),AND($A15&lt;$Y$13,'Info_Elternbeiträge mit Grenzen'!T15='Info_Elternbeiträge mit Grenzen'!AA$13))=TRUE,'Eingabe Kinderzahlen'!T15," ")</f>
        <v>0</v>
      </c>
      <c r="U15" s="301">
        <f>IF(OR(AND($A15&lt;$Y$9,'Info_Elternbeiträge mit Grenzen'!U15='Info_Elternbeiträge mit Grenzen'!AB$9),AND($A15&lt;$Y$10,'Info_Elternbeiträge mit Grenzen'!U15='Info_Elternbeiträge mit Grenzen'!AB$10),AND($A15&lt;$Y$11,'Info_Elternbeiträge mit Grenzen'!U15='Info_Elternbeiträge mit Grenzen'!AB$11),AND($A15&lt;$Y$12,'Info_Elternbeiträge mit Grenzen'!U15='Info_Elternbeiträge mit Grenzen'!AB$12),AND($A15&lt;$Y$13,'Info_Elternbeiträge mit Grenzen'!U15='Info_Elternbeiträge mit Grenzen'!AB$13))=TRUE,'Eingabe Kinderzahlen'!U15," ")</f>
        <v>0</v>
      </c>
      <c r="V15" s="301">
        <f>IF(OR(AND($A15&lt;$Y$9,'Info_Elternbeiträge mit Grenzen'!V15='Info_Elternbeiträge mit Grenzen'!AC$9),AND($A15&lt;$Y$10,'Info_Elternbeiträge mit Grenzen'!V15='Info_Elternbeiträge mit Grenzen'!AC$10),AND($A15&lt;$Y$11,'Info_Elternbeiträge mit Grenzen'!V15='Info_Elternbeiträge mit Grenzen'!AC$11),AND($A15&lt;$Y$12,'Info_Elternbeiträge mit Grenzen'!V15='Info_Elternbeiträge mit Grenzen'!AC$12),AND($A15&lt;$Y$13,'Info_Elternbeiträge mit Grenzen'!V15='Info_Elternbeiträge mit Grenzen'!AC$13))=TRUE,'Eingabe Kinderzahlen'!V15," ")</f>
        <v>0</v>
      </c>
      <c r="W15" s="301">
        <f>IF(OR(AND($A15&lt;$Y$9,'Info_Elternbeiträge mit Grenzen'!W15='Info_Elternbeiträge mit Grenzen'!AD$9),AND($A15&lt;$Y$10,'Info_Elternbeiträge mit Grenzen'!W15='Info_Elternbeiträge mit Grenzen'!AD$10),AND($A15&lt;$Y$11,'Info_Elternbeiträge mit Grenzen'!W15='Info_Elternbeiträge mit Grenzen'!AD$11),AND($A15&lt;$Y$12,'Info_Elternbeiträge mit Grenzen'!W15='Info_Elternbeiträge mit Grenzen'!AD$12),AND($A15&lt;$Y$13,'Info_Elternbeiträge mit Grenzen'!W15='Info_Elternbeiträge mit Grenzen'!AD$13))=TRUE,'Eingabe Kinderzahlen'!W15," ")</f>
        <v>0</v>
      </c>
    </row>
    <row r="16" spans="1:30" x14ac:dyDescent="0.25">
      <c r="A16" s="323">
        <f>Eingabe!A61</f>
        <v>2801</v>
      </c>
      <c r="B16" s="152" t="s">
        <v>6</v>
      </c>
      <c r="C16" s="252">
        <f>Eingabe!D61</f>
        <v>2900</v>
      </c>
      <c r="D16" s="298">
        <f>IF(OR(AND($A16&lt;$Y$9,'Info_Elternbeiträge mit Grenzen'!D16='Info_Elternbeiträge mit Grenzen'!Z$9),AND($A16&lt;$Y$10,'Info_Elternbeiträge mit Grenzen'!D16='Info_Elternbeiträge mit Grenzen'!Z$10),AND($A16&lt;$Y$11,'Info_Elternbeiträge mit Grenzen'!D16='Info_Elternbeiträge mit Grenzen'!Z$11),AND($A16&lt;$Y$12,'Info_Elternbeiträge mit Grenzen'!D16='Info_Elternbeiträge mit Grenzen'!Z$12),AND($A16&lt;$Y$13,'Info_Elternbeiträge mit Grenzen'!D16='Info_Elternbeiträge mit Grenzen'!Z$13))=TRUE,'Eingabe Kinderzahlen'!D16," ")</f>
        <v>0</v>
      </c>
      <c r="E16" s="298">
        <f>IF(OR(AND($A16&lt;$Y$9,'Info_Elternbeiträge mit Grenzen'!E16='Info_Elternbeiträge mit Grenzen'!AA$9),AND($A16&lt;$Y$10,'Info_Elternbeiträge mit Grenzen'!E16='Info_Elternbeiträge mit Grenzen'!AA$10),AND($A16&lt;$Y$11,'Info_Elternbeiträge mit Grenzen'!E16='Info_Elternbeiträge mit Grenzen'!AA$11),AND($A16&lt;$Y$12,'Info_Elternbeiträge mit Grenzen'!E16='Info_Elternbeiträge mit Grenzen'!AA$12),AND($A16&lt;$Y$13,'Info_Elternbeiträge mit Grenzen'!E16='Info_Elternbeiträge mit Grenzen'!AA$13))=TRUE,'Eingabe Kinderzahlen'!E16," ")</f>
        <v>0</v>
      </c>
      <c r="F16" s="298">
        <f>IF(OR(AND($A16&lt;$Y$9,'Info_Elternbeiträge mit Grenzen'!F16='Info_Elternbeiträge mit Grenzen'!AB$9),AND($A16&lt;$Y$10,'Info_Elternbeiträge mit Grenzen'!F16='Info_Elternbeiträge mit Grenzen'!AB$10),AND($A16&lt;$Y$11,'Info_Elternbeiträge mit Grenzen'!F16='Info_Elternbeiträge mit Grenzen'!AB$11),AND($A16&lt;$Y$12,'Info_Elternbeiträge mit Grenzen'!F16='Info_Elternbeiträge mit Grenzen'!AB$12),AND($A16&lt;$Y$13,'Info_Elternbeiträge mit Grenzen'!F16='Info_Elternbeiträge mit Grenzen'!AB$13))=TRUE,'Eingabe Kinderzahlen'!F16," ")</f>
        <v>0</v>
      </c>
      <c r="G16" s="298">
        <f>IF(OR(AND($A16&lt;$Y$9,'Info_Elternbeiträge mit Grenzen'!G16='Info_Elternbeiträge mit Grenzen'!AC$9),AND($A16&lt;$Y$10,'Info_Elternbeiträge mit Grenzen'!G16='Info_Elternbeiträge mit Grenzen'!AC$10),AND($A16&lt;$Y$11,'Info_Elternbeiträge mit Grenzen'!G16='Info_Elternbeiträge mit Grenzen'!AC$11),AND($A16&lt;$Y$12,'Info_Elternbeiträge mit Grenzen'!G16='Info_Elternbeiträge mit Grenzen'!AC$12),AND($A16&lt;$Y$13,'Info_Elternbeiträge mit Grenzen'!G16='Info_Elternbeiträge mit Grenzen'!AC$13))=TRUE,'Eingabe Kinderzahlen'!G16," ")</f>
        <v>0</v>
      </c>
      <c r="H16" s="298">
        <f>IF(OR(AND($A16&lt;$Y$9,'Info_Elternbeiträge mit Grenzen'!H16='Info_Elternbeiträge mit Grenzen'!AD$9),AND($A16&lt;$Y$10,'Info_Elternbeiträge mit Grenzen'!H16='Info_Elternbeiträge mit Grenzen'!AD$10),AND($A16&lt;$Y$11,'Info_Elternbeiträge mit Grenzen'!H16='Info_Elternbeiträge mit Grenzen'!AD$11),AND($A16&lt;$Y$12,'Info_Elternbeiträge mit Grenzen'!H16='Info_Elternbeiträge mit Grenzen'!AD$12),AND($A16&lt;$Y$13,'Info_Elternbeiträge mit Grenzen'!H16='Info_Elternbeiträge mit Grenzen'!AD$13))=TRUE,'Eingabe Kinderzahlen'!H16," ")</f>
        <v>0</v>
      </c>
      <c r="I16" s="299">
        <f>IF(OR(AND($A16&lt;$Y$9,'Info_Elternbeiträge mit Grenzen'!I16='Info_Elternbeiträge mit Grenzen'!Z$9),AND($A16&lt;$Y$10,'Info_Elternbeiträge mit Grenzen'!I16='Info_Elternbeiträge mit Grenzen'!Z$10),AND($A16&lt;$Y$11,'Info_Elternbeiträge mit Grenzen'!I16='Info_Elternbeiträge mit Grenzen'!Z$11),AND($A16&lt;$Y$12,'Info_Elternbeiträge mit Grenzen'!I16='Info_Elternbeiträge mit Grenzen'!Z$12),AND($A16&lt;$Y$13,'Info_Elternbeiträge mit Grenzen'!I16='Info_Elternbeiträge mit Grenzen'!Z$13))=TRUE,'Eingabe Kinderzahlen'!I16," ")</f>
        <v>0</v>
      </c>
      <c r="J16" s="299">
        <f>IF(OR(AND($A16&lt;$Y$9,'Info_Elternbeiträge mit Grenzen'!J16='Info_Elternbeiträge mit Grenzen'!AA$9),AND($A16&lt;$Y$10,'Info_Elternbeiträge mit Grenzen'!J16='Info_Elternbeiträge mit Grenzen'!AA$10),AND($A16&lt;$Y$11,'Info_Elternbeiträge mit Grenzen'!J16='Info_Elternbeiträge mit Grenzen'!AA$11),AND($A16&lt;$Y$12,'Info_Elternbeiträge mit Grenzen'!J16='Info_Elternbeiträge mit Grenzen'!AA$12),AND($A16&lt;$Y$13,'Info_Elternbeiträge mit Grenzen'!J16='Info_Elternbeiträge mit Grenzen'!AA$13))=TRUE,'Eingabe Kinderzahlen'!J16," ")</f>
        <v>0</v>
      </c>
      <c r="K16" s="299">
        <f>IF(OR(AND($A16&lt;$Y$9,'Info_Elternbeiträge mit Grenzen'!K16='Info_Elternbeiträge mit Grenzen'!AB$9),AND($A16&lt;$Y$10,'Info_Elternbeiträge mit Grenzen'!K16='Info_Elternbeiträge mit Grenzen'!AB$10),AND($A16&lt;$Y$11,'Info_Elternbeiträge mit Grenzen'!K16='Info_Elternbeiträge mit Grenzen'!AB$11),AND($A16&lt;$Y$12,'Info_Elternbeiträge mit Grenzen'!K16='Info_Elternbeiträge mit Grenzen'!AB$12),AND($A16&lt;$Y$13,'Info_Elternbeiträge mit Grenzen'!K16='Info_Elternbeiträge mit Grenzen'!AB$13))=TRUE,'Eingabe Kinderzahlen'!K16," ")</f>
        <v>0</v>
      </c>
      <c r="L16" s="299">
        <f>IF(OR(AND($A16&lt;$Y$9,'Info_Elternbeiträge mit Grenzen'!L16='Info_Elternbeiträge mit Grenzen'!AC$9),AND($A16&lt;$Y$10,'Info_Elternbeiträge mit Grenzen'!L16='Info_Elternbeiträge mit Grenzen'!AC$10),AND($A16&lt;$Y$11,'Info_Elternbeiträge mit Grenzen'!L16='Info_Elternbeiträge mit Grenzen'!AC$11),AND($A16&lt;$Y$12,'Info_Elternbeiträge mit Grenzen'!L16='Info_Elternbeiträge mit Grenzen'!AC$12),AND($A16&lt;$Y$13,'Info_Elternbeiträge mit Grenzen'!L16='Info_Elternbeiträge mit Grenzen'!AC$13))=TRUE,'Eingabe Kinderzahlen'!L16," ")</f>
        <v>0</v>
      </c>
      <c r="M16" s="299">
        <f>IF(OR(AND($A16&lt;$Y$9,'Info_Elternbeiträge mit Grenzen'!M16='Info_Elternbeiträge mit Grenzen'!AD$9),AND($A16&lt;$Y$10,'Info_Elternbeiträge mit Grenzen'!M16='Info_Elternbeiträge mit Grenzen'!AD$10),AND($A16&lt;$Y$11,'Info_Elternbeiträge mit Grenzen'!M16='Info_Elternbeiträge mit Grenzen'!AD$11),AND($A16&lt;$Y$12,'Info_Elternbeiträge mit Grenzen'!M16='Info_Elternbeiträge mit Grenzen'!AD$12),AND($A16&lt;$Y$13,'Info_Elternbeiträge mit Grenzen'!M16='Info_Elternbeiträge mit Grenzen'!AD$13))=TRUE,'Eingabe Kinderzahlen'!M16," ")</f>
        <v>0</v>
      </c>
      <c r="N16" s="300">
        <f>IF(OR(AND($A16&lt;$Y$9,'Info_Elternbeiträge mit Grenzen'!N16='Info_Elternbeiträge mit Grenzen'!Z$9),AND($A16&lt;$Y$10,'Info_Elternbeiträge mit Grenzen'!N16='Info_Elternbeiträge mit Grenzen'!Z$10),AND($A16&lt;$Y$11,'Info_Elternbeiträge mit Grenzen'!N16='Info_Elternbeiträge mit Grenzen'!Z$11),AND($A16&lt;$Y$12,'Info_Elternbeiträge mit Grenzen'!N16='Info_Elternbeiträge mit Grenzen'!Z$12),AND($A16&lt;$Y$13,'Info_Elternbeiträge mit Grenzen'!N16='Info_Elternbeiträge mit Grenzen'!Z$13))=TRUE,'Eingabe Kinderzahlen'!N16," ")</f>
        <v>0</v>
      </c>
      <c r="O16" s="300">
        <f>IF(OR(AND($A16&lt;$Y$9,'Info_Elternbeiträge mit Grenzen'!O16='Info_Elternbeiträge mit Grenzen'!AA$9),AND($A16&lt;$Y$10,'Info_Elternbeiträge mit Grenzen'!O16='Info_Elternbeiträge mit Grenzen'!AA$10),AND($A16&lt;$Y$11,'Info_Elternbeiträge mit Grenzen'!O16='Info_Elternbeiträge mit Grenzen'!AA$11),AND($A16&lt;$Y$12,'Info_Elternbeiträge mit Grenzen'!O16='Info_Elternbeiträge mit Grenzen'!AA$12),AND($A16&lt;$Y$13,'Info_Elternbeiträge mit Grenzen'!O16='Info_Elternbeiträge mit Grenzen'!AA$13))=TRUE,'Eingabe Kinderzahlen'!O16," ")</f>
        <v>0</v>
      </c>
      <c r="P16" s="300">
        <f>IF(OR(AND($A16&lt;$Y$9,'Info_Elternbeiträge mit Grenzen'!P16='Info_Elternbeiträge mit Grenzen'!AB$9),AND($A16&lt;$Y$10,'Info_Elternbeiträge mit Grenzen'!P16='Info_Elternbeiträge mit Grenzen'!AB$10),AND($A16&lt;$Y$11,'Info_Elternbeiträge mit Grenzen'!P16='Info_Elternbeiträge mit Grenzen'!AB$11),AND($A16&lt;$Y$12,'Info_Elternbeiträge mit Grenzen'!P16='Info_Elternbeiträge mit Grenzen'!AB$12),AND($A16&lt;$Y$13,'Info_Elternbeiträge mit Grenzen'!P16='Info_Elternbeiträge mit Grenzen'!AB$13))=TRUE,'Eingabe Kinderzahlen'!P16," ")</f>
        <v>0</v>
      </c>
      <c r="Q16" s="300">
        <f>IF(OR(AND($A16&lt;$Y$9,'Info_Elternbeiträge mit Grenzen'!Q16='Info_Elternbeiträge mit Grenzen'!AC$9),AND($A16&lt;$Y$10,'Info_Elternbeiträge mit Grenzen'!Q16='Info_Elternbeiträge mit Grenzen'!AC$10),AND($A16&lt;$Y$11,'Info_Elternbeiträge mit Grenzen'!Q16='Info_Elternbeiträge mit Grenzen'!AC$11),AND($A16&lt;$Y$12,'Info_Elternbeiträge mit Grenzen'!Q16='Info_Elternbeiträge mit Grenzen'!AC$12),AND($A16&lt;$Y$13,'Info_Elternbeiträge mit Grenzen'!Q16='Info_Elternbeiträge mit Grenzen'!AC$13))=TRUE,'Eingabe Kinderzahlen'!Q16," ")</f>
        <v>0</v>
      </c>
      <c r="R16" s="300">
        <f>IF(OR(AND($A16&lt;$Y$9,'Info_Elternbeiträge mit Grenzen'!R16='Info_Elternbeiträge mit Grenzen'!AD$9),AND($A16&lt;$Y$10,'Info_Elternbeiträge mit Grenzen'!R16='Info_Elternbeiträge mit Grenzen'!AD$10),AND($A16&lt;$Y$11,'Info_Elternbeiträge mit Grenzen'!R16='Info_Elternbeiträge mit Grenzen'!AD$11),AND($A16&lt;$Y$12,'Info_Elternbeiträge mit Grenzen'!R16='Info_Elternbeiträge mit Grenzen'!AD$12),AND($A16&lt;$Y$13,'Info_Elternbeiträge mit Grenzen'!R16='Info_Elternbeiträge mit Grenzen'!AD$13))=TRUE,'Eingabe Kinderzahlen'!R16," ")</f>
        <v>0</v>
      </c>
      <c r="S16" s="301">
        <f>IF(OR(AND($A16&lt;$Y$9,'Info_Elternbeiträge mit Grenzen'!S16='Info_Elternbeiträge mit Grenzen'!Z$9),AND($A16&lt;$Y$10,'Info_Elternbeiträge mit Grenzen'!S16='Info_Elternbeiträge mit Grenzen'!Z$10),AND($A16&lt;$Y$11,'Info_Elternbeiträge mit Grenzen'!S16='Info_Elternbeiträge mit Grenzen'!Z$11),AND($A16&lt;$Y$12,'Info_Elternbeiträge mit Grenzen'!S16='Info_Elternbeiträge mit Grenzen'!Z$12),AND($A16&lt;$Y$13,'Info_Elternbeiträge mit Grenzen'!S16='Info_Elternbeiträge mit Grenzen'!Z$13))=TRUE,'Eingabe Kinderzahlen'!S16," ")</f>
        <v>0</v>
      </c>
      <c r="T16" s="301">
        <f>IF(OR(AND($A16&lt;$Y$9,'Info_Elternbeiträge mit Grenzen'!T16='Info_Elternbeiträge mit Grenzen'!AA$9),AND($A16&lt;$Y$10,'Info_Elternbeiträge mit Grenzen'!T16='Info_Elternbeiträge mit Grenzen'!AA$10),AND($A16&lt;$Y$11,'Info_Elternbeiträge mit Grenzen'!T16='Info_Elternbeiträge mit Grenzen'!AA$11),AND($A16&lt;$Y$12,'Info_Elternbeiträge mit Grenzen'!T16='Info_Elternbeiträge mit Grenzen'!AA$12),AND($A16&lt;$Y$13,'Info_Elternbeiträge mit Grenzen'!T16='Info_Elternbeiträge mit Grenzen'!AA$13))=TRUE,'Eingabe Kinderzahlen'!T16," ")</f>
        <v>0</v>
      </c>
      <c r="U16" s="301">
        <f>IF(OR(AND($A16&lt;$Y$9,'Info_Elternbeiträge mit Grenzen'!U16='Info_Elternbeiträge mit Grenzen'!AB$9),AND($A16&lt;$Y$10,'Info_Elternbeiträge mit Grenzen'!U16='Info_Elternbeiträge mit Grenzen'!AB$10),AND($A16&lt;$Y$11,'Info_Elternbeiträge mit Grenzen'!U16='Info_Elternbeiträge mit Grenzen'!AB$11),AND($A16&lt;$Y$12,'Info_Elternbeiträge mit Grenzen'!U16='Info_Elternbeiträge mit Grenzen'!AB$12),AND($A16&lt;$Y$13,'Info_Elternbeiträge mit Grenzen'!U16='Info_Elternbeiträge mit Grenzen'!AB$13))=TRUE,'Eingabe Kinderzahlen'!U16," ")</f>
        <v>0</v>
      </c>
      <c r="V16" s="301">
        <f>IF(OR(AND($A16&lt;$Y$9,'Info_Elternbeiträge mit Grenzen'!V16='Info_Elternbeiträge mit Grenzen'!AC$9),AND($A16&lt;$Y$10,'Info_Elternbeiträge mit Grenzen'!V16='Info_Elternbeiträge mit Grenzen'!AC$10),AND($A16&lt;$Y$11,'Info_Elternbeiträge mit Grenzen'!V16='Info_Elternbeiträge mit Grenzen'!AC$11),AND($A16&lt;$Y$12,'Info_Elternbeiträge mit Grenzen'!V16='Info_Elternbeiträge mit Grenzen'!AC$12),AND($A16&lt;$Y$13,'Info_Elternbeiträge mit Grenzen'!V16='Info_Elternbeiträge mit Grenzen'!AC$13))=TRUE,'Eingabe Kinderzahlen'!V16," ")</f>
        <v>0</v>
      </c>
      <c r="W16" s="301">
        <f>IF(OR(AND($A16&lt;$Y$9,'Info_Elternbeiträge mit Grenzen'!W16='Info_Elternbeiträge mit Grenzen'!AD$9),AND($A16&lt;$Y$10,'Info_Elternbeiträge mit Grenzen'!W16='Info_Elternbeiträge mit Grenzen'!AD$10),AND($A16&lt;$Y$11,'Info_Elternbeiträge mit Grenzen'!W16='Info_Elternbeiträge mit Grenzen'!AD$11),AND($A16&lt;$Y$12,'Info_Elternbeiträge mit Grenzen'!W16='Info_Elternbeiträge mit Grenzen'!AD$12),AND($A16&lt;$Y$13,'Info_Elternbeiträge mit Grenzen'!W16='Info_Elternbeiträge mit Grenzen'!AD$13))=TRUE,'Eingabe Kinderzahlen'!W16," ")</f>
        <v>0</v>
      </c>
    </row>
    <row r="17" spans="1:23" x14ac:dyDescent="0.25">
      <c r="A17" s="323">
        <f>Eingabe!A62</f>
        <v>2901</v>
      </c>
      <c r="B17" s="152" t="s">
        <v>6</v>
      </c>
      <c r="C17" s="252">
        <f>Eingabe!D62</f>
        <v>3000</v>
      </c>
      <c r="D17" s="298">
        <f>IF(OR(AND($A17&lt;$Y$9,'Info_Elternbeiträge mit Grenzen'!D17='Info_Elternbeiträge mit Grenzen'!Z$9),AND($A17&lt;$Y$10,'Info_Elternbeiträge mit Grenzen'!D17='Info_Elternbeiträge mit Grenzen'!Z$10),AND($A17&lt;$Y$11,'Info_Elternbeiträge mit Grenzen'!D17='Info_Elternbeiträge mit Grenzen'!Z$11),AND($A17&lt;$Y$12,'Info_Elternbeiträge mit Grenzen'!D17='Info_Elternbeiträge mit Grenzen'!Z$12),AND($A17&lt;$Y$13,'Info_Elternbeiträge mit Grenzen'!D17='Info_Elternbeiträge mit Grenzen'!Z$13))=TRUE,'Eingabe Kinderzahlen'!D17," ")</f>
        <v>0</v>
      </c>
      <c r="E17" s="298">
        <f>IF(OR(AND($A17&lt;$Y$9,'Info_Elternbeiträge mit Grenzen'!E17='Info_Elternbeiträge mit Grenzen'!AA$9),AND($A17&lt;$Y$10,'Info_Elternbeiträge mit Grenzen'!E17='Info_Elternbeiträge mit Grenzen'!AA$10),AND($A17&lt;$Y$11,'Info_Elternbeiträge mit Grenzen'!E17='Info_Elternbeiträge mit Grenzen'!AA$11),AND($A17&lt;$Y$12,'Info_Elternbeiträge mit Grenzen'!E17='Info_Elternbeiträge mit Grenzen'!AA$12),AND($A17&lt;$Y$13,'Info_Elternbeiträge mit Grenzen'!E17='Info_Elternbeiträge mit Grenzen'!AA$13))=TRUE,'Eingabe Kinderzahlen'!E17," ")</f>
        <v>0</v>
      </c>
      <c r="F17" s="298">
        <f>IF(OR(AND($A17&lt;$Y$9,'Info_Elternbeiträge mit Grenzen'!F17='Info_Elternbeiträge mit Grenzen'!AB$9),AND($A17&lt;$Y$10,'Info_Elternbeiträge mit Grenzen'!F17='Info_Elternbeiträge mit Grenzen'!AB$10),AND($A17&lt;$Y$11,'Info_Elternbeiträge mit Grenzen'!F17='Info_Elternbeiträge mit Grenzen'!AB$11),AND($A17&lt;$Y$12,'Info_Elternbeiträge mit Grenzen'!F17='Info_Elternbeiträge mit Grenzen'!AB$12),AND($A17&lt;$Y$13,'Info_Elternbeiträge mit Grenzen'!F17='Info_Elternbeiträge mit Grenzen'!AB$13))=TRUE,'Eingabe Kinderzahlen'!F17," ")</f>
        <v>0</v>
      </c>
      <c r="G17" s="298">
        <f>IF(OR(AND($A17&lt;$Y$9,'Info_Elternbeiträge mit Grenzen'!G17='Info_Elternbeiträge mit Grenzen'!AC$9),AND($A17&lt;$Y$10,'Info_Elternbeiträge mit Grenzen'!G17='Info_Elternbeiträge mit Grenzen'!AC$10),AND($A17&lt;$Y$11,'Info_Elternbeiträge mit Grenzen'!G17='Info_Elternbeiträge mit Grenzen'!AC$11),AND($A17&lt;$Y$12,'Info_Elternbeiträge mit Grenzen'!G17='Info_Elternbeiträge mit Grenzen'!AC$12),AND($A17&lt;$Y$13,'Info_Elternbeiträge mit Grenzen'!G17='Info_Elternbeiträge mit Grenzen'!AC$13))=TRUE,'Eingabe Kinderzahlen'!G17," ")</f>
        <v>0</v>
      </c>
      <c r="H17" s="298">
        <f>IF(OR(AND($A17&lt;$Y$9,'Info_Elternbeiträge mit Grenzen'!H17='Info_Elternbeiträge mit Grenzen'!AD$9),AND($A17&lt;$Y$10,'Info_Elternbeiträge mit Grenzen'!H17='Info_Elternbeiträge mit Grenzen'!AD$10),AND($A17&lt;$Y$11,'Info_Elternbeiträge mit Grenzen'!H17='Info_Elternbeiträge mit Grenzen'!AD$11),AND($A17&lt;$Y$12,'Info_Elternbeiträge mit Grenzen'!H17='Info_Elternbeiträge mit Grenzen'!AD$12),AND($A17&lt;$Y$13,'Info_Elternbeiträge mit Grenzen'!H17='Info_Elternbeiträge mit Grenzen'!AD$13))=TRUE,'Eingabe Kinderzahlen'!H17," ")</f>
        <v>0</v>
      </c>
      <c r="I17" s="299">
        <f>IF(OR(AND($A17&lt;$Y$9,'Info_Elternbeiträge mit Grenzen'!I17='Info_Elternbeiträge mit Grenzen'!Z$9),AND($A17&lt;$Y$10,'Info_Elternbeiträge mit Grenzen'!I17='Info_Elternbeiträge mit Grenzen'!Z$10),AND($A17&lt;$Y$11,'Info_Elternbeiträge mit Grenzen'!I17='Info_Elternbeiträge mit Grenzen'!Z$11),AND($A17&lt;$Y$12,'Info_Elternbeiträge mit Grenzen'!I17='Info_Elternbeiträge mit Grenzen'!Z$12),AND($A17&lt;$Y$13,'Info_Elternbeiträge mit Grenzen'!I17='Info_Elternbeiträge mit Grenzen'!Z$13))=TRUE,'Eingabe Kinderzahlen'!I17," ")</f>
        <v>0</v>
      </c>
      <c r="J17" s="299">
        <f>IF(OR(AND($A17&lt;$Y$9,'Info_Elternbeiträge mit Grenzen'!J17='Info_Elternbeiträge mit Grenzen'!AA$9),AND($A17&lt;$Y$10,'Info_Elternbeiträge mit Grenzen'!J17='Info_Elternbeiträge mit Grenzen'!AA$10),AND($A17&lt;$Y$11,'Info_Elternbeiträge mit Grenzen'!J17='Info_Elternbeiträge mit Grenzen'!AA$11),AND($A17&lt;$Y$12,'Info_Elternbeiträge mit Grenzen'!J17='Info_Elternbeiträge mit Grenzen'!AA$12),AND($A17&lt;$Y$13,'Info_Elternbeiträge mit Grenzen'!J17='Info_Elternbeiträge mit Grenzen'!AA$13))=TRUE,'Eingabe Kinderzahlen'!J17," ")</f>
        <v>0</v>
      </c>
      <c r="K17" s="299">
        <f>IF(OR(AND($A17&lt;$Y$9,'Info_Elternbeiträge mit Grenzen'!K17='Info_Elternbeiträge mit Grenzen'!AB$9),AND($A17&lt;$Y$10,'Info_Elternbeiträge mit Grenzen'!K17='Info_Elternbeiträge mit Grenzen'!AB$10),AND($A17&lt;$Y$11,'Info_Elternbeiträge mit Grenzen'!K17='Info_Elternbeiträge mit Grenzen'!AB$11),AND($A17&lt;$Y$12,'Info_Elternbeiträge mit Grenzen'!K17='Info_Elternbeiträge mit Grenzen'!AB$12),AND($A17&lt;$Y$13,'Info_Elternbeiträge mit Grenzen'!K17='Info_Elternbeiträge mit Grenzen'!AB$13))=TRUE,'Eingabe Kinderzahlen'!K17," ")</f>
        <v>0</v>
      </c>
      <c r="L17" s="299">
        <f>IF(OR(AND($A17&lt;$Y$9,'Info_Elternbeiträge mit Grenzen'!L17='Info_Elternbeiträge mit Grenzen'!AC$9),AND($A17&lt;$Y$10,'Info_Elternbeiträge mit Grenzen'!L17='Info_Elternbeiträge mit Grenzen'!AC$10),AND($A17&lt;$Y$11,'Info_Elternbeiträge mit Grenzen'!L17='Info_Elternbeiträge mit Grenzen'!AC$11),AND($A17&lt;$Y$12,'Info_Elternbeiträge mit Grenzen'!L17='Info_Elternbeiträge mit Grenzen'!AC$12),AND($A17&lt;$Y$13,'Info_Elternbeiträge mit Grenzen'!L17='Info_Elternbeiträge mit Grenzen'!AC$13))=TRUE,'Eingabe Kinderzahlen'!L17," ")</f>
        <v>0</v>
      </c>
      <c r="M17" s="299">
        <f>IF(OR(AND($A17&lt;$Y$9,'Info_Elternbeiträge mit Grenzen'!M17='Info_Elternbeiträge mit Grenzen'!AD$9),AND($A17&lt;$Y$10,'Info_Elternbeiträge mit Grenzen'!M17='Info_Elternbeiträge mit Grenzen'!AD$10),AND($A17&lt;$Y$11,'Info_Elternbeiträge mit Grenzen'!M17='Info_Elternbeiträge mit Grenzen'!AD$11),AND($A17&lt;$Y$12,'Info_Elternbeiträge mit Grenzen'!M17='Info_Elternbeiträge mit Grenzen'!AD$12),AND($A17&lt;$Y$13,'Info_Elternbeiträge mit Grenzen'!M17='Info_Elternbeiträge mit Grenzen'!AD$13))=TRUE,'Eingabe Kinderzahlen'!M17," ")</f>
        <v>0</v>
      </c>
      <c r="N17" s="300">
        <f>IF(OR(AND($A17&lt;$Y$9,'Info_Elternbeiträge mit Grenzen'!N17='Info_Elternbeiträge mit Grenzen'!Z$9),AND($A17&lt;$Y$10,'Info_Elternbeiträge mit Grenzen'!N17='Info_Elternbeiträge mit Grenzen'!Z$10),AND($A17&lt;$Y$11,'Info_Elternbeiträge mit Grenzen'!N17='Info_Elternbeiträge mit Grenzen'!Z$11),AND($A17&lt;$Y$12,'Info_Elternbeiträge mit Grenzen'!N17='Info_Elternbeiträge mit Grenzen'!Z$12),AND($A17&lt;$Y$13,'Info_Elternbeiträge mit Grenzen'!N17='Info_Elternbeiträge mit Grenzen'!Z$13))=TRUE,'Eingabe Kinderzahlen'!N17," ")</f>
        <v>0</v>
      </c>
      <c r="O17" s="300">
        <f>IF(OR(AND($A17&lt;$Y$9,'Info_Elternbeiträge mit Grenzen'!O17='Info_Elternbeiträge mit Grenzen'!AA$9),AND($A17&lt;$Y$10,'Info_Elternbeiträge mit Grenzen'!O17='Info_Elternbeiträge mit Grenzen'!AA$10),AND($A17&lt;$Y$11,'Info_Elternbeiträge mit Grenzen'!O17='Info_Elternbeiträge mit Grenzen'!AA$11),AND($A17&lt;$Y$12,'Info_Elternbeiträge mit Grenzen'!O17='Info_Elternbeiträge mit Grenzen'!AA$12),AND($A17&lt;$Y$13,'Info_Elternbeiträge mit Grenzen'!O17='Info_Elternbeiträge mit Grenzen'!AA$13))=TRUE,'Eingabe Kinderzahlen'!O17," ")</f>
        <v>0</v>
      </c>
      <c r="P17" s="300">
        <f>IF(OR(AND($A17&lt;$Y$9,'Info_Elternbeiträge mit Grenzen'!P17='Info_Elternbeiträge mit Grenzen'!AB$9),AND($A17&lt;$Y$10,'Info_Elternbeiträge mit Grenzen'!P17='Info_Elternbeiträge mit Grenzen'!AB$10),AND($A17&lt;$Y$11,'Info_Elternbeiträge mit Grenzen'!P17='Info_Elternbeiträge mit Grenzen'!AB$11),AND($A17&lt;$Y$12,'Info_Elternbeiträge mit Grenzen'!P17='Info_Elternbeiträge mit Grenzen'!AB$12),AND($A17&lt;$Y$13,'Info_Elternbeiträge mit Grenzen'!P17='Info_Elternbeiträge mit Grenzen'!AB$13))=TRUE,'Eingabe Kinderzahlen'!P17," ")</f>
        <v>0</v>
      </c>
      <c r="Q17" s="300">
        <f>IF(OR(AND($A17&lt;$Y$9,'Info_Elternbeiträge mit Grenzen'!Q17='Info_Elternbeiträge mit Grenzen'!AC$9),AND($A17&lt;$Y$10,'Info_Elternbeiträge mit Grenzen'!Q17='Info_Elternbeiträge mit Grenzen'!AC$10),AND($A17&lt;$Y$11,'Info_Elternbeiträge mit Grenzen'!Q17='Info_Elternbeiträge mit Grenzen'!AC$11),AND($A17&lt;$Y$12,'Info_Elternbeiträge mit Grenzen'!Q17='Info_Elternbeiträge mit Grenzen'!AC$12),AND($A17&lt;$Y$13,'Info_Elternbeiträge mit Grenzen'!Q17='Info_Elternbeiträge mit Grenzen'!AC$13))=TRUE,'Eingabe Kinderzahlen'!Q17," ")</f>
        <v>0</v>
      </c>
      <c r="R17" s="300">
        <f>IF(OR(AND($A17&lt;$Y$9,'Info_Elternbeiträge mit Grenzen'!R17='Info_Elternbeiträge mit Grenzen'!AD$9),AND($A17&lt;$Y$10,'Info_Elternbeiträge mit Grenzen'!R17='Info_Elternbeiträge mit Grenzen'!AD$10),AND($A17&lt;$Y$11,'Info_Elternbeiträge mit Grenzen'!R17='Info_Elternbeiträge mit Grenzen'!AD$11),AND($A17&lt;$Y$12,'Info_Elternbeiträge mit Grenzen'!R17='Info_Elternbeiträge mit Grenzen'!AD$12),AND($A17&lt;$Y$13,'Info_Elternbeiträge mit Grenzen'!R17='Info_Elternbeiträge mit Grenzen'!AD$13))=TRUE,'Eingabe Kinderzahlen'!R17," ")</f>
        <v>0</v>
      </c>
      <c r="S17" s="301">
        <f>IF(OR(AND($A17&lt;$Y$9,'Info_Elternbeiträge mit Grenzen'!S17='Info_Elternbeiträge mit Grenzen'!Z$9),AND($A17&lt;$Y$10,'Info_Elternbeiträge mit Grenzen'!S17='Info_Elternbeiträge mit Grenzen'!Z$10),AND($A17&lt;$Y$11,'Info_Elternbeiträge mit Grenzen'!S17='Info_Elternbeiträge mit Grenzen'!Z$11),AND($A17&lt;$Y$12,'Info_Elternbeiträge mit Grenzen'!S17='Info_Elternbeiträge mit Grenzen'!Z$12),AND($A17&lt;$Y$13,'Info_Elternbeiträge mit Grenzen'!S17='Info_Elternbeiträge mit Grenzen'!Z$13))=TRUE,'Eingabe Kinderzahlen'!S17," ")</f>
        <v>0</v>
      </c>
      <c r="T17" s="301">
        <f>IF(OR(AND($A17&lt;$Y$9,'Info_Elternbeiträge mit Grenzen'!T17='Info_Elternbeiträge mit Grenzen'!AA$9),AND($A17&lt;$Y$10,'Info_Elternbeiträge mit Grenzen'!T17='Info_Elternbeiträge mit Grenzen'!AA$10),AND($A17&lt;$Y$11,'Info_Elternbeiträge mit Grenzen'!T17='Info_Elternbeiträge mit Grenzen'!AA$11),AND($A17&lt;$Y$12,'Info_Elternbeiträge mit Grenzen'!T17='Info_Elternbeiträge mit Grenzen'!AA$12),AND($A17&lt;$Y$13,'Info_Elternbeiträge mit Grenzen'!T17='Info_Elternbeiträge mit Grenzen'!AA$13))=TRUE,'Eingabe Kinderzahlen'!T17," ")</f>
        <v>0</v>
      </c>
      <c r="U17" s="301">
        <f>IF(OR(AND($A17&lt;$Y$9,'Info_Elternbeiträge mit Grenzen'!U17='Info_Elternbeiträge mit Grenzen'!AB$9),AND($A17&lt;$Y$10,'Info_Elternbeiträge mit Grenzen'!U17='Info_Elternbeiträge mit Grenzen'!AB$10),AND($A17&lt;$Y$11,'Info_Elternbeiträge mit Grenzen'!U17='Info_Elternbeiträge mit Grenzen'!AB$11),AND($A17&lt;$Y$12,'Info_Elternbeiträge mit Grenzen'!U17='Info_Elternbeiträge mit Grenzen'!AB$12),AND($A17&lt;$Y$13,'Info_Elternbeiträge mit Grenzen'!U17='Info_Elternbeiträge mit Grenzen'!AB$13))=TRUE,'Eingabe Kinderzahlen'!U17," ")</f>
        <v>0</v>
      </c>
      <c r="V17" s="301">
        <f>IF(OR(AND($A17&lt;$Y$9,'Info_Elternbeiträge mit Grenzen'!V17='Info_Elternbeiträge mit Grenzen'!AC$9),AND($A17&lt;$Y$10,'Info_Elternbeiträge mit Grenzen'!V17='Info_Elternbeiträge mit Grenzen'!AC$10),AND($A17&lt;$Y$11,'Info_Elternbeiträge mit Grenzen'!V17='Info_Elternbeiträge mit Grenzen'!AC$11),AND($A17&lt;$Y$12,'Info_Elternbeiträge mit Grenzen'!V17='Info_Elternbeiträge mit Grenzen'!AC$12),AND($A17&lt;$Y$13,'Info_Elternbeiträge mit Grenzen'!V17='Info_Elternbeiträge mit Grenzen'!AC$13))=TRUE,'Eingabe Kinderzahlen'!V17," ")</f>
        <v>0</v>
      </c>
      <c r="W17" s="301">
        <f>IF(OR(AND($A17&lt;$Y$9,'Info_Elternbeiträge mit Grenzen'!W17='Info_Elternbeiträge mit Grenzen'!AD$9),AND($A17&lt;$Y$10,'Info_Elternbeiträge mit Grenzen'!W17='Info_Elternbeiträge mit Grenzen'!AD$10),AND($A17&lt;$Y$11,'Info_Elternbeiträge mit Grenzen'!W17='Info_Elternbeiträge mit Grenzen'!AD$11),AND($A17&lt;$Y$12,'Info_Elternbeiträge mit Grenzen'!W17='Info_Elternbeiträge mit Grenzen'!AD$12),AND($A17&lt;$Y$13,'Info_Elternbeiträge mit Grenzen'!W17='Info_Elternbeiträge mit Grenzen'!AD$13))=TRUE,'Eingabe Kinderzahlen'!W17," ")</f>
        <v>0</v>
      </c>
    </row>
    <row r="18" spans="1:23" x14ac:dyDescent="0.25">
      <c r="A18" s="323">
        <f>Eingabe!A63</f>
        <v>3001</v>
      </c>
      <c r="B18" s="152" t="s">
        <v>6</v>
      </c>
      <c r="C18" s="252">
        <f>Eingabe!D63</f>
        <v>3100</v>
      </c>
      <c r="D18" s="298">
        <f>IF(OR(AND($A18&lt;$Y$9,'Info_Elternbeiträge mit Grenzen'!D18='Info_Elternbeiträge mit Grenzen'!Z$9),AND($A18&lt;$Y$10,'Info_Elternbeiträge mit Grenzen'!D18='Info_Elternbeiträge mit Grenzen'!Z$10),AND($A18&lt;$Y$11,'Info_Elternbeiträge mit Grenzen'!D18='Info_Elternbeiträge mit Grenzen'!Z$11),AND($A18&lt;$Y$12,'Info_Elternbeiträge mit Grenzen'!D18='Info_Elternbeiträge mit Grenzen'!Z$12),AND($A18&lt;$Y$13,'Info_Elternbeiträge mit Grenzen'!D18='Info_Elternbeiträge mit Grenzen'!Z$13))=TRUE,'Eingabe Kinderzahlen'!D18," ")</f>
        <v>0</v>
      </c>
      <c r="E18" s="298">
        <f>IF(OR(AND($A18&lt;$Y$9,'Info_Elternbeiträge mit Grenzen'!E18='Info_Elternbeiträge mit Grenzen'!AA$9),AND($A18&lt;$Y$10,'Info_Elternbeiträge mit Grenzen'!E18='Info_Elternbeiträge mit Grenzen'!AA$10),AND($A18&lt;$Y$11,'Info_Elternbeiträge mit Grenzen'!E18='Info_Elternbeiträge mit Grenzen'!AA$11),AND($A18&lt;$Y$12,'Info_Elternbeiträge mit Grenzen'!E18='Info_Elternbeiträge mit Grenzen'!AA$12),AND($A18&lt;$Y$13,'Info_Elternbeiträge mit Grenzen'!E18='Info_Elternbeiträge mit Grenzen'!AA$13))=TRUE,'Eingabe Kinderzahlen'!E18," ")</f>
        <v>0</v>
      </c>
      <c r="F18" s="298">
        <f>IF(OR(AND($A18&lt;$Y$9,'Info_Elternbeiträge mit Grenzen'!F18='Info_Elternbeiträge mit Grenzen'!AB$9),AND($A18&lt;$Y$10,'Info_Elternbeiträge mit Grenzen'!F18='Info_Elternbeiträge mit Grenzen'!AB$10),AND($A18&lt;$Y$11,'Info_Elternbeiträge mit Grenzen'!F18='Info_Elternbeiträge mit Grenzen'!AB$11),AND($A18&lt;$Y$12,'Info_Elternbeiträge mit Grenzen'!F18='Info_Elternbeiträge mit Grenzen'!AB$12),AND($A18&lt;$Y$13,'Info_Elternbeiträge mit Grenzen'!F18='Info_Elternbeiträge mit Grenzen'!AB$13))=TRUE,'Eingabe Kinderzahlen'!F18," ")</f>
        <v>0</v>
      </c>
      <c r="G18" s="298">
        <f>IF(OR(AND($A18&lt;$Y$9,'Info_Elternbeiträge mit Grenzen'!G18='Info_Elternbeiträge mit Grenzen'!AC$9),AND($A18&lt;$Y$10,'Info_Elternbeiträge mit Grenzen'!G18='Info_Elternbeiträge mit Grenzen'!AC$10),AND($A18&lt;$Y$11,'Info_Elternbeiträge mit Grenzen'!G18='Info_Elternbeiträge mit Grenzen'!AC$11),AND($A18&lt;$Y$12,'Info_Elternbeiträge mit Grenzen'!G18='Info_Elternbeiträge mit Grenzen'!AC$12),AND($A18&lt;$Y$13,'Info_Elternbeiträge mit Grenzen'!G18='Info_Elternbeiträge mit Grenzen'!AC$13))=TRUE,'Eingabe Kinderzahlen'!G18," ")</f>
        <v>0</v>
      </c>
      <c r="H18" s="298">
        <f>IF(OR(AND($A18&lt;$Y$9,'Info_Elternbeiträge mit Grenzen'!H18='Info_Elternbeiträge mit Grenzen'!AD$9),AND($A18&lt;$Y$10,'Info_Elternbeiträge mit Grenzen'!H18='Info_Elternbeiträge mit Grenzen'!AD$10),AND($A18&lt;$Y$11,'Info_Elternbeiträge mit Grenzen'!H18='Info_Elternbeiträge mit Grenzen'!AD$11),AND($A18&lt;$Y$12,'Info_Elternbeiträge mit Grenzen'!H18='Info_Elternbeiträge mit Grenzen'!AD$12),AND($A18&lt;$Y$13,'Info_Elternbeiträge mit Grenzen'!H18='Info_Elternbeiträge mit Grenzen'!AD$13))=TRUE,'Eingabe Kinderzahlen'!H18," ")</f>
        <v>0</v>
      </c>
      <c r="I18" s="299" t="str">
        <f>IF(OR(AND($A18&lt;$Y$9,'Info_Elternbeiträge mit Grenzen'!I18='Info_Elternbeiträge mit Grenzen'!Z$9),AND($A18&lt;$Y$10,'Info_Elternbeiträge mit Grenzen'!I18='Info_Elternbeiträge mit Grenzen'!Z$10),AND($A18&lt;$Y$11,'Info_Elternbeiträge mit Grenzen'!I18='Info_Elternbeiträge mit Grenzen'!Z$11),AND($A18&lt;$Y$12,'Info_Elternbeiträge mit Grenzen'!I18='Info_Elternbeiträge mit Grenzen'!Z$12),AND($A18&lt;$Y$13,'Info_Elternbeiträge mit Grenzen'!I18='Info_Elternbeiträge mit Grenzen'!Z$13))=TRUE,'Eingabe Kinderzahlen'!I18," ")</f>
        <v xml:space="preserve"> </v>
      </c>
      <c r="J18" s="299" t="str">
        <f>IF(OR(AND($A18&lt;$Y$9,'Info_Elternbeiträge mit Grenzen'!J18='Info_Elternbeiträge mit Grenzen'!AA$9),AND($A18&lt;$Y$10,'Info_Elternbeiträge mit Grenzen'!J18='Info_Elternbeiträge mit Grenzen'!AA$10),AND($A18&lt;$Y$11,'Info_Elternbeiträge mit Grenzen'!J18='Info_Elternbeiträge mit Grenzen'!AA$11),AND($A18&lt;$Y$12,'Info_Elternbeiträge mit Grenzen'!J18='Info_Elternbeiträge mit Grenzen'!AA$12),AND($A18&lt;$Y$13,'Info_Elternbeiträge mit Grenzen'!J18='Info_Elternbeiträge mit Grenzen'!AA$13))=TRUE,'Eingabe Kinderzahlen'!J18," ")</f>
        <v xml:space="preserve"> </v>
      </c>
      <c r="K18" s="299" t="str">
        <f>IF(OR(AND($A18&lt;$Y$9,'Info_Elternbeiträge mit Grenzen'!K18='Info_Elternbeiträge mit Grenzen'!AB$9),AND($A18&lt;$Y$10,'Info_Elternbeiträge mit Grenzen'!K18='Info_Elternbeiträge mit Grenzen'!AB$10),AND($A18&lt;$Y$11,'Info_Elternbeiträge mit Grenzen'!K18='Info_Elternbeiträge mit Grenzen'!AB$11),AND($A18&lt;$Y$12,'Info_Elternbeiträge mit Grenzen'!K18='Info_Elternbeiträge mit Grenzen'!AB$12),AND($A18&lt;$Y$13,'Info_Elternbeiträge mit Grenzen'!K18='Info_Elternbeiträge mit Grenzen'!AB$13))=TRUE,'Eingabe Kinderzahlen'!K18," ")</f>
        <v xml:space="preserve"> </v>
      </c>
      <c r="L18" s="299" t="str">
        <f>IF(OR(AND($A18&lt;$Y$9,'Info_Elternbeiträge mit Grenzen'!L18='Info_Elternbeiträge mit Grenzen'!AC$9),AND($A18&lt;$Y$10,'Info_Elternbeiträge mit Grenzen'!L18='Info_Elternbeiträge mit Grenzen'!AC$10),AND($A18&lt;$Y$11,'Info_Elternbeiträge mit Grenzen'!L18='Info_Elternbeiträge mit Grenzen'!AC$11),AND($A18&lt;$Y$12,'Info_Elternbeiträge mit Grenzen'!L18='Info_Elternbeiträge mit Grenzen'!AC$12),AND($A18&lt;$Y$13,'Info_Elternbeiträge mit Grenzen'!L18='Info_Elternbeiträge mit Grenzen'!AC$13))=TRUE,'Eingabe Kinderzahlen'!L18," ")</f>
        <v xml:space="preserve"> </v>
      </c>
      <c r="M18" s="299" t="str">
        <f>IF(OR(AND($A18&lt;$Y$9,'Info_Elternbeiträge mit Grenzen'!M18='Info_Elternbeiträge mit Grenzen'!AD$9),AND($A18&lt;$Y$10,'Info_Elternbeiträge mit Grenzen'!M18='Info_Elternbeiträge mit Grenzen'!AD$10),AND($A18&lt;$Y$11,'Info_Elternbeiträge mit Grenzen'!M18='Info_Elternbeiträge mit Grenzen'!AD$11),AND($A18&lt;$Y$12,'Info_Elternbeiträge mit Grenzen'!M18='Info_Elternbeiträge mit Grenzen'!AD$12),AND($A18&lt;$Y$13,'Info_Elternbeiträge mit Grenzen'!M18='Info_Elternbeiträge mit Grenzen'!AD$13))=TRUE,'Eingabe Kinderzahlen'!M18," ")</f>
        <v xml:space="preserve"> </v>
      </c>
      <c r="N18" s="300" t="str">
        <f>IF(OR(AND($A18&lt;$Y$9,'Info_Elternbeiträge mit Grenzen'!N18='Info_Elternbeiträge mit Grenzen'!Z$9),AND($A18&lt;$Y$10,'Info_Elternbeiträge mit Grenzen'!N18='Info_Elternbeiträge mit Grenzen'!Z$10),AND($A18&lt;$Y$11,'Info_Elternbeiträge mit Grenzen'!N18='Info_Elternbeiträge mit Grenzen'!Z$11),AND($A18&lt;$Y$12,'Info_Elternbeiträge mit Grenzen'!N18='Info_Elternbeiträge mit Grenzen'!Z$12),AND($A18&lt;$Y$13,'Info_Elternbeiträge mit Grenzen'!N18='Info_Elternbeiträge mit Grenzen'!Z$13))=TRUE,'Eingabe Kinderzahlen'!N18," ")</f>
        <v xml:space="preserve"> </v>
      </c>
      <c r="O18" s="300" t="str">
        <f>IF(OR(AND($A18&lt;$Y$9,'Info_Elternbeiträge mit Grenzen'!O18='Info_Elternbeiträge mit Grenzen'!AA$9),AND($A18&lt;$Y$10,'Info_Elternbeiträge mit Grenzen'!O18='Info_Elternbeiträge mit Grenzen'!AA$10),AND($A18&lt;$Y$11,'Info_Elternbeiträge mit Grenzen'!O18='Info_Elternbeiträge mit Grenzen'!AA$11),AND($A18&lt;$Y$12,'Info_Elternbeiträge mit Grenzen'!O18='Info_Elternbeiträge mit Grenzen'!AA$12),AND($A18&lt;$Y$13,'Info_Elternbeiträge mit Grenzen'!O18='Info_Elternbeiträge mit Grenzen'!AA$13))=TRUE,'Eingabe Kinderzahlen'!O18," ")</f>
        <v xml:space="preserve"> </v>
      </c>
      <c r="P18" s="300" t="str">
        <f>IF(OR(AND($A18&lt;$Y$9,'Info_Elternbeiträge mit Grenzen'!P18='Info_Elternbeiträge mit Grenzen'!AB$9),AND($A18&lt;$Y$10,'Info_Elternbeiträge mit Grenzen'!P18='Info_Elternbeiträge mit Grenzen'!AB$10),AND($A18&lt;$Y$11,'Info_Elternbeiträge mit Grenzen'!P18='Info_Elternbeiträge mit Grenzen'!AB$11),AND($A18&lt;$Y$12,'Info_Elternbeiträge mit Grenzen'!P18='Info_Elternbeiträge mit Grenzen'!AB$12),AND($A18&lt;$Y$13,'Info_Elternbeiträge mit Grenzen'!P18='Info_Elternbeiträge mit Grenzen'!AB$13))=TRUE,'Eingabe Kinderzahlen'!P18," ")</f>
        <v xml:space="preserve"> </v>
      </c>
      <c r="Q18" s="300" t="str">
        <f>IF(OR(AND($A18&lt;$Y$9,'Info_Elternbeiträge mit Grenzen'!Q18='Info_Elternbeiträge mit Grenzen'!AC$9),AND($A18&lt;$Y$10,'Info_Elternbeiträge mit Grenzen'!Q18='Info_Elternbeiträge mit Grenzen'!AC$10),AND($A18&lt;$Y$11,'Info_Elternbeiträge mit Grenzen'!Q18='Info_Elternbeiträge mit Grenzen'!AC$11),AND($A18&lt;$Y$12,'Info_Elternbeiträge mit Grenzen'!Q18='Info_Elternbeiträge mit Grenzen'!AC$12),AND($A18&lt;$Y$13,'Info_Elternbeiträge mit Grenzen'!Q18='Info_Elternbeiträge mit Grenzen'!AC$13))=TRUE,'Eingabe Kinderzahlen'!Q18," ")</f>
        <v xml:space="preserve"> </v>
      </c>
      <c r="R18" s="300" t="str">
        <f>IF(OR(AND($A18&lt;$Y$9,'Info_Elternbeiträge mit Grenzen'!R18='Info_Elternbeiträge mit Grenzen'!AD$9),AND($A18&lt;$Y$10,'Info_Elternbeiträge mit Grenzen'!R18='Info_Elternbeiträge mit Grenzen'!AD$10),AND($A18&lt;$Y$11,'Info_Elternbeiträge mit Grenzen'!R18='Info_Elternbeiträge mit Grenzen'!AD$11),AND($A18&lt;$Y$12,'Info_Elternbeiträge mit Grenzen'!R18='Info_Elternbeiträge mit Grenzen'!AD$12),AND($A18&lt;$Y$13,'Info_Elternbeiträge mit Grenzen'!R18='Info_Elternbeiträge mit Grenzen'!AD$13))=TRUE,'Eingabe Kinderzahlen'!R18," ")</f>
        <v xml:space="preserve"> </v>
      </c>
      <c r="S18" s="301" t="str">
        <f>IF(OR(AND($A18&lt;$Y$9,'Info_Elternbeiträge mit Grenzen'!S18='Info_Elternbeiträge mit Grenzen'!Z$9),AND($A18&lt;$Y$10,'Info_Elternbeiträge mit Grenzen'!S18='Info_Elternbeiträge mit Grenzen'!Z$10),AND($A18&lt;$Y$11,'Info_Elternbeiträge mit Grenzen'!S18='Info_Elternbeiträge mit Grenzen'!Z$11),AND($A18&lt;$Y$12,'Info_Elternbeiträge mit Grenzen'!S18='Info_Elternbeiträge mit Grenzen'!Z$12),AND($A18&lt;$Y$13,'Info_Elternbeiträge mit Grenzen'!S18='Info_Elternbeiträge mit Grenzen'!Z$13))=TRUE,'Eingabe Kinderzahlen'!S18," ")</f>
        <v xml:space="preserve"> </v>
      </c>
      <c r="T18" s="301" t="str">
        <f>IF(OR(AND($A18&lt;$Y$9,'Info_Elternbeiträge mit Grenzen'!T18='Info_Elternbeiträge mit Grenzen'!AA$9),AND($A18&lt;$Y$10,'Info_Elternbeiträge mit Grenzen'!T18='Info_Elternbeiträge mit Grenzen'!AA$10),AND($A18&lt;$Y$11,'Info_Elternbeiträge mit Grenzen'!T18='Info_Elternbeiträge mit Grenzen'!AA$11),AND($A18&lt;$Y$12,'Info_Elternbeiträge mit Grenzen'!T18='Info_Elternbeiträge mit Grenzen'!AA$12),AND($A18&lt;$Y$13,'Info_Elternbeiträge mit Grenzen'!T18='Info_Elternbeiträge mit Grenzen'!AA$13))=TRUE,'Eingabe Kinderzahlen'!T18," ")</f>
        <v xml:space="preserve"> </v>
      </c>
      <c r="U18" s="301" t="str">
        <f>IF(OR(AND($A18&lt;$Y$9,'Info_Elternbeiträge mit Grenzen'!U18='Info_Elternbeiträge mit Grenzen'!AB$9),AND($A18&lt;$Y$10,'Info_Elternbeiträge mit Grenzen'!U18='Info_Elternbeiträge mit Grenzen'!AB$10),AND($A18&lt;$Y$11,'Info_Elternbeiträge mit Grenzen'!U18='Info_Elternbeiträge mit Grenzen'!AB$11),AND($A18&lt;$Y$12,'Info_Elternbeiträge mit Grenzen'!U18='Info_Elternbeiträge mit Grenzen'!AB$12),AND($A18&lt;$Y$13,'Info_Elternbeiträge mit Grenzen'!U18='Info_Elternbeiträge mit Grenzen'!AB$13))=TRUE,'Eingabe Kinderzahlen'!U18," ")</f>
        <v xml:space="preserve"> </v>
      </c>
      <c r="V18" s="301" t="str">
        <f>IF(OR(AND($A18&lt;$Y$9,'Info_Elternbeiträge mit Grenzen'!V18='Info_Elternbeiträge mit Grenzen'!AC$9),AND($A18&lt;$Y$10,'Info_Elternbeiträge mit Grenzen'!V18='Info_Elternbeiträge mit Grenzen'!AC$10),AND($A18&lt;$Y$11,'Info_Elternbeiträge mit Grenzen'!V18='Info_Elternbeiträge mit Grenzen'!AC$11),AND($A18&lt;$Y$12,'Info_Elternbeiträge mit Grenzen'!V18='Info_Elternbeiträge mit Grenzen'!AC$12),AND($A18&lt;$Y$13,'Info_Elternbeiträge mit Grenzen'!V18='Info_Elternbeiträge mit Grenzen'!AC$13))=TRUE,'Eingabe Kinderzahlen'!V18," ")</f>
        <v xml:space="preserve"> </v>
      </c>
      <c r="W18" s="301" t="str">
        <f>IF(OR(AND($A18&lt;$Y$9,'Info_Elternbeiträge mit Grenzen'!W18='Info_Elternbeiträge mit Grenzen'!AD$9),AND($A18&lt;$Y$10,'Info_Elternbeiträge mit Grenzen'!W18='Info_Elternbeiträge mit Grenzen'!AD$10),AND($A18&lt;$Y$11,'Info_Elternbeiträge mit Grenzen'!W18='Info_Elternbeiträge mit Grenzen'!AD$11),AND($A18&lt;$Y$12,'Info_Elternbeiträge mit Grenzen'!W18='Info_Elternbeiträge mit Grenzen'!AD$12),AND($A18&lt;$Y$13,'Info_Elternbeiträge mit Grenzen'!W18='Info_Elternbeiträge mit Grenzen'!AD$13))=TRUE,'Eingabe Kinderzahlen'!W18," ")</f>
        <v xml:space="preserve"> </v>
      </c>
    </row>
    <row r="19" spans="1:23" x14ac:dyDescent="0.25">
      <c r="A19" s="323">
        <f>Eingabe!A64</f>
        <v>3101</v>
      </c>
      <c r="B19" s="152" t="s">
        <v>6</v>
      </c>
      <c r="C19" s="252">
        <f>Eingabe!D64</f>
        <v>3200</v>
      </c>
      <c r="D19" s="298">
        <f>IF(OR(AND($A19&lt;$Y$9,'Info_Elternbeiträge mit Grenzen'!D19='Info_Elternbeiträge mit Grenzen'!Z$9),AND($A19&lt;$Y$10,'Info_Elternbeiträge mit Grenzen'!D19='Info_Elternbeiträge mit Grenzen'!Z$10),AND($A19&lt;$Y$11,'Info_Elternbeiträge mit Grenzen'!D19='Info_Elternbeiträge mit Grenzen'!Z$11),AND($A19&lt;$Y$12,'Info_Elternbeiträge mit Grenzen'!D19='Info_Elternbeiträge mit Grenzen'!Z$12),AND($A19&lt;$Y$13,'Info_Elternbeiträge mit Grenzen'!D19='Info_Elternbeiträge mit Grenzen'!Z$13))=TRUE,'Eingabe Kinderzahlen'!D19," ")</f>
        <v>0</v>
      </c>
      <c r="E19" s="298">
        <f>IF(OR(AND($A19&lt;$Y$9,'Info_Elternbeiträge mit Grenzen'!E19='Info_Elternbeiträge mit Grenzen'!AA$9),AND($A19&lt;$Y$10,'Info_Elternbeiträge mit Grenzen'!E19='Info_Elternbeiträge mit Grenzen'!AA$10),AND($A19&lt;$Y$11,'Info_Elternbeiträge mit Grenzen'!E19='Info_Elternbeiträge mit Grenzen'!AA$11),AND($A19&lt;$Y$12,'Info_Elternbeiträge mit Grenzen'!E19='Info_Elternbeiträge mit Grenzen'!AA$12),AND($A19&lt;$Y$13,'Info_Elternbeiträge mit Grenzen'!E19='Info_Elternbeiträge mit Grenzen'!AA$13))=TRUE,'Eingabe Kinderzahlen'!E19," ")</f>
        <v>0</v>
      </c>
      <c r="F19" s="298">
        <f>IF(OR(AND($A19&lt;$Y$9,'Info_Elternbeiträge mit Grenzen'!F19='Info_Elternbeiträge mit Grenzen'!AB$9),AND($A19&lt;$Y$10,'Info_Elternbeiträge mit Grenzen'!F19='Info_Elternbeiträge mit Grenzen'!AB$10),AND($A19&lt;$Y$11,'Info_Elternbeiträge mit Grenzen'!F19='Info_Elternbeiträge mit Grenzen'!AB$11),AND($A19&lt;$Y$12,'Info_Elternbeiträge mit Grenzen'!F19='Info_Elternbeiträge mit Grenzen'!AB$12),AND($A19&lt;$Y$13,'Info_Elternbeiträge mit Grenzen'!F19='Info_Elternbeiträge mit Grenzen'!AB$13))=TRUE,'Eingabe Kinderzahlen'!F19," ")</f>
        <v>0</v>
      </c>
      <c r="G19" s="298">
        <f>IF(OR(AND($A19&lt;$Y$9,'Info_Elternbeiträge mit Grenzen'!G19='Info_Elternbeiträge mit Grenzen'!AC$9),AND($A19&lt;$Y$10,'Info_Elternbeiträge mit Grenzen'!G19='Info_Elternbeiträge mit Grenzen'!AC$10),AND($A19&lt;$Y$11,'Info_Elternbeiträge mit Grenzen'!G19='Info_Elternbeiträge mit Grenzen'!AC$11),AND($A19&lt;$Y$12,'Info_Elternbeiträge mit Grenzen'!G19='Info_Elternbeiträge mit Grenzen'!AC$12),AND($A19&lt;$Y$13,'Info_Elternbeiträge mit Grenzen'!G19='Info_Elternbeiträge mit Grenzen'!AC$13))=TRUE,'Eingabe Kinderzahlen'!G19," ")</f>
        <v>0</v>
      </c>
      <c r="H19" s="298">
        <f>IF(OR(AND($A19&lt;$Y$9,'Info_Elternbeiträge mit Grenzen'!H19='Info_Elternbeiträge mit Grenzen'!AD$9),AND($A19&lt;$Y$10,'Info_Elternbeiträge mit Grenzen'!H19='Info_Elternbeiträge mit Grenzen'!AD$10),AND($A19&lt;$Y$11,'Info_Elternbeiträge mit Grenzen'!H19='Info_Elternbeiträge mit Grenzen'!AD$11),AND($A19&lt;$Y$12,'Info_Elternbeiträge mit Grenzen'!H19='Info_Elternbeiträge mit Grenzen'!AD$12),AND($A19&lt;$Y$13,'Info_Elternbeiträge mit Grenzen'!H19='Info_Elternbeiträge mit Grenzen'!AD$13))=TRUE,'Eingabe Kinderzahlen'!H19," ")</f>
        <v>0</v>
      </c>
      <c r="I19" s="299">
        <f>IF(OR(AND($A19&lt;$Y$9,'Info_Elternbeiträge mit Grenzen'!I19='Info_Elternbeiträge mit Grenzen'!Z$9),AND($A19&lt;$Y$10,'Info_Elternbeiträge mit Grenzen'!I19='Info_Elternbeiträge mit Grenzen'!Z$10),AND($A19&lt;$Y$11,'Info_Elternbeiträge mit Grenzen'!I19='Info_Elternbeiträge mit Grenzen'!Z$11),AND($A19&lt;$Y$12,'Info_Elternbeiträge mit Grenzen'!I19='Info_Elternbeiträge mit Grenzen'!Z$12),AND($A19&lt;$Y$13,'Info_Elternbeiträge mit Grenzen'!I19='Info_Elternbeiträge mit Grenzen'!Z$13))=TRUE,'Eingabe Kinderzahlen'!I19," ")</f>
        <v>0</v>
      </c>
      <c r="J19" s="299">
        <f>IF(OR(AND($A19&lt;$Y$9,'Info_Elternbeiträge mit Grenzen'!J19='Info_Elternbeiträge mit Grenzen'!AA$9),AND($A19&lt;$Y$10,'Info_Elternbeiträge mit Grenzen'!J19='Info_Elternbeiträge mit Grenzen'!AA$10),AND($A19&lt;$Y$11,'Info_Elternbeiträge mit Grenzen'!J19='Info_Elternbeiträge mit Grenzen'!AA$11),AND($A19&lt;$Y$12,'Info_Elternbeiträge mit Grenzen'!J19='Info_Elternbeiträge mit Grenzen'!AA$12),AND($A19&lt;$Y$13,'Info_Elternbeiträge mit Grenzen'!J19='Info_Elternbeiträge mit Grenzen'!AA$13))=TRUE,'Eingabe Kinderzahlen'!J19," ")</f>
        <v>0</v>
      </c>
      <c r="K19" s="299" t="str">
        <f>IF(OR(AND($A19&lt;$Y$9,'Info_Elternbeiträge mit Grenzen'!K19='Info_Elternbeiträge mit Grenzen'!AB$9),AND($A19&lt;$Y$10,'Info_Elternbeiträge mit Grenzen'!K19='Info_Elternbeiträge mit Grenzen'!AB$10),AND($A19&lt;$Y$11,'Info_Elternbeiträge mit Grenzen'!K19='Info_Elternbeiträge mit Grenzen'!AB$11),AND($A19&lt;$Y$12,'Info_Elternbeiträge mit Grenzen'!K19='Info_Elternbeiträge mit Grenzen'!AB$12),AND($A19&lt;$Y$13,'Info_Elternbeiträge mit Grenzen'!K19='Info_Elternbeiträge mit Grenzen'!AB$13))=TRUE,'Eingabe Kinderzahlen'!K19," ")</f>
        <v xml:space="preserve"> </v>
      </c>
      <c r="L19" s="299" t="str">
        <f>IF(OR(AND($A19&lt;$Y$9,'Info_Elternbeiträge mit Grenzen'!L19='Info_Elternbeiträge mit Grenzen'!AC$9),AND($A19&lt;$Y$10,'Info_Elternbeiträge mit Grenzen'!L19='Info_Elternbeiträge mit Grenzen'!AC$10),AND($A19&lt;$Y$11,'Info_Elternbeiträge mit Grenzen'!L19='Info_Elternbeiträge mit Grenzen'!AC$11),AND($A19&lt;$Y$12,'Info_Elternbeiträge mit Grenzen'!L19='Info_Elternbeiträge mit Grenzen'!AC$12),AND($A19&lt;$Y$13,'Info_Elternbeiträge mit Grenzen'!L19='Info_Elternbeiträge mit Grenzen'!AC$13))=TRUE,'Eingabe Kinderzahlen'!L19," ")</f>
        <v xml:space="preserve"> </v>
      </c>
      <c r="M19" s="299" t="str">
        <f>IF(OR(AND($A19&lt;$Y$9,'Info_Elternbeiträge mit Grenzen'!M19='Info_Elternbeiträge mit Grenzen'!AD$9),AND($A19&lt;$Y$10,'Info_Elternbeiträge mit Grenzen'!M19='Info_Elternbeiträge mit Grenzen'!AD$10),AND($A19&lt;$Y$11,'Info_Elternbeiträge mit Grenzen'!M19='Info_Elternbeiträge mit Grenzen'!AD$11),AND($A19&lt;$Y$12,'Info_Elternbeiträge mit Grenzen'!M19='Info_Elternbeiträge mit Grenzen'!AD$12),AND($A19&lt;$Y$13,'Info_Elternbeiträge mit Grenzen'!M19='Info_Elternbeiträge mit Grenzen'!AD$13))=TRUE,'Eingabe Kinderzahlen'!M19," ")</f>
        <v xml:space="preserve"> </v>
      </c>
      <c r="N19" s="300" t="str">
        <f>IF(OR(AND($A19&lt;$Y$9,'Info_Elternbeiträge mit Grenzen'!N19='Info_Elternbeiträge mit Grenzen'!Z$9),AND($A19&lt;$Y$10,'Info_Elternbeiträge mit Grenzen'!N19='Info_Elternbeiträge mit Grenzen'!Z$10),AND($A19&lt;$Y$11,'Info_Elternbeiträge mit Grenzen'!N19='Info_Elternbeiträge mit Grenzen'!Z$11),AND($A19&lt;$Y$12,'Info_Elternbeiträge mit Grenzen'!N19='Info_Elternbeiträge mit Grenzen'!Z$12),AND($A19&lt;$Y$13,'Info_Elternbeiträge mit Grenzen'!N19='Info_Elternbeiträge mit Grenzen'!Z$13))=TRUE,'Eingabe Kinderzahlen'!N19," ")</f>
        <v xml:space="preserve"> </v>
      </c>
      <c r="O19" s="300" t="str">
        <f>IF(OR(AND($A19&lt;$Y$9,'Info_Elternbeiträge mit Grenzen'!O19='Info_Elternbeiträge mit Grenzen'!AA$9),AND($A19&lt;$Y$10,'Info_Elternbeiträge mit Grenzen'!O19='Info_Elternbeiträge mit Grenzen'!AA$10),AND($A19&lt;$Y$11,'Info_Elternbeiträge mit Grenzen'!O19='Info_Elternbeiträge mit Grenzen'!AA$11),AND($A19&lt;$Y$12,'Info_Elternbeiträge mit Grenzen'!O19='Info_Elternbeiträge mit Grenzen'!AA$12),AND($A19&lt;$Y$13,'Info_Elternbeiträge mit Grenzen'!O19='Info_Elternbeiträge mit Grenzen'!AA$13))=TRUE,'Eingabe Kinderzahlen'!O19," ")</f>
        <v xml:space="preserve"> </v>
      </c>
      <c r="P19" s="300" t="str">
        <f>IF(OR(AND($A19&lt;$Y$9,'Info_Elternbeiträge mit Grenzen'!P19='Info_Elternbeiträge mit Grenzen'!AB$9),AND($A19&lt;$Y$10,'Info_Elternbeiträge mit Grenzen'!P19='Info_Elternbeiträge mit Grenzen'!AB$10),AND($A19&lt;$Y$11,'Info_Elternbeiträge mit Grenzen'!P19='Info_Elternbeiträge mit Grenzen'!AB$11),AND($A19&lt;$Y$12,'Info_Elternbeiträge mit Grenzen'!P19='Info_Elternbeiträge mit Grenzen'!AB$12),AND($A19&lt;$Y$13,'Info_Elternbeiträge mit Grenzen'!P19='Info_Elternbeiträge mit Grenzen'!AB$13))=TRUE,'Eingabe Kinderzahlen'!P19," ")</f>
        <v xml:space="preserve"> </v>
      </c>
      <c r="Q19" s="300" t="str">
        <f>IF(OR(AND($A19&lt;$Y$9,'Info_Elternbeiträge mit Grenzen'!Q19='Info_Elternbeiträge mit Grenzen'!AC$9),AND($A19&lt;$Y$10,'Info_Elternbeiträge mit Grenzen'!Q19='Info_Elternbeiträge mit Grenzen'!AC$10),AND($A19&lt;$Y$11,'Info_Elternbeiträge mit Grenzen'!Q19='Info_Elternbeiträge mit Grenzen'!AC$11),AND($A19&lt;$Y$12,'Info_Elternbeiträge mit Grenzen'!Q19='Info_Elternbeiträge mit Grenzen'!AC$12),AND($A19&lt;$Y$13,'Info_Elternbeiträge mit Grenzen'!Q19='Info_Elternbeiträge mit Grenzen'!AC$13))=TRUE,'Eingabe Kinderzahlen'!Q19," ")</f>
        <v xml:space="preserve"> </v>
      </c>
      <c r="R19" s="300" t="str">
        <f>IF(OR(AND($A19&lt;$Y$9,'Info_Elternbeiträge mit Grenzen'!R19='Info_Elternbeiträge mit Grenzen'!AD$9),AND($A19&lt;$Y$10,'Info_Elternbeiträge mit Grenzen'!R19='Info_Elternbeiträge mit Grenzen'!AD$10),AND($A19&lt;$Y$11,'Info_Elternbeiträge mit Grenzen'!R19='Info_Elternbeiträge mit Grenzen'!AD$11),AND($A19&lt;$Y$12,'Info_Elternbeiträge mit Grenzen'!R19='Info_Elternbeiträge mit Grenzen'!AD$12),AND($A19&lt;$Y$13,'Info_Elternbeiträge mit Grenzen'!R19='Info_Elternbeiträge mit Grenzen'!AD$13))=TRUE,'Eingabe Kinderzahlen'!R19," ")</f>
        <v xml:space="preserve"> </v>
      </c>
      <c r="S19" s="301" t="str">
        <f>IF(OR(AND($A19&lt;$Y$9,'Info_Elternbeiträge mit Grenzen'!S19='Info_Elternbeiträge mit Grenzen'!Z$9),AND($A19&lt;$Y$10,'Info_Elternbeiträge mit Grenzen'!S19='Info_Elternbeiträge mit Grenzen'!Z$10),AND($A19&lt;$Y$11,'Info_Elternbeiträge mit Grenzen'!S19='Info_Elternbeiträge mit Grenzen'!Z$11),AND($A19&lt;$Y$12,'Info_Elternbeiträge mit Grenzen'!S19='Info_Elternbeiträge mit Grenzen'!Z$12),AND($A19&lt;$Y$13,'Info_Elternbeiträge mit Grenzen'!S19='Info_Elternbeiträge mit Grenzen'!Z$13))=TRUE,'Eingabe Kinderzahlen'!S19," ")</f>
        <v xml:space="preserve"> </v>
      </c>
      <c r="T19" s="301" t="str">
        <f>IF(OR(AND($A19&lt;$Y$9,'Info_Elternbeiträge mit Grenzen'!T19='Info_Elternbeiträge mit Grenzen'!AA$9),AND($A19&lt;$Y$10,'Info_Elternbeiträge mit Grenzen'!T19='Info_Elternbeiträge mit Grenzen'!AA$10),AND($A19&lt;$Y$11,'Info_Elternbeiträge mit Grenzen'!T19='Info_Elternbeiträge mit Grenzen'!AA$11),AND($A19&lt;$Y$12,'Info_Elternbeiträge mit Grenzen'!T19='Info_Elternbeiträge mit Grenzen'!AA$12),AND($A19&lt;$Y$13,'Info_Elternbeiträge mit Grenzen'!T19='Info_Elternbeiträge mit Grenzen'!AA$13))=TRUE,'Eingabe Kinderzahlen'!T19," ")</f>
        <v xml:space="preserve"> </v>
      </c>
      <c r="U19" s="301" t="str">
        <f>IF(OR(AND($A19&lt;$Y$9,'Info_Elternbeiträge mit Grenzen'!U19='Info_Elternbeiträge mit Grenzen'!AB$9),AND($A19&lt;$Y$10,'Info_Elternbeiträge mit Grenzen'!U19='Info_Elternbeiträge mit Grenzen'!AB$10),AND($A19&lt;$Y$11,'Info_Elternbeiträge mit Grenzen'!U19='Info_Elternbeiträge mit Grenzen'!AB$11),AND($A19&lt;$Y$12,'Info_Elternbeiträge mit Grenzen'!U19='Info_Elternbeiträge mit Grenzen'!AB$12),AND($A19&lt;$Y$13,'Info_Elternbeiträge mit Grenzen'!U19='Info_Elternbeiträge mit Grenzen'!AB$13))=TRUE,'Eingabe Kinderzahlen'!U19," ")</f>
        <v xml:space="preserve"> </v>
      </c>
      <c r="V19" s="301" t="str">
        <f>IF(OR(AND($A19&lt;$Y$9,'Info_Elternbeiträge mit Grenzen'!V19='Info_Elternbeiträge mit Grenzen'!AC$9),AND($A19&lt;$Y$10,'Info_Elternbeiträge mit Grenzen'!V19='Info_Elternbeiträge mit Grenzen'!AC$10),AND($A19&lt;$Y$11,'Info_Elternbeiträge mit Grenzen'!V19='Info_Elternbeiträge mit Grenzen'!AC$11),AND($A19&lt;$Y$12,'Info_Elternbeiträge mit Grenzen'!V19='Info_Elternbeiträge mit Grenzen'!AC$12),AND($A19&lt;$Y$13,'Info_Elternbeiträge mit Grenzen'!V19='Info_Elternbeiträge mit Grenzen'!AC$13))=TRUE,'Eingabe Kinderzahlen'!V19," ")</f>
        <v xml:space="preserve"> </v>
      </c>
      <c r="W19" s="301" t="str">
        <f>IF(OR(AND($A19&lt;$Y$9,'Info_Elternbeiträge mit Grenzen'!W19='Info_Elternbeiträge mit Grenzen'!AD$9),AND($A19&lt;$Y$10,'Info_Elternbeiträge mit Grenzen'!W19='Info_Elternbeiträge mit Grenzen'!AD$10),AND($A19&lt;$Y$11,'Info_Elternbeiträge mit Grenzen'!W19='Info_Elternbeiträge mit Grenzen'!AD$11),AND($A19&lt;$Y$12,'Info_Elternbeiträge mit Grenzen'!W19='Info_Elternbeiträge mit Grenzen'!AD$12),AND($A19&lt;$Y$13,'Info_Elternbeiträge mit Grenzen'!W19='Info_Elternbeiträge mit Grenzen'!AD$13))=TRUE,'Eingabe Kinderzahlen'!W19," ")</f>
        <v xml:space="preserve"> </v>
      </c>
    </row>
    <row r="20" spans="1:23" x14ac:dyDescent="0.25">
      <c r="A20" s="323">
        <f>Eingabe!A65</f>
        <v>3201</v>
      </c>
      <c r="B20" s="152" t="s">
        <v>6</v>
      </c>
      <c r="C20" s="252">
        <f>Eingabe!D65</f>
        <v>3300</v>
      </c>
      <c r="D20" s="298">
        <f>IF(OR(AND($A20&lt;$Y$9,'Info_Elternbeiträge mit Grenzen'!D20='Info_Elternbeiträge mit Grenzen'!Z$9),AND($A20&lt;$Y$10,'Info_Elternbeiträge mit Grenzen'!D20='Info_Elternbeiträge mit Grenzen'!Z$10),AND($A20&lt;$Y$11,'Info_Elternbeiträge mit Grenzen'!D20='Info_Elternbeiträge mit Grenzen'!Z$11),AND($A20&lt;$Y$12,'Info_Elternbeiträge mit Grenzen'!D20='Info_Elternbeiträge mit Grenzen'!Z$12),AND($A20&lt;$Y$13,'Info_Elternbeiträge mit Grenzen'!D20='Info_Elternbeiträge mit Grenzen'!Z$13))=TRUE,'Eingabe Kinderzahlen'!D20," ")</f>
        <v>0</v>
      </c>
      <c r="E20" s="298">
        <f>IF(OR(AND($A20&lt;$Y$9,'Info_Elternbeiträge mit Grenzen'!E20='Info_Elternbeiträge mit Grenzen'!AA$9),AND($A20&lt;$Y$10,'Info_Elternbeiträge mit Grenzen'!E20='Info_Elternbeiträge mit Grenzen'!AA$10),AND($A20&lt;$Y$11,'Info_Elternbeiträge mit Grenzen'!E20='Info_Elternbeiträge mit Grenzen'!AA$11),AND($A20&lt;$Y$12,'Info_Elternbeiträge mit Grenzen'!E20='Info_Elternbeiträge mit Grenzen'!AA$12),AND($A20&lt;$Y$13,'Info_Elternbeiträge mit Grenzen'!E20='Info_Elternbeiträge mit Grenzen'!AA$13))=TRUE,'Eingabe Kinderzahlen'!E20," ")</f>
        <v>0</v>
      </c>
      <c r="F20" s="298">
        <f>IF(OR(AND($A20&lt;$Y$9,'Info_Elternbeiträge mit Grenzen'!F20='Info_Elternbeiträge mit Grenzen'!AB$9),AND($A20&lt;$Y$10,'Info_Elternbeiträge mit Grenzen'!F20='Info_Elternbeiträge mit Grenzen'!AB$10),AND($A20&lt;$Y$11,'Info_Elternbeiträge mit Grenzen'!F20='Info_Elternbeiträge mit Grenzen'!AB$11),AND($A20&lt;$Y$12,'Info_Elternbeiträge mit Grenzen'!F20='Info_Elternbeiträge mit Grenzen'!AB$12),AND($A20&lt;$Y$13,'Info_Elternbeiträge mit Grenzen'!F20='Info_Elternbeiträge mit Grenzen'!AB$13))=TRUE,'Eingabe Kinderzahlen'!F20," ")</f>
        <v>0</v>
      </c>
      <c r="G20" s="298">
        <f>IF(OR(AND($A20&lt;$Y$9,'Info_Elternbeiträge mit Grenzen'!G20='Info_Elternbeiträge mit Grenzen'!AC$9),AND($A20&lt;$Y$10,'Info_Elternbeiträge mit Grenzen'!G20='Info_Elternbeiträge mit Grenzen'!AC$10),AND($A20&lt;$Y$11,'Info_Elternbeiträge mit Grenzen'!G20='Info_Elternbeiträge mit Grenzen'!AC$11),AND($A20&lt;$Y$12,'Info_Elternbeiträge mit Grenzen'!G20='Info_Elternbeiträge mit Grenzen'!AC$12),AND($A20&lt;$Y$13,'Info_Elternbeiträge mit Grenzen'!G20='Info_Elternbeiträge mit Grenzen'!AC$13))=TRUE,'Eingabe Kinderzahlen'!G20," ")</f>
        <v>0</v>
      </c>
      <c r="H20" s="298">
        <f>IF(OR(AND($A20&lt;$Y$9,'Info_Elternbeiträge mit Grenzen'!H20='Info_Elternbeiträge mit Grenzen'!AD$9),AND($A20&lt;$Y$10,'Info_Elternbeiträge mit Grenzen'!H20='Info_Elternbeiträge mit Grenzen'!AD$10),AND($A20&lt;$Y$11,'Info_Elternbeiträge mit Grenzen'!H20='Info_Elternbeiträge mit Grenzen'!AD$11),AND($A20&lt;$Y$12,'Info_Elternbeiträge mit Grenzen'!H20='Info_Elternbeiträge mit Grenzen'!AD$12),AND($A20&lt;$Y$13,'Info_Elternbeiträge mit Grenzen'!H20='Info_Elternbeiträge mit Grenzen'!AD$13))=TRUE,'Eingabe Kinderzahlen'!H20," ")</f>
        <v>0</v>
      </c>
      <c r="I20" s="299">
        <f>IF(OR(AND($A20&lt;$Y$9,'Info_Elternbeiträge mit Grenzen'!I20='Info_Elternbeiträge mit Grenzen'!Z$9),AND($A20&lt;$Y$10,'Info_Elternbeiträge mit Grenzen'!I20='Info_Elternbeiträge mit Grenzen'!Z$10),AND($A20&lt;$Y$11,'Info_Elternbeiträge mit Grenzen'!I20='Info_Elternbeiträge mit Grenzen'!Z$11),AND($A20&lt;$Y$12,'Info_Elternbeiträge mit Grenzen'!I20='Info_Elternbeiträge mit Grenzen'!Z$12),AND($A20&lt;$Y$13,'Info_Elternbeiträge mit Grenzen'!I20='Info_Elternbeiträge mit Grenzen'!Z$13))=TRUE,'Eingabe Kinderzahlen'!I20," ")</f>
        <v>0</v>
      </c>
      <c r="J20" s="299">
        <f>IF(OR(AND($A20&lt;$Y$9,'Info_Elternbeiträge mit Grenzen'!J20='Info_Elternbeiträge mit Grenzen'!AA$9),AND($A20&lt;$Y$10,'Info_Elternbeiträge mit Grenzen'!J20='Info_Elternbeiträge mit Grenzen'!AA$10),AND($A20&lt;$Y$11,'Info_Elternbeiträge mit Grenzen'!J20='Info_Elternbeiträge mit Grenzen'!AA$11),AND($A20&lt;$Y$12,'Info_Elternbeiträge mit Grenzen'!J20='Info_Elternbeiträge mit Grenzen'!AA$12),AND($A20&lt;$Y$13,'Info_Elternbeiträge mit Grenzen'!J20='Info_Elternbeiträge mit Grenzen'!AA$13))=TRUE,'Eingabe Kinderzahlen'!J20," ")</f>
        <v>0</v>
      </c>
      <c r="K20" s="299">
        <f>IF(OR(AND($A20&lt;$Y$9,'Info_Elternbeiträge mit Grenzen'!K20='Info_Elternbeiträge mit Grenzen'!AB$9),AND($A20&lt;$Y$10,'Info_Elternbeiträge mit Grenzen'!K20='Info_Elternbeiträge mit Grenzen'!AB$10),AND($A20&lt;$Y$11,'Info_Elternbeiträge mit Grenzen'!K20='Info_Elternbeiträge mit Grenzen'!AB$11),AND($A20&lt;$Y$12,'Info_Elternbeiträge mit Grenzen'!K20='Info_Elternbeiträge mit Grenzen'!AB$12),AND($A20&lt;$Y$13,'Info_Elternbeiträge mit Grenzen'!K20='Info_Elternbeiträge mit Grenzen'!AB$13))=TRUE,'Eingabe Kinderzahlen'!K20," ")</f>
        <v>0</v>
      </c>
      <c r="L20" s="299">
        <f>IF(OR(AND($A20&lt;$Y$9,'Info_Elternbeiträge mit Grenzen'!L20='Info_Elternbeiträge mit Grenzen'!AC$9),AND($A20&lt;$Y$10,'Info_Elternbeiträge mit Grenzen'!L20='Info_Elternbeiträge mit Grenzen'!AC$10),AND($A20&lt;$Y$11,'Info_Elternbeiträge mit Grenzen'!L20='Info_Elternbeiträge mit Grenzen'!AC$11),AND($A20&lt;$Y$12,'Info_Elternbeiträge mit Grenzen'!L20='Info_Elternbeiträge mit Grenzen'!AC$12),AND($A20&lt;$Y$13,'Info_Elternbeiträge mit Grenzen'!L20='Info_Elternbeiträge mit Grenzen'!AC$13))=TRUE,'Eingabe Kinderzahlen'!L20," ")</f>
        <v>0</v>
      </c>
      <c r="M20" s="299" t="str">
        <f>IF(OR(AND($A20&lt;$Y$9,'Info_Elternbeiträge mit Grenzen'!M20='Info_Elternbeiträge mit Grenzen'!AD$9),AND($A20&lt;$Y$10,'Info_Elternbeiträge mit Grenzen'!M20='Info_Elternbeiträge mit Grenzen'!AD$10),AND($A20&lt;$Y$11,'Info_Elternbeiträge mit Grenzen'!M20='Info_Elternbeiträge mit Grenzen'!AD$11),AND($A20&lt;$Y$12,'Info_Elternbeiträge mit Grenzen'!M20='Info_Elternbeiträge mit Grenzen'!AD$12),AND($A20&lt;$Y$13,'Info_Elternbeiträge mit Grenzen'!M20='Info_Elternbeiträge mit Grenzen'!AD$13))=TRUE,'Eingabe Kinderzahlen'!M20," ")</f>
        <v xml:space="preserve"> </v>
      </c>
      <c r="N20" s="300" t="str">
        <f>IF(OR(AND($A20&lt;$Y$9,'Info_Elternbeiträge mit Grenzen'!N20='Info_Elternbeiträge mit Grenzen'!Z$9),AND($A20&lt;$Y$10,'Info_Elternbeiträge mit Grenzen'!N20='Info_Elternbeiträge mit Grenzen'!Z$10),AND($A20&lt;$Y$11,'Info_Elternbeiträge mit Grenzen'!N20='Info_Elternbeiträge mit Grenzen'!Z$11),AND($A20&lt;$Y$12,'Info_Elternbeiträge mit Grenzen'!N20='Info_Elternbeiträge mit Grenzen'!Z$12),AND($A20&lt;$Y$13,'Info_Elternbeiträge mit Grenzen'!N20='Info_Elternbeiträge mit Grenzen'!Z$13))=TRUE,'Eingabe Kinderzahlen'!N20," ")</f>
        <v xml:space="preserve"> </v>
      </c>
      <c r="O20" s="300" t="str">
        <f>IF(OR(AND($A20&lt;$Y$9,'Info_Elternbeiträge mit Grenzen'!O20='Info_Elternbeiträge mit Grenzen'!AA$9),AND($A20&lt;$Y$10,'Info_Elternbeiträge mit Grenzen'!O20='Info_Elternbeiträge mit Grenzen'!AA$10),AND($A20&lt;$Y$11,'Info_Elternbeiträge mit Grenzen'!O20='Info_Elternbeiträge mit Grenzen'!AA$11),AND($A20&lt;$Y$12,'Info_Elternbeiträge mit Grenzen'!O20='Info_Elternbeiträge mit Grenzen'!AA$12),AND($A20&lt;$Y$13,'Info_Elternbeiträge mit Grenzen'!O20='Info_Elternbeiträge mit Grenzen'!AA$13))=TRUE,'Eingabe Kinderzahlen'!O20," ")</f>
        <v xml:space="preserve"> </v>
      </c>
      <c r="P20" s="300" t="str">
        <f>IF(OR(AND($A20&lt;$Y$9,'Info_Elternbeiträge mit Grenzen'!P20='Info_Elternbeiträge mit Grenzen'!AB$9),AND($A20&lt;$Y$10,'Info_Elternbeiträge mit Grenzen'!P20='Info_Elternbeiträge mit Grenzen'!AB$10),AND($A20&lt;$Y$11,'Info_Elternbeiträge mit Grenzen'!P20='Info_Elternbeiträge mit Grenzen'!AB$11),AND($A20&lt;$Y$12,'Info_Elternbeiträge mit Grenzen'!P20='Info_Elternbeiträge mit Grenzen'!AB$12),AND($A20&lt;$Y$13,'Info_Elternbeiträge mit Grenzen'!P20='Info_Elternbeiträge mit Grenzen'!AB$13))=TRUE,'Eingabe Kinderzahlen'!P20," ")</f>
        <v xml:space="preserve"> </v>
      </c>
      <c r="Q20" s="300" t="str">
        <f>IF(OR(AND($A20&lt;$Y$9,'Info_Elternbeiträge mit Grenzen'!Q20='Info_Elternbeiträge mit Grenzen'!AC$9),AND($A20&lt;$Y$10,'Info_Elternbeiträge mit Grenzen'!Q20='Info_Elternbeiträge mit Grenzen'!AC$10),AND($A20&lt;$Y$11,'Info_Elternbeiträge mit Grenzen'!Q20='Info_Elternbeiträge mit Grenzen'!AC$11),AND($A20&lt;$Y$12,'Info_Elternbeiträge mit Grenzen'!Q20='Info_Elternbeiträge mit Grenzen'!AC$12),AND($A20&lt;$Y$13,'Info_Elternbeiträge mit Grenzen'!Q20='Info_Elternbeiträge mit Grenzen'!AC$13))=TRUE,'Eingabe Kinderzahlen'!Q20," ")</f>
        <v xml:space="preserve"> </v>
      </c>
      <c r="R20" s="300" t="str">
        <f>IF(OR(AND($A20&lt;$Y$9,'Info_Elternbeiträge mit Grenzen'!R20='Info_Elternbeiträge mit Grenzen'!AD$9),AND($A20&lt;$Y$10,'Info_Elternbeiträge mit Grenzen'!R20='Info_Elternbeiträge mit Grenzen'!AD$10),AND($A20&lt;$Y$11,'Info_Elternbeiträge mit Grenzen'!R20='Info_Elternbeiträge mit Grenzen'!AD$11),AND($A20&lt;$Y$12,'Info_Elternbeiträge mit Grenzen'!R20='Info_Elternbeiträge mit Grenzen'!AD$12),AND($A20&lt;$Y$13,'Info_Elternbeiträge mit Grenzen'!R20='Info_Elternbeiträge mit Grenzen'!AD$13))=TRUE,'Eingabe Kinderzahlen'!R20," ")</f>
        <v xml:space="preserve"> </v>
      </c>
      <c r="S20" s="301" t="str">
        <f>IF(OR(AND($A20&lt;$Y$9,'Info_Elternbeiträge mit Grenzen'!S20='Info_Elternbeiträge mit Grenzen'!Z$9),AND($A20&lt;$Y$10,'Info_Elternbeiträge mit Grenzen'!S20='Info_Elternbeiträge mit Grenzen'!Z$10),AND($A20&lt;$Y$11,'Info_Elternbeiträge mit Grenzen'!S20='Info_Elternbeiträge mit Grenzen'!Z$11),AND($A20&lt;$Y$12,'Info_Elternbeiträge mit Grenzen'!S20='Info_Elternbeiträge mit Grenzen'!Z$12),AND($A20&lt;$Y$13,'Info_Elternbeiträge mit Grenzen'!S20='Info_Elternbeiträge mit Grenzen'!Z$13))=TRUE,'Eingabe Kinderzahlen'!S20," ")</f>
        <v xml:space="preserve"> </v>
      </c>
      <c r="T20" s="301" t="str">
        <f>IF(OR(AND($A20&lt;$Y$9,'Info_Elternbeiträge mit Grenzen'!T20='Info_Elternbeiträge mit Grenzen'!AA$9),AND($A20&lt;$Y$10,'Info_Elternbeiträge mit Grenzen'!T20='Info_Elternbeiträge mit Grenzen'!AA$10),AND($A20&lt;$Y$11,'Info_Elternbeiträge mit Grenzen'!T20='Info_Elternbeiträge mit Grenzen'!AA$11),AND($A20&lt;$Y$12,'Info_Elternbeiträge mit Grenzen'!T20='Info_Elternbeiträge mit Grenzen'!AA$12),AND($A20&lt;$Y$13,'Info_Elternbeiträge mit Grenzen'!T20='Info_Elternbeiträge mit Grenzen'!AA$13))=TRUE,'Eingabe Kinderzahlen'!T20," ")</f>
        <v xml:space="preserve"> </v>
      </c>
      <c r="U20" s="301" t="str">
        <f>IF(OR(AND($A20&lt;$Y$9,'Info_Elternbeiträge mit Grenzen'!U20='Info_Elternbeiträge mit Grenzen'!AB$9),AND($A20&lt;$Y$10,'Info_Elternbeiträge mit Grenzen'!U20='Info_Elternbeiträge mit Grenzen'!AB$10),AND($A20&lt;$Y$11,'Info_Elternbeiträge mit Grenzen'!U20='Info_Elternbeiträge mit Grenzen'!AB$11),AND($A20&lt;$Y$12,'Info_Elternbeiträge mit Grenzen'!U20='Info_Elternbeiträge mit Grenzen'!AB$12),AND($A20&lt;$Y$13,'Info_Elternbeiträge mit Grenzen'!U20='Info_Elternbeiträge mit Grenzen'!AB$13))=TRUE,'Eingabe Kinderzahlen'!U20," ")</f>
        <v xml:space="preserve"> </v>
      </c>
      <c r="V20" s="301" t="str">
        <f>IF(OR(AND($A20&lt;$Y$9,'Info_Elternbeiträge mit Grenzen'!V20='Info_Elternbeiträge mit Grenzen'!AC$9),AND($A20&lt;$Y$10,'Info_Elternbeiträge mit Grenzen'!V20='Info_Elternbeiträge mit Grenzen'!AC$10),AND($A20&lt;$Y$11,'Info_Elternbeiträge mit Grenzen'!V20='Info_Elternbeiträge mit Grenzen'!AC$11),AND($A20&lt;$Y$12,'Info_Elternbeiträge mit Grenzen'!V20='Info_Elternbeiträge mit Grenzen'!AC$12),AND($A20&lt;$Y$13,'Info_Elternbeiträge mit Grenzen'!V20='Info_Elternbeiträge mit Grenzen'!AC$13))=TRUE,'Eingabe Kinderzahlen'!V20," ")</f>
        <v xml:space="preserve"> </v>
      </c>
      <c r="W20" s="301" t="str">
        <f>IF(OR(AND($A20&lt;$Y$9,'Info_Elternbeiträge mit Grenzen'!W20='Info_Elternbeiträge mit Grenzen'!AD$9),AND($A20&lt;$Y$10,'Info_Elternbeiträge mit Grenzen'!W20='Info_Elternbeiträge mit Grenzen'!AD$10),AND($A20&lt;$Y$11,'Info_Elternbeiträge mit Grenzen'!W20='Info_Elternbeiträge mit Grenzen'!AD$11),AND($A20&lt;$Y$12,'Info_Elternbeiträge mit Grenzen'!W20='Info_Elternbeiträge mit Grenzen'!AD$12),AND($A20&lt;$Y$13,'Info_Elternbeiträge mit Grenzen'!W20='Info_Elternbeiträge mit Grenzen'!AD$13))=TRUE,'Eingabe Kinderzahlen'!W20," ")</f>
        <v xml:space="preserve"> </v>
      </c>
    </row>
    <row r="21" spans="1:23" x14ac:dyDescent="0.25">
      <c r="A21" s="323">
        <f>Eingabe!A66</f>
        <v>3301</v>
      </c>
      <c r="B21" s="152" t="s">
        <v>6</v>
      </c>
      <c r="C21" s="252">
        <f>Eingabe!D66</f>
        <v>3400</v>
      </c>
      <c r="D21" s="298">
        <f>IF(OR(AND($A21&lt;$Y$9,'Info_Elternbeiträge mit Grenzen'!D21='Info_Elternbeiträge mit Grenzen'!Z$9),AND($A21&lt;$Y$10,'Info_Elternbeiträge mit Grenzen'!D21='Info_Elternbeiträge mit Grenzen'!Z$10),AND($A21&lt;$Y$11,'Info_Elternbeiträge mit Grenzen'!D21='Info_Elternbeiträge mit Grenzen'!Z$11),AND($A21&lt;$Y$12,'Info_Elternbeiträge mit Grenzen'!D21='Info_Elternbeiträge mit Grenzen'!Z$12),AND($A21&lt;$Y$13,'Info_Elternbeiträge mit Grenzen'!D21='Info_Elternbeiträge mit Grenzen'!Z$13))=TRUE,'Eingabe Kinderzahlen'!D21," ")</f>
        <v>0</v>
      </c>
      <c r="E21" s="298">
        <f>IF(OR(AND($A21&lt;$Y$9,'Info_Elternbeiträge mit Grenzen'!E21='Info_Elternbeiträge mit Grenzen'!AA$9),AND($A21&lt;$Y$10,'Info_Elternbeiträge mit Grenzen'!E21='Info_Elternbeiträge mit Grenzen'!AA$10),AND($A21&lt;$Y$11,'Info_Elternbeiträge mit Grenzen'!E21='Info_Elternbeiträge mit Grenzen'!AA$11),AND($A21&lt;$Y$12,'Info_Elternbeiträge mit Grenzen'!E21='Info_Elternbeiträge mit Grenzen'!AA$12),AND($A21&lt;$Y$13,'Info_Elternbeiträge mit Grenzen'!E21='Info_Elternbeiträge mit Grenzen'!AA$13))=TRUE,'Eingabe Kinderzahlen'!E21," ")</f>
        <v>0</v>
      </c>
      <c r="F21" s="298">
        <f>IF(OR(AND($A21&lt;$Y$9,'Info_Elternbeiträge mit Grenzen'!F21='Info_Elternbeiträge mit Grenzen'!AB$9),AND($A21&lt;$Y$10,'Info_Elternbeiträge mit Grenzen'!F21='Info_Elternbeiträge mit Grenzen'!AB$10),AND($A21&lt;$Y$11,'Info_Elternbeiträge mit Grenzen'!F21='Info_Elternbeiträge mit Grenzen'!AB$11),AND($A21&lt;$Y$12,'Info_Elternbeiträge mit Grenzen'!F21='Info_Elternbeiträge mit Grenzen'!AB$12),AND($A21&lt;$Y$13,'Info_Elternbeiträge mit Grenzen'!F21='Info_Elternbeiträge mit Grenzen'!AB$13))=TRUE,'Eingabe Kinderzahlen'!F21," ")</f>
        <v>0</v>
      </c>
      <c r="G21" s="298">
        <f>IF(OR(AND($A21&lt;$Y$9,'Info_Elternbeiträge mit Grenzen'!G21='Info_Elternbeiträge mit Grenzen'!AC$9),AND($A21&lt;$Y$10,'Info_Elternbeiträge mit Grenzen'!G21='Info_Elternbeiträge mit Grenzen'!AC$10),AND($A21&lt;$Y$11,'Info_Elternbeiträge mit Grenzen'!G21='Info_Elternbeiträge mit Grenzen'!AC$11),AND($A21&lt;$Y$12,'Info_Elternbeiträge mit Grenzen'!G21='Info_Elternbeiträge mit Grenzen'!AC$12),AND($A21&lt;$Y$13,'Info_Elternbeiträge mit Grenzen'!G21='Info_Elternbeiträge mit Grenzen'!AC$13))=TRUE,'Eingabe Kinderzahlen'!G21," ")</f>
        <v>0</v>
      </c>
      <c r="H21" s="298">
        <f>IF(OR(AND($A21&lt;$Y$9,'Info_Elternbeiträge mit Grenzen'!H21='Info_Elternbeiträge mit Grenzen'!AD$9),AND($A21&lt;$Y$10,'Info_Elternbeiträge mit Grenzen'!H21='Info_Elternbeiträge mit Grenzen'!AD$10),AND($A21&lt;$Y$11,'Info_Elternbeiträge mit Grenzen'!H21='Info_Elternbeiträge mit Grenzen'!AD$11),AND($A21&lt;$Y$12,'Info_Elternbeiträge mit Grenzen'!H21='Info_Elternbeiträge mit Grenzen'!AD$12),AND($A21&lt;$Y$13,'Info_Elternbeiträge mit Grenzen'!H21='Info_Elternbeiträge mit Grenzen'!AD$13))=TRUE,'Eingabe Kinderzahlen'!H21," ")</f>
        <v>0</v>
      </c>
      <c r="I21" s="299">
        <f>IF(OR(AND($A21&lt;$Y$9,'Info_Elternbeiträge mit Grenzen'!I21='Info_Elternbeiträge mit Grenzen'!Z$9),AND($A21&lt;$Y$10,'Info_Elternbeiträge mit Grenzen'!I21='Info_Elternbeiträge mit Grenzen'!Z$10),AND($A21&lt;$Y$11,'Info_Elternbeiträge mit Grenzen'!I21='Info_Elternbeiträge mit Grenzen'!Z$11),AND($A21&lt;$Y$12,'Info_Elternbeiträge mit Grenzen'!I21='Info_Elternbeiträge mit Grenzen'!Z$12),AND($A21&lt;$Y$13,'Info_Elternbeiträge mit Grenzen'!I21='Info_Elternbeiträge mit Grenzen'!Z$13))=TRUE,'Eingabe Kinderzahlen'!I21," ")</f>
        <v>0</v>
      </c>
      <c r="J21" s="299">
        <f>IF(OR(AND($A21&lt;$Y$9,'Info_Elternbeiträge mit Grenzen'!J21='Info_Elternbeiträge mit Grenzen'!AA$9),AND($A21&lt;$Y$10,'Info_Elternbeiträge mit Grenzen'!J21='Info_Elternbeiträge mit Grenzen'!AA$10),AND($A21&lt;$Y$11,'Info_Elternbeiträge mit Grenzen'!J21='Info_Elternbeiträge mit Grenzen'!AA$11),AND($A21&lt;$Y$12,'Info_Elternbeiträge mit Grenzen'!J21='Info_Elternbeiträge mit Grenzen'!AA$12),AND($A21&lt;$Y$13,'Info_Elternbeiträge mit Grenzen'!J21='Info_Elternbeiträge mit Grenzen'!AA$13))=TRUE,'Eingabe Kinderzahlen'!J21," ")</f>
        <v>0</v>
      </c>
      <c r="K21" s="299">
        <f>IF(OR(AND($A21&lt;$Y$9,'Info_Elternbeiträge mit Grenzen'!K21='Info_Elternbeiträge mit Grenzen'!AB$9),AND($A21&lt;$Y$10,'Info_Elternbeiträge mit Grenzen'!K21='Info_Elternbeiträge mit Grenzen'!AB$10),AND($A21&lt;$Y$11,'Info_Elternbeiträge mit Grenzen'!K21='Info_Elternbeiträge mit Grenzen'!AB$11),AND($A21&lt;$Y$12,'Info_Elternbeiträge mit Grenzen'!K21='Info_Elternbeiträge mit Grenzen'!AB$12),AND($A21&lt;$Y$13,'Info_Elternbeiträge mit Grenzen'!K21='Info_Elternbeiträge mit Grenzen'!AB$13))=TRUE,'Eingabe Kinderzahlen'!K21," ")</f>
        <v>0</v>
      </c>
      <c r="L21" s="299">
        <f>IF(OR(AND($A21&lt;$Y$9,'Info_Elternbeiträge mit Grenzen'!L21='Info_Elternbeiträge mit Grenzen'!AC$9),AND($A21&lt;$Y$10,'Info_Elternbeiträge mit Grenzen'!L21='Info_Elternbeiträge mit Grenzen'!AC$10),AND($A21&lt;$Y$11,'Info_Elternbeiträge mit Grenzen'!L21='Info_Elternbeiträge mit Grenzen'!AC$11),AND($A21&lt;$Y$12,'Info_Elternbeiträge mit Grenzen'!L21='Info_Elternbeiträge mit Grenzen'!AC$12),AND($A21&lt;$Y$13,'Info_Elternbeiträge mit Grenzen'!L21='Info_Elternbeiträge mit Grenzen'!AC$13))=TRUE,'Eingabe Kinderzahlen'!L21," ")</f>
        <v>0</v>
      </c>
      <c r="M21" s="299">
        <f>IF(OR(AND($A21&lt;$Y$9,'Info_Elternbeiträge mit Grenzen'!M21='Info_Elternbeiträge mit Grenzen'!AD$9),AND($A21&lt;$Y$10,'Info_Elternbeiträge mit Grenzen'!M21='Info_Elternbeiträge mit Grenzen'!AD$10),AND($A21&lt;$Y$11,'Info_Elternbeiträge mit Grenzen'!M21='Info_Elternbeiträge mit Grenzen'!AD$11),AND($A21&lt;$Y$12,'Info_Elternbeiträge mit Grenzen'!M21='Info_Elternbeiträge mit Grenzen'!AD$12),AND($A21&lt;$Y$13,'Info_Elternbeiträge mit Grenzen'!M21='Info_Elternbeiträge mit Grenzen'!AD$13))=TRUE,'Eingabe Kinderzahlen'!M21," ")</f>
        <v>0</v>
      </c>
      <c r="N21" s="300" t="str">
        <f>IF(OR(AND($A21&lt;$Y$9,'Info_Elternbeiträge mit Grenzen'!N21='Info_Elternbeiträge mit Grenzen'!Z$9),AND($A21&lt;$Y$10,'Info_Elternbeiträge mit Grenzen'!N21='Info_Elternbeiträge mit Grenzen'!Z$10),AND($A21&lt;$Y$11,'Info_Elternbeiträge mit Grenzen'!N21='Info_Elternbeiträge mit Grenzen'!Z$11),AND($A21&lt;$Y$12,'Info_Elternbeiträge mit Grenzen'!N21='Info_Elternbeiträge mit Grenzen'!Z$12),AND($A21&lt;$Y$13,'Info_Elternbeiträge mit Grenzen'!N21='Info_Elternbeiträge mit Grenzen'!Z$13))=TRUE,'Eingabe Kinderzahlen'!N21," ")</f>
        <v xml:space="preserve"> </v>
      </c>
      <c r="O21" s="300" t="str">
        <f>IF(OR(AND($A21&lt;$Y$9,'Info_Elternbeiträge mit Grenzen'!O21='Info_Elternbeiträge mit Grenzen'!AA$9),AND($A21&lt;$Y$10,'Info_Elternbeiträge mit Grenzen'!O21='Info_Elternbeiträge mit Grenzen'!AA$10),AND($A21&lt;$Y$11,'Info_Elternbeiträge mit Grenzen'!O21='Info_Elternbeiträge mit Grenzen'!AA$11),AND($A21&lt;$Y$12,'Info_Elternbeiträge mit Grenzen'!O21='Info_Elternbeiträge mit Grenzen'!AA$12),AND($A21&lt;$Y$13,'Info_Elternbeiträge mit Grenzen'!O21='Info_Elternbeiträge mit Grenzen'!AA$13))=TRUE,'Eingabe Kinderzahlen'!O21," ")</f>
        <v xml:space="preserve"> </v>
      </c>
      <c r="P21" s="300" t="str">
        <f>IF(OR(AND($A21&lt;$Y$9,'Info_Elternbeiträge mit Grenzen'!P21='Info_Elternbeiträge mit Grenzen'!AB$9),AND($A21&lt;$Y$10,'Info_Elternbeiträge mit Grenzen'!P21='Info_Elternbeiträge mit Grenzen'!AB$10),AND($A21&lt;$Y$11,'Info_Elternbeiträge mit Grenzen'!P21='Info_Elternbeiträge mit Grenzen'!AB$11),AND($A21&lt;$Y$12,'Info_Elternbeiträge mit Grenzen'!P21='Info_Elternbeiträge mit Grenzen'!AB$12),AND($A21&lt;$Y$13,'Info_Elternbeiträge mit Grenzen'!P21='Info_Elternbeiträge mit Grenzen'!AB$13))=TRUE,'Eingabe Kinderzahlen'!P21," ")</f>
        <v xml:space="preserve"> </v>
      </c>
      <c r="Q21" s="300" t="str">
        <f>IF(OR(AND($A21&lt;$Y$9,'Info_Elternbeiträge mit Grenzen'!Q21='Info_Elternbeiträge mit Grenzen'!AC$9),AND($A21&lt;$Y$10,'Info_Elternbeiträge mit Grenzen'!Q21='Info_Elternbeiträge mit Grenzen'!AC$10),AND($A21&lt;$Y$11,'Info_Elternbeiträge mit Grenzen'!Q21='Info_Elternbeiträge mit Grenzen'!AC$11),AND($A21&lt;$Y$12,'Info_Elternbeiträge mit Grenzen'!Q21='Info_Elternbeiträge mit Grenzen'!AC$12),AND($A21&lt;$Y$13,'Info_Elternbeiträge mit Grenzen'!Q21='Info_Elternbeiträge mit Grenzen'!AC$13))=TRUE,'Eingabe Kinderzahlen'!Q21," ")</f>
        <v xml:space="preserve"> </v>
      </c>
      <c r="R21" s="300" t="str">
        <f>IF(OR(AND($A21&lt;$Y$9,'Info_Elternbeiträge mit Grenzen'!R21='Info_Elternbeiträge mit Grenzen'!AD$9),AND($A21&lt;$Y$10,'Info_Elternbeiträge mit Grenzen'!R21='Info_Elternbeiträge mit Grenzen'!AD$10),AND($A21&lt;$Y$11,'Info_Elternbeiträge mit Grenzen'!R21='Info_Elternbeiträge mit Grenzen'!AD$11),AND($A21&lt;$Y$12,'Info_Elternbeiträge mit Grenzen'!R21='Info_Elternbeiträge mit Grenzen'!AD$12),AND($A21&lt;$Y$13,'Info_Elternbeiträge mit Grenzen'!R21='Info_Elternbeiträge mit Grenzen'!AD$13))=TRUE,'Eingabe Kinderzahlen'!R21," ")</f>
        <v xml:space="preserve"> </v>
      </c>
      <c r="S21" s="301" t="str">
        <f>IF(OR(AND($A21&lt;$Y$9,'Info_Elternbeiträge mit Grenzen'!S21='Info_Elternbeiträge mit Grenzen'!Z$9),AND($A21&lt;$Y$10,'Info_Elternbeiträge mit Grenzen'!S21='Info_Elternbeiträge mit Grenzen'!Z$10),AND($A21&lt;$Y$11,'Info_Elternbeiträge mit Grenzen'!S21='Info_Elternbeiträge mit Grenzen'!Z$11),AND($A21&lt;$Y$12,'Info_Elternbeiträge mit Grenzen'!S21='Info_Elternbeiträge mit Grenzen'!Z$12),AND($A21&lt;$Y$13,'Info_Elternbeiträge mit Grenzen'!S21='Info_Elternbeiträge mit Grenzen'!Z$13))=TRUE,'Eingabe Kinderzahlen'!S21," ")</f>
        <v xml:space="preserve"> </v>
      </c>
      <c r="T21" s="301" t="str">
        <f>IF(OR(AND($A21&lt;$Y$9,'Info_Elternbeiträge mit Grenzen'!T21='Info_Elternbeiträge mit Grenzen'!AA$9),AND($A21&lt;$Y$10,'Info_Elternbeiträge mit Grenzen'!T21='Info_Elternbeiträge mit Grenzen'!AA$10),AND($A21&lt;$Y$11,'Info_Elternbeiträge mit Grenzen'!T21='Info_Elternbeiträge mit Grenzen'!AA$11),AND($A21&lt;$Y$12,'Info_Elternbeiträge mit Grenzen'!T21='Info_Elternbeiträge mit Grenzen'!AA$12),AND($A21&lt;$Y$13,'Info_Elternbeiträge mit Grenzen'!T21='Info_Elternbeiträge mit Grenzen'!AA$13))=TRUE,'Eingabe Kinderzahlen'!T21," ")</f>
        <v xml:space="preserve"> </v>
      </c>
      <c r="U21" s="301" t="str">
        <f>IF(OR(AND($A21&lt;$Y$9,'Info_Elternbeiträge mit Grenzen'!U21='Info_Elternbeiträge mit Grenzen'!AB$9),AND($A21&lt;$Y$10,'Info_Elternbeiträge mit Grenzen'!U21='Info_Elternbeiträge mit Grenzen'!AB$10),AND($A21&lt;$Y$11,'Info_Elternbeiträge mit Grenzen'!U21='Info_Elternbeiträge mit Grenzen'!AB$11),AND($A21&lt;$Y$12,'Info_Elternbeiträge mit Grenzen'!U21='Info_Elternbeiträge mit Grenzen'!AB$12),AND($A21&lt;$Y$13,'Info_Elternbeiträge mit Grenzen'!U21='Info_Elternbeiträge mit Grenzen'!AB$13))=TRUE,'Eingabe Kinderzahlen'!U21," ")</f>
        <v xml:space="preserve"> </v>
      </c>
      <c r="V21" s="301" t="str">
        <f>IF(OR(AND($A21&lt;$Y$9,'Info_Elternbeiträge mit Grenzen'!V21='Info_Elternbeiträge mit Grenzen'!AC$9),AND($A21&lt;$Y$10,'Info_Elternbeiträge mit Grenzen'!V21='Info_Elternbeiträge mit Grenzen'!AC$10),AND($A21&lt;$Y$11,'Info_Elternbeiträge mit Grenzen'!V21='Info_Elternbeiträge mit Grenzen'!AC$11),AND($A21&lt;$Y$12,'Info_Elternbeiträge mit Grenzen'!V21='Info_Elternbeiträge mit Grenzen'!AC$12),AND($A21&lt;$Y$13,'Info_Elternbeiträge mit Grenzen'!V21='Info_Elternbeiträge mit Grenzen'!AC$13))=TRUE,'Eingabe Kinderzahlen'!V21," ")</f>
        <v xml:space="preserve"> </v>
      </c>
      <c r="W21" s="301" t="str">
        <f>IF(OR(AND($A21&lt;$Y$9,'Info_Elternbeiträge mit Grenzen'!W21='Info_Elternbeiträge mit Grenzen'!AD$9),AND($A21&lt;$Y$10,'Info_Elternbeiträge mit Grenzen'!W21='Info_Elternbeiträge mit Grenzen'!AD$10),AND($A21&lt;$Y$11,'Info_Elternbeiträge mit Grenzen'!W21='Info_Elternbeiträge mit Grenzen'!AD$11),AND($A21&lt;$Y$12,'Info_Elternbeiträge mit Grenzen'!W21='Info_Elternbeiträge mit Grenzen'!AD$12),AND($A21&lt;$Y$13,'Info_Elternbeiträge mit Grenzen'!W21='Info_Elternbeiträge mit Grenzen'!AD$13))=TRUE,'Eingabe Kinderzahlen'!W21," ")</f>
        <v xml:space="preserve"> </v>
      </c>
    </row>
    <row r="22" spans="1:23" x14ac:dyDescent="0.25">
      <c r="A22" s="323">
        <f>Eingabe!A67</f>
        <v>3401</v>
      </c>
      <c r="B22" s="152" t="s">
        <v>6</v>
      </c>
      <c r="C22" s="252">
        <f>Eingabe!D67</f>
        <v>3500</v>
      </c>
      <c r="D22" s="298">
        <f>IF(OR(AND($A22&lt;$Y$9,'Info_Elternbeiträge mit Grenzen'!D22='Info_Elternbeiträge mit Grenzen'!Z$9),AND($A22&lt;$Y$10,'Info_Elternbeiträge mit Grenzen'!D22='Info_Elternbeiträge mit Grenzen'!Z$10),AND($A22&lt;$Y$11,'Info_Elternbeiträge mit Grenzen'!D22='Info_Elternbeiträge mit Grenzen'!Z$11),AND($A22&lt;$Y$12,'Info_Elternbeiträge mit Grenzen'!D22='Info_Elternbeiträge mit Grenzen'!Z$12),AND($A22&lt;$Y$13,'Info_Elternbeiträge mit Grenzen'!D22='Info_Elternbeiträge mit Grenzen'!Z$13))=TRUE,'Eingabe Kinderzahlen'!D22," ")</f>
        <v>0</v>
      </c>
      <c r="E22" s="298">
        <f>IF(OR(AND($A22&lt;$Y$9,'Info_Elternbeiträge mit Grenzen'!E22='Info_Elternbeiträge mit Grenzen'!AA$9),AND($A22&lt;$Y$10,'Info_Elternbeiträge mit Grenzen'!E22='Info_Elternbeiträge mit Grenzen'!AA$10),AND($A22&lt;$Y$11,'Info_Elternbeiträge mit Grenzen'!E22='Info_Elternbeiträge mit Grenzen'!AA$11),AND($A22&lt;$Y$12,'Info_Elternbeiträge mit Grenzen'!E22='Info_Elternbeiträge mit Grenzen'!AA$12),AND($A22&lt;$Y$13,'Info_Elternbeiträge mit Grenzen'!E22='Info_Elternbeiträge mit Grenzen'!AA$13))=TRUE,'Eingabe Kinderzahlen'!E22," ")</f>
        <v>0</v>
      </c>
      <c r="F22" s="298">
        <f>IF(OR(AND($A22&lt;$Y$9,'Info_Elternbeiträge mit Grenzen'!F22='Info_Elternbeiträge mit Grenzen'!AB$9),AND($A22&lt;$Y$10,'Info_Elternbeiträge mit Grenzen'!F22='Info_Elternbeiträge mit Grenzen'!AB$10),AND($A22&lt;$Y$11,'Info_Elternbeiträge mit Grenzen'!F22='Info_Elternbeiträge mit Grenzen'!AB$11),AND($A22&lt;$Y$12,'Info_Elternbeiträge mit Grenzen'!F22='Info_Elternbeiträge mit Grenzen'!AB$12),AND($A22&lt;$Y$13,'Info_Elternbeiträge mit Grenzen'!F22='Info_Elternbeiträge mit Grenzen'!AB$13))=TRUE,'Eingabe Kinderzahlen'!F22," ")</f>
        <v>0</v>
      </c>
      <c r="G22" s="298">
        <f>IF(OR(AND($A22&lt;$Y$9,'Info_Elternbeiträge mit Grenzen'!G22='Info_Elternbeiträge mit Grenzen'!AC$9),AND($A22&lt;$Y$10,'Info_Elternbeiträge mit Grenzen'!G22='Info_Elternbeiträge mit Grenzen'!AC$10),AND($A22&lt;$Y$11,'Info_Elternbeiträge mit Grenzen'!G22='Info_Elternbeiträge mit Grenzen'!AC$11),AND($A22&lt;$Y$12,'Info_Elternbeiträge mit Grenzen'!G22='Info_Elternbeiträge mit Grenzen'!AC$12),AND($A22&lt;$Y$13,'Info_Elternbeiträge mit Grenzen'!G22='Info_Elternbeiträge mit Grenzen'!AC$13))=TRUE,'Eingabe Kinderzahlen'!G22," ")</f>
        <v>0</v>
      </c>
      <c r="H22" s="298">
        <f>IF(OR(AND($A22&lt;$Y$9,'Info_Elternbeiträge mit Grenzen'!H22='Info_Elternbeiträge mit Grenzen'!AD$9),AND($A22&lt;$Y$10,'Info_Elternbeiträge mit Grenzen'!H22='Info_Elternbeiträge mit Grenzen'!AD$10),AND($A22&lt;$Y$11,'Info_Elternbeiträge mit Grenzen'!H22='Info_Elternbeiträge mit Grenzen'!AD$11),AND($A22&lt;$Y$12,'Info_Elternbeiträge mit Grenzen'!H22='Info_Elternbeiträge mit Grenzen'!AD$12),AND($A22&lt;$Y$13,'Info_Elternbeiträge mit Grenzen'!H22='Info_Elternbeiträge mit Grenzen'!AD$13))=TRUE,'Eingabe Kinderzahlen'!H22," ")</f>
        <v>0</v>
      </c>
      <c r="I22" s="299" t="str">
        <f>IF(OR(AND($A22&lt;$Y$9,'Info_Elternbeiträge mit Grenzen'!I22='Info_Elternbeiträge mit Grenzen'!Z$9),AND($A22&lt;$Y$10,'Info_Elternbeiträge mit Grenzen'!I22='Info_Elternbeiträge mit Grenzen'!Z$10),AND($A22&lt;$Y$11,'Info_Elternbeiträge mit Grenzen'!I22='Info_Elternbeiträge mit Grenzen'!Z$11),AND($A22&lt;$Y$12,'Info_Elternbeiträge mit Grenzen'!I22='Info_Elternbeiträge mit Grenzen'!Z$12),AND($A22&lt;$Y$13,'Info_Elternbeiträge mit Grenzen'!I22='Info_Elternbeiträge mit Grenzen'!Z$13))=TRUE,'Eingabe Kinderzahlen'!I22," ")</f>
        <v xml:space="preserve"> </v>
      </c>
      <c r="J22" s="299" t="str">
        <f>IF(OR(AND($A22&lt;$Y$9,'Info_Elternbeiträge mit Grenzen'!J22='Info_Elternbeiträge mit Grenzen'!AA$9),AND($A22&lt;$Y$10,'Info_Elternbeiträge mit Grenzen'!J22='Info_Elternbeiträge mit Grenzen'!AA$10),AND($A22&lt;$Y$11,'Info_Elternbeiträge mit Grenzen'!J22='Info_Elternbeiträge mit Grenzen'!AA$11),AND($A22&lt;$Y$12,'Info_Elternbeiträge mit Grenzen'!J22='Info_Elternbeiträge mit Grenzen'!AA$12),AND($A22&lt;$Y$13,'Info_Elternbeiträge mit Grenzen'!J22='Info_Elternbeiträge mit Grenzen'!AA$13))=TRUE,'Eingabe Kinderzahlen'!J22," ")</f>
        <v xml:space="preserve"> </v>
      </c>
      <c r="K22" s="299" t="str">
        <f>IF(OR(AND($A22&lt;$Y$9,'Info_Elternbeiträge mit Grenzen'!K22='Info_Elternbeiträge mit Grenzen'!AB$9),AND($A22&lt;$Y$10,'Info_Elternbeiträge mit Grenzen'!K22='Info_Elternbeiträge mit Grenzen'!AB$10),AND($A22&lt;$Y$11,'Info_Elternbeiträge mit Grenzen'!K22='Info_Elternbeiträge mit Grenzen'!AB$11),AND($A22&lt;$Y$12,'Info_Elternbeiträge mit Grenzen'!K22='Info_Elternbeiträge mit Grenzen'!AB$12),AND($A22&lt;$Y$13,'Info_Elternbeiträge mit Grenzen'!K22='Info_Elternbeiträge mit Grenzen'!AB$13))=TRUE,'Eingabe Kinderzahlen'!K22," ")</f>
        <v xml:space="preserve"> </v>
      </c>
      <c r="L22" s="299" t="str">
        <f>IF(OR(AND($A22&lt;$Y$9,'Info_Elternbeiträge mit Grenzen'!L22='Info_Elternbeiträge mit Grenzen'!AC$9),AND($A22&lt;$Y$10,'Info_Elternbeiträge mit Grenzen'!L22='Info_Elternbeiträge mit Grenzen'!AC$10),AND($A22&lt;$Y$11,'Info_Elternbeiträge mit Grenzen'!L22='Info_Elternbeiträge mit Grenzen'!AC$11),AND($A22&lt;$Y$12,'Info_Elternbeiträge mit Grenzen'!L22='Info_Elternbeiträge mit Grenzen'!AC$12),AND($A22&lt;$Y$13,'Info_Elternbeiträge mit Grenzen'!L22='Info_Elternbeiträge mit Grenzen'!AC$13))=TRUE,'Eingabe Kinderzahlen'!L22," ")</f>
        <v xml:space="preserve"> </v>
      </c>
      <c r="M22" s="299" t="str">
        <f>IF(OR(AND($A22&lt;$Y$9,'Info_Elternbeiträge mit Grenzen'!M22='Info_Elternbeiträge mit Grenzen'!AD$9),AND($A22&lt;$Y$10,'Info_Elternbeiträge mit Grenzen'!M22='Info_Elternbeiträge mit Grenzen'!AD$10),AND($A22&lt;$Y$11,'Info_Elternbeiträge mit Grenzen'!M22='Info_Elternbeiträge mit Grenzen'!AD$11),AND($A22&lt;$Y$12,'Info_Elternbeiträge mit Grenzen'!M22='Info_Elternbeiträge mit Grenzen'!AD$12),AND($A22&lt;$Y$13,'Info_Elternbeiträge mit Grenzen'!M22='Info_Elternbeiträge mit Grenzen'!AD$13))=TRUE,'Eingabe Kinderzahlen'!M22," ")</f>
        <v xml:space="preserve"> </v>
      </c>
      <c r="N22" s="300" t="str">
        <f>IF(OR(AND($A22&lt;$Y$9,'Info_Elternbeiträge mit Grenzen'!N22='Info_Elternbeiträge mit Grenzen'!Z$9),AND($A22&lt;$Y$10,'Info_Elternbeiträge mit Grenzen'!N22='Info_Elternbeiträge mit Grenzen'!Z$10),AND($A22&lt;$Y$11,'Info_Elternbeiträge mit Grenzen'!N22='Info_Elternbeiträge mit Grenzen'!Z$11),AND($A22&lt;$Y$12,'Info_Elternbeiträge mit Grenzen'!N22='Info_Elternbeiträge mit Grenzen'!Z$12),AND($A22&lt;$Y$13,'Info_Elternbeiträge mit Grenzen'!N22='Info_Elternbeiträge mit Grenzen'!Z$13))=TRUE,'Eingabe Kinderzahlen'!N22," ")</f>
        <v xml:space="preserve"> </v>
      </c>
      <c r="O22" s="300" t="str">
        <f>IF(OR(AND($A22&lt;$Y$9,'Info_Elternbeiträge mit Grenzen'!O22='Info_Elternbeiträge mit Grenzen'!AA$9),AND($A22&lt;$Y$10,'Info_Elternbeiträge mit Grenzen'!O22='Info_Elternbeiträge mit Grenzen'!AA$10),AND($A22&lt;$Y$11,'Info_Elternbeiträge mit Grenzen'!O22='Info_Elternbeiträge mit Grenzen'!AA$11),AND($A22&lt;$Y$12,'Info_Elternbeiträge mit Grenzen'!O22='Info_Elternbeiträge mit Grenzen'!AA$12),AND($A22&lt;$Y$13,'Info_Elternbeiträge mit Grenzen'!O22='Info_Elternbeiträge mit Grenzen'!AA$13))=TRUE,'Eingabe Kinderzahlen'!O22," ")</f>
        <v xml:space="preserve"> </v>
      </c>
      <c r="P22" s="300" t="str">
        <f>IF(OR(AND($A22&lt;$Y$9,'Info_Elternbeiträge mit Grenzen'!P22='Info_Elternbeiträge mit Grenzen'!AB$9),AND($A22&lt;$Y$10,'Info_Elternbeiträge mit Grenzen'!P22='Info_Elternbeiträge mit Grenzen'!AB$10),AND($A22&lt;$Y$11,'Info_Elternbeiträge mit Grenzen'!P22='Info_Elternbeiträge mit Grenzen'!AB$11),AND($A22&lt;$Y$12,'Info_Elternbeiträge mit Grenzen'!P22='Info_Elternbeiträge mit Grenzen'!AB$12),AND($A22&lt;$Y$13,'Info_Elternbeiträge mit Grenzen'!P22='Info_Elternbeiträge mit Grenzen'!AB$13))=TRUE,'Eingabe Kinderzahlen'!P22," ")</f>
        <v xml:space="preserve"> </v>
      </c>
      <c r="Q22" s="300" t="str">
        <f>IF(OR(AND($A22&lt;$Y$9,'Info_Elternbeiträge mit Grenzen'!Q22='Info_Elternbeiträge mit Grenzen'!AC$9),AND($A22&lt;$Y$10,'Info_Elternbeiträge mit Grenzen'!Q22='Info_Elternbeiträge mit Grenzen'!AC$10),AND($A22&lt;$Y$11,'Info_Elternbeiträge mit Grenzen'!Q22='Info_Elternbeiträge mit Grenzen'!AC$11),AND($A22&lt;$Y$12,'Info_Elternbeiträge mit Grenzen'!Q22='Info_Elternbeiträge mit Grenzen'!AC$12),AND($A22&lt;$Y$13,'Info_Elternbeiträge mit Grenzen'!Q22='Info_Elternbeiträge mit Grenzen'!AC$13))=TRUE,'Eingabe Kinderzahlen'!Q22," ")</f>
        <v xml:space="preserve"> </v>
      </c>
      <c r="R22" s="300" t="str">
        <f>IF(OR(AND($A22&lt;$Y$9,'Info_Elternbeiträge mit Grenzen'!R22='Info_Elternbeiträge mit Grenzen'!AD$9),AND($A22&lt;$Y$10,'Info_Elternbeiträge mit Grenzen'!R22='Info_Elternbeiträge mit Grenzen'!AD$10),AND($A22&lt;$Y$11,'Info_Elternbeiträge mit Grenzen'!R22='Info_Elternbeiträge mit Grenzen'!AD$11),AND($A22&lt;$Y$12,'Info_Elternbeiträge mit Grenzen'!R22='Info_Elternbeiträge mit Grenzen'!AD$12),AND($A22&lt;$Y$13,'Info_Elternbeiträge mit Grenzen'!R22='Info_Elternbeiträge mit Grenzen'!AD$13))=TRUE,'Eingabe Kinderzahlen'!R22," ")</f>
        <v xml:space="preserve"> </v>
      </c>
      <c r="S22" s="301" t="str">
        <f>IF(OR(AND($A22&lt;$Y$9,'Info_Elternbeiträge mit Grenzen'!S22='Info_Elternbeiträge mit Grenzen'!Z$9),AND($A22&lt;$Y$10,'Info_Elternbeiträge mit Grenzen'!S22='Info_Elternbeiträge mit Grenzen'!Z$10),AND($A22&lt;$Y$11,'Info_Elternbeiträge mit Grenzen'!S22='Info_Elternbeiträge mit Grenzen'!Z$11),AND($A22&lt;$Y$12,'Info_Elternbeiträge mit Grenzen'!S22='Info_Elternbeiträge mit Grenzen'!Z$12),AND($A22&lt;$Y$13,'Info_Elternbeiträge mit Grenzen'!S22='Info_Elternbeiträge mit Grenzen'!Z$13))=TRUE,'Eingabe Kinderzahlen'!S22," ")</f>
        <v xml:space="preserve"> </v>
      </c>
      <c r="T22" s="301" t="str">
        <f>IF(OR(AND($A22&lt;$Y$9,'Info_Elternbeiträge mit Grenzen'!T22='Info_Elternbeiträge mit Grenzen'!AA$9),AND($A22&lt;$Y$10,'Info_Elternbeiträge mit Grenzen'!T22='Info_Elternbeiträge mit Grenzen'!AA$10),AND($A22&lt;$Y$11,'Info_Elternbeiträge mit Grenzen'!T22='Info_Elternbeiträge mit Grenzen'!AA$11),AND($A22&lt;$Y$12,'Info_Elternbeiträge mit Grenzen'!T22='Info_Elternbeiträge mit Grenzen'!AA$12),AND($A22&lt;$Y$13,'Info_Elternbeiträge mit Grenzen'!T22='Info_Elternbeiträge mit Grenzen'!AA$13))=TRUE,'Eingabe Kinderzahlen'!T22," ")</f>
        <v xml:space="preserve"> </v>
      </c>
      <c r="U22" s="301" t="str">
        <f>IF(OR(AND($A22&lt;$Y$9,'Info_Elternbeiträge mit Grenzen'!U22='Info_Elternbeiträge mit Grenzen'!AB$9),AND($A22&lt;$Y$10,'Info_Elternbeiträge mit Grenzen'!U22='Info_Elternbeiträge mit Grenzen'!AB$10),AND($A22&lt;$Y$11,'Info_Elternbeiträge mit Grenzen'!U22='Info_Elternbeiträge mit Grenzen'!AB$11),AND($A22&lt;$Y$12,'Info_Elternbeiträge mit Grenzen'!U22='Info_Elternbeiträge mit Grenzen'!AB$12),AND($A22&lt;$Y$13,'Info_Elternbeiträge mit Grenzen'!U22='Info_Elternbeiträge mit Grenzen'!AB$13))=TRUE,'Eingabe Kinderzahlen'!U22," ")</f>
        <v xml:space="preserve"> </v>
      </c>
      <c r="V22" s="301" t="str">
        <f>IF(OR(AND($A22&lt;$Y$9,'Info_Elternbeiträge mit Grenzen'!V22='Info_Elternbeiträge mit Grenzen'!AC$9),AND($A22&lt;$Y$10,'Info_Elternbeiträge mit Grenzen'!V22='Info_Elternbeiträge mit Grenzen'!AC$10),AND($A22&lt;$Y$11,'Info_Elternbeiträge mit Grenzen'!V22='Info_Elternbeiträge mit Grenzen'!AC$11),AND($A22&lt;$Y$12,'Info_Elternbeiträge mit Grenzen'!V22='Info_Elternbeiträge mit Grenzen'!AC$12),AND($A22&lt;$Y$13,'Info_Elternbeiträge mit Grenzen'!V22='Info_Elternbeiträge mit Grenzen'!AC$13))=TRUE,'Eingabe Kinderzahlen'!V22," ")</f>
        <v xml:space="preserve"> </v>
      </c>
      <c r="W22" s="301" t="str">
        <f>IF(OR(AND($A22&lt;$Y$9,'Info_Elternbeiträge mit Grenzen'!W22='Info_Elternbeiträge mit Grenzen'!AD$9),AND($A22&lt;$Y$10,'Info_Elternbeiträge mit Grenzen'!W22='Info_Elternbeiträge mit Grenzen'!AD$10),AND($A22&lt;$Y$11,'Info_Elternbeiträge mit Grenzen'!W22='Info_Elternbeiträge mit Grenzen'!AD$11),AND($A22&lt;$Y$12,'Info_Elternbeiträge mit Grenzen'!W22='Info_Elternbeiträge mit Grenzen'!AD$12),AND($A22&lt;$Y$13,'Info_Elternbeiträge mit Grenzen'!W22='Info_Elternbeiträge mit Grenzen'!AD$13))=TRUE,'Eingabe Kinderzahlen'!W22," ")</f>
        <v xml:space="preserve"> </v>
      </c>
    </row>
    <row r="23" spans="1:23" x14ac:dyDescent="0.25">
      <c r="A23" s="323">
        <f>Eingabe!A68</f>
        <v>3501</v>
      </c>
      <c r="B23" s="152" t="s">
        <v>6</v>
      </c>
      <c r="C23" s="252">
        <f>Eingabe!D68</f>
        <v>3600</v>
      </c>
      <c r="D23" s="298">
        <f>IF(OR(AND($A23&lt;$Y$9,'Info_Elternbeiträge mit Grenzen'!D23='Info_Elternbeiträge mit Grenzen'!Z$9),AND($A23&lt;$Y$10,'Info_Elternbeiträge mit Grenzen'!D23='Info_Elternbeiträge mit Grenzen'!Z$10),AND($A23&lt;$Y$11,'Info_Elternbeiträge mit Grenzen'!D23='Info_Elternbeiträge mit Grenzen'!Z$11),AND($A23&lt;$Y$12,'Info_Elternbeiträge mit Grenzen'!D23='Info_Elternbeiträge mit Grenzen'!Z$12),AND($A23&lt;$Y$13,'Info_Elternbeiträge mit Grenzen'!D23='Info_Elternbeiträge mit Grenzen'!Z$13))=TRUE,'Eingabe Kinderzahlen'!D23," ")</f>
        <v>0</v>
      </c>
      <c r="E23" s="298">
        <f>IF(OR(AND($A23&lt;$Y$9,'Info_Elternbeiträge mit Grenzen'!E23='Info_Elternbeiträge mit Grenzen'!AA$9),AND($A23&lt;$Y$10,'Info_Elternbeiträge mit Grenzen'!E23='Info_Elternbeiträge mit Grenzen'!AA$10),AND($A23&lt;$Y$11,'Info_Elternbeiträge mit Grenzen'!E23='Info_Elternbeiträge mit Grenzen'!AA$11),AND($A23&lt;$Y$12,'Info_Elternbeiträge mit Grenzen'!E23='Info_Elternbeiträge mit Grenzen'!AA$12),AND($A23&lt;$Y$13,'Info_Elternbeiträge mit Grenzen'!E23='Info_Elternbeiträge mit Grenzen'!AA$13))=TRUE,'Eingabe Kinderzahlen'!E23," ")</f>
        <v>0</v>
      </c>
      <c r="F23" s="298">
        <f>IF(OR(AND($A23&lt;$Y$9,'Info_Elternbeiträge mit Grenzen'!F23='Info_Elternbeiträge mit Grenzen'!AB$9),AND($A23&lt;$Y$10,'Info_Elternbeiträge mit Grenzen'!F23='Info_Elternbeiträge mit Grenzen'!AB$10),AND($A23&lt;$Y$11,'Info_Elternbeiträge mit Grenzen'!F23='Info_Elternbeiträge mit Grenzen'!AB$11),AND($A23&lt;$Y$12,'Info_Elternbeiträge mit Grenzen'!F23='Info_Elternbeiträge mit Grenzen'!AB$12),AND($A23&lt;$Y$13,'Info_Elternbeiträge mit Grenzen'!F23='Info_Elternbeiträge mit Grenzen'!AB$13))=TRUE,'Eingabe Kinderzahlen'!F23," ")</f>
        <v>0</v>
      </c>
      <c r="G23" s="298">
        <f>IF(OR(AND($A23&lt;$Y$9,'Info_Elternbeiträge mit Grenzen'!G23='Info_Elternbeiträge mit Grenzen'!AC$9),AND($A23&lt;$Y$10,'Info_Elternbeiträge mit Grenzen'!G23='Info_Elternbeiträge mit Grenzen'!AC$10),AND($A23&lt;$Y$11,'Info_Elternbeiträge mit Grenzen'!G23='Info_Elternbeiträge mit Grenzen'!AC$11),AND($A23&lt;$Y$12,'Info_Elternbeiträge mit Grenzen'!G23='Info_Elternbeiträge mit Grenzen'!AC$12),AND($A23&lt;$Y$13,'Info_Elternbeiträge mit Grenzen'!G23='Info_Elternbeiträge mit Grenzen'!AC$13))=TRUE,'Eingabe Kinderzahlen'!G23," ")</f>
        <v>0</v>
      </c>
      <c r="H23" s="298">
        <f>IF(OR(AND($A23&lt;$Y$9,'Info_Elternbeiträge mit Grenzen'!H23='Info_Elternbeiträge mit Grenzen'!AD$9),AND($A23&lt;$Y$10,'Info_Elternbeiträge mit Grenzen'!H23='Info_Elternbeiträge mit Grenzen'!AD$10),AND($A23&lt;$Y$11,'Info_Elternbeiträge mit Grenzen'!H23='Info_Elternbeiträge mit Grenzen'!AD$11),AND($A23&lt;$Y$12,'Info_Elternbeiträge mit Grenzen'!H23='Info_Elternbeiträge mit Grenzen'!AD$12),AND($A23&lt;$Y$13,'Info_Elternbeiträge mit Grenzen'!H23='Info_Elternbeiträge mit Grenzen'!AD$13))=TRUE,'Eingabe Kinderzahlen'!H23," ")</f>
        <v>0</v>
      </c>
      <c r="I23" s="299">
        <f>IF(OR(AND($A23&lt;$Y$9,'Info_Elternbeiträge mit Grenzen'!I23='Info_Elternbeiträge mit Grenzen'!Z$9),AND($A23&lt;$Y$10,'Info_Elternbeiträge mit Grenzen'!I23='Info_Elternbeiträge mit Grenzen'!Z$10),AND($A23&lt;$Y$11,'Info_Elternbeiträge mit Grenzen'!I23='Info_Elternbeiträge mit Grenzen'!Z$11),AND($A23&lt;$Y$12,'Info_Elternbeiträge mit Grenzen'!I23='Info_Elternbeiträge mit Grenzen'!Z$12),AND($A23&lt;$Y$13,'Info_Elternbeiträge mit Grenzen'!I23='Info_Elternbeiträge mit Grenzen'!Z$13))=TRUE,'Eingabe Kinderzahlen'!I23," ")</f>
        <v>0</v>
      </c>
      <c r="J23" s="299" t="str">
        <f>IF(OR(AND($A23&lt;$Y$9,'Info_Elternbeiträge mit Grenzen'!J23='Info_Elternbeiträge mit Grenzen'!AA$9),AND($A23&lt;$Y$10,'Info_Elternbeiträge mit Grenzen'!J23='Info_Elternbeiträge mit Grenzen'!AA$10),AND($A23&lt;$Y$11,'Info_Elternbeiträge mit Grenzen'!J23='Info_Elternbeiträge mit Grenzen'!AA$11),AND($A23&lt;$Y$12,'Info_Elternbeiträge mit Grenzen'!J23='Info_Elternbeiträge mit Grenzen'!AA$12),AND($A23&lt;$Y$13,'Info_Elternbeiträge mit Grenzen'!J23='Info_Elternbeiträge mit Grenzen'!AA$13))=TRUE,'Eingabe Kinderzahlen'!J23," ")</f>
        <v xml:space="preserve"> </v>
      </c>
      <c r="K23" s="299" t="str">
        <f>IF(OR(AND($A23&lt;$Y$9,'Info_Elternbeiträge mit Grenzen'!K23='Info_Elternbeiträge mit Grenzen'!AB$9),AND($A23&lt;$Y$10,'Info_Elternbeiträge mit Grenzen'!K23='Info_Elternbeiträge mit Grenzen'!AB$10),AND($A23&lt;$Y$11,'Info_Elternbeiträge mit Grenzen'!K23='Info_Elternbeiträge mit Grenzen'!AB$11),AND($A23&lt;$Y$12,'Info_Elternbeiträge mit Grenzen'!K23='Info_Elternbeiträge mit Grenzen'!AB$12),AND($A23&lt;$Y$13,'Info_Elternbeiträge mit Grenzen'!K23='Info_Elternbeiträge mit Grenzen'!AB$13))=TRUE,'Eingabe Kinderzahlen'!K23," ")</f>
        <v xml:space="preserve"> </v>
      </c>
      <c r="L23" s="299" t="str">
        <f>IF(OR(AND($A23&lt;$Y$9,'Info_Elternbeiträge mit Grenzen'!L23='Info_Elternbeiträge mit Grenzen'!AC$9),AND($A23&lt;$Y$10,'Info_Elternbeiträge mit Grenzen'!L23='Info_Elternbeiträge mit Grenzen'!AC$10),AND($A23&lt;$Y$11,'Info_Elternbeiträge mit Grenzen'!L23='Info_Elternbeiträge mit Grenzen'!AC$11),AND($A23&lt;$Y$12,'Info_Elternbeiträge mit Grenzen'!L23='Info_Elternbeiträge mit Grenzen'!AC$12),AND($A23&lt;$Y$13,'Info_Elternbeiträge mit Grenzen'!L23='Info_Elternbeiträge mit Grenzen'!AC$13))=TRUE,'Eingabe Kinderzahlen'!L23," ")</f>
        <v xml:space="preserve"> </v>
      </c>
      <c r="M23" s="299" t="str">
        <f>IF(OR(AND($A23&lt;$Y$9,'Info_Elternbeiträge mit Grenzen'!M23='Info_Elternbeiträge mit Grenzen'!AD$9),AND($A23&lt;$Y$10,'Info_Elternbeiträge mit Grenzen'!M23='Info_Elternbeiträge mit Grenzen'!AD$10),AND($A23&lt;$Y$11,'Info_Elternbeiträge mit Grenzen'!M23='Info_Elternbeiträge mit Grenzen'!AD$11),AND($A23&lt;$Y$12,'Info_Elternbeiträge mit Grenzen'!M23='Info_Elternbeiträge mit Grenzen'!AD$12),AND($A23&lt;$Y$13,'Info_Elternbeiträge mit Grenzen'!M23='Info_Elternbeiträge mit Grenzen'!AD$13))=TRUE,'Eingabe Kinderzahlen'!M23," ")</f>
        <v xml:space="preserve"> </v>
      </c>
      <c r="N23" s="300" t="str">
        <f>IF(OR(AND($A23&lt;$Y$9,'Info_Elternbeiträge mit Grenzen'!N23='Info_Elternbeiträge mit Grenzen'!Z$9),AND($A23&lt;$Y$10,'Info_Elternbeiträge mit Grenzen'!N23='Info_Elternbeiträge mit Grenzen'!Z$10),AND($A23&lt;$Y$11,'Info_Elternbeiträge mit Grenzen'!N23='Info_Elternbeiträge mit Grenzen'!Z$11),AND($A23&lt;$Y$12,'Info_Elternbeiträge mit Grenzen'!N23='Info_Elternbeiträge mit Grenzen'!Z$12),AND($A23&lt;$Y$13,'Info_Elternbeiträge mit Grenzen'!N23='Info_Elternbeiträge mit Grenzen'!Z$13))=TRUE,'Eingabe Kinderzahlen'!N23," ")</f>
        <v xml:space="preserve"> </v>
      </c>
      <c r="O23" s="300" t="str">
        <f>IF(OR(AND($A23&lt;$Y$9,'Info_Elternbeiträge mit Grenzen'!O23='Info_Elternbeiträge mit Grenzen'!AA$9),AND($A23&lt;$Y$10,'Info_Elternbeiträge mit Grenzen'!O23='Info_Elternbeiträge mit Grenzen'!AA$10),AND($A23&lt;$Y$11,'Info_Elternbeiträge mit Grenzen'!O23='Info_Elternbeiträge mit Grenzen'!AA$11),AND($A23&lt;$Y$12,'Info_Elternbeiträge mit Grenzen'!O23='Info_Elternbeiträge mit Grenzen'!AA$12),AND($A23&lt;$Y$13,'Info_Elternbeiträge mit Grenzen'!O23='Info_Elternbeiträge mit Grenzen'!AA$13))=TRUE,'Eingabe Kinderzahlen'!O23," ")</f>
        <v xml:space="preserve"> </v>
      </c>
      <c r="P23" s="300" t="str">
        <f>IF(OR(AND($A23&lt;$Y$9,'Info_Elternbeiträge mit Grenzen'!P23='Info_Elternbeiträge mit Grenzen'!AB$9),AND($A23&lt;$Y$10,'Info_Elternbeiträge mit Grenzen'!P23='Info_Elternbeiträge mit Grenzen'!AB$10),AND($A23&lt;$Y$11,'Info_Elternbeiträge mit Grenzen'!P23='Info_Elternbeiträge mit Grenzen'!AB$11),AND($A23&lt;$Y$12,'Info_Elternbeiträge mit Grenzen'!P23='Info_Elternbeiträge mit Grenzen'!AB$12),AND($A23&lt;$Y$13,'Info_Elternbeiträge mit Grenzen'!P23='Info_Elternbeiträge mit Grenzen'!AB$13))=TRUE,'Eingabe Kinderzahlen'!P23," ")</f>
        <v xml:space="preserve"> </v>
      </c>
      <c r="Q23" s="300" t="str">
        <f>IF(OR(AND($A23&lt;$Y$9,'Info_Elternbeiträge mit Grenzen'!Q23='Info_Elternbeiträge mit Grenzen'!AC$9),AND($A23&lt;$Y$10,'Info_Elternbeiträge mit Grenzen'!Q23='Info_Elternbeiträge mit Grenzen'!AC$10),AND($A23&lt;$Y$11,'Info_Elternbeiträge mit Grenzen'!Q23='Info_Elternbeiträge mit Grenzen'!AC$11),AND($A23&lt;$Y$12,'Info_Elternbeiträge mit Grenzen'!Q23='Info_Elternbeiträge mit Grenzen'!AC$12),AND($A23&lt;$Y$13,'Info_Elternbeiträge mit Grenzen'!Q23='Info_Elternbeiträge mit Grenzen'!AC$13))=TRUE,'Eingabe Kinderzahlen'!Q23," ")</f>
        <v xml:space="preserve"> </v>
      </c>
      <c r="R23" s="300" t="str">
        <f>IF(OR(AND($A23&lt;$Y$9,'Info_Elternbeiträge mit Grenzen'!R23='Info_Elternbeiträge mit Grenzen'!AD$9),AND($A23&lt;$Y$10,'Info_Elternbeiträge mit Grenzen'!R23='Info_Elternbeiträge mit Grenzen'!AD$10),AND($A23&lt;$Y$11,'Info_Elternbeiträge mit Grenzen'!R23='Info_Elternbeiträge mit Grenzen'!AD$11),AND($A23&lt;$Y$12,'Info_Elternbeiträge mit Grenzen'!R23='Info_Elternbeiträge mit Grenzen'!AD$12),AND($A23&lt;$Y$13,'Info_Elternbeiträge mit Grenzen'!R23='Info_Elternbeiträge mit Grenzen'!AD$13))=TRUE,'Eingabe Kinderzahlen'!R23," ")</f>
        <v xml:space="preserve"> </v>
      </c>
      <c r="S23" s="301" t="str">
        <f>IF(OR(AND($A23&lt;$Y$9,'Info_Elternbeiträge mit Grenzen'!S23='Info_Elternbeiträge mit Grenzen'!Z$9),AND($A23&lt;$Y$10,'Info_Elternbeiträge mit Grenzen'!S23='Info_Elternbeiträge mit Grenzen'!Z$10),AND($A23&lt;$Y$11,'Info_Elternbeiträge mit Grenzen'!S23='Info_Elternbeiträge mit Grenzen'!Z$11),AND($A23&lt;$Y$12,'Info_Elternbeiträge mit Grenzen'!S23='Info_Elternbeiträge mit Grenzen'!Z$12),AND($A23&lt;$Y$13,'Info_Elternbeiträge mit Grenzen'!S23='Info_Elternbeiträge mit Grenzen'!Z$13))=TRUE,'Eingabe Kinderzahlen'!S23," ")</f>
        <v xml:space="preserve"> </v>
      </c>
      <c r="T23" s="301" t="str">
        <f>IF(OR(AND($A23&lt;$Y$9,'Info_Elternbeiträge mit Grenzen'!T23='Info_Elternbeiträge mit Grenzen'!AA$9),AND($A23&lt;$Y$10,'Info_Elternbeiträge mit Grenzen'!T23='Info_Elternbeiträge mit Grenzen'!AA$10),AND($A23&lt;$Y$11,'Info_Elternbeiträge mit Grenzen'!T23='Info_Elternbeiträge mit Grenzen'!AA$11),AND($A23&lt;$Y$12,'Info_Elternbeiträge mit Grenzen'!T23='Info_Elternbeiträge mit Grenzen'!AA$12),AND($A23&lt;$Y$13,'Info_Elternbeiträge mit Grenzen'!T23='Info_Elternbeiträge mit Grenzen'!AA$13))=TRUE,'Eingabe Kinderzahlen'!T23," ")</f>
        <v xml:space="preserve"> </v>
      </c>
      <c r="U23" s="301" t="str">
        <f>IF(OR(AND($A23&lt;$Y$9,'Info_Elternbeiträge mit Grenzen'!U23='Info_Elternbeiträge mit Grenzen'!AB$9),AND($A23&lt;$Y$10,'Info_Elternbeiträge mit Grenzen'!U23='Info_Elternbeiträge mit Grenzen'!AB$10),AND($A23&lt;$Y$11,'Info_Elternbeiträge mit Grenzen'!U23='Info_Elternbeiträge mit Grenzen'!AB$11),AND($A23&lt;$Y$12,'Info_Elternbeiträge mit Grenzen'!U23='Info_Elternbeiträge mit Grenzen'!AB$12),AND($A23&lt;$Y$13,'Info_Elternbeiträge mit Grenzen'!U23='Info_Elternbeiträge mit Grenzen'!AB$13))=TRUE,'Eingabe Kinderzahlen'!U23," ")</f>
        <v xml:space="preserve"> </v>
      </c>
      <c r="V23" s="301" t="str">
        <f>IF(OR(AND($A23&lt;$Y$9,'Info_Elternbeiträge mit Grenzen'!V23='Info_Elternbeiträge mit Grenzen'!AC$9),AND($A23&lt;$Y$10,'Info_Elternbeiträge mit Grenzen'!V23='Info_Elternbeiträge mit Grenzen'!AC$10),AND($A23&lt;$Y$11,'Info_Elternbeiträge mit Grenzen'!V23='Info_Elternbeiträge mit Grenzen'!AC$11),AND($A23&lt;$Y$12,'Info_Elternbeiträge mit Grenzen'!V23='Info_Elternbeiträge mit Grenzen'!AC$12),AND($A23&lt;$Y$13,'Info_Elternbeiträge mit Grenzen'!V23='Info_Elternbeiträge mit Grenzen'!AC$13))=TRUE,'Eingabe Kinderzahlen'!V23," ")</f>
        <v xml:space="preserve"> </v>
      </c>
      <c r="W23" s="301" t="str">
        <f>IF(OR(AND($A23&lt;$Y$9,'Info_Elternbeiträge mit Grenzen'!W23='Info_Elternbeiträge mit Grenzen'!AD$9),AND($A23&lt;$Y$10,'Info_Elternbeiträge mit Grenzen'!W23='Info_Elternbeiträge mit Grenzen'!AD$10),AND($A23&lt;$Y$11,'Info_Elternbeiträge mit Grenzen'!W23='Info_Elternbeiträge mit Grenzen'!AD$11),AND($A23&lt;$Y$12,'Info_Elternbeiträge mit Grenzen'!W23='Info_Elternbeiträge mit Grenzen'!AD$12),AND($A23&lt;$Y$13,'Info_Elternbeiträge mit Grenzen'!W23='Info_Elternbeiträge mit Grenzen'!AD$13))=TRUE,'Eingabe Kinderzahlen'!W23," ")</f>
        <v xml:space="preserve"> </v>
      </c>
    </row>
    <row r="24" spans="1:23" x14ac:dyDescent="0.25">
      <c r="A24" s="323">
        <f>Eingabe!A69</f>
        <v>3601</v>
      </c>
      <c r="B24" s="152" t="s">
        <v>6</v>
      </c>
      <c r="C24" s="252">
        <f>Eingabe!D69</f>
        <v>3700</v>
      </c>
      <c r="D24" s="298">
        <f>IF(OR(AND($A24&lt;$Y$9,'Info_Elternbeiträge mit Grenzen'!D24='Info_Elternbeiträge mit Grenzen'!Z$9),AND($A24&lt;$Y$10,'Info_Elternbeiträge mit Grenzen'!D24='Info_Elternbeiträge mit Grenzen'!Z$10),AND($A24&lt;$Y$11,'Info_Elternbeiträge mit Grenzen'!D24='Info_Elternbeiträge mit Grenzen'!Z$11),AND($A24&lt;$Y$12,'Info_Elternbeiträge mit Grenzen'!D24='Info_Elternbeiträge mit Grenzen'!Z$12),AND($A24&lt;$Y$13,'Info_Elternbeiträge mit Grenzen'!D24='Info_Elternbeiträge mit Grenzen'!Z$13))=TRUE,'Eingabe Kinderzahlen'!D24," ")</f>
        <v>0</v>
      </c>
      <c r="E24" s="298">
        <f>IF(OR(AND($A24&lt;$Y$9,'Info_Elternbeiträge mit Grenzen'!E24='Info_Elternbeiträge mit Grenzen'!AA$9),AND($A24&lt;$Y$10,'Info_Elternbeiträge mit Grenzen'!E24='Info_Elternbeiträge mit Grenzen'!AA$10),AND($A24&lt;$Y$11,'Info_Elternbeiträge mit Grenzen'!E24='Info_Elternbeiträge mit Grenzen'!AA$11),AND($A24&lt;$Y$12,'Info_Elternbeiträge mit Grenzen'!E24='Info_Elternbeiträge mit Grenzen'!AA$12),AND($A24&lt;$Y$13,'Info_Elternbeiträge mit Grenzen'!E24='Info_Elternbeiträge mit Grenzen'!AA$13))=TRUE,'Eingabe Kinderzahlen'!E24," ")</f>
        <v>0</v>
      </c>
      <c r="F24" s="298">
        <f>IF(OR(AND($A24&lt;$Y$9,'Info_Elternbeiträge mit Grenzen'!F24='Info_Elternbeiträge mit Grenzen'!AB$9),AND($A24&lt;$Y$10,'Info_Elternbeiträge mit Grenzen'!F24='Info_Elternbeiträge mit Grenzen'!AB$10),AND($A24&lt;$Y$11,'Info_Elternbeiträge mit Grenzen'!F24='Info_Elternbeiträge mit Grenzen'!AB$11),AND($A24&lt;$Y$12,'Info_Elternbeiträge mit Grenzen'!F24='Info_Elternbeiträge mit Grenzen'!AB$12),AND($A24&lt;$Y$13,'Info_Elternbeiträge mit Grenzen'!F24='Info_Elternbeiträge mit Grenzen'!AB$13))=TRUE,'Eingabe Kinderzahlen'!F24," ")</f>
        <v>0</v>
      </c>
      <c r="G24" s="298">
        <f>IF(OR(AND($A24&lt;$Y$9,'Info_Elternbeiträge mit Grenzen'!G24='Info_Elternbeiträge mit Grenzen'!AC$9),AND($A24&lt;$Y$10,'Info_Elternbeiträge mit Grenzen'!G24='Info_Elternbeiträge mit Grenzen'!AC$10),AND($A24&lt;$Y$11,'Info_Elternbeiträge mit Grenzen'!G24='Info_Elternbeiträge mit Grenzen'!AC$11),AND($A24&lt;$Y$12,'Info_Elternbeiträge mit Grenzen'!G24='Info_Elternbeiträge mit Grenzen'!AC$12),AND($A24&lt;$Y$13,'Info_Elternbeiträge mit Grenzen'!G24='Info_Elternbeiträge mit Grenzen'!AC$13))=TRUE,'Eingabe Kinderzahlen'!G24," ")</f>
        <v>0</v>
      </c>
      <c r="H24" s="298">
        <f>IF(OR(AND($A24&lt;$Y$9,'Info_Elternbeiträge mit Grenzen'!H24='Info_Elternbeiträge mit Grenzen'!AD$9),AND($A24&lt;$Y$10,'Info_Elternbeiträge mit Grenzen'!H24='Info_Elternbeiträge mit Grenzen'!AD$10),AND($A24&lt;$Y$11,'Info_Elternbeiträge mit Grenzen'!H24='Info_Elternbeiträge mit Grenzen'!AD$11),AND($A24&lt;$Y$12,'Info_Elternbeiträge mit Grenzen'!H24='Info_Elternbeiträge mit Grenzen'!AD$12),AND($A24&lt;$Y$13,'Info_Elternbeiträge mit Grenzen'!H24='Info_Elternbeiträge mit Grenzen'!AD$13))=TRUE,'Eingabe Kinderzahlen'!H24," ")</f>
        <v>0</v>
      </c>
      <c r="I24" s="299">
        <f>IF(OR(AND($A24&lt;$Y$9,'Info_Elternbeiträge mit Grenzen'!I24='Info_Elternbeiträge mit Grenzen'!Z$9),AND($A24&lt;$Y$10,'Info_Elternbeiträge mit Grenzen'!I24='Info_Elternbeiträge mit Grenzen'!Z$10),AND($A24&lt;$Y$11,'Info_Elternbeiträge mit Grenzen'!I24='Info_Elternbeiträge mit Grenzen'!Z$11),AND($A24&lt;$Y$12,'Info_Elternbeiträge mit Grenzen'!I24='Info_Elternbeiträge mit Grenzen'!Z$12),AND($A24&lt;$Y$13,'Info_Elternbeiträge mit Grenzen'!I24='Info_Elternbeiträge mit Grenzen'!Z$13))=TRUE,'Eingabe Kinderzahlen'!I24," ")</f>
        <v>0</v>
      </c>
      <c r="J24" s="299">
        <f>IF(OR(AND($A24&lt;$Y$9,'Info_Elternbeiträge mit Grenzen'!J24='Info_Elternbeiträge mit Grenzen'!AA$9),AND($A24&lt;$Y$10,'Info_Elternbeiträge mit Grenzen'!J24='Info_Elternbeiträge mit Grenzen'!AA$10),AND($A24&lt;$Y$11,'Info_Elternbeiträge mit Grenzen'!J24='Info_Elternbeiträge mit Grenzen'!AA$11),AND($A24&lt;$Y$12,'Info_Elternbeiträge mit Grenzen'!J24='Info_Elternbeiträge mit Grenzen'!AA$12),AND($A24&lt;$Y$13,'Info_Elternbeiträge mit Grenzen'!J24='Info_Elternbeiträge mit Grenzen'!AA$13))=TRUE,'Eingabe Kinderzahlen'!J24," ")</f>
        <v>0</v>
      </c>
      <c r="K24" s="299" t="str">
        <f>IF(OR(AND($A24&lt;$Y$9,'Info_Elternbeiträge mit Grenzen'!K24='Info_Elternbeiträge mit Grenzen'!AB$9),AND($A24&lt;$Y$10,'Info_Elternbeiträge mit Grenzen'!K24='Info_Elternbeiträge mit Grenzen'!AB$10),AND($A24&lt;$Y$11,'Info_Elternbeiträge mit Grenzen'!K24='Info_Elternbeiträge mit Grenzen'!AB$11),AND($A24&lt;$Y$12,'Info_Elternbeiträge mit Grenzen'!K24='Info_Elternbeiträge mit Grenzen'!AB$12),AND($A24&lt;$Y$13,'Info_Elternbeiträge mit Grenzen'!K24='Info_Elternbeiträge mit Grenzen'!AB$13))=TRUE,'Eingabe Kinderzahlen'!K24," ")</f>
        <v xml:space="preserve"> </v>
      </c>
      <c r="L24" s="299" t="str">
        <f>IF(OR(AND($A24&lt;$Y$9,'Info_Elternbeiträge mit Grenzen'!L24='Info_Elternbeiträge mit Grenzen'!AC$9),AND($A24&lt;$Y$10,'Info_Elternbeiträge mit Grenzen'!L24='Info_Elternbeiträge mit Grenzen'!AC$10),AND($A24&lt;$Y$11,'Info_Elternbeiträge mit Grenzen'!L24='Info_Elternbeiträge mit Grenzen'!AC$11),AND($A24&lt;$Y$12,'Info_Elternbeiträge mit Grenzen'!L24='Info_Elternbeiträge mit Grenzen'!AC$12),AND($A24&lt;$Y$13,'Info_Elternbeiträge mit Grenzen'!L24='Info_Elternbeiträge mit Grenzen'!AC$13))=TRUE,'Eingabe Kinderzahlen'!L24," ")</f>
        <v xml:space="preserve"> </v>
      </c>
      <c r="M24" s="299" t="str">
        <f>IF(OR(AND($A24&lt;$Y$9,'Info_Elternbeiträge mit Grenzen'!M24='Info_Elternbeiträge mit Grenzen'!AD$9),AND($A24&lt;$Y$10,'Info_Elternbeiträge mit Grenzen'!M24='Info_Elternbeiträge mit Grenzen'!AD$10),AND($A24&lt;$Y$11,'Info_Elternbeiträge mit Grenzen'!M24='Info_Elternbeiträge mit Grenzen'!AD$11),AND($A24&lt;$Y$12,'Info_Elternbeiträge mit Grenzen'!M24='Info_Elternbeiträge mit Grenzen'!AD$12),AND($A24&lt;$Y$13,'Info_Elternbeiträge mit Grenzen'!M24='Info_Elternbeiträge mit Grenzen'!AD$13))=TRUE,'Eingabe Kinderzahlen'!M24," ")</f>
        <v xml:space="preserve"> </v>
      </c>
      <c r="N24" s="300" t="str">
        <f>IF(OR(AND($A24&lt;$Y$9,'Info_Elternbeiträge mit Grenzen'!N24='Info_Elternbeiträge mit Grenzen'!Z$9),AND($A24&lt;$Y$10,'Info_Elternbeiträge mit Grenzen'!N24='Info_Elternbeiträge mit Grenzen'!Z$10),AND($A24&lt;$Y$11,'Info_Elternbeiträge mit Grenzen'!N24='Info_Elternbeiträge mit Grenzen'!Z$11),AND($A24&lt;$Y$12,'Info_Elternbeiträge mit Grenzen'!N24='Info_Elternbeiträge mit Grenzen'!Z$12),AND($A24&lt;$Y$13,'Info_Elternbeiträge mit Grenzen'!N24='Info_Elternbeiträge mit Grenzen'!Z$13))=TRUE,'Eingabe Kinderzahlen'!N24," ")</f>
        <v xml:space="preserve"> </v>
      </c>
      <c r="O24" s="300" t="str">
        <f>IF(OR(AND($A24&lt;$Y$9,'Info_Elternbeiträge mit Grenzen'!O24='Info_Elternbeiträge mit Grenzen'!AA$9),AND($A24&lt;$Y$10,'Info_Elternbeiträge mit Grenzen'!O24='Info_Elternbeiträge mit Grenzen'!AA$10),AND($A24&lt;$Y$11,'Info_Elternbeiträge mit Grenzen'!O24='Info_Elternbeiträge mit Grenzen'!AA$11),AND($A24&lt;$Y$12,'Info_Elternbeiträge mit Grenzen'!O24='Info_Elternbeiträge mit Grenzen'!AA$12),AND($A24&lt;$Y$13,'Info_Elternbeiträge mit Grenzen'!O24='Info_Elternbeiträge mit Grenzen'!AA$13))=TRUE,'Eingabe Kinderzahlen'!O24," ")</f>
        <v xml:space="preserve"> </v>
      </c>
      <c r="P24" s="300" t="str">
        <f>IF(OR(AND($A24&lt;$Y$9,'Info_Elternbeiträge mit Grenzen'!P24='Info_Elternbeiträge mit Grenzen'!AB$9),AND($A24&lt;$Y$10,'Info_Elternbeiträge mit Grenzen'!P24='Info_Elternbeiträge mit Grenzen'!AB$10),AND($A24&lt;$Y$11,'Info_Elternbeiträge mit Grenzen'!P24='Info_Elternbeiträge mit Grenzen'!AB$11),AND($A24&lt;$Y$12,'Info_Elternbeiträge mit Grenzen'!P24='Info_Elternbeiträge mit Grenzen'!AB$12),AND($A24&lt;$Y$13,'Info_Elternbeiträge mit Grenzen'!P24='Info_Elternbeiträge mit Grenzen'!AB$13))=TRUE,'Eingabe Kinderzahlen'!P24," ")</f>
        <v xml:space="preserve"> </v>
      </c>
      <c r="Q24" s="300" t="str">
        <f>IF(OR(AND($A24&lt;$Y$9,'Info_Elternbeiträge mit Grenzen'!Q24='Info_Elternbeiträge mit Grenzen'!AC$9),AND($A24&lt;$Y$10,'Info_Elternbeiträge mit Grenzen'!Q24='Info_Elternbeiträge mit Grenzen'!AC$10),AND($A24&lt;$Y$11,'Info_Elternbeiträge mit Grenzen'!Q24='Info_Elternbeiträge mit Grenzen'!AC$11),AND($A24&lt;$Y$12,'Info_Elternbeiträge mit Grenzen'!Q24='Info_Elternbeiträge mit Grenzen'!AC$12),AND($A24&lt;$Y$13,'Info_Elternbeiträge mit Grenzen'!Q24='Info_Elternbeiträge mit Grenzen'!AC$13))=TRUE,'Eingabe Kinderzahlen'!Q24," ")</f>
        <v xml:space="preserve"> </v>
      </c>
      <c r="R24" s="300" t="str">
        <f>IF(OR(AND($A24&lt;$Y$9,'Info_Elternbeiträge mit Grenzen'!R24='Info_Elternbeiträge mit Grenzen'!AD$9),AND($A24&lt;$Y$10,'Info_Elternbeiträge mit Grenzen'!R24='Info_Elternbeiträge mit Grenzen'!AD$10),AND($A24&lt;$Y$11,'Info_Elternbeiträge mit Grenzen'!R24='Info_Elternbeiträge mit Grenzen'!AD$11),AND($A24&lt;$Y$12,'Info_Elternbeiträge mit Grenzen'!R24='Info_Elternbeiträge mit Grenzen'!AD$12),AND($A24&lt;$Y$13,'Info_Elternbeiträge mit Grenzen'!R24='Info_Elternbeiträge mit Grenzen'!AD$13))=TRUE,'Eingabe Kinderzahlen'!R24," ")</f>
        <v xml:space="preserve"> </v>
      </c>
      <c r="S24" s="301" t="str">
        <f>IF(OR(AND($A24&lt;$Y$9,'Info_Elternbeiträge mit Grenzen'!S24='Info_Elternbeiträge mit Grenzen'!Z$9),AND($A24&lt;$Y$10,'Info_Elternbeiträge mit Grenzen'!S24='Info_Elternbeiträge mit Grenzen'!Z$10),AND($A24&lt;$Y$11,'Info_Elternbeiträge mit Grenzen'!S24='Info_Elternbeiträge mit Grenzen'!Z$11),AND($A24&lt;$Y$12,'Info_Elternbeiträge mit Grenzen'!S24='Info_Elternbeiträge mit Grenzen'!Z$12),AND($A24&lt;$Y$13,'Info_Elternbeiträge mit Grenzen'!S24='Info_Elternbeiträge mit Grenzen'!Z$13))=TRUE,'Eingabe Kinderzahlen'!S24," ")</f>
        <v xml:space="preserve"> </v>
      </c>
      <c r="T24" s="301" t="str">
        <f>IF(OR(AND($A24&lt;$Y$9,'Info_Elternbeiträge mit Grenzen'!T24='Info_Elternbeiträge mit Grenzen'!AA$9),AND($A24&lt;$Y$10,'Info_Elternbeiträge mit Grenzen'!T24='Info_Elternbeiträge mit Grenzen'!AA$10),AND($A24&lt;$Y$11,'Info_Elternbeiträge mit Grenzen'!T24='Info_Elternbeiträge mit Grenzen'!AA$11),AND($A24&lt;$Y$12,'Info_Elternbeiträge mit Grenzen'!T24='Info_Elternbeiträge mit Grenzen'!AA$12),AND($A24&lt;$Y$13,'Info_Elternbeiträge mit Grenzen'!T24='Info_Elternbeiträge mit Grenzen'!AA$13))=TRUE,'Eingabe Kinderzahlen'!T24," ")</f>
        <v xml:space="preserve"> </v>
      </c>
      <c r="U24" s="301" t="str">
        <f>IF(OR(AND($A24&lt;$Y$9,'Info_Elternbeiträge mit Grenzen'!U24='Info_Elternbeiträge mit Grenzen'!AB$9),AND($A24&lt;$Y$10,'Info_Elternbeiträge mit Grenzen'!U24='Info_Elternbeiträge mit Grenzen'!AB$10),AND($A24&lt;$Y$11,'Info_Elternbeiträge mit Grenzen'!U24='Info_Elternbeiträge mit Grenzen'!AB$11),AND($A24&lt;$Y$12,'Info_Elternbeiträge mit Grenzen'!U24='Info_Elternbeiträge mit Grenzen'!AB$12),AND($A24&lt;$Y$13,'Info_Elternbeiträge mit Grenzen'!U24='Info_Elternbeiträge mit Grenzen'!AB$13))=TRUE,'Eingabe Kinderzahlen'!U24," ")</f>
        <v xml:space="preserve"> </v>
      </c>
      <c r="V24" s="301" t="str">
        <f>IF(OR(AND($A24&lt;$Y$9,'Info_Elternbeiträge mit Grenzen'!V24='Info_Elternbeiträge mit Grenzen'!AC$9),AND($A24&lt;$Y$10,'Info_Elternbeiträge mit Grenzen'!V24='Info_Elternbeiträge mit Grenzen'!AC$10),AND($A24&lt;$Y$11,'Info_Elternbeiträge mit Grenzen'!V24='Info_Elternbeiträge mit Grenzen'!AC$11),AND($A24&lt;$Y$12,'Info_Elternbeiträge mit Grenzen'!V24='Info_Elternbeiträge mit Grenzen'!AC$12),AND($A24&lt;$Y$13,'Info_Elternbeiträge mit Grenzen'!V24='Info_Elternbeiträge mit Grenzen'!AC$13))=TRUE,'Eingabe Kinderzahlen'!V24," ")</f>
        <v xml:space="preserve"> </v>
      </c>
      <c r="W24" s="301" t="str">
        <f>IF(OR(AND($A24&lt;$Y$9,'Info_Elternbeiträge mit Grenzen'!W24='Info_Elternbeiträge mit Grenzen'!AD$9),AND($A24&lt;$Y$10,'Info_Elternbeiträge mit Grenzen'!W24='Info_Elternbeiträge mit Grenzen'!AD$10),AND($A24&lt;$Y$11,'Info_Elternbeiträge mit Grenzen'!W24='Info_Elternbeiträge mit Grenzen'!AD$11),AND($A24&lt;$Y$12,'Info_Elternbeiträge mit Grenzen'!W24='Info_Elternbeiträge mit Grenzen'!AD$12),AND($A24&lt;$Y$13,'Info_Elternbeiträge mit Grenzen'!W24='Info_Elternbeiträge mit Grenzen'!AD$13))=TRUE,'Eingabe Kinderzahlen'!W24," ")</f>
        <v xml:space="preserve"> </v>
      </c>
    </row>
    <row r="25" spans="1:23" x14ac:dyDescent="0.25">
      <c r="A25" s="323">
        <f>Eingabe!A70</f>
        <v>3701</v>
      </c>
      <c r="B25" s="152" t="s">
        <v>6</v>
      </c>
      <c r="C25" s="252">
        <f>Eingabe!D70</f>
        <v>3800</v>
      </c>
      <c r="D25" s="298">
        <f>IF(OR(AND($A25&lt;$Y$9,'Info_Elternbeiträge mit Grenzen'!D25='Info_Elternbeiträge mit Grenzen'!Z$9),AND($A25&lt;$Y$10,'Info_Elternbeiträge mit Grenzen'!D25='Info_Elternbeiträge mit Grenzen'!Z$10),AND($A25&lt;$Y$11,'Info_Elternbeiträge mit Grenzen'!D25='Info_Elternbeiträge mit Grenzen'!Z$11),AND($A25&lt;$Y$12,'Info_Elternbeiträge mit Grenzen'!D25='Info_Elternbeiträge mit Grenzen'!Z$12),AND($A25&lt;$Y$13,'Info_Elternbeiträge mit Grenzen'!D25='Info_Elternbeiträge mit Grenzen'!Z$13))=TRUE,'Eingabe Kinderzahlen'!D25," ")</f>
        <v>0</v>
      </c>
      <c r="E25" s="298">
        <f>IF(OR(AND($A25&lt;$Y$9,'Info_Elternbeiträge mit Grenzen'!E25='Info_Elternbeiträge mit Grenzen'!AA$9),AND($A25&lt;$Y$10,'Info_Elternbeiträge mit Grenzen'!E25='Info_Elternbeiträge mit Grenzen'!AA$10),AND($A25&lt;$Y$11,'Info_Elternbeiträge mit Grenzen'!E25='Info_Elternbeiträge mit Grenzen'!AA$11),AND($A25&lt;$Y$12,'Info_Elternbeiträge mit Grenzen'!E25='Info_Elternbeiträge mit Grenzen'!AA$12),AND($A25&lt;$Y$13,'Info_Elternbeiträge mit Grenzen'!E25='Info_Elternbeiträge mit Grenzen'!AA$13))=TRUE,'Eingabe Kinderzahlen'!E25," ")</f>
        <v>0</v>
      </c>
      <c r="F25" s="298">
        <f>IF(OR(AND($A25&lt;$Y$9,'Info_Elternbeiträge mit Grenzen'!F25='Info_Elternbeiträge mit Grenzen'!AB$9),AND($A25&lt;$Y$10,'Info_Elternbeiträge mit Grenzen'!F25='Info_Elternbeiträge mit Grenzen'!AB$10),AND($A25&lt;$Y$11,'Info_Elternbeiträge mit Grenzen'!F25='Info_Elternbeiträge mit Grenzen'!AB$11),AND($A25&lt;$Y$12,'Info_Elternbeiträge mit Grenzen'!F25='Info_Elternbeiträge mit Grenzen'!AB$12),AND($A25&lt;$Y$13,'Info_Elternbeiträge mit Grenzen'!F25='Info_Elternbeiträge mit Grenzen'!AB$13))=TRUE,'Eingabe Kinderzahlen'!F25," ")</f>
        <v>0</v>
      </c>
      <c r="G25" s="298">
        <f>IF(OR(AND($A25&lt;$Y$9,'Info_Elternbeiträge mit Grenzen'!G25='Info_Elternbeiträge mit Grenzen'!AC$9),AND($A25&lt;$Y$10,'Info_Elternbeiträge mit Grenzen'!G25='Info_Elternbeiträge mit Grenzen'!AC$10),AND($A25&lt;$Y$11,'Info_Elternbeiträge mit Grenzen'!G25='Info_Elternbeiträge mit Grenzen'!AC$11),AND($A25&lt;$Y$12,'Info_Elternbeiträge mit Grenzen'!G25='Info_Elternbeiträge mit Grenzen'!AC$12),AND($A25&lt;$Y$13,'Info_Elternbeiträge mit Grenzen'!G25='Info_Elternbeiträge mit Grenzen'!AC$13))=TRUE,'Eingabe Kinderzahlen'!G25," ")</f>
        <v>0</v>
      </c>
      <c r="H25" s="298">
        <f>IF(OR(AND($A25&lt;$Y$9,'Info_Elternbeiträge mit Grenzen'!H25='Info_Elternbeiträge mit Grenzen'!AD$9),AND($A25&lt;$Y$10,'Info_Elternbeiträge mit Grenzen'!H25='Info_Elternbeiträge mit Grenzen'!AD$10),AND($A25&lt;$Y$11,'Info_Elternbeiträge mit Grenzen'!H25='Info_Elternbeiträge mit Grenzen'!AD$11),AND($A25&lt;$Y$12,'Info_Elternbeiträge mit Grenzen'!H25='Info_Elternbeiträge mit Grenzen'!AD$12),AND($A25&lt;$Y$13,'Info_Elternbeiträge mit Grenzen'!H25='Info_Elternbeiträge mit Grenzen'!AD$13))=TRUE,'Eingabe Kinderzahlen'!H25," ")</f>
        <v>0</v>
      </c>
      <c r="I25" s="299">
        <f>IF(OR(AND($A25&lt;$Y$9,'Info_Elternbeiträge mit Grenzen'!I25='Info_Elternbeiträge mit Grenzen'!Z$9),AND($A25&lt;$Y$10,'Info_Elternbeiträge mit Grenzen'!I25='Info_Elternbeiträge mit Grenzen'!Z$10),AND($A25&lt;$Y$11,'Info_Elternbeiträge mit Grenzen'!I25='Info_Elternbeiträge mit Grenzen'!Z$11),AND($A25&lt;$Y$12,'Info_Elternbeiträge mit Grenzen'!I25='Info_Elternbeiträge mit Grenzen'!Z$12),AND($A25&lt;$Y$13,'Info_Elternbeiträge mit Grenzen'!I25='Info_Elternbeiträge mit Grenzen'!Z$13))=TRUE,'Eingabe Kinderzahlen'!I25," ")</f>
        <v>0</v>
      </c>
      <c r="J25" s="299">
        <f>IF(OR(AND($A25&lt;$Y$9,'Info_Elternbeiträge mit Grenzen'!J25='Info_Elternbeiträge mit Grenzen'!AA$9),AND($A25&lt;$Y$10,'Info_Elternbeiträge mit Grenzen'!J25='Info_Elternbeiträge mit Grenzen'!AA$10),AND($A25&lt;$Y$11,'Info_Elternbeiträge mit Grenzen'!J25='Info_Elternbeiträge mit Grenzen'!AA$11),AND($A25&lt;$Y$12,'Info_Elternbeiträge mit Grenzen'!J25='Info_Elternbeiträge mit Grenzen'!AA$12),AND($A25&lt;$Y$13,'Info_Elternbeiträge mit Grenzen'!J25='Info_Elternbeiträge mit Grenzen'!AA$13))=TRUE,'Eingabe Kinderzahlen'!J25," ")</f>
        <v>0</v>
      </c>
      <c r="K25" s="299">
        <f>IF(OR(AND($A25&lt;$Y$9,'Info_Elternbeiträge mit Grenzen'!K25='Info_Elternbeiträge mit Grenzen'!AB$9),AND($A25&lt;$Y$10,'Info_Elternbeiträge mit Grenzen'!K25='Info_Elternbeiträge mit Grenzen'!AB$10),AND($A25&lt;$Y$11,'Info_Elternbeiträge mit Grenzen'!K25='Info_Elternbeiträge mit Grenzen'!AB$11),AND($A25&lt;$Y$12,'Info_Elternbeiträge mit Grenzen'!K25='Info_Elternbeiträge mit Grenzen'!AB$12),AND($A25&lt;$Y$13,'Info_Elternbeiträge mit Grenzen'!K25='Info_Elternbeiträge mit Grenzen'!AB$13))=TRUE,'Eingabe Kinderzahlen'!K25," ")</f>
        <v>0</v>
      </c>
      <c r="L25" s="299" t="str">
        <f>IF(OR(AND($A25&lt;$Y$9,'Info_Elternbeiträge mit Grenzen'!L25='Info_Elternbeiträge mit Grenzen'!AC$9),AND($A25&lt;$Y$10,'Info_Elternbeiträge mit Grenzen'!L25='Info_Elternbeiträge mit Grenzen'!AC$10),AND($A25&lt;$Y$11,'Info_Elternbeiträge mit Grenzen'!L25='Info_Elternbeiträge mit Grenzen'!AC$11),AND($A25&lt;$Y$12,'Info_Elternbeiträge mit Grenzen'!L25='Info_Elternbeiträge mit Grenzen'!AC$12),AND($A25&lt;$Y$13,'Info_Elternbeiträge mit Grenzen'!L25='Info_Elternbeiträge mit Grenzen'!AC$13))=TRUE,'Eingabe Kinderzahlen'!L25," ")</f>
        <v xml:space="preserve"> </v>
      </c>
      <c r="M25" s="299" t="str">
        <f>IF(OR(AND($A25&lt;$Y$9,'Info_Elternbeiträge mit Grenzen'!M25='Info_Elternbeiträge mit Grenzen'!AD$9),AND($A25&lt;$Y$10,'Info_Elternbeiträge mit Grenzen'!M25='Info_Elternbeiträge mit Grenzen'!AD$10),AND($A25&lt;$Y$11,'Info_Elternbeiträge mit Grenzen'!M25='Info_Elternbeiträge mit Grenzen'!AD$11),AND($A25&lt;$Y$12,'Info_Elternbeiträge mit Grenzen'!M25='Info_Elternbeiträge mit Grenzen'!AD$12),AND($A25&lt;$Y$13,'Info_Elternbeiträge mit Grenzen'!M25='Info_Elternbeiträge mit Grenzen'!AD$13))=TRUE,'Eingabe Kinderzahlen'!M25," ")</f>
        <v xml:space="preserve"> </v>
      </c>
      <c r="N25" s="300" t="str">
        <f>IF(OR(AND($A25&lt;$Y$9,'Info_Elternbeiträge mit Grenzen'!N25='Info_Elternbeiträge mit Grenzen'!Z$9),AND($A25&lt;$Y$10,'Info_Elternbeiträge mit Grenzen'!N25='Info_Elternbeiträge mit Grenzen'!Z$10),AND($A25&lt;$Y$11,'Info_Elternbeiträge mit Grenzen'!N25='Info_Elternbeiträge mit Grenzen'!Z$11),AND($A25&lt;$Y$12,'Info_Elternbeiträge mit Grenzen'!N25='Info_Elternbeiträge mit Grenzen'!Z$12),AND($A25&lt;$Y$13,'Info_Elternbeiträge mit Grenzen'!N25='Info_Elternbeiträge mit Grenzen'!Z$13))=TRUE,'Eingabe Kinderzahlen'!N25," ")</f>
        <v xml:space="preserve"> </v>
      </c>
      <c r="O25" s="300" t="str">
        <f>IF(OR(AND($A25&lt;$Y$9,'Info_Elternbeiträge mit Grenzen'!O25='Info_Elternbeiträge mit Grenzen'!AA$9),AND($A25&lt;$Y$10,'Info_Elternbeiträge mit Grenzen'!O25='Info_Elternbeiträge mit Grenzen'!AA$10),AND($A25&lt;$Y$11,'Info_Elternbeiträge mit Grenzen'!O25='Info_Elternbeiträge mit Grenzen'!AA$11),AND($A25&lt;$Y$12,'Info_Elternbeiträge mit Grenzen'!O25='Info_Elternbeiträge mit Grenzen'!AA$12),AND($A25&lt;$Y$13,'Info_Elternbeiträge mit Grenzen'!O25='Info_Elternbeiträge mit Grenzen'!AA$13))=TRUE,'Eingabe Kinderzahlen'!O25," ")</f>
        <v xml:space="preserve"> </v>
      </c>
      <c r="P25" s="300" t="str">
        <f>IF(OR(AND($A25&lt;$Y$9,'Info_Elternbeiträge mit Grenzen'!P25='Info_Elternbeiträge mit Grenzen'!AB$9),AND($A25&lt;$Y$10,'Info_Elternbeiträge mit Grenzen'!P25='Info_Elternbeiträge mit Grenzen'!AB$10),AND($A25&lt;$Y$11,'Info_Elternbeiträge mit Grenzen'!P25='Info_Elternbeiträge mit Grenzen'!AB$11),AND($A25&lt;$Y$12,'Info_Elternbeiträge mit Grenzen'!P25='Info_Elternbeiträge mit Grenzen'!AB$12),AND($A25&lt;$Y$13,'Info_Elternbeiträge mit Grenzen'!P25='Info_Elternbeiträge mit Grenzen'!AB$13))=TRUE,'Eingabe Kinderzahlen'!P25," ")</f>
        <v xml:space="preserve"> </v>
      </c>
      <c r="Q25" s="300" t="str">
        <f>IF(OR(AND($A25&lt;$Y$9,'Info_Elternbeiträge mit Grenzen'!Q25='Info_Elternbeiträge mit Grenzen'!AC$9),AND($A25&lt;$Y$10,'Info_Elternbeiträge mit Grenzen'!Q25='Info_Elternbeiträge mit Grenzen'!AC$10),AND($A25&lt;$Y$11,'Info_Elternbeiträge mit Grenzen'!Q25='Info_Elternbeiträge mit Grenzen'!AC$11),AND($A25&lt;$Y$12,'Info_Elternbeiträge mit Grenzen'!Q25='Info_Elternbeiträge mit Grenzen'!AC$12),AND($A25&lt;$Y$13,'Info_Elternbeiträge mit Grenzen'!Q25='Info_Elternbeiträge mit Grenzen'!AC$13))=TRUE,'Eingabe Kinderzahlen'!Q25," ")</f>
        <v xml:space="preserve"> </v>
      </c>
      <c r="R25" s="300" t="str">
        <f>IF(OR(AND($A25&lt;$Y$9,'Info_Elternbeiträge mit Grenzen'!R25='Info_Elternbeiträge mit Grenzen'!AD$9),AND($A25&lt;$Y$10,'Info_Elternbeiträge mit Grenzen'!R25='Info_Elternbeiträge mit Grenzen'!AD$10),AND($A25&lt;$Y$11,'Info_Elternbeiträge mit Grenzen'!R25='Info_Elternbeiträge mit Grenzen'!AD$11),AND($A25&lt;$Y$12,'Info_Elternbeiträge mit Grenzen'!R25='Info_Elternbeiträge mit Grenzen'!AD$12),AND($A25&lt;$Y$13,'Info_Elternbeiträge mit Grenzen'!R25='Info_Elternbeiträge mit Grenzen'!AD$13))=TRUE,'Eingabe Kinderzahlen'!R25," ")</f>
        <v xml:space="preserve"> </v>
      </c>
      <c r="S25" s="301" t="str">
        <f>IF(OR(AND($A25&lt;$Y$9,'Info_Elternbeiträge mit Grenzen'!S25='Info_Elternbeiträge mit Grenzen'!Z$9),AND($A25&lt;$Y$10,'Info_Elternbeiträge mit Grenzen'!S25='Info_Elternbeiträge mit Grenzen'!Z$10),AND($A25&lt;$Y$11,'Info_Elternbeiträge mit Grenzen'!S25='Info_Elternbeiträge mit Grenzen'!Z$11),AND($A25&lt;$Y$12,'Info_Elternbeiträge mit Grenzen'!S25='Info_Elternbeiträge mit Grenzen'!Z$12),AND($A25&lt;$Y$13,'Info_Elternbeiträge mit Grenzen'!S25='Info_Elternbeiträge mit Grenzen'!Z$13))=TRUE,'Eingabe Kinderzahlen'!S25," ")</f>
        <v xml:space="preserve"> </v>
      </c>
      <c r="T25" s="301" t="str">
        <f>IF(OR(AND($A25&lt;$Y$9,'Info_Elternbeiträge mit Grenzen'!T25='Info_Elternbeiträge mit Grenzen'!AA$9),AND($A25&lt;$Y$10,'Info_Elternbeiträge mit Grenzen'!T25='Info_Elternbeiträge mit Grenzen'!AA$10),AND($A25&lt;$Y$11,'Info_Elternbeiträge mit Grenzen'!T25='Info_Elternbeiträge mit Grenzen'!AA$11),AND($A25&lt;$Y$12,'Info_Elternbeiträge mit Grenzen'!T25='Info_Elternbeiträge mit Grenzen'!AA$12),AND($A25&lt;$Y$13,'Info_Elternbeiträge mit Grenzen'!T25='Info_Elternbeiträge mit Grenzen'!AA$13))=TRUE,'Eingabe Kinderzahlen'!T25," ")</f>
        <v xml:space="preserve"> </v>
      </c>
      <c r="U25" s="301" t="str">
        <f>IF(OR(AND($A25&lt;$Y$9,'Info_Elternbeiträge mit Grenzen'!U25='Info_Elternbeiträge mit Grenzen'!AB$9),AND($A25&lt;$Y$10,'Info_Elternbeiträge mit Grenzen'!U25='Info_Elternbeiträge mit Grenzen'!AB$10),AND($A25&lt;$Y$11,'Info_Elternbeiträge mit Grenzen'!U25='Info_Elternbeiträge mit Grenzen'!AB$11),AND($A25&lt;$Y$12,'Info_Elternbeiträge mit Grenzen'!U25='Info_Elternbeiträge mit Grenzen'!AB$12),AND($A25&lt;$Y$13,'Info_Elternbeiträge mit Grenzen'!U25='Info_Elternbeiträge mit Grenzen'!AB$13))=TRUE,'Eingabe Kinderzahlen'!U25," ")</f>
        <v xml:space="preserve"> </v>
      </c>
      <c r="V25" s="301" t="str">
        <f>IF(OR(AND($A25&lt;$Y$9,'Info_Elternbeiträge mit Grenzen'!V25='Info_Elternbeiträge mit Grenzen'!AC$9),AND($A25&lt;$Y$10,'Info_Elternbeiträge mit Grenzen'!V25='Info_Elternbeiträge mit Grenzen'!AC$10),AND($A25&lt;$Y$11,'Info_Elternbeiträge mit Grenzen'!V25='Info_Elternbeiträge mit Grenzen'!AC$11),AND($A25&lt;$Y$12,'Info_Elternbeiträge mit Grenzen'!V25='Info_Elternbeiträge mit Grenzen'!AC$12),AND($A25&lt;$Y$13,'Info_Elternbeiträge mit Grenzen'!V25='Info_Elternbeiträge mit Grenzen'!AC$13))=TRUE,'Eingabe Kinderzahlen'!V25," ")</f>
        <v xml:space="preserve"> </v>
      </c>
      <c r="W25" s="301" t="str">
        <f>IF(OR(AND($A25&lt;$Y$9,'Info_Elternbeiträge mit Grenzen'!W25='Info_Elternbeiträge mit Grenzen'!AD$9),AND($A25&lt;$Y$10,'Info_Elternbeiträge mit Grenzen'!W25='Info_Elternbeiträge mit Grenzen'!AD$10),AND($A25&lt;$Y$11,'Info_Elternbeiträge mit Grenzen'!W25='Info_Elternbeiträge mit Grenzen'!AD$11),AND($A25&lt;$Y$12,'Info_Elternbeiträge mit Grenzen'!W25='Info_Elternbeiträge mit Grenzen'!AD$12),AND($A25&lt;$Y$13,'Info_Elternbeiträge mit Grenzen'!W25='Info_Elternbeiträge mit Grenzen'!AD$13))=TRUE,'Eingabe Kinderzahlen'!W25," ")</f>
        <v xml:space="preserve"> </v>
      </c>
    </row>
    <row r="26" spans="1:23" x14ac:dyDescent="0.25">
      <c r="A26" s="323">
        <f>Eingabe!A71</f>
        <v>3801</v>
      </c>
      <c r="B26" s="152" t="s">
        <v>6</v>
      </c>
      <c r="C26" s="252">
        <f>Eingabe!D71</f>
        <v>3900</v>
      </c>
      <c r="D26" s="298">
        <f>IF(OR(AND($A26&lt;$Y$9,'Info_Elternbeiträge mit Grenzen'!D26='Info_Elternbeiträge mit Grenzen'!Z$9),AND($A26&lt;$Y$10,'Info_Elternbeiträge mit Grenzen'!D26='Info_Elternbeiträge mit Grenzen'!Z$10),AND($A26&lt;$Y$11,'Info_Elternbeiträge mit Grenzen'!D26='Info_Elternbeiträge mit Grenzen'!Z$11),AND($A26&lt;$Y$12,'Info_Elternbeiträge mit Grenzen'!D26='Info_Elternbeiträge mit Grenzen'!Z$12),AND($A26&lt;$Y$13,'Info_Elternbeiträge mit Grenzen'!D26='Info_Elternbeiträge mit Grenzen'!Z$13))=TRUE,'Eingabe Kinderzahlen'!D26," ")</f>
        <v>0</v>
      </c>
      <c r="E26" s="298">
        <f>IF(OR(AND($A26&lt;$Y$9,'Info_Elternbeiträge mit Grenzen'!E26='Info_Elternbeiträge mit Grenzen'!AA$9),AND($A26&lt;$Y$10,'Info_Elternbeiträge mit Grenzen'!E26='Info_Elternbeiträge mit Grenzen'!AA$10),AND($A26&lt;$Y$11,'Info_Elternbeiträge mit Grenzen'!E26='Info_Elternbeiträge mit Grenzen'!AA$11),AND($A26&lt;$Y$12,'Info_Elternbeiträge mit Grenzen'!E26='Info_Elternbeiträge mit Grenzen'!AA$12),AND($A26&lt;$Y$13,'Info_Elternbeiträge mit Grenzen'!E26='Info_Elternbeiträge mit Grenzen'!AA$13))=TRUE,'Eingabe Kinderzahlen'!E26," ")</f>
        <v>0</v>
      </c>
      <c r="F26" s="298">
        <f>IF(OR(AND($A26&lt;$Y$9,'Info_Elternbeiträge mit Grenzen'!F26='Info_Elternbeiträge mit Grenzen'!AB$9),AND($A26&lt;$Y$10,'Info_Elternbeiträge mit Grenzen'!F26='Info_Elternbeiträge mit Grenzen'!AB$10),AND($A26&lt;$Y$11,'Info_Elternbeiträge mit Grenzen'!F26='Info_Elternbeiträge mit Grenzen'!AB$11),AND($A26&lt;$Y$12,'Info_Elternbeiträge mit Grenzen'!F26='Info_Elternbeiträge mit Grenzen'!AB$12),AND($A26&lt;$Y$13,'Info_Elternbeiträge mit Grenzen'!F26='Info_Elternbeiträge mit Grenzen'!AB$13))=TRUE,'Eingabe Kinderzahlen'!F26," ")</f>
        <v>0</v>
      </c>
      <c r="G26" s="298">
        <f>IF(OR(AND($A26&lt;$Y$9,'Info_Elternbeiträge mit Grenzen'!G26='Info_Elternbeiträge mit Grenzen'!AC$9),AND($A26&lt;$Y$10,'Info_Elternbeiträge mit Grenzen'!G26='Info_Elternbeiträge mit Grenzen'!AC$10),AND($A26&lt;$Y$11,'Info_Elternbeiträge mit Grenzen'!G26='Info_Elternbeiträge mit Grenzen'!AC$11),AND($A26&lt;$Y$12,'Info_Elternbeiträge mit Grenzen'!G26='Info_Elternbeiträge mit Grenzen'!AC$12),AND($A26&lt;$Y$13,'Info_Elternbeiträge mit Grenzen'!G26='Info_Elternbeiträge mit Grenzen'!AC$13))=TRUE,'Eingabe Kinderzahlen'!G26," ")</f>
        <v>0</v>
      </c>
      <c r="H26" s="298">
        <f>IF(OR(AND($A26&lt;$Y$9,'Info_Elternbeiträge mit Grenzen'!H26='Info_Elternbeiträge mit Grenzen'!AD$9),AND($A26&lt;$Y$10,'Info_Elternbeiträge mit Grenzen'!H26='Info_Elternbeiträge mit Grenzen'!AD$10),AND($A26&lt;$Y$11,'Info_Elternbeiträge mit Grenzen'!H26='Info_Elternbeiträge mit Grenzen'!AD$11),AND($A26&lt;$Y$12,'Info_Elternbeiträge mit Grenzen'!H26='Info_Elternbeiträge mit Grenzen'!AD$12),AND($A26&lt;$Y$13,'Info_Elternbeiträge mit Grenzen'!H26='Info_Elternbeiträge mit Grenzen'!AD$13))=TRUE,'Eingabe Kinderzahlen'!H26," ")</f>
        <v>0</v>
      </c>
      <c r="I26" s="299" t="str">
        <f>IF(OR(AND($A26&lt;$Y$9,'Info_Elternbeiträge mit Grenzen'!I26='Info_Elternbeiträge mit Grenzen'!Z$9),AND($A26&lt;$Y$10,'Info_Elternbeiträge mit Grenzen'!I26='Info_Elternbeiträge mit Grenzen'!Z$10),AND($A26&lt;$Y$11,'Info_Elternbeiträge mit Grenzen'!I26='Info_Elternbeiträge mit Grenzen'!Z$11),AND($A26&lt;$Y$12,'Info_Elternbeiträge mit Grenzen'!I26='Info_Elternbeiträge mit Grenzen'!Z$12),AND($A26&lt;$Y$13,'Info_Elternbeiträge mit Grenzen'!I26='Info_Elternbeiträge mit Grenzen'!Z$13))=TRUE,'Eingabe Kinderzahlen'!I26," ")</f>
        <v xml:space="preserve"> </v>
      </c>
      <c r="J26" s="299" t="str">
        <f>IF(OR(AND($A26&lt;$Y$9,'Info_Elternbeiträge mit Grenzen'!J26='Info_Elternbeiträge mit Grenzen'!AA$9),AND($A26&lt;$Y$10,'Info_Elternbeiträge mit Grenzen'!J26='Info_Elternbeiträge mit Grenzen'!AA$10),AND($A26&lt;$Y$11,'Info_Elternbeiträge mit Grenzen'!J26='Info_Elternbeiträge mit Grenzen'!AA$11),AND($A26&lt;$Y$12,'Info_Elternbeiträge mit Grenzen'!J26='Info_Elternbeiträge mit Grenzen'!AA$12),AND($A26&lt;$Y$13,'Info_Elternbeiträge mit Grenzen'!J26='Info_Elternbeiträge mit Grenzen'!AA$13))=TRUE,'Eingabe Kinderzahlen'!J26," ")</f>
        <v xml:space="preserve"> </v>
      </c>
      <c r="K26" s="299" t="str">
        <f>IF(OR(AND($A26&lt;$Y$9,'Info_Elternbeiträge mit Grenzen'!K26='Info_Elternbeiträge mit Grenzen'!AB$9),AND($A26&lt;$Y$10,'Info_Elternbeiträge mit Grenzen'!K26='Info_Elternbeiträge mit Grenzen'!AB$10),AND($A26&lt;$Y$11,'Info_Elternbeiträge mit Grenzen'!K26='Info_Elternbeiträge mit Grenzen'!AB$11),AND($A26&lt;$Y$12,'Info_Elternbeiträge mit Grenzen'!K26='Info_Elternbeiträge mit Grenzen'!AB$12),AND($A26&lt;$Y$13,'Info_Elternbeiträge mit Grenzen'!K26='Info_Elternbeiträge mit Grenzen'!AB$13))=TRUE,'Eingabe Kinderzahlen'!K26," ")</f>
        <v xml:space="preserve"> </v>
      </c>
      <c r="L26" s="299" t="str">
        <f>IF(OR(AND($A26&lt;$Y$9,'Info_Elternbeiträge mit Grenzen'!L26='Info_Elternbeiträge mit Grenzen'!AC$9),AND($A26&lt;$Y$10,'Info_Elternbeiträge mit Grenzen'!L26='Info_Elternbeiträge mit Grenzen'!AC$10),AND($A26&lt;$Y$11,'Info_Elternbeiträge mit Grenzen'!L26='Info_Elternbeiträge mit Grenzen'!AC$11),AND($A26&lt;$Y$12,'Info_Elternbeiträge mit Grenzen'!L26='Info_Elternbeiträge mit Grenzen'!AC$12),AND($A26&lt;$Y$13,'Info_Elternbeiträge mit Grenzen'!L26='Info_Elternbeiträge mit Grenzen'!AC$13))=TRUE,'Eingabe Kinderzahlen'!L26," ")</f>
        <v xml:space="preserve"> </v>
      </c>
      <c r="M26" s="299" t="str">
        <f>IF(OR(AND($A26&lt;$Y$9,'Info_Elternbeiträge mit Grenzen'!M26='Info_Elternbeiträge mit Grenzen'!AD$9),AND($A26&lt;$Y$10,'Info_Elternbeiträge mit Grenzen'!M26='Info_Elternbeiträge mit Grenzen'!AD$10),AND($A26&lt;$Y$11,'Info_Elternbeiträge mit Grenzen'!M26='Info_Elternbeiträge mit Grenzen'!AD$11),AND($A26&lt;$Y$12,'Info_Elternbeiträge mit Grenzen'!M26='Info_Elternbeiträge mit Grenzen'!AD$12),AND($A26&lt;$Y$13,'Info_Elternbeiträge mit Grenzen'!M26='Info_Elternbeiträge mit Grenzen'!AD$13))=TRUE,'Eingabe Kinderzahlen'!M26," ")</f>
        <v xml:space="preserve"> </v>
      </c>
      <c r="N26" s="300" t="str">
        <f>IF(OR(AND($A26&lt;$Y$9,'Info_Elternbeiträge mit Grenzen'!N26='Info_Elternbeiträge mit Grenzen'!Z$9),AND($A26&lt;$Y$10,'Info_Elternbeiträge mit Grenzen'!N26='Info_Elternbeiträge mit Grenzen'!Z$10),AND($A26&lt;$Y$11,'Info_Elternbeiträge mit Grenzen'!N26='Info_Elternbeiträge mit Grenzen'!Z$11),AND($A26&lt;$Y$12,'Info_Elternbeiträge mit Grenzen'!N26='Info_Elternbeiträge mit Grenzen'!Z$12),AND($A26&lt;$Y$13,'Info_Elternbeiträge mit Grenzen'!N26='Info_Elternbeiträge mit Grenzen'!Z$13))=TRUE,'Eingabe Kinderzahlen'!N26," ")</f>
        <v xml:space="preserve"> </v>
      </c>
      <c r="O26" s="300" t="str">
        <f>IF(OR(AND($A26&lt;$Y$9,'Info_Elternbeiträge mit Grenzen'!O26='Info_Elternbeiträge mit Grenzen'!AA$9),AND($A26&lt;$Y$10,'Info_Elternbeiträge mit Grenzen'!O26='Info_Elternbeiträge mit Grenzen'!AA$10),AND($A26&lt;$Y$11,'Info_Elternbeiträge mit Grenzen'!O26='Info_Elternbeiträge mit Grenzen'!AA$11),AND($A26&lt;$Y$12,'Info_Elternbeiträge mit Grenzen'!O26='Info_Elternbeiträge mit Grenzen'!AA$12),AND($A26&lt;$Y$13,'Info_Elternbeiträge mit Grenzen'!O26='Info_Elternbeiträge mit Grenzen'!AA$13))=TRUE,'Eingabe Kinderzahlen'!O26," ")</f>
        <v xml:space="preserve"> </v>
      </c>
      <c r="P26" s="300" t="str">
        <f>IF(OR(AND($A26&lt;$Y$9,'Info_Elternbeiträge mit Grenzen'!P26='Info_Elternbeiträge mit Grenzen'!AB$9),AND($A26&lt;$Y$10,'Info_Elternbeiträge mit Grenzen'!P26='Info_Elternbeiträge mit Grenzen'!AB$10),AND($A26&lt;$Y$11,'Info_Elternbeiträge mit Grenzen'!P26='Info_Elternbeiträge mit Grenzen'!AB$11),AND($A26&lt;$Y$12,'Info_Elternbeiträge mit Grenzen'!P26='Info_Elternbeiträge mit Grenzen'!AB$12),AND($A26&lt;$Y$13,'Info_Elternbeiträge mit Grenzen'!P26='Info_Elternbeiträge mit Grenzen'!AB$13))=TRUE,'Eingabe Kinderzahlen'!P26," ")</f>
        <v xml:space="preserve"> </v>
      </c>
      <c r="Q26" s="300" t="str">
        <f>IF(OR(AND($A26&lt;$Y$9,'Info_Elternbeiträge mit Grenzen'!Q26='Info_Elternbeiträge mit Grenzen'!AC$9),AND($A26&lt;$Y$10,'Info_Elternbeiträge mit Grenzen'!Q26='Info_Elternbeiträge mit Grenzen'!AC$10),AND($A26&lt;$Y$11,'Info_Elternbeiträge mit Grenzen'!Q26='Info_Elternbeiträge mit Grenzen'!AC$11),AND($A26&lt;$Y$12,'Info_Elternbeiträge mit Grenzen'!Q26='Info_Elternbeiträge mit Grenzen'!AC$12),AND($A26&lt;$Y$13,'Info_Elternbeiträge mit Grenzen'!Q26='Info_Elternbeiträge mit Grenzen'!AC$13))=TRUE,'Eingabe Kinderzahlen'!Q26," ")</f>
        <v xml:space="preserve"> </v>
      </c>
      <c r="R26" s="300" t="str">
        <f>IF(OR(AND($A26&lt;$Y$9,'Info_Elternbeiträge mit Grenzen'!R26='Info_Elternbeiträge mit Grenzen'!AD$9),AND($A26&lt;$Y$10,'Info_Elternbeiträge mit Grenzen'!R26='Info_Elternbeiträge mit Grenzen'!AD$10),AND($A26&lt;$Y$11,'Info_Elternbeiträge mit Grenzen'!R26='Info_Elternbeiträge mit Grenzen'!AD$11),AND($A26&lt;$Y$12,'Info_Elternbeiträge mit Grenzen'!R26='Info_Elternbeiträge mit Grenzen'!AD$12),AND($A26&lt;$Y$13,'Info_Elternbeiträge mit Grenzen'!R26='Info_Elternbeiträge mit Grenzen'!AD$13))=TRUE,'Eingabe Kinderzahlen'!R26," ")</f>
        <v xml:space="preserve"> </v>
      </c>
      <c r="S26" s="301" t="str">
        <f>IF(OR(AND($A26&lt;$Y$9,'Info_Elternbeiträge mit Grenzen'!S26='Info_Elternbeiträge mit Grenzen'!Z$9),AND($A26&lt;$Y$10,'Info_Elternbeiträge mit Grenzen'!S26='Info_Elternbeiträge mit Grenzen'!Z$10),AND($A26&lt;$Y$11,'Info_Elternbeiträge mit Grenzen'!S26='Info_Elternbeiträge mit Grenzen'!Z$11),AND($A26&lt;$Y$12,'Info_Elternbeiträge mit Grenzen'!S26='Info_Elternbeiträge mit Grenzen'!Z$12),AND($A26&lt;$Y$13,'Info_Elternbeiträge mit Grenzen'!S26='Info_Elternbeiträge mit Grenzen'!Z$13))=TRUE,'Eingabe Kinderzahlen'!S26," ")</f>
        <v xml:space="preserve"> </v>
      </c>
      <c r="T26" s="301" t="str">
        <f>IF(OR(AND($A26&lt;$Y$9,'Info_Elternbeiträge mit Grenzen'!T26='Info_Elternbeiträge mit Grenzen'!AA$9),AND($A26&lt;$Y$10,'Info_Elternbeiträge mit Grenzen'!T26='Info_Elternbeiträge mit Grenzen'!AA$10),AND($A26&lt;$Y$11,'Info_Elternbeiträge mit Grenzen'!T26='Info_Elternbeiträge mit Grenzen'!AA$11),AND($A26&lt;$Y$12,'Info_Elternbeiträge mit Grenzen'!T26='Info_Elternbeiträge mit Grenzen'!AA$12),AND($A26&lt;$Y$13,'Info_Elternbeiträge mit Grenzen'!T26='Info_Elternbeiträge mit Grenzen'!AA$13))=TRUE,'Eingabe Kinderzahlen'!T26," ")</f>
        <v xml:space="preserve"> </v>
      </c>
      <c r="U26" s="301" t="str">
        <f>IF(OR(AND($A26&lt;$Y$9,'Info_Elternbeiträge mit Grenzen'!U26='Info_Elternbeiträge mit Grenzen'!AB$9),AND($A26&lt;$Y$10,'Info_Elternbeiträge mit Grenzen'!U26='Info_Elternbeiträge mit Grenzen'!AB$10),AND($A26&lt;$Y$11,'Info_Elternbeiträge mit Grenzen'!U26='Info_Elternbeiträge mit Grenzen'!AB$11),AND($A26&lt;$Y$12,'Info_Elternbeiträge mit Grenzen'!U26='Info_Elternbeiträge mit Grenzen'!AB$12),AND($A26&lt;$Y$13,'Info_Elternbeiträge mit Grenzen'!U26='Info_Elternbeiträge mit Grenzen'!AB$13))=TRUE,'Eingabe Kinderzahlen'!U26," ")</f>
        <v xml:space="preserve"> </v>
      </c>
      <c r="V26" s="301" t="str">
        <f>IF(OR(AND($A26&lt;$Y$9,'Info_Elternbeiträge mit Grenzen'!V26='Info_Elternbeiträge mit Grenzen'!AC$9),AND($A26&lt;$Y$10,'Info_Elternbeiträge mit Grenzen'!V26='Info_Elternbeiträge mit Grenzen'!AC$10),AND($A26&lt;$Y$11,'Info_Elternbeiträge mit Grenzen'!V26='Info_Elternbeiträge mit Grenzen'!AC$11),AND($A26&lt;$Y$12,'Info_Elternbeiträge mit Grenzen'!V26='Info_Elternbeiträge mit Grenzen'!AC$12),AND($A26&lt;$Y$13,'Info_Elternbeiträge mit Grenzen'!V26='Info_Elternbeiträge mit Grenzen'!AC$13))=TRUE,'Eingabe Kinderzahlen'!V26," ")</f>
        <v xml:space="preserve"> </v>
      </c>
      <c r="W26" s="301" t="str">
        <f>IF(OR(AND($A26&lt;$Y$9,'Info_Elternbeiträge mit Grenzen'!W26='Info_Elternbeiträge mit Grenzen'!AD$9),AND($A26&lt;$Y$10,'Info_Elternbeiträge mit Grenzen'!W26='Info_Elternbeiträge mit Grenzen'!AD$10),AND($A26&lt;$Y$11,'Info_Elternbeiträge mit Grenzen'!W26='Info_Elternbeiträge mit Grenzen'!AD$11),AND($A26&lt;$Y$12,'Info_Elternbeiträge mit Grenzen'!W26='Info_Elternbeiträge mit Grenzen'!AD$12),AND($A26&lt;$Y$13,'Info_Elternbeiträge mit Grenzen'!W26='Info_Elternbeiträge mit Grenzen'!AD$13))=TRUE,'Eingabe Kinderzahlen'!W26," ")</f>
        <v xml:space="preserve"> </v>
      </c>
    </row>
    <row r="27" spans="1:23" x14ac:dyDescent="0.25">
      <c r="A27" s="323">
        <f>Eingabe!A72</f>
        <v>3901</v>
      </c>
      <c r="B27" s="152" t="s">
        <v>6</v>
      </c>
      <c r="C27" s="252">
        <f>Eingabe!D72</f>
        <v>4000</v>
      </c>
      <c r="D27" s="298">
        <f>IF(OR(AND($A27&lt;$Y$9,'Info_Elternbeiträge mit Grenzen'!D27='Info_Elternbeiträge mit Grenzen'!Z$9),AND($A27&lt;$Y$10,'Info_Elternbeiträge mit Grenzen'!D27='Info_Elternbeiträge mit Grenzen'!Z$10),AND($A27&lt;$Y$11,'Info_Elternbeiträge mit Grenzen'!D27='Info_Elternbeiträge mit Grenzen'!Z$11),AND($A27&lt;$Y$12,'Info_Elternbeiträge mit Grenzen'!D27='Info_Elternbeiträge mit Grenzen'!Z$12),AND($A27&lt;$Y$13,'Info_Elternbeiträge mit Grenzen'!D27='Info_Elternbeiträge mit Grenzen'!Z$13))=TRUE,'Eingabe Kinderzahlen'!D27," ")</f>
        <v>0</v>
      </c>
      <c r="E27" s="298">
        <f>IF(OR(AND($A27&lt;$Y$9,'Info_Elternbeiträge mit Grenzen'!E27='Info_Elternbeiträge mit Grenzen'!AA$9),AND($A27&lt;$Y$10,'Info_Elternbeiträge mit Grenzen'!E27='Info_Elternbeiträge mit Grenzen'!AA$10),AND($A27&lt;$Y$11,'Info_Elternbeiträge mit Grenzen'!E27='Info_Elternbeiträge mit Grenzen'!AA$11),AND($A27&lt;$Y$12,'Info_Elternbeiträge mit Grenzen'!E27='Info_Elternbeiträge mit Grenzen'!AA$12),AND($A27&lt;$Y$13,'Info_Elternbeiträge mit Grenzen'!E27='Info_Elternbeiträge mit Grenzen'!AA$13))=TRUE,'Eingabe Kinderzahlen'!E27," ")</f>
        <v>0</v>
      </c>
      <c r="F27" s="298">
        <f>IF(OR(AND($A27&lt;$Y$9,'Info_Elternbeiträge mit Grenzen'!F27='Info_Elternbeiträge mit Grenzen'!AB$9),AND($A27&lt;$Y$10,'Info_Elternbeiträge mit Grenzen'!F27='Info_Elternbeiträge mit Grenzen'!AB$10),AND($A27&lt;$Y$11,'Info_Elternbeiträge mit Grenzen'!F27='Info_Elternbeiträge mit Grenzen'!AB$11),AND($A27&lt;$Y$12,'Info_Elternbeiträge mit Grenzen'!F27='Info_Elternbeiträge mit Grenzen'!AB$12),AND($A27&lt;$Y$13,'Info_Elternbeiträge mit Grenzen'!F27='Info_Elternbeiträge mit Grenzen'!AB$13))=TRUE,'Eingabe Kinderzahlen'!F27," ")</f>
        <v>0</v>
      </c>
      <c r="G27" s="298">
        <f>IF(OR(AND($A27&lt;$Y$9,'Info_Elternbeiträge mit Grenzen'!G27='Info_Elternbeiträge mit Grenzen'!AC$9),AND($A27&lt;$Y$10,'Info_Elternbeiträge mit Grenzen'!G27='Info_Elternbeiträge mit Grenzen'!AC$10),AND($A27&lt;$Y$11,'Info_Elternbeiträge mit Grenzen'!G27='Info_Elternbeiträge mit Grenzen'!AC$11),AND($A27&lt;$Y$12,'Info_Elternbeiträge mit Grenzen'!G27='Info_Elternbeiträge mit Grenzen'!AC$12),AND($A27&lt;$Y$13,'Info_Elternbeiträge mit Grenzen'!G27='Info_Elternbeiträge mit Grenzen'!AC$13))=TRUE,'Eingabe Kinderzahlen'!G27," ")</f>
        <v>0</v>
      </c>
      <c r="H27" s="298">
        <f>IF(OR(AND($A27&lt;$Y$9,'Info_Elternbeiträge mit Grenzen'!H27='Info_Elternbeiträge mit Grenzen'!AD$9),AND($A27&lt;$Y$10,'Info_Elternbeiträge mit Grenzen'!H27='Info_Elternbeiträge mit Grenzen'!AD$10),AND($A27&lt;$Y$11,'Info_Elternbeiträge mit Grenzen'!H27='Info_Elternbeiträge mit Grenzen'!AD$11),AND($A27&lt;$Y$12,'Info_Elternbeiträge mit Grenzen'!H27='Info_Elternbeiträge mit Grenzen'!AD$12),AND($A27&lt;$Y$13,'Info_Elternbeiträge mit Grenzen'!H27='Info_Elternbeiträge mit Grenzen'!AD$13))=TRUE,'Eingabe Kinderzahlen'!H27," ")</f>
        <v>0</v>
      </c>
      <c r="I27" s="299" t="str">
        <f>IF(OR(AND($A27&lt;$Y$9,'Info_Elternbeiträge mit Grenzen'!I27='Info_Elternbeiträge mit Grenzen'!Z$9),AND($A27&lt;$Y$10,'Info_Elternbeiträge mit Grenzen'!I27='Info_Elternbeiträge mit Grenzen'!Z$10),AND($A27&lt;$Y$11,'Info_Elternbeiträge mit Grenzen'!I27='Info_Elternbeiträge mit Grenzen'!Z$11),AND($A27&lt;$Y$12,'Info_Elternbeiträge mit Grenzen'!I27='Info_Elternbeiträge mit Grenzen'!Z$12),AND($A27&lt;$Y$13,'Info_Elternbeiträge mit Grenzen'!I27='Info_Elternbeiträge mit Grenzen'!Z$13))=TRUE,'Eingabe Kinderzahlen'!I27," ")</f>
        <v xml:space="preserve"> </v>
      </c>
      <c r="J27" s="299" t="str">
        <f>IF(OR(AND($A27&lt;$Y$9,'Info_Elternbeiträge mit Grenzen'!J27='Info_Elternbeiträge mit Grenzen'!AA$9),AND($A27&lt;$Y$10,'Info_Elternbeiträge mit Grenzen'!J27='Info_Elternbeiträge mit Grenzen'!AA$10),AND($A27&lt;$Y$11,'Info_Elternbeiträge mit Grenzen'!J27='Info_Elternbeiträge mit Grenzen'!AA$11),AND($A27&lt;$Y$12,'Info_Elternbeiträge mit Grenzen'!J27='Info_Elternbeiträge mit Grenzen'!AA$12),AND($A27&lt;$Y$13,'Info_Elternbeiträge mit Grenzen'!J27='Info_Elternbeiträge mit Grenzen'!AA$13))=TRUE,'Eingabe Kinderzahlen'!J27," ")</f>
        <v xml:space="preserve"> </v>
      </c>
      <c r="K27" s="299" t="str">
        <f>IF(OR(AND($A27&lt;$Y$9,'Info_Elternbeiträge mit Grenzen'!K27='Info_Elternbeiträge mit Grenzen'!AB$9),AND($A27&lt;$Y$10,'Info_Elternbeiträge mit Grenzen'!K27='Info_Elternbeiträge mit Grenzen'!AB$10),AND($A27&lt;$Y$11,'Info_Elternbeiträge mit Grenzen'!K27='Info_Elternbeiträge mit Grenzen'!AB$11),AND($A27&lt;$Y$12,'Info_Elternbeiträge mit Grenzen'!K27='Info_Elternbeiträge mit Grenzen'!AB$12),AND($A27&lt;$Y$13,'Info_Elternbeiträge mit Grenzen'!K27='Info_Elternbeiträge mit Grenzen'!AB$13))=TRUE,'Eingabe Kinderzahlen'!K27," ")</f>
        <v xml:space="preserve"> </v>
      </c>
      <c r="L27" s="299" t="str">
        <f>IF(OR(AND($A27&lt;$Y$9,'Info_Elternbeiträge mit Grenzen'!L27='Info_Elternbeiträge mit Grenzen'!AC$9),AND($A27&lt;$Y$10,'Info_Elternbeiträge mit Grenzen'!L27='Info_Elternbeiträge mit Grenzen'!AC$10),AND($A27&lt;$Y$11,'Info_Elternbeiträge mit Grenzen'!L27='Info_Elternbeiträge mit Grenzen'!AC$11),AND($A27&lt;$Y$12,'Info_Elternbeiträge mit Grenzen'!L27='Info_Elternbeiträge mit Grenzen'!AC$12),AND($A27&lt;$Y$13,'Info_Elternbeiträge mit Grenzen'!L27='Info_Elternbeiträge mit Grenzen'!AC$13))=TRUE,'Eingabe Kinderzahlen'!L27," ")</f>
        <v xml:space="preserve"> </v>
      </c>
      <c r="M27" s="299" t="str">
        <f>IF(OR(AND($A27&lt;$Y$9,'Info_Elternbeiträge mit Grenzen'!M27='Info_Elternbeiträge mit Grenzen'!AD$9),AND($A27&lt;$Y$10,'Info_Elternbeiträge mit Grenzen'!M27='Info_Elternbeiträge mit Grenzen'!AD$10),AND($A27&lt;$Y$11,'Info_Elternbeiträge mit Grenzen'!M27='Info_Elternbeiträge mit Grenzen'!AD$11),AND($A27&lt;$Y$12,'Info_Elternbeiträge mit Grenzen'!M27='Info_Elternbeiträge mit Grenzen'!AD$12),AND($A27&lt;$Y$13,'Info_Elternbeiträge mit Grenzen'!M27='Info_Elternbeiträge mit Grenzen'!AD$13))=TRUE,'Eingabe Kinderzahlen'!M27," ")</f>
        <v xml:space="preserve"> </v>
      </c>
      <c r="N27" s="300" t="str">
        <f>IF(OR(AND($A27&lt;$Y$9,'Info_Elternbeiträge mit Grenzen'!N27='Info_Elternbeiträge mit Grenzen'!Z$9),AND($A27&lt;$Y$10,'Info_Elternbeiträge mit Grenzen'!N27='Info_Elternbeiträge mit Grenzen'!Z$10),AND($A27&lt;$Y$11,'Info_Elternbeiträge mit Grenzen'!N27='Info_Elternbeiträge mit Grenzen'!Z$11),AND($A27&lt;$Y$12,'Info_Elternbeiträge mit Grenzen'!N27='Info_Elternbeiträge mit Grenzen'!Z$12),AND($A27&lt;$Y$13,'Info_Elternbeiträge mit Grenzen'!N27='Info_Elternbeiträge mit Grenzen'!Z$13))=TRUE,'Eingabe Kinderzahlen'!N27," ")</f>
        <v xml:space="preserve"> </v>
      </c>
      <c r="O27" s="300" t="str">
        <f>IF(OR(AND($A27&lt;$Y$9,'Info_Elternbeiträge mit Grenzen'!O27='Info_Elternbeiträge mit Grenzen'!AA$9),AND($A27&lt;$Y$10,'Info_Elternbeiträge mit Grenzen'!O27='Info_Elternbeiträge mit Grenzen'!AA$10),AND($A27&lt;$Y$11,'Info_Elternbeiträge mit Grenzen'!O27='Info_Elternbeiträge mit Grenzen'!AA$11),AND($A27&lt;$Y$12,'Info_Elternbeiträge mit Grenzen'!O27='Info_Elternbeiträge mit Grenzen'!AA$12),AND($A27&lt;$Y$13,'Info_Elternbeiträge mit Grenzen'!O27='Info_Elternbeiträge mit Grenzen'!AA$13))=TRUE,'Eingabe Kinderzahlen'!O27," ")</f>
        <v xml:space="preserve"> </v>
      </c>
      <c r="P27" s="300" t="str">
        <f>IF(OR(AND($A27&lt;$Y$9,'Info_Elternbeiträge mit Grenzen'!P27='Info_Elternbeiträge mit Grenzen'!AB$9),AND($A27&lt;$Y$10,'Info_Elternbeiträge mit Grenzen'!P27='Info_Elternbeiträge mit Grenzen'!AB$10),AND($A27&lt;$Y$11,'Info_Elternbeiträge mit Grenzen'!P27='Info_Elternbeiträge mit Grenzen'!AB$11),AND($A27&lt;$Y$12,'Info_Elternbeiträge mit Grenzen'!P27='Info_Elternbeiträge mit Grenzen'!AB$12),AND($A27&lt;$Y$13,'Info_Elternbeiträge mit Grenzen'!P27='Info_Elternbeiträge mit Grenzen'!AB$13))=TRUE,'Eingabe Kinderzahlen'!P27," ")</f>
        <v xml:space="preserve"> </v>
      </c>
      <c r="Q27" s="300" t="str">
        <f>IF(OR(AND($A27&lt;$Y$9,'Info_Elternbeiträge mit Grenzen'!Q27='Info_Elternbeiträge mit Grenzen'!AC$9),AND($A27&lt;$Y$10,'Info_Elternbeiträge mit Grenzen'!Q27='Info_Elternbeiträge mit Grenzen'!AC$10),AND($A27&lt;$Y$11,'Info_Elternbeiträge mit Grenzen'!Q27='Info_Elternbeiträge mit Grenzen'!AC$11),AND($A27&lt;$Y$12,'Info_Elternbeiträge mit Grenzen'!Q27='Info_Elternbeiträge mit Grenzen'!AC$12),AND($A27&lt;$Y$13,'Info_Elternbeiträge mit Grenzen'!Q27='Info_Elternbeiträge mit Grenzen'!AC$13))=TRUE,'Eingabe Kinderzahlen'!Q27," ")</f>
        <v xml:space="preserve"> </v>
      </c>
      <c r="R27" s="300" t="str">
        <f>IF(OR(AND($A27&lt;$Y$9,'Info_Elternbeiträge mit Grenzen'!R27='Info_Elternbeiträge mit Grenzen'!AD$9),AND($A27&lt;$Y$10,'Info_Elternbeiträge mit Grenzen'!R27='Info_Elternbeiträge mit Grenzen'!AD$10),AND($A27&lt;$Y$11,'Info_Elternbeiträge mit Grenzen'!R27='Info_Elternbeiträge mit Grenzen'!AD$11),AND($A27&lt;$Y$12,'Info_Elternbeiträge mit Grenzen'!R27='Info_Elternbeiträge mit Grenzen'!AD$12),AND($A27&lt;$Y$13,'Info_Elternbeiträge mit Grenzen'!R27='Info_Elternbeiträge mit Grenzen'!AD$13))=TRUE,'Eingabe Kinderzahlen'!R27," ")</f>
        <v xml:space="preserve"> </v>
      </c>
      <c r="S27" s="301" t="str">
        <f>IF(OR(AND($A27&lt;$Y$9,'Info_Elternbeiträge mit Grenzen'!S27='Info_Elternbeiträge mit Grenzen'!Z$9),AND($A27&lt;$Y$10,'Info_Elternbeiträge mit Grenzen'!S27='Info_Elternbeiträge mit Grenzen'!Z$10),AND($A27&lt;$Y$11,'Info_Elternbeiträge mit Grenzen'!S27='Info_Elternbeiträge mit Grenzen'!Z$11),AND($A27&lt;$Y$12,'Info_Elternbeiträge mit Grenzen'!S27='Info_Elternbeiträge mit Grenzen'!Z$12),AND($A27&lt;$Y$13,'Info_Elternbeiträge mit Grenzen'!S27='Info_Elternbeiträge mit Grenzen'!Z$13))=TRUE,'Eingabe Kinderzahlen'!S27," ")</f>
        <v xml:space="preserve"> </v>
      </c>
      <c r="T27" s="301" t="str">
        <f>IF(OR(AND($A27&lt;$Y$9,'Info_Elternbeiträge mit Grenzen'!T27='Info_Elternbeiträge mit Grenzen'!AA$9),AND($A27&lt;$Y$10,'Info_Elternbeiträge mit Grenzen'!T27='Info_Elternbeiträge mit Grenzen'!AA$10),AND($A27&lt;$Y$11,'Info_Elternbeiträge mit Grenzen'!T27='Info_Elternbeiträge mit Grenzen'!AA$11),AND($A27&lt;$Y$12,'Info_Elternbeiträge mit Grenzen'!T27='Info_Elternbeiträge mit Grenzen'!AA$12),AND($A27&lt;$Y$13,'Info_Elternbeiträge mit Grenzen'!T27='Info_Elternbeiträge mit Grenzen'!AA$13))=TRUE,'Eingabe Kinderzahlen'!T27," ")</f>
        <v xml:space="preserve"> </v>
      </c>
      <c r="U27" s="301" t="str">
        <f>IF(OR(AND($A27&lt;$Y$9,'Info_Elternbeiträge mit Grenzen'!U27='Info_Elternbeiträge mit Grenzen'!AB$9),AND($A27&lt;$Y$10,'Info_Elternbeiträge mit Grenzen'!U27='Info_Elternbeiträge mit Grenzen'!AB$10),AND($A27&lt;$Y$11,'Info_Elternbeiträge mit Grenzen'!U27='Info_Elternbeiträge mit Grenzen'!AB$11),AND($A27&lt;$Y$12,'Info_Elternbeiträge mit Grenzen'!U27='Info_Elternbeiträge mit Grenzen'!AB$12),AND($A27&lt;$Y$13,'Info_Elternbeiträge mit Grenzen'!U27='Info_Elternbeiträge mit Grenzen'!AB$13))=TRUE,'Eingabe Kinderzahlen'!U27," ")</f>
        <v xml:space="preserve"> </v>
      </c>
      <c r="V27" s="301" t="str">
        <f>IF(OR(AND($A27&lt;$Y$9,'Info_Elternbeiträge mit Grenzen'!V27='Info_Elternbeiträge mit Grenzen'!AC$9),AND($A27&lt;$Y$10,'Info_Elternbeiträge mit Grenzen'!V27='Info_Elternbeiträge mit Grenzen'!AC$10),AND($A27&lt;$Y$11,'Info_Elternbeiträge mit Grenzen'!V27='Info_Elternbeiträge mit Grenzen'!AC$11),AND($A27&lt;$Y$12,'Info_Elternbeiträge mit Grenzen'!V27='Info_Elternbeiträge mit Grenzen'!AC$12),AND($A27&lt;$Y$13,'Info_Elternbeiträge mit Grenzen'!V27='Info_Elternbeiträge mit Grenzen'!AC$13))=TRUE,'Eingabe Kinderzahlen'!V27," ")</f>
        <v xml:space="preserve"> </v>
      </c>
      <c r="W27" s="301" t="str">
        <f>IF(OR(AND($A27&lt;$Y$9,'Info_Elternbeiträge mit Grenzen'!W27='Info_Elternbeiträge mit Grenzen'!AD$9),AND($A27&lt;$Y$10,'Info_Elternbeiträge mit Grenzen'!W27='Info_Elternbeiträge mit Grenzen'!AD$10),AND($A27&lt;$Y$11,'Info_Elternbeiträge mit Grenzen'!W27='Info_Elternbeiträge mit Grenzen'!AD$11),AND($A27&lt;$Y$12,'Info_Elternbeiträge mit Grenzen'!W27='Info_Elternbeiträge mit Grenzen'!AD$12),AND($A27&lt;$Y$13,'Info_Elternbeiträge mit Grenzen'!W27='Info_Elternbeiträge mit Grenzen'!AD$13))=TRUE,'Eingabe Kinderzahlen'!W27," ")</f>
        <v xml:space="preserve"> </v>
      </c>
    </row>
    <row r="28" spans="1:23" x14ac:dyDescent="0.25">
      <c r="A28" s="323">
        <f>Eingabe!A73</f>
        <v>4001</v>
      </c>
      <c r="B28" s="152" t="s">
        <v>6</v>
      </c>
      <c r="C28" s="252">
        <f>Eingabe!D73</f>
        <v>4100</v>
      </c>
      <c r="D28" s="298">
        <f>IF(OR(AND($A28&lt;$Y$9,'Info_Elternbeiträge mit Grenzen'!D28='Info_Elternbeiträge mit Grenzen'!Z$9),AND($A28&lt;$Y$10,'Info_Elternbeiträge mit Grenzen'!D28='Info_Elternbeiträge mit Grenzen'!Z$10),AND($A28&lt;$Y$11,'Info_Elternbeiträge mit Grenzen'!D28='Info_Elternbeiträge mit Grenzen'!Z$11),AND($A28&lt;$Y$12,'Info_Elternbeiträge mit Grenzen'!D28='Info_Elternbeiträge mit Grenzen'!Z$12),AND($A28&lt;$Y$13,'Info_Elternbeiträge mit Grenzen'!D28='Info_Elternbeiträge mit Grenzen'!Z$13))=TRUE,'Eingabe Kinderzahlen'!D28," ")</f>
        <v>0</v>
      </c>
      <c r="E28" s="298">
        <f>IF(OR(AND($A28&lt;$Y$9,'Info_Elternbeiträge mit Grenzen'!E28='Info_Elternbeiträge mit Grenzen'!AA$9),AND($A28&lt;$Y$10,'Info_Elternbeiträge mit Grenzen'!E28='Info_Elternbeiträge mit Grenzen'!AA$10),AND($A28&lt;$Y$11,'Info_Elternbeiträge mit Grenzen'!E28='Info_Elternbeiträge mit Grenzen'!AA$11),AND($A28&lt;$Y$12,'Info_Elternbeiträge mit Grenzen'!E28='Info_Elternbeiträge mit Grenzen'!AA$12),AND($A28&lt;$Y$13,'Info_Elternbeiträge mit Grenzen'!E28='Info_Elternbeiträge mit Grenzen'!AA$13))=TRUE,'Eingabe Kinderzahlen'!E28," ")</f>
        <v>0</v>
      </c>
      <c r="F28" s="298">
        <f>IF(OR(AND($A28&lt;$Y$9,'Info_Elternbeiträge mit Grenzen'!F28='Info_Elternbeiträge mit Grenzen'!AB$9),AND($A28&lt;$Y$10,'Info_Elternbeiträge mit Grenzen'!F28='Info_Elternbeiträge mit Grenzen'!AB$10),AND($A28&lt;$Y$11,'Info_Elternbeiträge mit Grenzen'!F28='Info_Elternbeiträge mit Grenzen'!AB$11),AND($A28&lt;$Y$12,'Info_Elternbeiträge mit Grenzen'!F28='Info_Elternbeiträge mit Grenzen'!AB$12),AND($A28&lt;$Y$13,'Info_Elternbeiträge mit Grenzen'!F28='Info_Elternbeiträge mit Grenzen'!AB$13))=TRUE,'Eingabe Kinderzahlen'!F28," ")</f>
        <v>0</v>
      </c>
      <c r="G28" s="298">
        <f>IF(OR(AND($A28&lt;$Y$9,'Info_Elternbeiträge mit Grenzen'!G28='Info_Elternbeiträge mit Grenzen'!AC$9),AND($A28&lt;$Y$10,'Info_Elternbeiträge mit Grenzen'!G28='Info_Elternbeiträge mit Grenzen'!AC$10),AND($A28&lt;$Y$11,'Info_Elternbeiträge mit Grenzen'!G28='Info_Elternbeiträge mit Grenzen'!AC$11),AND($A28&lt;$Y$12,'Info_Elternbeiträge mit Grenzen'!G28='Info_Elternbeiträge mit Grenzen'!AC$12),AND($A28&lt;$Y$13,'Info_Elternbeiträge mit Grenzen'!G28='Info_Elternbeiträge mit Grenzen'!AC$13))=TRUE,'Eingabe Kinderzahlen'!G28," ")</f>
        <v>0</v>
      </c>
      <c r="H28" s="298">
        <f>IF(OR(AND($A28&lt;$Y$9,'Info_Elternbeiträge mit Grenzen'!H28='Info_Elternbeiträge mit Grenzen'!AD$9),AND($A28&lt;$Y$10,'Info_Elternbeiträge mit Grenzen'!H28='Info_Elternbeiträge mit Grenzen'!AD$10),AND($A28&lt;$Y$11,'Info_Elternbeiträge mit Grenzen'!H28='Info_Elternbeiträge mit Grenzen'!AD$11),AND($A28&lt;$Y$12,'Info_Elternbeiträge mit Grenzen'!H28='Info_Elternbeiträge mit Grenzen'!AD$12),AND($A28&lt;$Y$13,'Info_Elternbeiträge mit Grenzen'!H28='Info_Elternbeiträge mit Grenzen'!AD$13))=TRUE,'Eingabe Kinderzahlen'!H28," ")</f>
        <v>0</v>
      </c>
      <c r="I28" s="299">
        <f>IF(OR(AND($A28&lt;$Y$9,'Info_Elternbeiträge mit Grenzen'!I28='Info_Elternbeiträge mit Grenzen'!Z$9),AND($A28&lt;$Y$10,'Info_Elternbeiträge mit Grenzen'!I28='Info_Elternbeiträge mit Grenzen'!Z$10),AND($A28&lt;$Y$11,'Info_Elternbeiträge mit Grenzen'!I28='Info_Elternbeiträge mit Grenzen'!Z$11),AND($A28&lt;$Y$12,'Info_Elternbeiträge mit Grenzen'!I28='Info_Elternbeiträge mit Grenzen'!Z$12),AND($A28&lt;$Y$13,'Info_Elternbeiträge mit Grenzen'!I28='Info_Elternbeiträge mit Grenzen'!Z$13))=TRUE,'Eingabe Kinderzahlen'!I28," ")</f>
        <v>0</v>
      </c>
      <c r="J28" s="299" t="str">
        <f>IF(OR(AND($A28&lt;$Y$9,'Info_Elternbeiträge mit Grenzen'!J28='Info_Elternbeiträge mit Grenzen'!AA$9),AND($A28&lt;$Y$10,'Info_Elternbeiträge mit Grenzen'!J28='Info_Elternbeiträge mit Grenzen'!AA$10),AND($A28&lt;$Y$11,'Info_Elternbeiträge mit Grenzen'!J28='Info_Elternbeiträge mit Grenzen'!AA$11),AND($A28&lt;$Y$12,'Info_Elternbeiträge mit Grenzen'!J28='Info_Elternbeiträge mit Grenzen'!AA$12),AND($A28&lt;$Y$13,'Info_Elternbeiträge mit Grenzen'!J28='Info_Elternbeiträge mit Grenzen'!AA$13))=TRUE,'Eingabe Kinderzahlen'!J28," ")</f>
        <v xml:space="preserve"> </v>
      </c>
      <c r="K28" s="299" t="str">
        <f>IF(OR(AND($A28&lt;$Y$9,'Info_Elternbeiträge mit Grenzen'!K28='Info_Elternbeiträge mit Grenzen'!AB$9),AND($A28&lt;$Y$10,'Info_Elternbeiträge mit Grenzen'!K28='Info_Elternbeiträge mit Grenzen'!AB$10),AND($A28&lt;$Y$11,'Info_Elternbeiträge mit Grenzen'!K28='Info_Elternbeiträge mit Grenzen'!AB$11),AND($A28&lt;$Y$12,'Info_Elternbeiträge mit Grenzen'!K28='Info_Elternbeiträge mit Grenzen'!AB$12),AND($A28&lt;$Y$13,'Info_Elternbeiträge mit Grenzen'!K28='Info_Elternbeiträge mit Grenzen'!AB$13))=TRUE,'Eingabe Kinderzahlen'!K28," ")</f>
        <v xml:space="preserve"> </v>
      </c>
      <c r="L28" s="299" t="str">
        <f>IF(OR(AND($A28&lt;$Y$9,'Info_Elternbeiträge mit Grenzen'!L28='Info_Elternbeiträge mit Grenzen'!AC$9),AND($A28&lt;$Y$10,'Info_Elternbeiträge mit Grenzen'!L28='Info_Elternbeiträge mit Grenzen'!AC$10),AND($A28&lt;$Y$11,'Info_Elternbeiträge mit Grenzen'!L28='Info_Elternbeiträge mit Grenzen'!AC$11),AND($A28&lt;$Y$12,'Info_Elternbeiträge mit Grenzen'!L28='Info_Elternbeiträge mit Grenzen'!AC$12),AND($A28&lt;$Y$13,'Info_Elternbeiträge mit Grenzen'!L28='Info_Elternbeiträge mit Grenzen'!AC$13))=TRUE,'Eingabe Kinderzahlen'!L28," ")</f>
        <v xml:space="preserve"> </v>
      </c>
      <c r="M28" s="299" t="str">
        <f>IF(OR(AND($A28&lt;$Y$9,'Info_Elternbeiträge mit Grenzen'!M28='Info_Elternbeiträge mit Grenzen'!AD$9),AND($A28&lt;$Y$10,'Info_Elternbeiträge mit Grenzen'!M28='Info_Elternbeiträge mit Grenzen'!AD$10),AND($A28&lt;$Y$11,'Info_Elternbeiträge mit Grenzen'!M28='Info_Elternbeiträge mit Grenzen'!AD$11),AND($A28&lt;$Y$12,'Info_Elternbeiträge mit Grenzen'!M28='Info_Elternbeiträge mit Grenzen'!AD$12),AND($A28&lt;$Y$13,'Info_Elternbeiträge mit Grenzen'!M28='Info_Elternbeiträge mit Grenzen'!AD$13))=TRUE,'Eingabe Kinderzahlen'!M28," ")</f>
        <v xml:space="preserve"> </v>
      </c>
      <c r="N28" s="300" t="str">
        <f>IF(OR(AND($A28&lt;$Y$9,'Info_Elternbeiträge mit Grenzen'!N28='Info_Elternbeiträge mit Grenzen'!Z$9),AND($A28&lt;$Y$10,'Info_Elternbeiträge mit Grenzen'!N28='Info_Elternbeiträge mit Grenzen'!Z$10),AND($A28&lt;$Y$11,'Info_Elternbeiträge mit Grenzen'!N28='Info_Elternbeiträge mit Grenzen'!Z$11),AND($A28&lt;$Y$12,'Info_Elternbeiträge mit Grenzen'!N28='Info_Elternbeiträge mit Grenzen'!Z$12),AND($A28&lt;$Y$13,'Info_Elternbeiträge mit Grenzen'!N28='Info_Elternbeiträge mit Grenzen'!Z$13))=TRUE,'Eingabe Kinderzahlen'!N28," ")</f>
        <v xml:space="preserve"> </v>
      </c>
      <c r="O28" s="300" t="str">
        <f>IF(OR(AND($A28&lt;$Y$9,'Info_Elternbeiträge mit Grenzen'!O28='Info_Elternbeiträge mit Grenzen'!AA$9),AND($A28&lt;$Y$10,'Info_Elternbeiträge mit Grenzen'!O28='Info_Elternbeiträge mit Grenzen'!AA$10),AND($A28&lt;$Y$11,'Info_Elternbeiträge mit Grenzen'!O28='Info_Elternbeiträge mit Grenzen'!AA$11),AND($A28&lt;$Y$12,'Info_Elternbeiträge mit Grenzen'!O28='Info_Elternbeiträge mit Grenzen'!AA$12),AND($A28&lt;$Y$13,'Info_Elternbeiträge mit Grenzen'!O28='Info_Elternbeiträge mit Grenzen'!AA$13))=TRUE,'Eingabe Kinderzahlen'!O28," ")</f>
        <v xml:space="preserve"> </v>
      </c>
      <c r="P28" s="300" t="str">
        <f>IF(OR(AND($A28&lt;$Y$9,'Info_Elternbeiträge mit Grenzen'!P28='Info_Elternbeiträge mit Grenzen'!AB$9),AND($A28&lt;$Y$10,'Info_Elternbeiträge mit Grenzen'!P28='Info_Elternbeiträge mit Grenzen'!AB$10),AND($A28&lt;$Y$11,'Info_Elternbeiträge mit Grenzen'!P28='Info_Elternbeiträge mit Grenzen'!AB$11),AND($A28&lt;$Y$12,'Info_Elternbeiträge mit Grenzen'!P28='Info_Elternbeiträge mit Grenzen'!AB$12),AND($A28&lt;$Y$13,'Info_Elternbeiträge mit Grenzen'!P28='Info_Elternbeiträge mit Grenzen'!AB$13))=TRUE,'Eingabe Kinderzahlen'!P28," ")</f>
        <v xml:space="preserve"> </v>
      </c>
      <c r="Q28" s="300" t="str">
        <f>IF(OR(AND($A28&lt;$Y$9,'Info_Elternbeiträge mit Grenzen'!Q28='Info_Elternbeiträge mit Grenzen'!AC$9),AND($A28&lt;$Y$10,'Info_Elternbeiträge mit Grenzen'!Q28='Info_Elternbeiträge mit Grenzen'!AC$10),AND($A28&lt;$Y$11,'Info_Elternbeiträge mit Grenzen'!Q28='Info_Elternbeiträge mit Grenzen'!AC$11),AND($A28&lt;$Y$12,'Info_Elternbeiträge mit Grenzen'!Q28='Info_Elternbeiträge mit Grenzen'!AC$12),AND($A28&lt;$Y$13,'Info_Elternbeiträge mit Grenzen'!Q28='Info_Elternbeiträge mit Grenzen'!AC$13))=TRUE,'Eingabe Kinderzahlen'!Q28," ")</f>
        <v xml:space="preserve"> </v>
      </c>
      <c r="R28" s="300" t="str">
        <f>IF(OR(AND($A28&lt;$Y$9,'Info_Elternbeiträge mit Grenzen'!R28='Info_Elternbeiträge mit Grenzen'!AD$9),AND($A28&lt;$Y$10,'Info_Elternbeiträge mit Grenzen'!R28='Info_Elternbeiträge mit Grenzen'!AD$10),AND($A28&lt;$Y$11,'Info_Elternbeiträge mit Grenzen'!R28='Info_Elternbeiträge mit Grenzen'!AD$11),AND($A28&lt;$Y$12,'Info_Elternbeiträge mit Grenzen'!R28='Info_Elternbeiträge mit Grenzen'!AD$12),AND($A28&lt;$Y$13,'Info_Elternbeiträge mit Grenzen'!R28='Info_Elternbeiträge mit Grenzen'!AD$13))=TRUE,'Eingabe Kinderzahlen'!R28," ")</f>
        <v xml:space="preserve"> </v>
      </c>
      <c r="S28" s="301" t="str">
        <f>IF(OR(AND($A28&lt;$Y$9,'Info_Elternbeiträge mit Grenzen'!S28='Info_Elternbeiträge mit Grenzen'!Z$9),AND($A28&lt;$Y$10,'Info_Elternbeiträge mit Grenzen'!S28='Info_Elternbeiträge mit Grenzen'!Z$10),AND($A28&lt;$Y$11,'Info_Elternbeiträge mit Grenzen'!S28='Info_Elternbeiträge mit Grenzen'!Z$11),AND($A28&lt;$Y$12,'Info_Elternbeiträge mit Grenzen'!S28='Info_Elternbeiträge mit Grenzen'!Z$12),AND($A28&lt;$Y$13,'Info_Elternbeiträge mit Grenzen'!S28='Info_Elternbeiträge mit Grenzen'!Z$13))=TRUE,'Eingabe Kinderzahlen'!S28," ")</f>
        <v xml:space="preserve"> </v>
      </c>
      <c r="T28" s="301" t="str">
        <f>IF(OR(AND($A28&lt;$Y$9,'Info_Elternbeiträge mit Grenzen'!T28='Info_Elternbeiträge mit Grenzen'!AA$9),AND($A28&lt;$Y$10,'Info_Elternbeiträge mit Grenzen'!T28='Info_Elternbeiträge mit Grenzen'!AA$10),AND($A28&lt;$Y$11,'Info_Elternbeiträge mit Grenzen'!T28='Info_Elternbeiträge mit Grenzen'!AA$11),AND($A28&lt;$Y$12,'Info_Elternbeiträge mit Grenzen'!T28='Info_Elternbeiträge mit Grenzen'!AA$12),AND($A28&lt;$Y$13,'Info_Elternbeiträge mit Grenzen'!T28='Info_Elternbeiträge mit Grenzen'!AA$13))=TRUE,'Eingabe Kinderzahlen'!T28," ")</f>
        <v xml:space="preserve"> </v>
      </c>
      <c r="U28" s="301" t="str">
        <f>IF(OR(AND($A28&lt;$Y$9,'Info_Elternbeiträge mit Grenzen'!U28='Info_Elternbeiträge mit Grenzen'!AB$9),AND($A28&lt;$Y$10,'Info_Elternbeiträge mit Grenzen'!U28='Info_Elternbeiträge mit Grenzen'!AB$10),AND($A28&lt;$Y$11,'Info_Elternbeiträge mit Grenzen'!U28='Info_Elternbeiträge mit Grenzen'!AB$11),AND($A28&lt;$Y$12,'Info_Elternbeiträge mit Grenzen'!U28='Info_Elternbeiträge mit Grenzen'!AB$12),AND($A28&lt;$Y$13,'Info_Elternbeiträge mit Grenzen'!U28='Info_Elternbeiträge mit Grenzen'!AB$13))=TRUE,'Eingabe Kinderzahlen'!U28," ")</f>
        <v xml:space="preserve"> </v>
      </c>
      <c r="V28" s="301" t="str">
        <f>IF(OR(AND($A28&lt;$Y$9,'Info_Elternbeiträge mit Grenzen'!V28='Info_Elternbeiträge mit Grenzen'!AC$9),AND($A28&lt;$Y$10,'Info_Elternbeiträge mit Grenzen'!V28='Info_Elternbeiträge mit Grenzen'!AC$10),AND($A28&lt;$Y$11,'Info_Elternbeiträge mit Grenzen'!V28='Info_Elternbeiträge mit Grenzen'!AC$11),AND($A28&lt;$Y$12,'Info_Elternbeiträge mit Grenzen'!V28='Info_Elternbeiträge mit Grenzen'!AC$12),AND($A28&lt;$Y$13,'Info_Elternbeiträge mit Grenzen'!V28='Info_Elternbeiträge mit Grenzen'!AC$13))=TRUE,'Eingabe Kinderzahlen'!V28," ")</f>
        <v xml:space="preserve"> </v>
      </c>
      <c r="W28" s="301" t="str">
        <f>IF(OR(AND($A28&lt;$Y$9,'Info_Elternbeiträge mit Grenzen'!W28='Info_Elternbeiträge mit Grenzen'!AD$9),AND($A28&lt;$Y$10,'Info_Elternbeiträge mit Grenzen'!W28='Info_Elternbeiträge mit Grenzen'!AD$10),AND($A28&lt;$Y$11,'Info_Elternbeiträge mit Grenzen'!W28='Info_Elternbeiträge mit Grenzen'!AD$11),AND($A28&lt;$Y$12,'Info_Elternbeiträge mit Grenzen'!W28='Info_Elternbeiträge mit Grenzen'!AD$12),AND($A28&lt;$Y$13,'Info_Elternbeiträge mit Grenzen'!W28='Info_Elternbeiträge mit Grenzen'!AD$13))=TRUE,'Eingabe Kinderzahlen'!W28," ")</f>
        <v xml:space="preserve"> </v>
      </c>
    </row>
    <row r="29" spans="1:23" x14ac:dyDescent="0.25">
      <c r="A29" s="323">
        <f>Eingabe!A74</f>
        <v>4101</v>
      </c>
      <c r="B29" s="152" t="s">
        <v>6</v>
      </c>
      <c r="C29" s="252">
        <f>Eingabe!D74</f>
        <v>4200</v>
      </c>
      <c r="D29" s="298">
        <f>IF(OR(AND($A29&lt;$Y$9,'Info_Elternbeiträge mit Grenzen'!D29='Info_Elternbeiträge mit Grenzen'!Z$9),AND($A29&lt;$Y$10,'Info_Elternbeiträge mit Grenzen'!D29='Info_Elternbeiträge mit Grenzen'!Z$10),AND($A29&lt;$Y$11,'Info_Elternbeiträge mit Grenzen'!D29='Info_Elternbeiträge mit Grenzen'!Z$11),AND($A29&lt;$Y$12,'Info_Elternbeiträge mit Grenzen'!D29='Info_Elternbeiträge mit Grenzen'!Z$12),AND($A29&lt;$Y$13,'Info_Elternbeiträge mit Grenzen'!D29='Info_Elternbeiträge mit Grenzen'!Z$13))=TRUE,'Eingabe Kinderzahlen'!D29," ")</f>
        <v>0</v>
      </c>
      <c r="E29" s="298">
        <f>IF(OR(AND($A29&lt;$Y$9,'Info_Elternbeiträge mit Grenzen'!E29='Info_Elternbeiträge mit Grenzen'!AA$9),AND($A29&lt;$Y$10,'Info_Elternbeiträge mit Grenzen'!E29='Info_Elternbeiträge mit Grenzen'!AA$10),AND($A29&lt;$Y$11,'Info_Elternbeiträge mit Grenzen'!E29='Info_Elternbeiträge mit Grenzen'!AA$11),AND($A29&lt;$Y$12,'Info_Elternbeiträge mit Grenzen'!E29='Info_Elternbeiträge mit Grenzen'!AA$12),AND($A29&lt;$Y$13,'Info_Elternbeiträge mit Grenzen'!E29='Info_Elternbeiträge mit Grenzen'!AA$13))=TRUE,'Eingabe Kinderzahlen'!E29," ")</f>
        <v>0</v>
      </c>
      <c r="F29" s="298">
        <f>IF(OR(AND($A29&lt;$Y$9,'Info_Elternbeiträge mit Grenzen'!F29='Info_Elternbeiträge mit Grenzen'!AB$9),AND($A29&lt;$Y$10,'Info_Elternbeiträge mit Grenzen'!F29='Info_Elternbeiträge mit Grenzen'!AB$10),AND($A29&lt;$Y$11,'Info_Elternbeiträge mit Grenzen'!F29='Info_Elternbeiträge mit Grenzen'!AB$11),AND($A29&lt;$Y$12,'Info_Elternbeiträge mit Grenzen'!F29='Info_Elternbeiträge mit Grenzen'!AB$12),AND($A29&lt;$Y$13,'Info_Elternbeiträge mit Grenzen'!F29='Info_Elternbeiträge mit Grenzen'!AB$13))=TRUE,'Eingabe Kinderzahlen'!F29," ")</f>
        <v>0</v>
      </c>
      <c r="G29" s="298">
        <f>IF(OR(AND($A29&lt;$Y$9,'Info_Elternbeiträge mit Grenzen'!G29='Info_Elternbeiträge mit Grenzen'!AC$9),AND($A29&lt;$Y$10,'Info_Elternbeiträge mit Grenzen'!G29='Info_Elternbeiträge mit Grenzen'!AC$10),AND($A29&lt;$Y$11,'Info_Elternbeiträge mit Grenzen'!G29='Info_Elternbeiträge mit Grenzen'!AC$11),AND($A29&lt;$Y$12,'Info_Elternbeiträge mit Grenzen'!G29='Info_Elternbeiträge mit Grenzen'!AC$12),AND($A29&lt;$Y$13,'Info_Elternbeiträge mit Grenzen'!G29='Info_Elternbeiträge mit Grenzen'!AC$13))=TRUE,'Eingabe Kinderzahlen'!G29," ")</f>
        <v>0</v>
      </c>
      <c r="H29" s="298">
        <f>IF(OR(AND($A29&lt;$Y$9,'Info_Elternbeiträge mit Grenzen'!H29='Info_Elternbeiträge mit Grenzen'!AD$9),AND($A29&lt;$Y$10,'Info_Elternbeiträge mit Grenzen'!H29='Info_Elternbeiträge mit Grenzen'!AD$10),AND($A29&lt;$Y$11,'Info_Elternbeiträge mit Grenzen'!H29='Info_Elternbeiträge mit Grenzen'!AD$11),AND($A29&lt;$Y$12,'Info_Elternbeiträge mit Grenzen'!H29='Info_Elternbeiträge mit Grenzen'!AD$12),AND($A29&lt;$Y$13,'Info_Elternbeiträge mit Grenzen'!H29='Info_Elternbeiträge mit Grenzen'!AD$13))=TRUE,'Eingabe Kinderzahlen'!H29," ")</f>
        <v>0</v>
      </c>
      <c r="I29" s="299">
        <f>IF(OR(AND($A29&lt;$Y$9,'Info_Elternbeiträge mit Grenzen'!I29='Info_Elternbeiträge mit Grenzen'!Z$9),AND($A29&lt;$Y$10,'Info_Elternbeiträge mit Grenzen'!I29='Info_Elternbeiträge mit Grenzen'!Z$10),AND($A29&lt;$Y$11,'Info_Elternbeiträge mit Grenzen'!I29='Info_Elternbeiträge mit Grenzen'!Z$11),AND($A29&lt;$Y$12,'Info_Elternbeiträge mit Grenzen'!I29='Info_Elternbeiträge mit Grenzen'!Z$12),AND($A29&lt;$Y$13,'Info_Elternbeiträge mit Grenzen'!I29='Info_Elternbeiträge mit Grenzen'!Z$13))=TRUE,'Eingabe Kinderzahlen'!I29," ")</f>
        <v>0</v>
      </c>
      <c r="J29" s="299" t="str">
        <f>IF(OR(AND($A29&lt;$Y$9,'Info_Elternbeiträge mit Grenzen'!J29='Info_Elternbeiträge mit Grenzen'!AA$9),AND($A29&lt;$Y$10,'Info_Elternbeiträge mit Grenzen'!J29='Info_Elternbeiträge mit Grenzen'!AA$10),AND($A29&lt;$Y$11,'Info_Elternbeiträge mit Grenzen'!J29='Info_Elternbeiträge mit Grenzen'!AA$11),AND($A29&lt;$Y$12,'Info_Elternbeiträge mit Grenzen'!J29='Info_Elternbeiträge mit Grenzen'!AA$12),AND($A29&lt;$Y$13,'Info_Elternbeiträge mit Grenzen'!J29='Info_Elternbeiträge mit Grenzen'!AA$13))=TRUE,'Eingabe Kinderzahlen'!J29," ")</f>
        <v xml:space="preserve"> </v>
      </c>
      <c r="K29" s="299" t="str">
        <f>IF(OR(AND($A29&lt;$Y$9,'Info_Elternbeiträge mit Grenzen'!K29='Info_Elternbeiträge mit Grenzen'!AB$9),AND($A29&lt;$Y$10,'Info_Elternbeiträge mit Grenzen'!K29='Info_Elternbeiträge mit Grenzen'!AB$10),AND($A29&lt;$Y$11,'Info_Elternbeiträge mit Grenzen'!K29='Info_Elternbeiträge mit Grenzen'!AB$11),AND($A29&lt;$Y$12,'Info_Elternbeiträge mit Grenzen'!K29='Info_Elternbeiträge mit Grenzen'!AB$12),AND($A29&lt;$Y$13,'Info_Elternbeiträge mit Grenzen'!K29='Info_Elternbeiträge mit Grenzen'!AB$13))=TRUE,'Eingabe Kinderzahlen'!K29," ")</f>
        <v xml:space="preserve"> </v>
      </c>
      <c r="L29" s="299" t="str">
        <f>IF(OR(AND($A29&lt;$Y$9,'Info_Elternbeiträge mit Grenzen'!L29='Info_Elternbeiträge mit Grenzen'!AC$9),AND($A29&lt;$Y$10,'Info_Elternbeiträge mit Grenzen'!L29='Info_Elternbeiträge mit Grenzen'!AC$10),AND($A29&lt;$Y$11,'Info_Elternbeiträge mit Grenzen'!L29='Info_Elternbeiträge mit Grenzen'!AC$11),AND($A29&lt;$Y$12,'Info_Elternbeiträge mit Grenzen'!L29='Info_Elternbeiträge mit Grenzen'!AC$12),AND($A29&lt;$Y$13,'Info_Elternbeiträge mit Grenzen'!L29='Info_Elternbeiträge mit Grenzen'!AC$13))=TRUE,'Eingabe Kinderzahlen'!L29," ")</f>
        <v xml:space="preserve"> </v>
      </c>
      <c r="M29" s="299" t="str">
        <f>IF(OR(AND($A29&lt;$Y$9,'Info_Elternbeiträge mit Grenzen'!M29='Info_Elternbeiträge mit Grenzen'!AD$9),AND($A29&lt;$Y$10,'Info_Elternbeiträge mit Grenzen'!M29='Info_Elternbeiträge mit Grenzen'!AD$10),AND($A29&lt;$Y$11,'Info_Elternbeiträge mit Grenzen'!M29='Info_Elternbeiträge mit Grenzen'!AD$11),AND($A29&lt;$Y$12,'Info_Elternbeiträge mit Grenzen'!M29='Info_Elternbeiträge mit Grenzen'!AD$12),AND($A29&lt;$Y$13,'Info_Elternbeiträge mit Grenzen'!M29='Info_Elternbeiträge mit Grenzen'!AD$13))=TRUE,'Eingabe Kinderzahlen'!M29," ")</f>
        <v xml:space="preserve"> </v>
      </c>
      <c r="N29" s="300" t="str">
        <f>IF(OR(AND($A29&lt;$Y$9,'Info_Elternbeiträge mit Grenzen'!N29='Info_Elternbeiträge mit Grenzen'!Z$9),AND($A29&lt;$Y$10,'Info_Elternbeiträge mit Grenzen'!N29='Info_Elternbeiträge mit Grenzen'!Z$10),AND($A29&lt;$Y$11,'Info_Elternbeiträge mit Grenzen'!N29='Info_Elternbeiträge mit Grenzen'!Z$11),AND($A29&lt;$Y$12,'Info_Elternbeiträge mit Grenzen'!N29='Info_Elternbeiträge mit Grenzen'!Z$12),AND($A29&lt;$Y$13,'Info_Elternbeiträge mit Grenzen'!N29='Info_Elternbeiträge mit Grenzen'!Z$13))=TRUE,'Eingabe Kinderzahlen'!N29," ")</f>
        <v xml:space="preserve"> </v>
      </c>
      <c r="O29" s="300" t="str">
        <f>IF(OR(AND($A29&lt;$Y$9,'Info_Elternbeiträge mit Grenzen'!O29='Info_Elternbeiträge mit Grenzen'!AA$9),AND($A29&lt;$Y$10,'Info_Elternbeiträge mit Grenzen'!O29='Info_Elternbeiträge mit Grenzen'!AA$10),AND($A29&lt;$Y$11,'Info_Elternbeiträge mit Grenzen'!O29='Info_Elternbeiträge mit Grenzen'!AA$11),AND($A29&lt;$Y$12,'Info_Elternbeiträge mit Grenzen'!O29='Info_Elternbeiträge mit Grenzen'!AA$12),AND($A29&lt;$Y$13,'Info_Elternbeiträge mit Grenzen'!O29='Info_Elternbeiträge mit Grenzen'!AA$13))=TRUE,'Eingabe Kinderzahlen'!O29," ")</f>
        <v xml:space="preserve"> </v>
      </c>
      <c r="P29" s="300" t="str">
        <f>IF(OR(AND($A29&lt;$Y$9,'Info_Elternbeiträge mit Grenzen'!P29='Info_Elternbeiträge mit Grenzen'!AB$9),AND($A29&lt;$Y$10,'Info_Elternbeiträge mit Grenzen'!P29='Info_Elternbeiträge mit Grenzen'!AB$10),AND($A29&lt;$Y$11,'Info_Elternbeiträge mit Grenzen'!P29='Info_Elternbeiträge mit Grenzen'!AB$11),AND($A29&lt;$Y$12,'Info_Elternbeiträge mit Grenzen'!P29='Info_Elternbeiträge mit Grenzen'!AB$12),AND($A29&lt;$Y$13,'Info_Elternbeiträge mit Grenzen'!P29='Info_Elternbeiträge mit Grenzen'!AB$13))=TRUE,'Eingabe Kinderzahlen'!P29," ")</f>
        <v xml:space="preserve"> </v>
      </c>
      <c r="Q29" s="300" t="str">
        <f>IF(OR(AND($A29&lt;$Y$9,'Info_Elternbeiträge mit Grenzen'!Q29='Info_Elternbeiträge mit Grenzen'!AC$9),AND($A29&lt;$Y$10,'Info_Elternbeiträge mit Grenzen'!Q29='Info_Elternbeiträge mit Grenzen'!AC$10),AND($A29&lt;$Y$11,'Info_Elternbeiträge mit Grenzen'!Q29='Info_Elternbeiträge mit Grenzen'!AC$11),AND($A29&lt;$Y$12,'Info_Elternbeiträge mit Grenzen'!Q29='Info_Elternbeiträge mit Grenzen'!AC$12),AND($A29&lt;$Y$13,'Info_Elternbeiträge mit Grenzen'!Q29='Info_Elternbeiträge mit Grenzen'!AC$13))=TRUE,'Eingabe Kinderzahlen'!Q29," ")</f>
        <v xml:space="preserve"> </v>
      </c>
      <c r="R29" s="300" t="str">
        <f>IF(OR(AND($A29&lt;$Y$9,'Info_Elternbeiträge mit Grenzen'!R29='Info_Elternbeiträge mit Grenzen'!AD$9),AND($A29&lt;$Y$10,'Info_Elternbeiträge mit Grenzen'!R29='Info_Elternbeiträge mit Grenzen'!AD$10),AND($A29&lt;$Y$11,'Info_Elternbeiträge mit Grenzen'!R29='Info_Elternbeiträge mit Grenzen'!AD$11),AND($A29&lt;$Y$12,'Info_Elternbeiträge mit Grenzen'!R29='Info_Elternbeiträge mit Grenzen'!AD$12),AND($A29&lt;$Y$13,'Info_Elternbeiträge mit Grenzen'!R29='Info_Elternbeiträge mit Grenzen'!AD$13))=TRUE,'Eingabe Kinderzahlen'!R29," ")</f>
        <v xml:space="preserve"> </v>
      </c>
      <c r="S29" s="301" t="str">
        <f>IF(OR(AND($A29&lt;$Y$9,'Info_Elternbeiträge mit Grenzen'!S29='Info_Elternbeiträge mit Grenzen'!Z$9),AND($A29&lt;$Y$10,'Info_Elternbeiträge mit Grenzen'!S29='Info_Elternbeiträge mit Grenzen'!Z$10),AND($A29&lt;$Y$11,'Info_Elternbeiträge mit Grenzen'!S29='Info_Elternbeiträge mit Grenzen'!Z$11),AND($A29&lt;$Y$12,'Info_Elternbeiträge mit Grenzen'!S29='Info_Elternbeiträge mit Grenzen'!Z$12),AND($A29&lt;$Y$13,'Info_Elternbeiträge mit Grenzen'!S29='Info_Elternbeiträge mit Grenzen'!Z$13))=TRUE,'Eingabe Kinderzahlen'!S29," ")</f>
        <v xml:space="preserve"> </v>
      </c>
      <c r="T29" s="301" t="str">
        <f>IF(OR(AND($A29&lt;$Y$9,'Info_Elternbeiträge mit Grenzen'!T29='Info_Elternbeiträge mit Grenzen'!AA$9),AND($A29&lt;$Y$10,'Info_Elternbeiträge mit Grenzen'!T29='Info_Elternbeiträge mit Grenzen'!AA$10),AND($A29&lt;$Y$11,'Info_Elternbeiträge mit Grenzen'!T29='Info_Elternbeiträge mit Grenzen'!AA$11),AND($A29&lt;$Y$12,'Info_Elternbeiträge mit Grenzen'!T29='Info_Elternbeiträge mit Grenzen'!AA$12),AND($A29&lt;$Y$13,'Info_Elternbeiträge mit Grenzen'!T29='Info_Elternbeiträge mit Grenzen'!AA$13))=TRUE,'Eingabe Kinderzahlen'!T29," ")</f>
        <v xml:space="preserve"> </v>
      </c>
      <c r="U29" s="301" t="str">
        <f>IF(OR(AND($A29&lt;$Y$9,'Info_Elternbeiträge mit Grenzen'!U29='Info_Elternbeiträge mit Grenzen'!AB$9),AND($A29&lt;$Y$10,'Info_Elternbeiträge mit Grenzen'!U29='Info_Elternbeiträge mit Grenzen'!AB$10),AND($A29&lt;$Y$11,'Info_Elternbeiträge mit Grenzen'!U29='Info_Elternbeiträge mit Grenzen'!AB$11),AND($A29&lt;$Y$12,'Info_Elternbeiträge mit Grenzen'!U29='Info_Elternbeiträge mit Grenzen'!AB$12),AND($A29&lt;$Y$13,'Info_Elternbeiträge mit Grenzen'!U29='Info_Elternbeiträge mit Grenzen'!AB$13))=TRUE,'Eingabe Kinderzahlen'!U29," ")</f>
        <v xml:space="preserve"> </v>
      </c>
      <c r="V29" s="301" t="str">
        <f>IF(OR(AND($A29&lt;$Y$9,'Info_Elternbeiträge mit Grenzen'!V29='Info_Elternbeiträge mit Grenzen'!AC$9),AND($A29&lt;$Y$10,'Info_Elternbeiträge mit Grenzen'!V29='Info_Elternbeiträge mit Grenzen'!AC$10),AND($A29&lt;$Y$11,'Info_Elternbeiträge mit Grenzen'!V29='Info_Elternbeiträge mit Grenzen'!AC$11),AND($A29&lt;$Y$12,'Info_Elternbeiträge mit Grenzen'!V29='Info_Elternbeiträge mit Grenzen'!AC$12),AND($A29&lt;$Y$13,'Info_Elternbeiträge mit Grenzen'!V29='Info_Elternbeiträge mit Grenzen'!AC$13))=TRUE,'Eingabe Kinderzahlen'!V29," ")</f>
        <v xml:space="preserve"> </v>
      </c>
      <c r="W29" s="301" t="str">
        <f>IF(OR(AND($A29&lt;$Y$9,'Info_Elternbeiträge mit Grenzen'!W29='Info_Elternbeiträge mit Grenzen'!AD$9),AND($A29&lt;$Y$10,'Info_Elternbeiträge mit Grenzen'!W29='Info_Elternbeiträge mit Grenzen'!AD$10),AND($A29&lt;$Y$11,'Info_Elternbeiträge mit Grenzen'!W29='Info_Elternbeiträge mit Grenzen'!AD$11),AND($A29&lt;$Y$12,'Info_Elternbeiträge mit Grenzen'!W29='Info_Elternbeiträge mit Grenzen'!AD$12),AND($A29&lt;$Y$13,'Info_Elternbeiträge mit Grenzen'!W29='Info_Elternbeiträge mit Grenzen'!AD$13))=TRUE,'Eingabe Kinderzahlen'!W29," ")</f>
        <v xml:space="preserve"> </v>
      </c>
    </row>
    <row r="30" spans="1:23" x14ac:dyDescent="0.25">
      <c r="A30" s="323">
        <f>Eingabe!A75</f>
        <v>4201</v>
      </c>
      <c r="B30" s="152" t="s">
        <v>6</v>
      </c>
      <c r="C30" s="252">
        <f>Eingabe!D75</f>
        <v>4300</v>
      </c>
      <c r="D30" s="298">
        <f>IF(OR(AND($A30&lt;$Y$9,'Info_Elternbeiträge mit Grenzen'!D30='Info_Elternbeiträge mit Grenzen'!Z$9),AND($A30&lt;$Y$10,'Info_Elternbeiträge mit Grenzen'!D30='Info_Elternbeiträge mit Grenzen'!Z$10),AND($A30&lt;$Y$11,'Info_Elternbeiträge mit Grenzen'!D30='Info_Elternbeiträge mit Grenzen'!Z$11),AND($A30&lt;$Y$12,'Info_Elternbeiträge mit Grenzen'!D30='Info_Elternbeiträge mit Grenzen'!Z$12),AND($A30&lt;$Y$13,'Info_Elternbeiträge mit Grenzen'!D30='Info_Elternbeiträge mit Grenzen'!Z$13))=TRUE,'Eingabe Kinderzahlen'!D30," ")</f>
        <v>0</v>
      </c>
      <c r="E30" s="298">
        <f>IF(OR(AND($A30&lt;$Y$9,'Info_Elternbeiträge mit Grenzen'!E30='Info_Elternbeiträge mit Grenzen'!AA$9),AND($A30&lt;$Y$10,'Info_Elternbeiträge mit Grenzen'!E30='Info_Elternbeiträge mit Grenzen'!AA$10),AND($A30&lt;$Y$11,'Info_Elternbeiträge mit Grenzen'!E30='Info_Elternbeiträge mit Grenzen'!AA$11),AND($A30&lt;$Y$12,'Info_Elternbeiträge mit Grenzen'!E30='Info_Elternbeiträge mit Grenzen'!AA$12),AND($A30&lt;$Y$13,'Info_Elternbeiträge mit Grenzen'!E30='Info_Elternbeiträge mit Grenzen'!AA$13))=TRUE,'Eingabe Kinderzahlen'!E30," ")</f>
        <v>0</v>
      </c>
      <c r="F30" s="298">
        <f>IF(OR(AND($A30&lt;$Y$9,'Info_Elternbeiträge mit Grenzen'!F30='Info_Elternbeiträge mit Grenzen'!AB$9),AND($A30&lt;$Y$10,'Info_Elternbeiträge mit Grenzen'!F30='Info_Elternbeiträge mit Grenzen'!AB$10),AND($A30&lt;$Y$11,'Info_Elternbeiträge mit Grenzen'!F30='Info_Elternbeiträge mit Grenzen'!AB$11),AND($A30&lt;$Y$12,'Info_Elternbeiträge mit Grenzen'!F30='Info_Elternbeiträge mit Grenzen'!AB$12),AND($A30&lt;$Y$13,'Info_Elternbeiträge mit Grenzen'!F30='Info_Elternbeiträge mit Grenzen'!AB$13))=TRUE,'Eingabe Kinderzahlen'!F30," ")</f>
        <v>0</v>
      </c>
      <c r="G30" s="298">
        <f>IF(OR(AND($A30&lt;$Y$9,'Info_Elternbeiträge mit Grenzen'!G30='Info_Elternbeiträge mit Grenzen'!AC$9),AND($A30&lt;$Y$10,'Info_Elternbeiträge mit Grenzen'!G30='Info_Elternbeiträge mit Grenzen'!AC$10),AND($A30&lt;$Y$11,'Info_Elternbeiträge mit Grenzen'!G30='Info_Elternbeiträge mit Grenzen'!AC$11),AND($A30&lt;$Y$12,'Info_Elternbeiträge mit Grenzen'!G30='Info_Elternbeiträge mit Grenzen'!AC$12),AND($A30&lt;$Y$13,'Info_Elternbeiträge mit Grenzen'!G30='Info_Elternbeiträge mit Grenzen'!AC$13))=TRUE,'Eingabe Kinderzahlen'!G30," ")</f>
        <v>0</v>
      </c>
      <c r="H30" s="298">
        <f>IF(OR(AND($A30&lt;$Y$9,'Info_Elternbeiträge mit Grenzen'!H30='Info_Elternbeiträge mit Grenzen'!AD$9),AND($A30&lt;$Y$10,'Info_Elternbeiträge mit Grenzen'!H30='Info_Elternbeiträge mit Grenzen'!AD$10),AND($A30&lt;$Y$11,'Info_Elternbeiträge mit Grenzen'!H30='Info_Elternbeiträge mit Grenzen'!AD$11),AND($A30&lt;$Y$12,'Info_Elternbeiträge mit Grenzen'!H30='Info_Elternbeiträge mit Grenzen'!AD$12),AND($A30&lt;$Y$13,'Info_Elternbeiträge mit Grenzen'!H30='Info_Elternbeiträge mit Grenzen'!AD$13))=TRUE,'Eingabe Kinderzahlen'!H30," ")</f>
        <v>0</v>
      </c>
      <c r="I30" s="299" t="str">
        <f>IF(OR(AND($A30&lt;$Y$9,'Info_Elternbeiträge mit Grenzen'!I30='Info_Elternbeiträge mit Grenzen'!Z$9),AND($A30&lt;$Y$10,'Info_Elternbeiträge mit Grenzen'!I30='Info_Elternbeiträge mit Grenzen'!Z$10),AND($A30&lt;$Y$11,'Info_Elternbeiträge mit Grenzen'!I30='Info_Elternbeiträge mit Grenzen'!Z$11),AND($A30&lt;$Y$12,'Info_Elternbeiträge mit Grenzen'!I30='Info_Elternbeiträge mit Grenzen'!Z$12),AND($A30&lt;$Y$13,'Info_Elternbeiträge mit Grenzen'!I30='Info_Elternbeiträge mit Grenzen'!Z$13))=TRUE,'Eingabe Kinderzahlen'!I30," ")</f>
        <v xml:space="preserve"> </v>
      </c>
      <c r="J30" s="299" t="str">
        <f>IF(OR(AND($A30&lt;$Y$9,'Info_Elternbeiträge mit Grenzen'!J30='Info_Elternbeiträge mit Grenzen'!AA$9),AND($A30&lt;$Y$10,'Info_Elternbeiträge mit Grenzen'!J30='Info_Elternbeiträge mit Grenzen'!AA$10),AND($A30&lt;$Y$11,'Info_Elternbeiträge mit Grenzen'!J30='Info_Elternbeiträge mit Grenzen'!AA$11),AND($A30&lt;$Y$12,'Info_Elternbeiträge mit Grenzen'!J30='Info_Elternbeiträge mit Grenzen'!AA$12),AND($A30&lt;$Y$13,'Info_Elternbeiträge mit Grenzen'!J30='Info_Elternbeiträge mit Grenzen'!AA$13))=TRUE,'Eingabe Kinderzahlen'!J30," ")</f>
        <v xml:space="preserve"> </v>
      </c>
      <c r="K30" s="299" t="str">
        <f>IF(OR(AND($A30&lt;$Y$9,'Info_Elternbeiträge mit Grenzen'!K30='Info_Elternbeiträge mit Grenzen'!AB$9),AND($A30&lt;$Y$10,'Info_Elternbeiträge mit Grenzen'!K30='Info_Elternbeiträge mit Grenzen'!AB$10),AND($A30&lt;$Y$11,'Info_Elternbeiträge mit Grenzen'!K30='Info_Elternbeiträge mit Grenzen'!AB$11),AND($A30&lt;$Y$12,'Info_Elternbeiträge mit Grenzen'!K30='Info_Elternbeiträge mit Grenzen'!AB$12),AND($A30&lt;$Y$13,'Info_Elternbeiträge mit Grenzen'!K30='Info_Elternbeiträge mit Grenzen'!AB$13))=TRUE,'Eingabe Kinderzahlen'!K30," ")</f>
        <v xml:space="preserve"> </v>
      </c>
      <c r="L30" s="299" t="str">
        <f>IF(OR(AND($A30&lt;$Y$9,'Info_Elternbeiträge mit Grenzen'!L30='Info_Elternbeiträge mit Grenzen'!AC$9),AND($A30&lt;$Y$10,'Info_Elternbeiträge mit Grenzen'!L30='Info_Elternbeiträge mit Grenzen'!AC$10),AND($A30&lt;$Y$11,'Info_Elternbeiträge mit Grenzen'!L30='Info_Elternbeiträge mit Grenzen'!AC$11),AND($A30&lt;$Y$12,'Info_Elternbeiträge mit Grenzen'!L30='Info_Elternbeiträge mit Grenzen'!AC$12),AND($A30&lt;$Y$13,'Info_Elternbeiträge mit Grenzen'!L30='Info_Elternbeiträge mit Grenzen'!AC$13))=TRUE,'Eingabe Kinderzahlen'!L30," ")</f>
        <v xml:space="preserve"> </v>
      </c>
      <c r="M30" s="299" t="str">
        <f>IF(OR(AND($A30&lt;$Y$9,'Info_Elternbeiträge mit Grenzen'!M30='Info_Elternbeiträge mit Grenzen'!AD$9),AND($A30&lt;$Y$10,'Info_Elternbeiträge mit Grenzen'!M30='Info_Elternbeiträge mit Grenzen'!AD$10),AND($A30&lt;$Y$11,'Info_Elternbeiträge mit Grenzen'!M30='Info_Elternbeiträge mit Grenzen'!AD$11),AND($A30&lt;$Y$12,'Info_Elternbeiträge mit Grenzen'!M30='Info_Elternbeiträge mit Grenzen'!AD$12),AND($A30&lt;$Y$13,'Info_Elternbeiträge mit Grenzen'!M30='Info_Elternbeiträge mit Grenzen'!AD$13))=TRUE,'Eingabe Kinderzahlen'!M30," ")</f>
        <v xml:space="preserve"> </v>
      </c>
      <c r="N30" s="300" t="str">
        <f>IF(OR(AND($A30&lt;$Y$9,'Info_Elternbeiträge mit Grenzen'!N30='Info_Elternbeiträge mit Grenzen'!Z$9),AND($A30&lt;$Y$10,'Info_Elternbeiträge mit Grenzen'!N30='Info_Elternbeiträge mit Grenzen'!Z$10),AND($A30&lt;$Y$11,'Info_Elternbeiträge mit Grenzen'!N30='Info_Elternbeiträge mit Grenzen'!Z$11),AND($A30&lt;$Y$12,'Info_Elternbeiträge mit Grenzen'!N30='Info_Elternbeiträge mit Grenzen'!Z$12),AND($A30&lt;$Y$13,'Info_Elternbeiträge mit Grenzen'!N30='Info_Elternbeiträge mit Grenzen'!Z$13))=TRUE,'Eingabe Kinderzahlen'!N30," ")</f>
        <v xml:space="preserve"> </v>
      </c>
      <c r="O30" s="300" t="str">
        <f>IF(OR(AND($A30&lt;$Y$9,'Info_Elternbeiträge mit Grenzen'!O30='Info_Elternbeiträge mit Grenzen'!AA$9),AND($A30&lt;$Y$10,'Info_Elternbeiträge mit Grenzen'!O30='Info_Elternbeiträge mit Grenzen'!AA$10),AND($A30&lt;$Y$11,'Info_Elternbeiträge mit Grenzen'!O30='Info_Elternbeiträge mit Grenzen'!AA$11),AND($A30&lt;$Y$12,'Info_Elternbeiträge mit Grenzen'!O30='Info_Elternbeiträge mit Grenzen'!AA$12),AND($A30&lt;$Y$13,'Info_Elternbeiträge mit Grenzen'!O30='Info_Elternbeiträge mit Grenzen'!AA$13))=TRUE,'Eingabe Kinderzahlen'!O30," ")</f>
        <v xml:space="preserve"> </v>
      </c>
      <c r="P30" s="300" t="str">
        <f>IF(OR(AND($A30&lt;$Y$9,'Info_Elternbeiträge mit Grenzen'!P30='Info_Elternbeiträge mit Grenzen'!AB$9),AND($A30&lt;$Y$10,'Info_Elternbeiträge mit Grenzen'!P30='Info_Elternbeiträge mit Grenzen'!AB$10),AND($A30&lt;$Y$11,'Info_Elternbeiträge mit Grenzen'!P30='Info_Elternbeiträge mit Grenzen'!AB$11),AND($A30&lt;$Y$12,'Info_Elternbeiträge mit Grenzen'!P30='Info_Elternbeiträge mit Grenzen'!AB$12),AND($A30&lt;$Y$13,'Info_Elternbeiträge mit Grenzen'!P30='Info_Elternbeiträge mit Grenzen'!AB$13))=TRUE,'Eingabe Kinderzahlen'!P30," ")</f>
        <v xml:space="preserve"> </v>
      </c>
      <c r="Q30" s="300" t="str">
        <f>IF(OR(AND($A30&lt;$Y$9,'Info_Elternbeiträge mit Grenzen'!Q30='Info_Elternbeiträge mit Grenzen'!AC$9),AND($A30&lt;$Y$10,'Info_Elternbeiträge mit Grenzen'!Q30='Info_Elternbeiträge mit Grenzen'!AC$10),AND($A30&lt;$Y$11,'Info_Elternbeiträge mit Grenzen'!Q30='Info_Elternbeiträge mit Grenzen'!AC$11),AND($A30&lt;$Y$12,'Info_Elternbeiträge mit Grenzen'!Q30='Info_Elternbeiträge mit Grenzen'!AC$12),AND($A30&lt;$Y$13,'Info_Elternbeiträge mit Grenzen'!Q30='Info_Elternbeiträge mit Grenzen'!AC$13))=TRUE,'Eingabe Kinderzahlen'!Q30," ")</f>
        <v xml:space="preserve"> </v>
      </c>
      <c r="R30" s="300" t="str">
        <f>IF(OR(AND($A30&lt;$Y$9,'Info_Elternbeiträge mit Grenzen'!R30='Info_Elternbeiträge mit Grenzen'!AD$9),AND($A30&lt;$Y$10,'Info_Elternbeiträge mit Grenzen'!R30='Info_Elternbeiträge mit Grenzen'!AD$10),AND($A30&lt;$Y$11,'Info_Elternbeiträge mit Grenzen'!R30='Info_Elternbeiträge mit Grenzen'!AD$11),AND($A30&lt;$Y$12,'Info_Elternbeiträge mit Grenzen'!R30='Info_Elternbeiträge mit Grenzen'!AD$12),AND($A30&lt;$Y$13,'Info_Elternbeiträge mit Grenzen'!R30='Info_Elternbeiträge mit Grenzen'!AD$13))=TRUE,'Eingabe Kinderzahlen'!R30," ")</f>
        <v xml:space="preserve"> </v>
      </c>
      <c r="S30" s="301" t="str">
        <f>IF(OR(AND($A30&lt;$Y$9,'Info_Elternbeiträge mit Grenzen'!S30='Info_Elternbeiträge mit Grenzen'!Z$9),AND($A30&lt;$Y$10,'Info_Elternbeiträge mit Grenzen'!S30='Info_Elternbeiträge mit Grenzen'!Z$10),AND($A30&lt;$Y$11,'Info_Elternbeiträge mit Grenzen'!S30='Info_Elternbeiträge mit Grenzen'!Z$11),AND($A30&lt;$Y$12,'Info_Elternbeiträge mit Grenzen'!S30='Info_Elternbeiträge mit Grenzen'!Z$12),AND($A30&lt;$Y$13,'Info_Elternbeiträge mit Grenzen'!S30='Info_Elternbeiträge mit Grenzen'!Z$13))=TRUE,'Eingabe Kinderzahlen'!S30," ")</f>
        <v xml:space="preserve"> </v>
      </c>
      <c r="T30" s="301" t="str">
        <f>IF(OR(AND($A30&lt;$Y$9,'Info_Elternbeiträge mit Grenzen'!T30='Info_Elternbeiträge mit Grenzen'!AA$9),AND($A30&lt;$Y$10,'Info_Elternbeiträge mit Grenzen'!T30='Info_Elternbeiträge mit Grenzen'!AA$10),AND($A30&lt;$Y$11,'Info_Elternbeiträge mit Grenzen'!T30='Info_Elternbeiträge mit Grenzen'!AA$11),AND($A30&lt;$Y$12,'Info_Elternbeiträge mit Grenzen'!T30='Info_Elternbeiträge mit Grenzen'!AA$12),AND($A30&lt;$Y$13,'Info_Elternbeiträge mit Grenzen'!T30='Info_Elternbeiträge mit Grenzen'!AA$13))=TRUE,'Eingabe Kinderzahlen'!T30," ")</f>
        <v xml:space="preserve"> </v>
      </c>
      <c r="U30" s="301" t="str">
        <f>IF(OR(AND($A30&lt;$Y$9,'Info_Elternbeiträge mit Grenzen'!U30='Info_Elternbeiträge mit Grenzen'!AB$9),AND($A30&lt;$Y$10,'Info_Elternbeiträge mit Grenzen'!U30='Info_Elternbeiträge mit Grenzen'!AB$10),AND($A30&lt;$Y$11,'Info_Elternbeiträge mit Grenzen'!U30='Info_Elternbeiträge mit Grenzen'!AB$11),AND($A30&lt;$Y$12,'Info_Elternbeiträge mit Grenzen'!U30='Info_Elternbeiträge mit Grenzen'!AB$12),AND($A30&lt;$Y$13,'Info_Elternbeiträge mit Grenzen'!U30='Info_Elternbeiträge mit Grenzen'!AB$13))=TRUE,'Eingabe Kinderzahlen'!U30," ")</f>
        <v xml:space="preserve"> </v>
      </c>
      <c r="V30" s="301" t="str">
        <f>IF(OR(AND($A30&lt;$Y$9,'Info_Elternbeiträge mit Grenzen'!V30='Info_Elternbeiträge mit Grenzen'!AC$9),AND($A30&lt;$Y$10,'Info_Elternbeiträge mit Grenzen'!V30='Info_Elternbeiträge mit Grenzen'!AC$10),AND($A30&lt;$Y$11,'Info_Elternbeiträge mit Grenzen'!V30='Info_Elternbeiträge mit Grenzen'!AC$11),AND($A30&lt;$Y$12,'Info_Elternbeiträge mit Grenzen'!V30='Info_Elternbeiträge mit Grenzen'!AC$12),AND($A30&lt;$Y$13,'Info_Elternbeiträge mit Grenzen'!V30='Info_Elternbeiträge mit Grenzen'!AC$13))=TRUE,'Eingabe Kinderzahlen'!V30," ")</f>
        <v xml:space="preserve"> </v>
      </c>
      <c r="W30" s="301" t="str">
        <f>IF(OR(AND($A30&lt;$Y$9,'Info_Elternbeiträge mit Grenzen'!W30='Info_Elternbeiträge mit Grenzen'!AD$9),AND($A30&lt;$Y$10,'Info_Elternbeiträge mit Grenzen'!W30='Info_Elternbeiträge mit Grenzen'!AD$10),AND($A30&lt;$Y$11,'Info_Elternbeiträge mit Grenzen'!W30='Info_Elternbeiträge mit Grenzen'!AD$11),AND($A30&lt;$Y$12,'Info_Elternbeiträge mit Grenzen'!W30='Info_Elternbeiträge mit Grenzen'!AD$12),AND($A30&lt;$Y$13,'Info_Elternbeiträge mit Grenzen'!W30='Info_Elternbeiträge mit Grenzen'!AD$13))=TRUE,'Eingabe Kinderzahlen'!W30," ")</f>
        <v xml:space="preserve"> </v>
      </c>
    </row>
    <row r="31" spans="1:23" x14ac:dyDescent="0.25">
      <c r="A31" s="323">
        <f>Eingabe!A76</f>
        <v>4301</v>
      </c>
      <c r="B31" s="152" t="s">
        <v>6</v>
      </c>
      <c r="C31" s="252">
        <f>Eingabe!D76</f>
        <v>4400</v>
      </c>
      <c r="D31" s="298">
        <f>IF(OR(AND($A31&lt;$Y$9,'Info_Elternbeiträge mit Grenzen'!D31='Info_Elternbeiträge mit Grenzen'!Z$9),AND($A31&lt;$Y$10,'Info_Elternbeiträge mit Grenzen'!D31='Info_Elternbeiträge mit Grenzen'!Z$10),AND($A31&lt;$Y$11,'Info_Elternbeiträge mit Grenzen'!D31='Info_Elternbeiträge mit Grenzen'!Z$11),AND($A31&lt;$Y$12,'Info_Elternbeiträge mit Grenzen'!D31='Info_Elternbeiträge mit Grenzen'!Z$12),AND($A31&lt;$Y$13,'Info_Elternbeiträge mit Grenzen'!D31='Info_Elternbeiträge mit Grenzen'!Z$13))=TRUE,'Eingabe Kinderzahlen'!D31," ")</f>
        <v>0</v>
      </c>
      <c r="E31" s="298">
        <f>IF(OR(AND($A31&lt;$Y$9,'Info_Elternbeiträge mit Grenzen'!E31='Info_Elternbeiträge mit Grenzen'!AA$9),AND($A31&lt;$Y$10,'Info_Elternbeiträge mit Grenzen'!E31='Info_Elternbeiträge mit Grenzen'!AA$10),AND($A31&lt;$Y$11,'Info_Elternbeiträge mit Grenzen'!E31='Info_Elternbeiträge mit Grenzen'!AA$11),AND($A31&lt;$Y$12,'Info_Elternbeiträge mit Grenzen'!E31='Info_Elternbeiträge mit Grenzen'!AA$12),AND($A31&lt;$Y$13,'Info_Elternbeiträge mit Grenzen'!E31='Info_Elternbeiträge mit Grenzen'!AA$13))=TRUE,'Eingabe Kinderzahlen'!E31," ")</f>
        <v>0</v>
      </c>
      <c r="F31" s="298">
        <f>IF(OR(AND($A31&lt;$Y$9,'Info_Elternbeiträge mit Grenzen'!F31='Info_Elternbeiträge mit Grenzen'!AB$9),AND($A31&lt;$Y$10,'Info_Elternbeiträge mit Grenzen'!F31='Info_Elternbeiträge mit Grenzen'!AB$10),AND($A31&lt;$Y$11,'Info_Elternbeiträge mit Grenzen'!F31='Info_Elternbeiträge mit Grenzen'!AB$11),AND($A31&lt;$Y$12,'Info_Elternbeiträge mit Grenzen'!F31='Info_Elternbeiträge mit Grenzen'!AB$12),AND($A31&lt;$Y$13,'Info_Elternbeiträge mit Grenzen'!F31='Info_Elternbeiträge mit Grenzen'!AB$13))=TRUE,'Eingabe Kinderzahlen'!F31," ")</f>
        <v>0</v>
      </c>
      <c r="G31" s="298">
        <f>IF(OR(AND($A31&lt;$Y$9,'Info_Elternbeiträge mit Grenzen'!G31='Info_Elternbeiträge mit Grenzen'!AC$9),AND($A31&lt;$Y$10,'Info_Elternbeiträge mit Grenzen'!G31='Info_Elternbeiträge mit Grenzen'!AC$10),AND($A31&lt;$Y$11,'Info_Elternbeiträge mit Grenzen'!G31='Info_Elternbeiträge mit Grenzen'!AC$11),AND($A31&lt;$Y$12,'Info_Elternbeiträge mit Grenzen'!G31='Info_Elternbeiträge mit Grenzen'!AC$12),AND($A31&lt;$Y$13,'Info_Elternbeiträge mit Grenzen'!G31='Info_Elternbeiträge mit Grenzen'!AC$13))=TRUE,'Eingabe Kinderzahlen'!G31," ")</f>
        <v>0</v>
      </c>
      <c r="H31" s="298">
        <f>IF(OR(AND($A31&lt;$Y$9,'Info_Elternbeiträge mit Grenzen'!H31='Info_Elternbeiträge mit Grenzen'!AD$9),AND($A31&lt;$Y$10,'Info_Elternbeiträge mit Grenzen'!H31='Info_Elternbeiträge mit Grenzen'!AD$10),AND($A31&lt;$Y$11,'Info_Elternbeiträge mit Grenzen'!H31='Info_Elternbeiträge mit Grenzen'!AD$11),AND($A31&lt;$Y$12,'Info_Elternbeiträge mit Grenzen'!H31='Info_Elternbeiträge mit Grenzen'!AD$12),AND($A31&lt;$Y$13,'Info_Elternbeiträge mit Grenzen'!H31='Info_Elternbeiträge mit Grenzen'!AD$13))=TRUE,'Eingabe Kinderzahlen'!H31," ")</f>
        <v>0</v>
      </c>
      <c r="I31" s="299" t="str">
        <f>IF(OR(AND($A31&lt;$Y$9,'Info_Elternbeiträge mit Grenzen'!I31='Info_Elternbeiträge mit Grenzen'!Z$9),AND($A31&lt;$Y$10,'Info_Elternbeiträge mit Grenzen'!I31='Info_Elternbeiträge mit Grenzen'!Z$10),AND($A31&lt;$Y$11,'Info_Elternbeiträge mit Grenzen'!I31='Info_Elternbeiträge mit Grenzen'!Z$11),AND($A31&lt;$Y$12,'Info_Elternbeiträge mit Grenzen'!I31='Info_Elternbeiträge mit Grenzen'!Z$12),AND($A31&lt;$Y$13,'Info_Elternbeiträge mit Grenzen'!I31='Info_Elternbeiträge mit Grenzen'!Z$13))=TRUE,'Eingabe Kinderzahlen'!I31," ")</f>
        <v xml:space="preserve"> </v>
      </c>
      <c r="J31" s="299" t="str">
        <f>IF(OR(AND($A31&lt;$Y$9,'Info_Elternbeiträge mit Grenzen'!J31='Info_Elternbeiträge mit Grenzen'!AA$9),AND($A31&lt;$Y$10,'Info_Elternbeiträge mit Grenzen'!J31='Info_Elternbeiträge mit Grenzen'!AA$10),AND($A31&lt;$Y$11,'Info_Elternbeiträge mit Grenzen'!J31='Info_Elternbeiträge mit Grenzen'!AA$11),AND($A31&lt;$Y$12,'Info_Elternbeiträge mit Grenzen'!J31='Info_Elternbeiträge mit Grenzen'!AA$12),AND($A31&lt;$Y$13,'Info_Elternbeiträge mit Grenzen'!J31='Info_Elternbeiträge mit Grenzen'!AA$13))=TRUE,'Eingabe Kinderzahlen'!J31," ")</f>
        <v xml:space="preserve"> </v>
      </c>
      <c r="K31" s="299" t="str">
        <f>IF(OR(AND($A31&lt;$Y$9,'Info_Elternbeiträge mit Grenzen'!K31='Info_Elternbeiträge mit Grenzen'!AB$9),AND($A31&lt;$Y$10,'Info_Elternbeiträge mit Grenzen'!K31='Info_Elternbeiträge mit Grenzen'!AB$10),AND($A31&lt;$Y$11,'Info_Elternbeiträge mit Grenzen'!K31='Info_Elternbeiträge mit Grenzen'!AB$11),AND($A31&lt;$Y$12,'Info_Elternbeiträge mit Grenzen'!K31='Info_Elternbeiträge mit Grenzen'!AB$12),AND($A31&lt;$Y$13,'Info_Elternbeiträge mit Grenzen'!K31='Info_Elternbeiträge mit Grenzen'!AB$13))=TRUE,'Eingabe Kinderzahlen'!K31," ")</f>
        <v xml:space="preserve"> </v>
      </c>
      <c r="L31" s="299" t="str">
        <f>IF(OR(AND($A31&lt;$Y$9,'Info_Elternbeiträge mit Grenzen'!L31='Info_Elternbeiträge mit Grenzen'!AC$9),AND($A31&lt;$Y$10,'Info_Elternbeiträge mit Grenzen'!L31='Info_Elternbeiträge mit Grenzen'!AC$10),AND($A31&lt;$Y$11,'Info_Elternbeiträge mit Grenzen'!L31='Info_Elternbeiträge mit Grenzen'!AC$11),AND($A31&lt;$Y$12,'Info_Elternbeiträge mit Grenzen'!L31='Info_Elternbeiträge mit Grenzen'!AC$12),AND($A31&lt;$Y$13,'Info_Elternbeiträge mit Grenzen'!L31='Info_Elternbeiträge mit Grenzen'!AC$13))=TRUE,'Eingabe Kinderzahlen'!L31," ")</f>
        <v xml:space="preserve"> </v>
      </c>
      <c r="M31" s="299" t="str">
        <f>IF(OR(AND($A31&lt;$Y$9,'Info_Elternbeiträge mit Grenzen'!M31='Info_Elternbeiträge mit Grenzen'!AD$9),AND($A31&lt;$Y$10,'Info_Elternbeiträge mit Grenzen'!M31='Info_Elternbeiträge mit Grenzen'!AD$10),AND($A31&lt;$Y$11,'Info_Elternbeiträge mit Grenzen'!M31='Info_Elternbeiträge mit Grenzen'!AD$11),AND($A31&lt;$Y$12,'Info_Elternbeiträge mit Grenzen'!M31='Info_Elternbeiträge mit Grenzen'!AD$12),AND($A31&lt;$Y$13,'Info_Elternbeiträge mit Grenzen'!M31='Info_Elternbeiträge mit Grenzen'!AD$13))=TRUE,'Eingabe Kinderzahlen'!M31," ")</f>
        <v xml:space="preserve"> </v>
      </c>
      <c r="N31" s="300" t="str">
        <f>IF(OR(AND($A31&lt;$Y$9,'Info_Elternbeiträge mit Grenzen'!N31='Info_Elternbeiträge mit Grenzen'!Z$9),AND($A31&lt;$Y$10,'Info_Elternbeiträge mit Grenzen'!N31='Info_Elternbeiträge mit Grenzen'!Z$10),AND($A31&lt;$Y$11,'Info_Elternbeiträge mit Grenzen'!N31='Info_Elternbeiträge mit Grenzen'!Z$11),AND($A31&lt;$Y$12,'Info_Elternbeiträge mit Grenzen'!N31='Info_Elternbeiträge mit Grenzen'!Z$12),AND($A31&lt;$Y$13,'Info_Elternbeiträge mit Grenzen'!N31='Info_Elternbeiträge mit Grenzen'!Z$13))=TRUE,'Eingabe Kinderzahlen'!N31," ")</f>
        <v xml:space="preserve"> </v>
      </c>
      <c r="O31" s="300" t="str">
        <f>IF(OR(AND($A31&lt;$Y$9,'Info_Elternbeiträge mit Grenzen'!O31='Info_Elternbeiträge mit Grenzen'!AA$9),AND($A31&lt;$Y$10,'Info_Elternbeiträge mit Grenzen'!O31='Info_Elternbeiträge mit Grenzen'!AA$10),AND($A31&lt;$Y$11,'Info_Elternbeiträge mit Grenzen'!O31='Info_Elternbeiträge mit Grenzen'!AA$11),AND($A31&lt;$Y$12,'Info_Elternbeiträge mit Grenzen'!O31='Info_Elternbeiträge mit Grenzen'!AA$12),AND($A31&lt;$Y$13,'Info_Elternbeiträge mit Grenzen'!O31='Info_Elternbeiträge mit Grenzen'!AA$13))=TRUE,'Eingabe Kinderzahlen'!O31," ")</f>
        <v xml:space="preserve"> </v>
      </c>
      <c r="P31" s="300" t="str">
        <f>IF(OR(AND($A31&lt;$Y$9,'Info_Elternbeiträge mit Grenzen'!P31='Info_Elternbeiträge mit Grenzen'!AB$9),AND($A31&lt;$Y$10,'Info_Elternbeiträge mit Grenzen'!P31='Info_Elternbeiträge mit Grenzen'!AB$10),AND($A31&lt;$Y$11,'Info_Elternbeiträge mit Grenzen'!P31='Info_Elternbeiträge mit Grenzen'!AB$11),AND($A31&lt;$Y$12,'Info_Elternbeiträge mit Grenzen'!P31='Info_Elternbeiträge mit Grenzen'!AB$12),AND($A31&lt;$Y$13,'Info_Elternbeiträge mit Grenzen'!P31='Info_Elternbeiträge mit Grenzen'!AB$13))=TRUE,'Eingabe Kinderzahlen'!P31," ")</f>
        <v xml:space="preserve"> </v>
      </c>
      <c r="Q31" s="300" t="str">
        <f>IF(OR(AND($A31&lt;$Y$9,'Info_Elternbeiträge mit Grenzen'!Q31='Info_Elternbeiträge mit Grenzen'!AC$9),AND($A31&lt;$Y$10,'Info_Elternbeiträge mit Grenzen'!Q31='Info_Elternbeiträge mit Grenzen'!AC$10),AND($A31&lt;$Y$11,'Info_Elternbeiträge mit Grenzen'!Q31='Info_Elternbeiträge mit Grenzen'!AC$11),AND($A31&lt;$Y$12,'Info_Elternbeiträge mit Grenzen'!Q31='Info_Elternbeiträge mit Grenzen'!AC$12),AND($A31&lt;$Y$13,'Info_Elternbeiträge mit Grenzen'!Q31='Info_Elternbeiträge mit Grenzen'!AC$13))=TRUE,'Eingabe Kinderzahlen'!Q31," ")</f>
        <v xml:space="preserve"> </v>
      </c>
      <c r="R31" s="300" t="str">
        <f>IF(OR(AND($A31&lt;$Y$9,'Info_Elternbeiträge mit Grenzen'!R31='Info_Elternbeiträge mit Grenzen'!AD$9),AND($A31&lt;$Y$10,'Info_Elternbeiträge mit Grenzen'!R31='Info_Elternbeiträge mit Grenzen'!AD$10),AND($A31&lt;$Y$11,'Info_Elternbeiträge mit Grenzen'!R31='Info_Elternbeiträge mit Grenzen'!AD$11),AND($A31&lt;$Y$12,'Info_Elternbeiträge mit Grenzen'!R31='Info_Elternbeiträge mit Grenzen'!AD$12),AND($A31&lt;$Y$13,'Info_Elternbeiträge mit Grenzen'!R31='Info_Elternbeiträge mit Grenzen'!AD$13))=TRUE,'Eingabe Kinderzahlen'!R31," ")</f>
        <v xml:space="preserve"> </v>
      </c>
      <c r="S31" s="301" t="str">
        <f>IF(OR(AND($A31&lt;$Y$9,'Info_Elternbeiträge mit Grenzen'!S31='Info_Elternbeiträge mit Grenzen'!Z$9),AND($A31&lt;$Y$10,'Info_Elternbeiträge mit Grenzen'!S31='Info_Elternbeiträge mit Grenzen'!Z$10),AND($A31&lt;$Y$11,'Info_Elternbeiträge mit Grenzen'!S31='Info_Elternbeiträge mit Grenzen'!Z$11),AND($A31&lt;$Y$12,'Info_Elternbeiträge mit Grenzen'!S31='Info_Elternbeiträge mit Grenzen'!Z$12),AND($A31&lt;$Y$13,'Info_Elternbeiträge mit Grenzen'!S31='Info_Elternbeiträge mit Grenzen'!Z$13))=TRUE,'Eingabe Kinderzahlen'!S31," ")</f>
        <v xml:space="preserve"> </v>
      </c>
      <c r="T31" s="301" t="str">
        <f>IF(OR(AND($A31&lt;$Y$9,'Info_Elternbeiträge mit Grenzen'!T31='Info_Elternbeiträge mit Grenzen'!AA$9),AND($A31&lt;$Y$10,'Info_Elternbeiträge mit Grenzen'!T31='Info_Elternbeiträge mit Grenzen'!AA$10),AND($A31&lt;$Y$11,'Info_Elternbeiträge mit Grenzen'!T31='Info_Elternbeiträge mit Grenzen'!AA$11),AND($A31&lt;$Y$12,'Info_Elternbeiträge mit Grenzen'!T31='Info_Elternbeiträge mit Grenzen'!AA$12),AND($A31&lt;$Y$13,'Info_Elternbeiträge mit Grenzen'!T31='Info_Elternbeiträge mit Grenzen'!AA$13))=TRUE,'Eingabe Kinderzahlen'!T31," ")</f>
        <v xml:space="preserve"> </v>
      </c>
      <c r="U31" s="301" t="str">
        <f>IF(OR(AND($A31&lt;$Y$9,'Info_Elternbeiträge mit Grenzen'!U31='Info_Elternbeiträge mit Grenzen'!AB$9),AND($A31&lt;$Y$10,'Info_Elternbeiträge mit Grenzen'!U31='Info_Elternbeiträge mit Grenzen'!AB$10),AND($A31&lt;$Y$11,'Info_Elternbeiträge mit Grenzen'!U31='Info_Elternbeiträge mit Grenzen'!AB$11),AND($A31&lt;$Y$12,'Info_Elternbeiträge mit Grenzen'!U31='Info_Elternbeiträge mit Grenzen'!AB$12),AND($A31&lt;$Y$13,'Info_Elternbeiträge mit Grenzen'!U31='Info_Elternbeiträge mit Grenzen'!AB$13))=TRUE,'Eingabe Kinderzahlen'!U31," ")</f>
        <v xml:space="preserve"> </v>
      </c>
      <c r="V31" s="301" t="str">
        <f>IF(OR(AND($A31&lt;$Y$9,'Info_Elternbeiträge mit Grenzen'!V31='Info_Elternbeiträge mit Grenzen'!AC$9),AND($A31&lt;$Y$10,'Info_Elternbeiträge mit Grenzen'!V31='Info_Elternbeiträge mit Grenzen'!AC$10),AND($A31&lt;$Y$11,'Info_Elternbeiträge mit Grenzen'!V31='Info_Elternbeiträge mit Grenzen'!AC$11),AND($A31&lt;$Y$12,'Info_Elternbeiträge mit Grenzen'!V31='Info_Elternbeiträge mit Grenzen'!AC$12),AND($A31&lt;$Y$13,'Info_Elternbeiträge mit Grenzen'!V31='Info_Elternbeiträge mit Grenzen'!AC$13))=TRUE,'Eingabe Kinderzahlen'!V31," ")</f>
        <v xml:space="preserve"> </v>
      </c>
      <c r="W31" s="301" t="str">
        <f>IF(OR(AND($A31&lt;$Y$9,'Info_Elternbeiträge mit Grenzen'!W31='Info_Elternbeiträge mit Grenzen'!AD$9),AND($A31&lt;$Y$10,'Info_Elternbeiträge mit Grenzen'!W31='Info_Elternbeiträge mit Grenzen'!AD$10),AND($A31&lt;$Y$11,'Info_Elternbeiträge mit Grenzen'!W31='Info_Elternbeiträge mit Grenzen'!AD$11),AND($A31&lt;$Y$12,'Info_Elternbeiträge mit Grenzen'!W31='Info_Elternbeiträge mit Grenzen'!AD$12),AND($A31&lt;$Y$13,'Info_Elternbeiträge mit Grenzen'!W31='Info_Elternbeiträge mit Grenzen'!AD$13))=TRUE,'Eingabe Kinderzahlen'!W31," ")</f>
        <v xml:space="preserve"> </v>
      </c>
    </row>
    <row r="32" spans="1:23" x14ac:dyDescent="0.25">
      <c r="A32" s="323">
        <f>Eingabe!A77</f>
        <v>4401</v>
      </c>
      <c r="B32" s="152" t="s">
        <v>6</v>
      </c>
      <c r="C32" s="252">
        <f>Eingabe!D77</f>
        <v>4500</v>
      </c>
      <c r="D32" s="298">
        <f>IF(OR(AND($A32&lt;$Y$9,'Info_Elternbeiträge mit Grenzen'!D32='Info_Elternbeiträge mit Grenzen'!Z$9),AND($A32&lt;$Y$10,'Info_Elternbeiträge mit Grenzen'!D32='Info_Elternbeiträge mit Grenzen'!Z$10),AND($A32&lt;$Y$11,'Info_Elternbeiträge mit Grenzen'!D32='Info_Elternbeiträge mit Grenzen'!Z$11),AND($A32&lt;$Y$12,'Info_Elternbeiträge mit Grenzen'!D32='Info_Elternbeiträge mit Grenzen'!Z$12),AND($A32&lt;$Y$13,'Info_Elternbeiträge mit Grenzen'!D32='Info_Elternbeiträge mit Grenzen'!Z$13))=TRUE,'Eingabe Kinderzahlen'!D32," ")</f>
        <v>0</v>
      </c>
      <c r="E32" s="298">
        <f>IF(OR(AND($A32&lt;$Y$9,'Info_Elternbeiträge mit Grenzen'!E32='Info_Elternbeiträge mit Grenzen'!AA$9),AND($A32&lt;$Y$10,'Info_Elternbeiträge mit Grenzen'!E32='Info_Elternbeiträge mit Grenzen'!AA$10),AND($A32&lt;$Y$11,'Info_Elternbeiträge mit Grenzen'!E32='Info_Elternbeiträge mit Grenzen'!AA$11),AND($A32&lt;$Y$12,'Info_Elternbeiträge mit Grenzen'!E32='Info_Elternbeiträge mit Grenzen'!AA$12),AND($A32&lt;$Y$13,'Info_Elternbeiträge mit Grenzen'!E32='Info_Elternbeiträge mit Grenzen'!AA$13))=TRUE,'Eingabe Kinderzahlen'!E32," ")</f>
        <v>0</v>
      </c>
      <c r="F32" s="298">
        <f>IF(OR(AND($A32&lt;$Y$9,'Info_Elternbeiträge mit Grenzen'!F32='Info_Elternbeiträge mit Grenzen'!AB$9),AND($A32&lt;$Y$10,'Info_Elternbeiträge mit Grenzen'!F32='Info_Elternbeiträge mit Grenzen'!AB$10),AND($A32&lt;$Y$11,'Info_Elternbeiträge mit Grenzen'!F32='Info_Elternbeiträge mit Grenzen'!AB$11),AND($A32&lt;$Y$12,'Info_Elternbeiträge mit Grenzen'!F32='Info_Elternbeiträge mit Grenzen'!AB$12),AND($A32&lt;$Y$13,'Info_Elternbeiträge mit Grenzen'!F32='Info_Elternbeiträge mit Grenzen'!AB$13))=TRUE,'Eingabe Kinderzahlen'!F32," ")</f>
        <v>0</v>
      </c>
      <c r="G32" s="298">
        <f>IF(OR(AND($A32&lt;$Y$9,'Info_Elternbeiträge mit Grenzen'!G32='Info_Elternbeiträge mit Grenzen'!AC$9),AND($A32&lt;$Y$10,'Info_Elternbeiträge mit Grenzen'!G32='Info_Elternbeiträge mit Grenzen'!AC$10),AND($A32&lt;$Y$11,'Info_Elternbeiträge mit Grenzen'!G32='Info_Elternbeiträge mit Grenzen'!AC$11),AND($A32&lt;$Y$12,'Info_Elternbeiträge mit Grenzen'!G32='Info_Elternbeiträge mit Grenzen'!AC$12),AND($A32&lt;$Y$13,'Info_Elternbeiträge mit Grenzen'!G32='Info_Elternbeiträge mit Grenzen'!AC$13))=TRUE,'Eingabe Kinderzahlen'!G32," ")</f>
        <v>0</v>
      </c>
      <c r="H32" s="298">
        <f>IF(OR(AND($A32&lt;$Y$9,'Info_Elternbeiträge mit Grenzen'!H32='Info_Elternbeiträge mit Grenzen'!AD$9),AND($A32&lt;$Y$10,'Info_Elternbeiträge mit Grenzen'!H32='Info_Elternbeiträge mit Grenzen'!AD$10),AND($A32&lt;$Y$11,'Info_Elternbeiträge mit Grenzen'!H32='Info_Elternbeiträge mit Grenzen'!AD$11),AND($A32&lt;$Y$12,'Info_Elternbeiträge mit Grenzen'!H32='Info_Elternbeiträge mit Grenzen'!AD$12),AND($A32&lt;$Y$13,'Info_Elternbeiträge mit Grenzen'!H32='Info_Elternbeiträge mit Grenzen'!AD$13))=TRUE,'Eingabe Kinderzahlen'!H32," ")</f>
        <v>0</v>
      </c>
      <c r="I32" s="299" t="str">
        <f>IF(OR(AND($A32&lt;$Y$9,'Info_Elternbeiträge mit Grenzen'!I32='Info_Elternbeiträge mit Grenzen'!Z$9),AND($A32&lt;$Y$10,'Info_Elternbeiträge mit Grenzen'!I32='Info_Elternbeiträge mit Grenzen'!Z$10),AND($A32&lt;$Y$11,'Info_Elternbeiträge mit Grenzen'!I32='Info_Elternbeiträge mit Grenzen'!Z$11),AND($A32&lt;$Y$12,'Info_Elternbeiträge mit Grenzen'!I32='Info_Elternbeiträge mit Grenzen'!Z$12),AND($A32&lt;$Y$13,'Info_Elternbeiträge mit Grenzen'!I32='Info_Elternbeiträge mit Grenzen'!Z$13))=TRUE,'Eingabe Kinderzahlen'!I32," ")</f>
        <v xml:space="preserve"> </v>
      </c>
      <c r="J32" s="299" t="str">
        <f>IF(OR(AND($A32&lt;$Y$9,'Info_Elternbeiträge mit Grenzen'!J32='Info_Elternbeiträge mit Grenzen'!AA$9),AND($A32&lt;$Y$10,'Info_Elternbeiträge mit Grenzen'!J32='Info_Elternbeiträge mit Grenzen'!AA$10),AND($A32&lt;$Y$11,'Info_Elternbeiträge mit Grenzen'!J32='Info_Elternbeiträge mit Grenzen'!AA$11),AND($A32&lt;$Y$12,'Info_Elternbeiträge mit Grenzen'!J32='Info_Elternbeiträge mit Grenzen'!AA$12),AND($A32&lt;$Y$13,'Info_Elternbeiträge mit Grenzen'!J32='Info_Elternbeiträge mit Grenzen'!AA$13))=TRUE,'Eingabe Kinderzahlen'!J32," ")</f>
        <v xml:space="preserve"> </v>
      </c>
      <c r="K32" s="299" t="str">
        <f>IF(OR(AND($A32&lt;$Y$9,'Info_Elternbeiträge mit Grenzen'!K32='Info_Elternbeiträge mit Grenzen'!AB$9),AND($A32&lt;$Y$10,'Info_Elternbeiträge mit Grenzen'!K32='Info_Elternbeiträge mit Grenzen'!AB$10),AND($A32&lt;$Y$11,'Info_Elternbeiträge mit Grenzen'!K32='Info_Elternbeiträge mit Grenzen'!AB$11),AND($A32&lt;$Y$12,'Info_Elternbeiträge mit Grenzen'!K32='Info_Elternbeiträge mit Grenzen'!AB$12),AND($A32&lt;$Y$13,'Info_Elternbeiträge mit Grenzen'!K32='Info_Elternbeiträge mit Grenzen'!AB$13))=TRUE,'Eingabe Kinderzahlen'!K32," ")</f>
        <v xml:space="preserve"> </v>
      </c>
      <c r="L32" s="299" t="str">
        <f>IF(OR(AND($A32&lt;$Y$9,'Info_Elternbeiträge mit Grenzen'!L32='Info_Elternbeiträge mit Grenzen'!AC$9),AND($A32&lt;$Y$10,'Info_Elternbeiträge mit Grenzen'!L32='Info_Elternbeiträge mit Grenzen'!AC$10),AND($A32&lt;$Y$11,'Info_Elternbeiträge mit Grenzen'!L32='Info_Elternbeiträge mit Grenzen'!AC$11),AND($A32&lt;$Y$12,'Info_Elternbeiträge mit Grenzen'!L32='Info_Elternbeiträge mit Grenzen'!AC$12),AND($A32&lt;$Y$13,'Info_Elternbeiträge mit Grenzen'!L32='Info_Elternbeiträge mit Grenzen'!AC$13))=TRUE,'Eingabe Kinderzahlen'!L32," ")</f>
        <v xml:space="preserve"> </v>
      </c>
      <c r="M32" s="299" t="str">
        <f>IF(OR(AND($A32&lt;$Y$9,'Info_Elternbeiträge mit Grenzen'!M32='Info_Elternbeiträge mit Grenzen'!AD$9),AND($A32&lt;$Y$10,'Info_Elternbeiträge mit Grenzen'!M32='Info_Elternbeiträge mit Grenzen'!AD$10),AND($A32&lt;$Y$11,'Info_Elternbeiträge mit Grenzen'!M32='Info_Elternbeiträge mit Grenzen'!AD$11),AND($A32&lt;$Y$12,'Info_Elternbeiträge mit Grenzen'!M32='Info_Elternbeiträge mit Grenzen'!AD$12),AND($A32&lt;$Y$13,'Info_Elternbeiträge mit Grenzen'!M32='Info_Elternbeiträge mit Grenzen'!AD$13))=TRUE,'Eingabe Kinderzahlen'!M32," ")</f>
        <v xml:space="preserve"> </v>
      </c>
      <c r="N32" s="300" t="str">
        <f>IF(OR(AND($A32&lt;$Y$9,'Info_Elternbeiträge mit Grenzen'!N32='Info_Elternbeiträge mit Grenzen'!Z$9),AND($A32&lt;$Y$10,'Info_Elternbeiträge mit Grenzen'!N32='Info_Elternbeiträge mit Grenzen'!Z$10),AND($A32&lt;$Y$11,'Info_Elternbeiträge mit Grenzen'!N32='Info_Elternbeiträge mit Grenzen'!Z$11),AND($A32&lt;$Y$12,'Info_Elternbeiträge mit Grenzen'!N32='Info_Elternbeiträge mit Grenzen'!Z$12),AND($A32&lt;$Y$13,'Info_Elternbeiträge mit Grenzen'!N32='Info_Elternbeiträge mit Grenzen'!Z$13))=TRUE,'Eingabe Kinderzahlen'!N32," ")</f>
        <v xml:space="preserve"> </v>
      </c>
      <c r="O32" s="300" t="str">
        <f>IF(OR(AND($A32&lt;$Y$9,'Info_Elternbeiträge mit Grenzen'!O32='Info_Elternbeiträge mit Grenzen'!AA$9),AND($A32&lt;$Y$10,'Info_Elternbeiträge mit Grenzen'!O32='Info_Elternbeiträge mit Grenzen'!AA$10),AND($A32&lt;$Y$11,'Info_Elternbeiträge mit Grenzen'!O32='Info_Elternbeiträge mit Grenzen'!AA$11),AND($A32&lt;$Y$12,'Info_Elternbeiträge mit Grenzen'!O32='Info_Elternbeiträge mit Grenzen'!AA$12),AND($A32&lt;$Y$13,'Info_Elternbeiträge mit Grenzen'!O32='Info_Elternbeiträge mit Grenzen'!AA$13))=TRUE,'Eingabe Kinderzahlen'!O32," ")</f>
        <v xml:space="preserve"> </v>
      </c>
      <c r="P32" s="300" t="str">
        <f>IF(OR(AND($A32&lt;$Y$9,'Info_Elternbeiträge mit Grenzen'!P32='Info_Elternbeiträge mit Grenzen'!AB$9),AND($A32&lt;$Y$10,'Info_Elternbeiträge mit Grenzen'!P32='Info_Elternbeiträge mit Grenzen'!AB$10),AND($A32&lt;$Y$11,'Info_Elternbeiträge mit Grenzen'!P32='Info_Elternbeiträge mit Grenzen'!AB$11),AND($A32&lt;$Y$12,'Info_Elternbeiträge mit Grenzen'!P32='Info_Elternbeiträge mit Grenzen'!AB$12),AND($A32&lt;$Y$13,'Info_Elternbeiträge mit Grenzen'!P32='Info_Elternbeiträge mit Grenzen'!AB$13))=TRUE,'Eingabe Kinderzahlen'!P32," ")</f>
        <v xml:space="preserve"> </v>
      </c>
      <c r="Q32" s="300" t="str">
        <f>IF(OR(AND($A32&lt;$Y$9,'Info_Elternbeiträge mit Grenzen'!Q32='Info_Elternbeiträge mit Grenzen'!AC$9),AND($A32&lt;$Y$10,'Info_Elternbeiträge mit Grenzen'!Q32='Info_Elternbeiträge mit Grenzen'!AC$10),AND($A32&lt;$Y$11,'Info_Elternbeiträge mit Grenzen'!Q32='Info_Elternbeiträge mit Grenzen'!AC$11),AND($A32&lt;$Y$12,'Info_Elternbeiträge mit Grenzen'!Q32='Info_Elternbeiträge mit Grenzen'!AC$12),AND($A32&lt;$Y$13,'Info_Elternbeiträge mit Grenzen'!Q32='Info_Elternbeiträge mit Grenzen'!AC$13))=TRUE,'Eingabe Kinderzahlen'!Q32," ")</f>
        <v xml:space="preserve"> </v>
      </c>
      <c r="R32" s="300" t="str">
        <f>IF(OR(AND($A32&lt;$Y$9,'Info_Elternbeiträge mit Grenzen'!R32='Info_Elternbeiträge mit Grenzen'!AD$9),AND($A32&lt;$Y$10,'Info_Elternbeiträge mit Grenzen'!R32='Info_Elternbeiträge mit Grenzen'!AD$10),AND($A32&lt;$Y$11,'Info_Elternbeiträge mit Grenzen'!R32='Info_Elternbeiträge mit Grenzen'!AD$11),AND($A32&lt;$Y$12,'Info_Elternbeiträge mit Grenzen'!R32='Info_Elternbeiträge mit Grenzen'!AD$12),AND($A32&lt;$Y$13,'Info_Elternbeiträge mit Grenzen'!R32='Info_Elternbeiträge mit Grenzen'!AD$13))=TRUE,'Eingabe Kinderzahlen'!R32," ")</f>
        <v xml:space="preserve"> </v>
      </c>
      <c r="S32" s="301" t="str">
        <f>IF(OR(AND($A32&lt;$Y$9,'Info_Elternbeiträge mit Grenzen'!S32='Info_Elternbeiträge mit Grenzen'!Z$9),AND($A32&lt;$Y$10,'Info_Elternbeiträge mit Grenzen'!S32='Info_Elternbeiträge mit Grenzen'!Z$10),AND($A32&lt;$Y$11,'Info_Elternbeiträge mit Grenzen'!S32='Info_Elternbeiträge mit Grenzen'!Z$11),AND($A32&lt;$Y$12,'Info_Elternbeiträge mit Grenzen'!S32='Info_Elternbeiträge mit Grenzen'!Z$12),AND($A32&lt;$Y$13,'Info_Elternbeiträge mit Grenzen'!S32='Info_Elternbeiträge mit Grenzen'!Z$13))=TRUE,'Eingabe Kinderzahlen'!S32," ")</f>
        <v xml:space="preserve"> </v>
      </c>
      <c r="T32" s="301" t="str">
        <f>IF(OR(AND($A32&lt;$Y$9,'Info_Elternbeiträge mit Grenzen'!T32='Info_Elternbeiträge mit Grenzen'!AA$9),AND($A32&lt;$Y$10,'Info_Elternbeiträge mit Grenzen'!T32='Info_Elternbeiträge mit Grenzen'!AA$10),AND($A32&lt;$Y$11,'Info_Elternbeiträge mit Grenzen'!T32='Info_Elternbeiträge mit Grenzen'!AA$11),AND($A32&lt;$Y$12,'Info_Elternbeiträge mit Grenzen'!T32='Info_Elternbeiträge mit Grenzen'!AA$12),AND($A32&lt;$Y$13,'Info_Elternbeiträge mit Grenzen'!T32='Info_Elternbeiträge mit Grenzen'!AA$13))=TRUE,'Eingabe Kinderzahlen'!T32," ")</f>
        <v xml:space="preserve"> </v>
      </c>
      <c r="U32" s="301" t="str">
        <f>IF(OR(AND($A32&lt;$Y$9,'Info_Elternbeiträge mit Grenzen'!U32='Info_Elternbeiträge mit Grenzen'!AB$9),AND($A32&lt;$Y$10,'Info_Elternbeiträge mit Grenzen'!U32='Info_Elternbeiträge mit Grenzen'!AB$10),AND($A32&lt;$Y$11,'Info_Elternbeiträge mit Grenzen'!U32='Info_Elternbeiträge mit Grenzen'!AB$11),AND($A32&lt;$Y$12,'Info_Elternbeiträge mit Grenzen'!U32='Info_Elternbeiträge mit Grenzen'!AB$12),AND($A32&lt;$Y$13,'Info_Elternbeiträge mit Grenzen'!U32='Info_Elternbeiträge mit Grenzen'!AB$13))=TRUE,'Eingabe Kinderzahlen'!U32," ")</f>
        <v xml:space="preserve"> </v>
      </c>
      <c r="V32" s="301" t="str">
        <f>IF(OR(AND($A32&lt;$Y$9,'Info_Elternbeiträge mit Grenzen'!V32='Info_Elternbeiträge mit Grenzen'!AC$9),AND($A32&lt;$Y$10,'Info_Elternbeiträge mit Grenzen'!V32='Info_Elternbeiträge mit Grenzen'!AC$10),AND($A32&lt;$Y$11,'Info_Elternbeiträge mit Grenzen'!V32='Info_Elternbeiträge mit Grenzen'!AC$11),AND($A32&lt;$Y$12,'Info_Elternbeiträge mit Grenzen'!V32='Info_Elternbeiträge mit Grenzen'!AC$12),AND($A32&lt;$Y$13,'Info_Elternbeiträge mit Grenzen'!V32='Info_Elternbeiträge mit Grenzen'!AC$13))=TRUE,'Eingabe Kinderzahlen'!V32," ")</f>
        <v xml:space="preserve"> </v>
      </c>
      <c r="W32" s="301" t="str">
        <f>IF(OR(AND($A32&lt;$Y$9,'Info_Elternbeiträge mit Grenzen'!W32='Info_Elternbeiträge mit Grenzen'!AD$9),AND($A32&lt;$Y$10,'Info_Elternbeiträge mit Grenzen'!W32='Info_Elternbeiträge mit Grenzen'!AD$10),AND($A32&lt;$Y$11,'Info_Elternbeiträge mit Grenzen'!W32='Info_Elternbeiträge mit Grenzen'!AD$11),AND($A32&lt;$Y$12,'Info_Elternbeiträge mit Grenzen'!W32='Info_Elternbeiträge mit Grenzen'!AD$12),AND($A32&lt;$Y$13,'Info_Elternbeiträge mit Grenzen'!W32='Info_Elternbeiträge mit Grenzen'!AD$13))=TRUE,'Eingabe Kinderzahlen'!W32," ")</f>
        <v xml:space="preserve"> </v>
      </c>
    </row>
    <row r="33" spans="1:23" x14ac:dyDescent="0.25">
      <c r="A33" s="323">
        <f>Eingabe!A78</f>
        <v>4501</v>
      </c>
      <c r="B33" s="152" t="s">
        <v>6</v>
      </c>
      <c r="C33" s="252">
        <f>Eingabe!D78</f>
        <v>4600</v>
      </c>
      <c r="D33" s="298">
        <f>IF(OR(AND($A33&lt;$Y$9,'Info_Elternbeiträge mit Grenzen'!D33='Info_Elternbeiträge mit Grenzen'!Z$9),AND($A33&lt;$Y$10,'Info_Elternbeiträge mit Grenzen'!D33='Info_Elternbeiträge mit Grenzen'!Z$10),AND($A33&lt;$Y$11,'Info_Elternbeiträge mit Grenzen'!D33='Info_Elternbeiträge mit Grenzen'!Z$11),AND($A33&lt;$Y$12,'Info_Elternbeiträge mit Grenzen'!D33='Info_Elternbeiträge mit Grenzen'!Z$12),AND($A33&lt;$Y$13,'Info_Elternbeiträge mit Grenzen'!D33='Info_Elternbeiträge mit Grenzen'!Z$13))=TRUE,'Eingabe Kinderzahlen'!D33," ")</f>
        <v>0</v>
      </c>
      <c r="E33" s="298">
        <f>IF(OR(AND($A33&lt;$Y$9,'Info_Elternbeiträge mit Grenzen'!E33='Info_Elternbeiträge mit Grenzen'!AA$9),AND($A33&lt;$Y$10,'Info_Elternbeiträge mit Grenzen'!E33='Info_Elternbeiträge mit Grenzen'!AA$10),AND($A33&lt;$Y$11,'Info_Elternbeiträge mit Grenzen'!E33='Info_Elternbeiträge mit Grenzen'!AA$11),AND($A33&lt;$Y$12,'Info_Elternbeiträge mit Grenzen'!E33='Info_Elternbeiträge mit Grenzen'!AA$12),AND($A33&lt;$Y$13,'Info_Elternbeiträge mit Grenzen'!E33='Info_Elternbeiträge mit Grenzen'!AA$13))=TRUE,'Eingabe Kinderzahlen'!E33," ")</f>
        <v>0</v>
      </c>
      <c r="F33" s="298">
        <f>IF(OR(AND($A33&lt;$Y$9,'Info_Elternbeiträge mit Grenzen'!F33='Info_Elternbeiträge mit Grenzen'!AB$9),AND($A33&lt;$Y$10,'Info_Elternbeiträge mit Grenzen'!F33='Info_Elternbeiträge mit Grenzen'!AB$10),AND($A33&lt;$Y$11,'Info_Elternbeiträge mit Grenzen'!F33='Info_Elternbeiträge mit Grenzen'!AB$11),AND($A33&lt;$Y$12,'Info_Elternbeiträge mit Grenzen'!F33='Info_Elternbeiträge mit Grenzen'!AB$12),AND($A33&lt;$Y$13,'Info_Elternbeiträge mit Grenzen'!F33='Info_Elternbeiträge mit Grenzen'!AB$13))=TRUE,'Eingabe Kinderzahlen'!F33," ")</f>
        <v>0</v>
      </c>
      <c r="G33" s="298">
        <f>IF(OR(AND($A33&lt;$Y$9,'Info_Elternbeiträge mit Grenzen'!G33='Info_Elternbeiträge mit Grenzen'!AC$9),AND($A33&lt;$Y$10,'Info_Elternbeiträge mit Grenzen'!G33='Info_Elternbeiträge mit Grenzen'!AC$10),AND($A33&lt;$Y$11,'Info_Elternbeiträge mit Grenzen'!G33='Info_Elternbeiträge mit Grenzen'!AC$11),AND($A33&lt;$Y$12,'Info_Elternbeiträge mit Grenzen'!G33='Info_Elternbeiträge mit Grenzen'!AC$12),AND($A33&lt;$Y$13,'Info_Elternbeiträge mit Grenzen'!G33='Info_Elternbeiträge mit Grenzen'!AC$13))=TRUE,'Eingabe Kinderzahlen'!G33," ")</f>
        <v>0</v>
      </c>
      <c r="H33" s="298">
        <f>IF(OR(AND($A33&lt;$Y$9,'Info_Elternbeiträge mit Grenzen'!H33='Info_Elternbeiträge mit Grenzen'!AD$9),AND($A33&lt;$Y$10,'Info_Elternbeiträge mit Grenzen'!H33='Info_Elternbeiträge mit Grenzen'!AD$10),AND($A33&lt;$Y$11,'Info_Elternbeiträge mit Grenzen'!H33='Info_Elternbeiträge mit Grenzen'!AD$11),AND($A33&lt;$Y$12,'Info_Elternbeiträge mit Grenzen'!H33='Info_Elternbeiträge mit Grenzen'!AD$12),AND($A33&lt;$Y$13,'Info_Elternbeiträge mit Grenzen'!H33='Info_Elternbeiträge mit Grenzen'!AD$13))=TRUE,'Eingabe Kinderzahlen'!H33," ")</f>
        <v>0</v>
      </c>
      <c r="I33" s="299" t="str">
        <f>IF(OR(AND($A33&lt;$Y$9,'Info_Elternbeiträge mit Grenzen'!I33='Info_Elternbeiträge mit Grenzen'!Z$9),AND($A33&lt;$Y$10,'Info_Elternbeiträge mit Grenzen'!I33='Info_Elternbeiträge mit Grenzen'!Z$10),AND($A33&lt;$Y$11,'Info_Elternbeiträge mit Grenzen'!I33='Info_Elternbeiträge mit Grenzen'!Z$11),AND($A33&lt;$Y$12,'Info_Elternbeiträge mit Grenzen'!I33='Info_Elternbeiträge mit Grenzen'!Z$12),AND($A33&lt;$Y$13,'Info_Elternbeiträge mit Grenzen'!I33='Info_Elternbeiträge mit Grenzen'!Z$13))=TRUE,'Eingabe Kinderzahlen'!I33," ")</f>
        <v xml:space="preserve"> </v>
      </c>
      <c r="J33" s="299" t="str">
        <f>IF(OR(AND($A33&lt;$Y$9,'Info_Elternbeiträge mit Grenzen'!J33='Info_Elternbeiträge mit Grenzen'!AA$9),AND($A33&lt;$Y$10,'Info_Elternbeiträge mit Grenzen'!J33='Info_Elternbeiträge mit Grenzen'!AA$10),AND($A33&lt;$Y$11,'Info_Elternbeiträge mit Grenzen'!J33='Info_Elternbeiträge mit Grenzen'!AA$11),AND($A33&lt;$Y$12,'Info_Elternbeiträge mit Grenzen'!J33='Info_Elternbeiträge mit Grenzen'!AA$12),AND($A33&lt;$Y$13,'Info_Elternbeiträge mit Grenzen'!J33='Info_Elternbeiträge mit Grenzen'!AA$13))=TRUE,'Eingabe Kinderzahlen'!J33," ")</f>
        <v xml:space="preserve"> </v>
      </c>
      <c r="K33" s="299" t="str">
        <f>IF(OR(AND($A33&lt;$Y$9,'Info_Elternbeiträge mit Grenzen'!K33='Info_Elternbeiträge mit Grenzen'!AB$9),AND($A33&lt;$Y$10,'Info_Elternbeiträge mit Grenzen'!K33='Info_Elternbeiträge mit Grenzen'!AB$10),AND($A33&lt;$Y$11,'Info_Elternbeiträge mit Grenzen'!K33='Info_Elternbeiträge mit Grenzen'!AB$11),AND($A33&lt;$Y$12,'Info_Elternbeiträge mit Grenzen'!K33='Info_Elternbeiträge mit Grenzen'!AB$12),AND($A33&lt;$Y$13,'Info_Elternbeiträge mit Grenzen'!K33='Info_Elternbeiträge mit Grenzen'!AB$13))=TRUE,'Eingabe Kinderzahlen'!K33," ")</f>
        <v xml:space="preserve"> </v>
      </c>
      <c r="L33" s="299" t="str">
        <f>IF(OR(AND($A33&lt;$Y$9,'Info_Elternbeiträge mit Grenzen'!L33='Info_Elternbeiträge mit Grenzen'!AC$9),AND($A33&lt;$Y$10,'Info_Elternbeiträge mit Grenzen'!L33='Info_Elternbeiträge mit Grenzen'!AC$10),AND($A33&lt;$Y$11,'Info_Elternbeiträge mit Grenzen'!L33='Info_Elternbeiträge mit Grenzen'!AC$11),AND($A33&lt;$Y$12,'Info_Elternbeiträge mit Grenzen'!L33='Info_Elternbeiträge mit Grenzen'!AC$12),AND($A33&lt;$Y$13,'Info_Elternbeiträge mit Grenzen'!L33='Info_Elternbeiträge mit Grenzen'!AC$13))=TRUE,'Eingabe Kinderzahlen'!L33," ")</f>
        <v xml:space="preserve"> </v>
      </c>
      <c r="M33" s="299" t="str">
        <f>IF(OR(AND($A33&lt;$Y$9,'Info_Elternbeiträge mit Grenzen'!M33='Info_Elternbeiträge mit Grenzen'!AD$9),AND($A33&lt;$Y$10,'Info_Elternbeiträge mit Grenzen'!M33='Info_Elternbeiträge mit Grenzen'!AD$10),AND($A33&lt;$Y$11,'Info_Elternbeiträge mit Grenzen'!M33='Info_Elternbeiträge mit Grenzen'!AD$11),AND($A33&lt;$Y$12,'Info_Elternbeiträge mit Grenzen'!M33='Info_Elternbeiträge mit Grenzen'!AD$12),AND($A33&lt;$Y$13,'Info_Elternbeiträge mit Grenzen'!M33='Info_Elternbeiträge mit Grenzen'!AD$13))=TRUE,'Eingabe Kinderzahlen'!M33," ")</f>
        <v xml:space="preserve"> </v>
      </c>
      <c r="N33" s="300" t="str">
        <f>IF(OR(AND($A33&lt;$Y$9,'Info_Elternbeiträge mit Grenzen'!N33='Info_Elternbeiträge mit Grenzen'!Z$9),AND($A33&lt;$Y$10,'Info_Elternbeiträge mit Grenzen'!N33='Info_Elternbeiträge mit Grenzen'!Z$10),AND($A33&lt;$Y$11,'Info_Elternbeiträge mit Grenzen'!N33='Info_Elternbeiträge mit Grenzen'!Z$11),AND($A33&lt;$Y$12,'Info_Elternbeiträge mit Grenzen'!N33='Info_Elternbeiträge mit Grenzen'!Z$12),AND($A33&lt;$Y$13,'Info_Elternbeiträge mit Grenzen'!N33='Info_Elternbeiträge mit Grenzen'!Z$13))=TRUE,'Eingabe Kinderzahlen'!N33," ")</f>
        <v xml:space="preserve"> </v>
      </c>
      <c r="O33" s="300" t="str">
        <f>IF(OR(AND($A33&lt;$Y$9,'Info_Elternbeiträge mit Grenzen'!O33='Info_Elternbeiträge mit Grenzen'!AA$9),AND($A33&lt;$Y$10,'Info_Elternbeiträge mit Grenzen'!O33='Info_Elternbeiträge mit Grenzen'!AA$10),AND($A33&lt;$Y$11,'Info_Elternbeiträge mit Grenzen'!O33='Info_Elternbeiträge mit Grenzen'!AA$11),AND($A33&lt;$Y$12,'Info_Elternbeiträge mit Grenzen'!O33='Info_Elternbeiträge mit Grenzen'!AA$12),AND($A33&lt;$Y$13,'Info_Elternbeiträge mit Grenzen'!O33='Info_Elternbeiträge mit Grenzen'!AA$13))=TRUE,'Eingabe Kinderzahlen'!O33," ")</f>
        <v xml:space="preserve"> </v>
      </c>
      <c r="P33" s="300" t="str">
        <f>IF(OR(AND($A33&lt;$Y$9,'Info_Elternbeiträge mit Grenzen'!P33='Info_Elternbeiträge mit Grenzen'!AB$9),AND($A33&lt;$Y$10,'Info_Elternbeiträge mit Grenzen'!P33='Info_Elternbeiträge mit Grenzen'!AB$10),AND($A33&lt;$Y$11,'Info_Elternbeiträge mit Grenzen'!P33='Info_Elternbeiträge mit Grenzen'!AB$11),AND($A33&lt;$Y$12,'Info_Elternbeiträge mit Grenzen'!P33='Info_Elternbeiträge mit Grenzen'!AB$12),AND($A33&lt;$Y$13,'Info_Elternbeiträge mit Grenzen'!P33='Info_Elternbeiträge mit Grenzen'!AB$13))=TRUE,'Eingabe Kinderzahlen'!P33," ")</f>
        <v xml:space="preserve"> </v>
      </c>
      <c r="Q33" s="300" t="str">
        <f>IF(OR(AND($A33&lt;$Y$9,'Info_Elternbeiträge mit Grenzen'!Q33='Info_Elternbeiträge mit Grenzen'!AC$9),AND($A33&lt;$Y$10,'Info_Elternbeiträge mit Grenzen'!Q33='Info_Elternbeiträge mit Grenzen'!AC$10),AND($A33&lt;$Y$11,'Info_Elternbeiträge mit Grenzen'!Q33='Info_Elternbeiträge mit Grenzen'!AC$11),AND($A33&lt;$Y$12,'Info_Elternbeiträge mit Grenzen'!Q33='Info_Elternbeiträge mit Grenzen'!AC$12),AND($A33&lt;$Y$13,'Info_Elternbeiträge mit Grenzen'!Q33='Info_Elternbeiträge mit Grenzen'!AC$13))=TRUE,'Eingabe Kinderzahlen'!Q33," ")</f>
        <v xml:space="preserve"> </v>
      </c>
      <c r="R33" s="300" t="str">
        <f>IF(OR(AND($A33&lt;$Y$9,'Info_Elternbeiträge mit Grenzen'!R33='Info_Elternbeiträge mit Grenzen'!AD$9),AND($A33&lt;$Y$10,'Info_Elternbeiträge mit Grenzen'!R33='Info_Elternbeiträge mit Grenzen'!AD$10),AND($A33&lt;$Y$11,'Info_Elternbeiträge mit Grenzen'!R33='Info_Elternbeiträge mit Grenzen'!AD$11),AND($A33&lt;$Y$12,'Info_Elternbeiträge mit Grenzen'!R33='Info_Elternbeiträge mit Grenzen'!AD$12),AND($A33&lt;$Y$13,'Info_Elternbeiträge mit Grenzen'!R33='Info_Elternbeiträge mit Grenzen'!AD$13))=TRUE,'Eingabe Kinderzahlen'!R33," ")</f>
        <v xml:space="preserve"> </v>
      </c>
      <c r="S33" s="301" t="str">
        <f>IF(OR(AND($A33&lt;$Y$9,'Info_Elternbeiträge mit Grenzen'!S33='Info_Elternbeiträge mit Grenzen'!Z$9),AND($A33&lt;$Y$10,'Info_Elternbeiträge mit Grenzen'!S33='Info_Elternbeiträge mit Grenzen'!Z$10),AND($A33&lt;$Y$11,'Info_Elternbeiträge mit Grenzen'!S33='Info_Elternbeiträge mit Grenzen'!Z$11),AND($A33&lt;$Y$12,'Info_Elternbeiträge mit Grenzen'!S33='Info_Elternbeiträge mit Grenzen'!Z$12),AND($A33&lt;$Y$13,'Info_Elternbeiträge mit Grenzen'!S33='Info_Elternbeiträge mit Grenzen'!Z$13))=TRUE,'Eingabe Kinderzahlen'!S33," ")</f>
        <v xml:space="preserve"> </v>
      </c>
      <c r="T33" s="301" t="str">
        <f>IF(OR(AND($A33&lt;$Y$9,'Info_Elternbeiträge mit Grenzen'!T33='Info_Elternbeiträge mit Grenzen'!AA$9),AND($A33&lt;$Y$10,'Info_Elternbeiträge mit Grenzen'!T33='Info_Elternbeiträge mit Grenzen'!AA$10),AND($A33&lt;$Y$11,'Info_Elternbeiträge mit Grenzen'!T33='Info_Elternbeiträge mit Grenzen'!AA$11),AND($A33&lt;$Y$12,'Info_Elternbeiträge mit Grenzen'!T33='Info_Elternbeiträge mit Grenzen'!AA$12),AND($A33&lt;$Y$13,'Info_Elternbeiträge mit Grenzen'!T33='Info_Elternbeiträge mit Grenzen'!AA$13))=TRUE,'Eingabe Kinderzahlen'!T33," ")</f>
        <v xml:space="preserve"> </v>
      </c>
      <c r="U33" s="301" t="str">
        <f>IF(OR(AND($A33&lt;$Y$9,'Info_Elternbeiträge mit Grenzen'!U33='Info_Elternbeiträge mit Grenzen'!AB$9),AND($A33&lt;$Y$10,'Info_Elternbeiträge mit Grenzen'!U33='Info_Elternbeiträge mit Grenzen'!AB$10),AND($A33&lt;$Y$11,'Info_Elternbeiträge mit Grenzen'!U33='Info_Elternbeiträge mit Grenzen'!AB$11),AND($A33&lt;$Y$12,'Info_Elternbeiträge mit Grenzen'!U33='Info_Elternbeiträge mit Grenzen'!AB$12),AND($A33&lt;$Y$13,'Info_Elternbeiträge mit Grenzen'!U33='Info_Elternbeiträge mit Grenzen'!AB$13))=TRUE,'Eingabe Kinderzahlen'!U33," ")</f>
        <v xml:space="preserve"> </v>
      </c>
      <c r="V33" s="301" t="str">
        <f>IF(OR(AND($A33&lt;$Y$9,'Info_Elternbeiträge mit Grenzen'!V33='Info_Elternbeiträge mit Grenzen'!AC$9),AND($A33&lt;$Y$10,'Info_Elternbeiträge mit Grenzen'!V33='Info_Elternbeiträge mit Grenzen'!AC$10),AND($A33&lt;$Y$11,'Info_Elternbeiträge mit Grenzen'!V33='Info_Elternbeiträge mit Grenzen'!AC$11),AND($A33&lt;$Y$12,'Info_Elternbeiträge mit Grenzen'!V33='Info_Elternbeiträge mit Grenzen'!AC$12),AND($A33&lt;$Y$13,'Info_Elternbeiträge mit Grenzen'!V33='Info_Elternbeiträge mit Grenzen'!AC$13))=TRUE,'Eingabe Kinderzahlen'!V33," ")</f>
        <v xml:space="preserve"> </v>
      </c>
      <c r="W33" s="301" t="str">
        <f>IF(OR(AND($A33&lt;$Y$9,'Info_Elternbeiträge mit Grenzen'!W33='Info_Elternbeiträge mit Grenzen'!AD$9),AND($A33&lt;$Y$10,'Info_Elternbeiträge mit Grenzen'!W33='Info_Elternbeiträge mit Grenzen'!AD$10),AND($A33&lt;$Y$11,'Info_Elternbeiträge mit Grenzen'!W33='Info_Elternbeiträge mit Grenzen'!AD$11),AND($A33&lt;$Y$12,'Info_Elternbeiträge mit Grenzen'!W33='Info_Elternbeiträge mit Grenzen'!AD$12),AND($A33&lt;$Y$13,'Info_Elternbeiträge mit Grenzen'!W33='Info_Elternbeiträge mit Grenzen'!AD$13))=TRUE,'Eingabe Kinderzahlen'!W33," ")</f>
        <v xml:space="preserve"> </v>
      </c>
    </row>
    <row r="34" spans="1:23" x14ac:dyDescent="0.25">
      <c r="A34" s="323">
        <f>Eingabe!A79</f>
        <v>4601</v>
      </c>
      <c r="B34" s="152" t="s">
        <v>6</v>
      </c>
      <c r="C34" s="252">
        <f>Eingabe!D79</f>
        <v>4700</v>
      </c>
      <c r="D34" s="298" t="str">
        <f>IF(OR(AND($A34&lt;$Y$9,'Info_Elternbeiträge mit Grenzen'!D34='Info_Elternbeiträge mit Grenzen'!Z$9),AND($A34&lt;$Y$10,'Info_Elternbeiträge mit Grenzen'!D34='Info_Elternbeiträge mit Grenzen'!Z$10),AND($A34&lt;$Y$11,'Info_Elternbeiträge mit Grenzen'!D34='Info_Elternbeiträge mit Grenzen'!Z$11),AND($A34&lt;$Y$12,'Info_Elternbeiträge mit Grenzen'!D34='Info_Elternbeiträge mit Grenzen'!Z$12),AND($A34&lt;$Y$13,'Info_Elternbeiträge mit Grenzen'!D34='Info_Elternbeiträge mit Grenzen'!Z$13))=TRUE,'Eingabe Kinderzahlen'!D34," ")</f>
        <v xml:space="preserve"> </v>
      </c>
      <c r="E34" s="298" t="str">
        <f>IF(OR(AND($A34&lt;$Y$9,'Info_Elternbeiträge mit Grenzen'!E34='Info_Elternbeiträge mit Grenzen'!AA$9),AND($A34&lt;$Y$10,'Info_Elternbeiträge mit Grenzen'!E34='Info_Elternbeiträge mit Grenzen'!AA$10),AND($A34&lt;$Y$11,'Info_Elternbeiträge mit Grenzen'!E34='Info_Elternbeiträge mit Grenzen'!AA$11),AND($A34&lt;$Y$12,'Info_Elternbeiträge mit Grenzen'!E34='Info_Elternbeiträge mit Grenzen'!AA$12),AND($A34&lt;$Y$13,'Info_Elternbeiträge mit Grenzen'!E34='Info_Elternbeiträge mit Grenzen'!AA$13))=TRUE,'Eingabe Kinderzahlen'!E34," ")</f>
        <v xml:space="preserve"> </v>
      </c>
      <c r="F34" s="298" t="str">
        <f>IF(OR(AND($A34&lt;$Y$9,'Info_Elternbeiträge mit Grenzen'!F34='Info_Elternbeiträge mit Grenzen'!AB$9),AND($A34&lt;$Y$10,'Info_Elternbeiträge mit Grenzen'!F34='Info_Elternbeiträge mit Grenzen'!AB$10),AND($A34&lt;$Y$11,'Info_Elternbeiträge mit Grenzen'!F34='Info_Elternbeiträge mit Grenzen'!AB$11),AND($A34&lt;$Y$12,'Info_Elternbeiträge mit Grenzen'!F34='Info_Elternbeiträge mit Grenzen'!AB$12),AND($A34&lt;$Y$13,'Info_Elternbeiträge mit Grenzen'!F34='Info_Elternbeiträge mit Grenzen'!AB$13))=TRUE,'Eingabe Kinderzahlen'!F34," ")</f>
        <v xml:space="preserve"> </v>
      </c>
      <c r="G34" s="298" t="str">
        <f>IF(OR(AND($A34&lt;$Y$9,'Info_Elternbeiträge mit Grenzen'!G34='Info_Elternbeiträge mit Grenzen'!AC$9),AND($A34&lt;$Y$10,'Info_Elternbeiträge mit Grenzen'!G34='Info_Elternbeiträge mit Grenzen'!AC$10),AND($A34&lt;$Y$11,'Info_Elternbeiträge mit Grenzen'!G34='Info_Elternbeiträge mit Grenzen'!AC$11),AND($A34&lt;$Y$12,'Info_Elternbeiträge mit Grenzen'!G34='Info_Elternbeiträge mit Grenzen'!AC$12),AND($A34&lt;$Y$13,'Info_Elternbeiträge mit Grenzen'!G34='Info_Elternbeiträge mit Grenzen'!AC$13))=TRUE,'Eingabe Kinderzahlen'!G34," ")</f>
        <v xml:space="preserve"> </v>
      </c>
      <c r="H34" s="298" t="str">
        <f>IF(OR(AND($A34&lt;$Y$9,'Info_Elternbeiträge mit Grenzen'!H34='Info_Elternbeiträge mit Grenzen'!AD$9),AND($A34&lt;$Y$10,'Info_Elternbeiträge mit Grenzen'!H34='Info_Elternbeiträge mit Grenzen'!AD$10),AND($A34&lt;$Y$11,'Info_Elternbeiträge mit Grenzen'!H34='Info_Elternbeiträge mit Grenzen'!AD$11),AND($A34&lt;$Y$12,'Info_Elternbeiträge mit Grenzen'!H34='Info_Elternbeiträge mit Grenzen'!AD$12),AND($A34&lt;$Y$13,'Info_Elternbeiträge mit Grenzen'!H34='Info_Elternbeiträge mit Grenzen'!AD$13))=TRUE,'Eingabe Kinderzahlen'!H34," ")</f>
        <v xml:space="preserve"> </v>
      </c>
      <c r="I34" s="299" t="str">
        <f>IF(OR(AND($A34&lt;$Y$9,'Info_Elternbeiträge mit Grenzen'!I34='Info_Elternbeiträge mit Grenzen'!Z$9),AND($A34&lt;$Y$10,'Info_Elternbeiträge mit Grenzen'!I34='Info_Elternbeiträge mit Grenzen'!Z$10),AND($A34&lt;$Y$11,'Info_Elternbeiträge mit Grenzen'!I34='Info_Elternbeiträge mit Grenzen'!Z$11),AND($A34&lt;$Y$12,'Info_Elternbeiträge mit Grenzen'!I34='Info_Elternbeiträge mit Grenzen'!Z$12),AND($A34&lt;$Y$13,'Info_Elternbeiträge mit Grenzen'!I34='Info_Elternbeiträge mit Grenzen'!Z$13))=TRUE,'Eingabe Kinderzahlen'!I34," ")</f>
        <v xml:space="preserve"> </v>
      </c>
      <c r="J34" s="299" t="str">
        <f>IF(OR(AND($A34&lt;$Y$9,'Info_Elternbeiträge mit Grenzen'!J34='Info_Elternbeiträge mit Grenzen'!AA$9),AND($A34&lt;$Y$10,'Info_Elternbeiträge mit Grenzen'!J34='Info_Elternbeiträge mit Grenzen'!AA$10),AND($A34&lt;$Y$11,'Info_Elternbeiträge mit Grenzen'!J34='Info_Elternbeiträge mit Grenzen'!AA$11),AND($A34&lt;$Y$12,'Info_Elternbeiträge mit Grenzen'!J34='Info_Elternbeiträge mit Grenzen'!AA$12),AND($A34&lt;$Y$13,'Info_Elternbeiträge mit Grenzen'!J34='Info_Elternbeiträge mit Grenzen'!AA$13))=TRUE,'Eingabe Kinderzahlen'!J34," ")</f>
        <v xml:space="preserve"> </v>
      </c>
      <c r="K34" s="299" t="str">
        <f>IF(OR(AND($A34&lt;$Y$9,'Info_Elternbeiträge mit Grenzen'!K34='Info_Elternbeiträge mit Grenzen'!AB$9),AND($A34&lt;$Y$10,'Info_Elternbeiträge mit Grenzen'!K34='Info_Elternbeiträge mit Grenzen'!AB$10),AND($A34&lt;$Y$11,'Info_Elternbeiträge mit Grenzen'!K34='Info_Elternbeiträge mit Grenzen'!AB$11),AND($A34&lt;$Y$12,'Info_Elternbeiträge mit Grenzen'!K34='Info_Elternbeiträge mit Grenzen'!AB$12),AND($A34&lt;$Y$13,'Info_Elternbeiträge mit Grenzen'!K34='Info_Elternbeiträge mit Grenzen'!AB$13))=TRUE,'Eingabe Kinderzahlen'!K34," ")</f>
        <v xml:space="preserve"> </v>
      </c>
      <c r="L34" s="299" t="str">
        <f>IF(OR(AND($A34&lt;$Y$9,'Info_Elternbeiträge mit Grenzen'!L34='Info_Elternbeiträge mit Grenzen'!AC$9),AND($A34&lt;$Y$10,'Info_Elternbeiträge mit Grenzen'!L34='Info_Elternbeiträge mit Grenzen'!AC$10),AND($A34&lt;$Y$11,'Info_Elternbeiträge mit Grenzen'!L34='Info_Elternbeiträge mit Grenzen'!AC$11),AND($A34&lt;$Y$12,'Info_Elternbeiträge mit Grenzen'!L34='Info_Elternbeiträge mit Grenzen'!AC$12),AND($A34&lt;$Y$13,'Info_Elternbeiträge mit Grenzen'!L34='Info_Elternbeiträge mit Grenzen'!AC$13))=TRUE,'Eingabe Kinderzahlen'!L34," ")</f>
        <v xml:space="preserve"> </v>
      </c>
      <c r="M34" s="299" t="str">
        <f>IF(OR(AND($A34&lt;$Y$9,'Info_Elternbeiträge mit Grenzen'!M34='Info_Elternbeiträge mit Grenzen'!AD$9),AND($A34&lt;$Y$10,'Info_Elternbeiträge mit Grenzen'!M34='Info_Elternbeiträge mit Grenzen'!AD$10),AND($A34&lt;$Y$11,'Info_Elternbeiträge mit Grenzen'!M34='Info_Elternbeiträge mit Grenzen'!AD$11),AND($A34&lt;$Y$12,'Info_Elternbeiträge mit Grenzen'!M34='Info_Elternbeiträge mit Grenzen'!AD$12),AND($A34&lt;$Y$13,'Info_Elternbeiträge mit Grenzen'!M34='Info_Elternbeiträge mit Grenzen'!AD$13))=TRUE,'Eingabe Kinderzahlen'!M34," ")</f>
        <v xml:space="preserve"> </v>
      </c>
      <c r="N34" s="300" t="str">
        <f>IF(OR(AND($A34&lt;$Y$9,'Info_Elternbeiträge mit Grenzen'!N34='Info_Elternbeiträge mit Grenzen'!Z$9),AND($A34&lt;$Y$10,'Info_Elternbeiträge mit Grenzen'!N34='Info_Elternbeiträge mit Grenzen'!Z$10),AND($A34&lt;$Y$11,'Info_Elternbeiträge mit Grenzen'!N34='Info_Elternbeiträge mit Grenzen'!Z$11),AND($A34&lt;$Y$12,'Info_Elternbeiträge mit Grenzen'!N34='Info_Elternbeiträge mit Grenzen'!Z$12),AND($A34&lt;$Y$13,'Info_Elternbeiträge mit Grenzen'!N34='Info_Elternbeiträge mit Grenzen'!Z$13))=TRUE,'Eingabe Kinderzahlen'!N34," ")</f>
        <v xml:space="preserve"> </v>
      </c>
      <c r="O34" s="300" t="str">
        <f>IF(OR(AND($A34&lt;$Y$9,'Info_Elternbeiträge mit Grenzen'!O34='Info_Elternbeiträge mit Grenzen'!AA$9),AND($A34&lt;$Y$10,'Info_Elternbeiträge mit Grenzen'!O34='Info_Elternbeiträge mit Grenzen'!AA$10),AND($A34&lt;$Y$11,'Info_Elternbeiträge mit Grenzen'!O34='Info_Elternbeiträge mit Grenzen'!AA$11),AND($A34&lt;$Y$12,'Info_Elternbeiträge mit Grenzen'!O34='Info_Elternbeiträge mit Grenzen'!AA$12),AND($A34&lt;$Y$13,'Info_Elternbeiträge mit Grenzen'!O34='Info_Elternbeiträge mit Grenzen'!AA$13))=TRUE,'Eingabe Kinderzahlen'!O34," ")</f>
        <v xml:space="preserve"> </v>
      </c>
      <c r="P34" s="300" t="str">
        <f>IF(OR(AND($A34&lt;$Y$9,'Info_Elternbeiträge mit Grenzen'!P34='Info_Elternbeiträge mit Grenzen'!AB$9),AND($A34&lt;$Y$10,'Info_Elternbeiträge mit Grenzen'!P34='Info_Elternbeiträge mit Grenzen'!AB$10),AND($A34&lt;$Y$11,'Info_Elternbeiträge mit Grenzen'!P34='Info_Elternbeiträge mit Grenzen'!AB$11),AND($A34&lt;$Y$12,'Info_Elternbeiträge mit Grenzen'!P34='Info_Elternbeiträge mit Grenzen'!AB$12),AND($A34&lt;$Y$13,'Info_Elternbeiträge mit Grenzen'!P34='Info_Elternbeiträge mit Grenzen'!AB$13))=TRUE,'Eingabe Kinderzahlen'!P34," ")</f>
        <v xml:space="preserve"> </v>
      </c>
      <c r="Q34" s="300" t="str">
        <f>IF(OR(AND($A34&lt;$Y$9,'Info_Elternbeiträge mit Grenzen'!Q34='Info_Elternbeiträge mit Grenzen'!AC$9),AND($A34&lt;$Y$10,'Info_Elternbeiträge mit Grenzen'!Q34='Info_Elternbeiträge mit Grenzen'!AC$10),AND($A34&lt;$Y$11,'Info_Elternbeiträge mit Grenzen'!Q34='Info_Elternbeiträge mit Grenzen'!AC$11),AND($A34&lt;$Y$12,'Info_Elternbeiträge mit Grenzen'!Q34='Info_Elternbeiträge mit Grenzen'!AC$12),AND($A34&lt;$Y$13,'Info_Elternbeiträge mit Grenzen'!Q34='Info_Elternbeiträge mit Grenzen'!AC$13))=TRUE,'Eingabe Kinderzahlen'!Q34," ")</f>
        <v xml:space="preserve"> </v>
      </c>
      <c r="R34" s="300" t="str">
        <f>IF(OR(AND($A34&lt;$Y$9,'Info_Elternbeiträge mit Grenzen'!R34='Info_Elternbeiträge mit Grenzen'!AD$9),AND($A34&lt;$Y$10,'Info_Elternbeiträge mit Grenzen'!R34='Info_Elternbeiträge mit Grenzen'!AD$10),AND($A34&lt;$Y$11,'Info_Elternbeiträge mit Grenzen'!R34='Info_Elternbeiträge mit Grenzen'!AD$11),AND($A34&lt;$Y$12,'Info_Elternbeiträge mit Grenzen'!R34='Info_Elternbeiträge mit Grenzen'!AD$12),AND($A34&lt;$Y$13,'Info_Elternbeiträge mit Grenzen'!R34='Info_Elternbeiträge mit Grenzen'!AD$13))=TRUE,'Eingabe Kinderzahlen'!R34," ")</f>
        <v xml:space="preserve"> </v>
      </c>
      <c r="S34" s="301" t="str">
        <f>IF(OR(AND($A34&lt;$Y$9,'Info_Elternbeiträge mit Grenzen'!S34='Info_Elternbeiträge mit Grenzen'!Z$9),AND($A34&lt;$Y$10,'Info_Elternbeiträge mit Grenzen'!S34='Info_Elternbeiträge mit Grenzen'!Z$10),AND($A34&lt;$Y$11,'Info_Elternbeiträge mit Grenzen'!S34='Info_Elternbeiträge mit Grenzen'!Z$11),AND($A34&lt;$Y$12,'Info_Elternbeiträge mit Grenzen'!S34='Info_Elternbeiträge mit Grenzen'!Z$12),AND($A34&lt;$Y$13,'Info_Elternbeiträge mit Grenzen'!S34='Info_Elternbeiträge mit Grenzen'!Z$13))=TRUE,'Eingabe Kinderzahlen'!S34," ")</f>
        <v xml:space="preserve"> </v>
      </c>
      <c r="T34" s="301" t="str">
        <f>IF(OR(AND($A34&lt;$Y$9,'Info_Elternbeiträge mit Grenzen'!T34='Info_Elternbeiträge mit Grenzen'!AA$9),AND($A34&lt;$Y$10,'Info_Elternbeiträge mit Grenzen'!T34='Info_Elternbeiträge mit Grenzen'!AA$10),AND($A34&lt;$Y$11,'Info_Elternbeiträge mit Grenzen'!T34='Info_Elternbeiträge mit Grenzen'!AA$11),AND($A34&lt;$Y$12,'Info_Elternbeiträge mit Grenzen'!T34='Info_Elternbeiträge mit Grenzen'!AA$12),AND($A34&lt;$Y$13,'Info_Elternbeiträge mit Grenzen'!T34='Info_Elternbeiträge mit Grenzen'!AA$13))=TRUE,'Eingabe Kinderzahlen'!T34," ")</f>
        <v xml:space="preserve"> </v>
      </c>
      <c r="U34" s="301" t="str">
        <f>IF(OR(AND($A34&lt;$Y$9,'Info_Elternbeiträge mit Grenzen'!U34='Info_Elternbeiträge mit Grenzen'!AB$9),AND($A34&lt;$Y$10,'Info_Elternbeiträge mit Grenzen'!U34='Info_Elternbeiträge mit Grenzen'!AB$10),AND($A34&lt;$Y$11,'Info_Elternbeiträge mit Grenzen'!U34='Info_Elternbeiträge mit Grenzen'!AB$11),AND($A34&lt;$Y$12,'Info_Elternbeiträge mit Grenzen'!U34='Info_Elternbeiträge mit Grenzen'!AB$12),AND($A34&lt;$Y$13,'Info_Elternbeiträge mit Grenzen'!U34='Info_Elternbeiträge mit Grenzen'!AB$13))=TRUE,'Eingabe Kinderzahlen'!U34," ")</f>
        <v xml:space="preserve"> </v>
      </c>
      <c r="V34" s="301" t="str">
        <f>IF(OR(AND($A34&lt;$Y$9,'Info_Elternbeiträge mit Grenzen'!V34='Info_Elternbeiträge mit Grenzen'!AC$9),AND($A34&lt;$Y$10,'Info_Elternbeiträge mit Grenzen'!V34='Info_Elternbeiträge mit Grenzen'!AC$10),AND($A34&lt;$Y$11,'Info_Elternbeiträge mit Grenzen'!V34='Info_Elternbeiträge mit Grenzen'!AC$11),AND($A34&lt;$Y$12,'Info_Elternbeiträge mit Grenzen'!V34='Info_Elternbeiträge mit Grenzen'!AC$12),AND($A34&lt;$Y$13,'Info_Elternbeiträge mit Grenzen'!V34='Info_Elternbeiträge mit Grenzen'!AC$13))=TRUE,'Eingabe Kinderzahlen'!V34," ")</f>
        <v xml:space="preserve"> </v>
      </c>
      <c r="W34" s="301" t="str">
        <f>IF(OR(AND($A34&lt;$Y$9,'Info_Elternbeiträge mit Grenzen'!W34='Info_Elternbeiträge mit Grenzen'!AD$9),AND($A34&lt;$Y$10,'Info_Elternbeiträge mit Grenzen'!W34='Info_Elternbeiträge mit Grenzen'!AD$10),AND($A34&lt;$Y$11,'Info_Elternbeiträge mit Grenzen'!W34='Info_Elternbeiträge mit Grenzen'!AD$11),AND($A34&lt;$Y$12,'Info_Elternbeiträge mit Grenzen'!W34='Info_Elternbeiträge mit Grenzen'!AD$12),AND($A34&lt;$Y$13,'Info_Elternbeiträge mit Grenzen'!W34='Info_Elternbeiträge mit Grenzen'!AD$13))=TRUE,'Eingabe Kinderzahlen'!W34," ")</f>
        <v xml:space="preserve"> </v>
      </c>
    </row>
    <row r="35" spans="1:23" x14ac:dyDescent="0.25">
      <c r="A35" s="323">
        <f>Eingabe!A80</f>
        <v>4701</v>
      </c>
      <c r="B35" s="152" t="s">
        <v>6</v>
      </c>
      <c r="C35" s="252">
        <f>Eingabe!D80</f>
        <v>4800</v>
      </c>
      <c r="D35" s="298" t="str">
        <f>IF(OR(AND($A35&lt;$Y$9,'Info_Elternbeiträge mit Grenzen'!D35='Info_Elternbeiträge mit Grenzen'!Z$9),AND($A35&lt;$Y$10,'Info_Elternbeiträge mit Grenzen'!D35='Info_Elternbeiträge mit Grenzen'!Z$10),AND($A35&lt;$Y$11,'Info_Elternbeiträge mit Grenzen'!D35='Info_Elternbeiträge mit Grenzen'!Z$11),AND($A35&lt;$Y$12,'Info_Elternbeiträge mit Grenzen'!D35='Info_Elternbeiträge mit Grenzen'!Z$12),AND($A35&lt;$Y$13,'Info_Elternbeiträge mit Grenzen'!D35='Info_Elternbeiträge mit Grenzen'!Z$13))=TRUE,'Eingabe Kinderzahlen'!D35," ")</f>
        <v xml:space="preserve"> </v>
      </c>
      <c r="E35" s="298" t="str">
        <f>IF(OR(AND($A35&lt;$Y$9,'Info_Elternbeiträge mit Grenzen'!E35='Info_Elternbeiträge mit Grenzen'!AA$9),AND($A35&lt;$Y$10,'Info_Elternbeiträge mit Grenzen'!E35='Info_Elternbeiträge mit Grenzen'!AA$10),AND($A35&lt;$Y$11,'Info_Elternbeiträge mit Grenzen'!E35='Info_Elternbeiträge mit Grenzen'!AA$11),AND($A35&lt;$Y$12,'Info_Elternbeiträge mit Grenzen'!E35='Info_Elternbeiträge mit Grenzen'!AA$12),AND($A35&lt;$Y$13,'Info_Elternbeiträge mit Grenzen'!E35='Info_Elternbeiträge mit Grenzen'!AA$13))=TRUE,'Eingabe Kinderzahlen'!E35," ")</f>
        <v xml:space="preserve"> </v>
      </c>
      <c r="F35" s="298" t="str">
        <f>IF(OR(AND($A35&lt;$Y$9,'Info_Elternbeiträge mit Grenzen'!F35='Info_Elternbeiträge mit Grenzen'!AB$9),AND($A35&lt;$Y$10,'Info_Elternbeiträge mit Grenzen'!F35='Info_Elternbeiträge mit Grenzen'!AB$10),AND($A35&lt;$Y$11,'Info_Elternbeiträge mit Grenzen'!F35='Info_Elternbeiträge mit Grenzen'!AB$11),AND($A35&lt;$Y$12,'Info_Elternbeiträge mit Grenzen'!F35='Info_Elternbeiträge mit Grenzen'!AB$12),AND($A35&lt;$Y$13,'Info_Elternbeiträge mit Grenzen'!F35='Info_Elternbeiträge mit Grenzen'!AB$13))=TRUE,'Eingabe Kinderzahlen'!F35," ")</f>
        <v xml:space="preserve"> </v>
      </c>
      <c r="G35" s="298" t="str">
        <f>IF(OR(AND($A35&lt;$Y$9,'Info_Elternbeiträge mit Grenzen'!G35='Info_Elternbeiträge mit Grenzen'!AC$9),AND($A35&lt;$Y$10,'Info_Elternbeiträge mit Grenzen'!G35='Info_Elternbeiträge mit Grenzen'!AC$10),AND($A35&lt;$Y$11,'Info_Elternbeiträge mit Grenzen'!G35='Info_Elternbeiträge mit Grenzen'!AC$11),AND($A35&lt;$Y$12,'Info_Elternbeiträge mit Grenzen'!G35='Info_Elternbeiträge mit Grenzen'!AC$12),AND($A35&lt;$Y$13,'Info_Elternbeiträge mit Grenzen'!G35='Info_Elternbeiträge mit Grenzen'!AC$13))=TRUE,'Eingabe Kinderzahlen'!G35," ")</f>
        <v xml:space="preserve"> </v>
      </c>
      <c r="H35" s="298" t="str">
        <f>IF(OR(AND($A35&lt;$Y$9,'Info_Elternbeiträge mit Grenzen'!H35='Info_Elternbeiträge mit Grenzen'!AD$9),AND($A35&lt;$Y$10,'Info_Elternbeiträge mit Grenzen'!H35='Info_Elternbeiträge mit Grenzen'!AD$10),AND($A35&lt;$Y$11,'Info_Elternbeiträge mit Grenzen'!H35='Info_Elternbeiträge mit Grenzen'!AD$11),AND($A35&lt;$Y$12,'Info_Elternbeiträge mit Grenzen'!H35='Info_Elternbeiträge mit Grenzen'!AD$12),AND($A35&lt;$Y$13,'Info_Elternbeiträge mit Grenzen'!H35='Info_Elternbeiträge mit Grenzen'!AD$13))=TRUE,'Eingabe Kinderzahlen'!H35," ")</f>
        <v xml:space="preserve"> </v>
      </c>
      <c r="I35" s="299" t="str">
        <f>IF(OR(AND($A35&lt;$Y$9,'Info_Elternbeiträge mit Grenzen'!I35='Info_Elternbeiträge mit Grenzen'!Z$9),AND($A35&lt;$Y$10,'Info_Elternbeiträge mit Grenzen'!I35='Info_Elternbeiträge mit Grenzen'!Z$10),AND($A35&lt;$Y$11,'Info_Elternbeiträge mit Grenzen'!I35='Info_Elternbeiträge mit Grenzen'!Z$11),AND($A35&lt;$Y$12,'Info_Elternbeiträge mit Grenzen'!I35='Info_Elternbeiträge mit Grenzen'!Z$12),AND($A35&lt;$Y$13,'Info_Elternbeiträge mit Grenzen'!I35='Info_Elternbeiträge mit Grenzen'!Z$13))=TRUE,'Eingabe Kinderzahlen'!I35," ")</f>
        <v xml:space="preserve"> </v>
      </c>
      <c r="J35" s="299" t="str">
        <f>IF(OR(AND($A35&lt;$Y$9,'Info_Elternbeiträge mit Grenzen'!J35='Info_Elternbeiträge mit Grenzen'!AA$9),AND($A35&lt;$Y$10,'Info_Elternbeiträge mit Grenzen'!J35='Info_Elternbeiträge mit Grenzen'!AA$10),AND($A35&lt;$Y$11,'Info_Elternbeiträge mit Grenzen'!J35='Info_Elternbeiträge mit Grenzen'!AA$11),AND($A35&lt;$Y$12,'Info_Elternbeiträge mit Grenzen'!J35='Info_Elternbeiträge mit Grenzen'!AA$12),AND($A35&lt;$Y$13,'Info_Elternbeiträge mit Grenzen'!J35='Info_Elternbeiträge mit Grenzen'!AA$13))=TRUE,'Eingabe Kinderzahlen'!J35," ")</f>
        <v xml:space="preserve"> </v>
      </c>
      <c r="K35" s="299" t="str">
        <f>IF(OR(AND($A35&lt;$Y$9,'Info_Elternbeiträge mit Grenzen'!K35='Info_Elternbeiträge mit Grenzen'!AB$9),AND($A35&lt;$Y$10,'Info_Elternbeiträge mit Grenzen'!K35='Info_Elternbeiträge mit Grenzen'!AB$10),AND($A35&lt;$Y$11,'Info_Elternbeiträge mit Grenzen'!K35='Info_Elternbeiträge mit Grenzen'!AB$11),AND($A35&lt;$Y$12,'Info_Elternbeiträge mit Grenzen'!K35='Info_Elternbeiträge mit Grenzen'!AB$12),AND($A35&lt;$Y$13,'Info_Elternbeiträge mit Grenzen'!K35='Info_Elternbeiträge mit Grenzen'!AB$13))=TRUE,'Eingabe Kinderzahlen'!K35," ")</f>
        <v xml:space="preserve"> </v>
      </c>
      <c r="L35" s="299" t="str">
        <f>IF(OR(AND($A35&lt;$Y$9,'Info_Elternbeiträge mit Grenzen'!L35='Info_Elternbeiträge mit Grenzen'!AC$9),AND($A35&lt;$Y$10,'Info_Elternbeiträge mit Grenzen'!L35='Info_Elternbeiträge mit Grenzen'!AC$10),AND($A35&lt;$Y$11,'Info_Elternbeiträge mit Grenzen'!L35='Info_Elternbeiträge mit Grenzen'!AC$11),AND($A35&lt;$Y$12,'Info_Elternbeiträge mit Grenzen'!L35='Info_Elternbeiträge mit Grenzen'!AC$12),AND($A35&lt;$Y$13,'Info_Elternbeiträge mit Grenzen'!L35='Info_Elternbeiträge mit Grenzen'!AC$13))=TRUE,'Eingabe Kinderzahlen'!L35," ")</f>
        <v xml:space="preserve"> </v>
      </c>
      <c r="M35" s="299" t="str">
        <f>IF(OR(AND($A35&lt;$Y$9,'Info_Elternbeiträge mit Grenzen'!M35='Info_Elternbeiträge mit Grenzen'!AD$9),AND($A35&lt;$Y$10,'Info_Elternbeiträge mit Grenzen'!M35='Info_Elternbeiträge mit Grenzen'!AD$10),AND($A35&lt;$Y$11,'Info_Elternbeiträge mit Grenzen'!M35='Info_Elternbeiträge mit Grenzen'!AD$11),AND($A35&lt;$Y$12,'Info_Elternbeiträge mit Grenzen'!M35='Info_Elternbeiträge mit Grenzen'!AD$12),AND($A35&lt;$Y$13,'Info_Elternbeiträge mit Grenzen'!M35='Info_Elternbeiträge mit Grenzen'!AD$13))=TRUE,'Eingabe Kinderzahlen'!M35," ")</f>
        <v xml:space="preserve"> </v>
      </c>
      <c r="N35" s="300" t="str">
        <f>IF(OR(AND($A35&lt;$Y$9,'Info_Elternbeiträge mit Grenzen'!N35='Info_Elternbeiträge mit Grenzen'!Z$9),AND($A35&lt;$Y$10,'Info_Elternbeiträge mit Grenzen'!N35='Info_Elternbeiträge mit Grenzen'!Z$10),AND($A35&lt;$Y$11,'Info_Elternbeiträge mit Grenzen'!N35='Info_Elternbeiträge mit Grenzen'!Z$11),AND($A35&lt;$Y$12,'Info_Elternbeiträge mit Grenzen'!N35='Info_Elternbeiträge mit Grenzen'!Z$12),AND($A35&lt;$Y$13,'Info_Elternbeiträge mit Grenzen'!N35='Info_Elternbeiträge mit Grenzen'!Z$13))=TRUE,'Eingabe Kinderzahlen'!N35," ")</f>
        <v xml:space="preserve"> </v>
      </c>
      <c r="O35" s="300" t="str">
        <f>IF(OR(AND($A35&lt;$Y$9,'Info_Elternbeiträge mit Grenzen'!O35='Info_Elternbeiträge mit Grenzen'!AA$9),AND($A35&lt;$Y$10,'Info_Elternbeiträge mit Grenzen'!O35='Info_Elternbeiträge mit Grenzen'!AA$10),AND($A35&lt;$Y$11,'Info_Elternbeiträge mit Grenzen'!O35='Info_Elternbeiträge mit Grenzen'!AA$11),AND($A35&lt;$Y$12,'Info_Elternbeiträge mit Grenzen'!O35='Info_Elternbeiträge mit Grenzen'!AA$12),AND($A35&lt;$Y$13,'Info_Elternbeiträge mit Grenzen'!O35='Info_Elternbeiträge mit Grenzen'!AA$13))=TRUE,'Eingabe Kinderzahlen'!O35," ")</f>
        <v xml:space="preserve"> </v>
      </c>
      <c r="P35" s="300" t="str">
        <f>IF(OR(AND($A35&lt;$Y$9,'Info_Elternbeiträge mit Grenzen'!P35='Info_Elternbeiträge mit Grenzen'!AB$9),AND($A35&lt;$Y$10,'Info_Elternbeiträge mit Grenzen'!P35='Info_Elternbeiträge mit Grenzen'!AB$10),AND($A35&lt;$Y$11,'Info_Elternbeiträge mit Grenzen'!P35='Info_Elternbeiträge mit Grenzen'!AB$11),AND($A35&lt;$Y$12,'Info_Elternbeiträge mit Grenzen'!P35='Info_Elternbeiträge mit Grenzen'!AB$12),AND($A35&lt;$Y$13,'Info_Elternbeiträge mit Grenzen'!P35='Info_Elternbeiträge mit Grenzen'!AB$13))=TRUE,'Eingabe Kinderzahlen'!P35," ")</f>
        <v xml:space="preserve"> </v>
      </c>
      <c r="Q35" s="300" t="str">
        <f>IF(OR(AND($A35&lt;$Y$9,'Info_Elternbeiträge mit Grenzen'!Q35='Info_Elternbeiträge mit Grenzen'!AC$9),AND($A35&lt;$Y$10,'Info_Elternbeiträge mit Grenzen'!Q35='Info_Elternbeiträge mit Grenzen'!AC$10),AND($A35&lt;$Y$11,'Info_Elternbeiträge mit Grenzen'!Q35='Info_Elternbeiträge mit Grenzen'!AC$11),AND($A35&lt;$Y$12,'Info_Elternbeiträge mit Grenzen'!Q35='Info_Elternbeiträge mit Grenzen'!AC$12),AND($A35&lt;$Y$13,'Info_Elternbeiträge mit Grenzen'!Q35='Info_Elternbeiträge mit Grenzen'!AC$13))=TRUE,'Eingabe Kinderzahlen'!Q35," ")</f>
        <v xml:space="preserve"> </v>
      </c>
      <c r="R35" s="300" t="str">
        <f>IF(OR(AND($A35&lt;$Y$9,'Info_Elternbeiträge mit Grenzen'!R35='Info_Elternbeiträge mit Grenzen'!AD$9),AND($A35&lt;$Y$10,'Info_Elternbeiträge mit Grenzen'!R35='Info_Elternbeiträge mit Grenzen'!AD$10),AND($A35&lt;$Y$11,'Info_Elternbeiträge mit Grenzen'!R35='Info_Elternbeiträge mit Grenzen'!AD$11),AND($A35&lt;$Y$12,'Info_Elternbeiträge mit Grenzen'!R35='Info_Elternbeiträge mit Grenzen'!AD$12),AND($A35&lt;$Y$13,'Info_Elternbeiträge mit Grenzen'!R35='Info_Elternbeiträge mit Grenzen'!AD$13))=TRUE,'Eingabe Kinderzahlen'!R35," ")</f>
        <v xml:space="preserve"> </v>
      </c>
      <c r="S35" s="301" t="str">
        <f>IF(OR(AND($A35&lt;$Y$9,'Info_Elternbeiträge mit Grenzen'!S35='Info_Elternbeiträge mit Grenzen'!Z$9),AND($A35&lt;$Y$10,'Info_Elternbeiträge mit Grenzen'!S35='Info_Elternbeiträge mit Grenzen'!Z$10),AND($A35&lt;$Y$11,'Info_Elternbeiträge mit Grenzen'!S35='Info_Elternbeiträge mit Grenzen'!Z$11),AND($A35&lt;$Y$12,'Info_Elternbeiträge mit Grenzen'!S35='Info_Elternbeiträge mit Grenzen'!Z$12),AND($A35&lt;$Y$13,'Info_Elternbeiträge mit Grenzen'!S35='Info_Elternbeiträge mit Grenzen'!Z$13))=TRUE,'Eingabe Kinderzahlen'!S35," ")</f>
        <v xml:space="preserve"> </v>
      </c>
      <c r="T35" s="301" t="str">
        <f>IF(OR(AND($A35&lt;$Y$9,'Info_Elternbeiträge mit Grenzen'!T35='Info_Elternbeiträge mit Grenzen'!AA$9),AND($A35&lt;$Y$10,'Info_Elternbeiträge mit Grenzen'!T35='Info_Elternbeiträge mit Grenzen'!AA$10),AND($A35&lt;$Y$11,'Info_Elternbeiträge mit Grenzen'!T35='Info_Elternbeiträge mit Grenzen'!AA$11),AND($A35&lt;$Y$12,'Info_Elternbeiträge mit Grenzen'!T35='Info_Elternbeiträge mit Grenzen'!AA$12),AND($A35&lt;$Y$13,'Info_Elternbeiträge mit Grenzen'!T35='Info_Elternbeiträge mit Grenzen'!AA$13))=TRUE,'Eingabe Kinderzahlen'!T35," ")</f>
        <v xml:space="preserve"> </v>
      </c>
      <c r="U35" s="301" t="str">
        <f>IF(OR(AND($A35&lt;$Y$9,'Info_Elternbeiträge mit Grenzen'!U35='Info_Elternbeiträge mit Grenzen'!AB$9),AND($A35&lt;$Y$10,'Info_Elternbeiträge mit Grenzen'!U35='Info_Elternbeiträge mit Grenzen'!AB$10),AND($A35&lt;$Y$11,'Info_Elternbeiträge mit Grenzen'!U35='Info_Elternbeiträge mit Grenzen'!AB$11),AND($A35&lt;$Y$12,'Info_Elternbeiträge mit Grenzen'!U35='Info_Elternbeiträge mit Grenzen'!AB$12),AND($A35&lt;$Y$13,'Info_Elternbeiträge mit Grenzen'!U35='Info_Elternbeiträge mit Grenzen'!AB$13))=TRUE,'Eingabe Kinderzahlen'!U35," ")</f>
        <v xml:space="preserve"> </v>
      </c>
      <c r="V35" s="301" t="str">
        <f>IF(OR(AND($A35&lt;$Y$9,'Info_Elternbeiträge mit Grenzen'!V35='Info_Elternbeiträge mit Grenzen'!AC$9),AND($A35&lt;$Y$10,'Info_Elternbeiträge mit Grenzen'!V35='Info_Elternbeiträge mit Grenzen'!AC$10),AND($A35&lt;$Y$11,'Info_Elternbeiträge mit Grenzen'!V35='Info_Elternbeiträge mit Grenzen'!AC$11),AND($A35&lt;$Y$12,'Info_Elternbeiträge mit Grenzen'!V35='Info_Elternbeiträge mit Grenzen'!AC$12),AND($A35&lt;$Y$13,'Info_Elternbeiträge mit Grenzen'!V35='Info_Elternbeiträge mit Grenzen'!AC$13))=TRUE,'Eingabe Kinderzahlen'!V35," ")</f>
        <v xml:space="preserve"> </v>
      </c>
      <c r="W35" s="301" t="str">
        <f>IF(OR(AND($A35&lt;$Y$9,'Info_Elternbeiträge mit Grenzen'!W35='Info_Elternbeiträge mit Grenzen'!AD$9),AND($A35&lt;$Y$10,'Info_Elternbeiträge mit Grenzen'!W35='Info_Elternbeiträge mit Grenzen'!AD$10),AND($A35&lt;$Y$11,'Info_Elternbeiträge mit Grenzen'!W35='Info_Elternbeiträge mit Grenzen'!AD$11),AND($A35&lt;$Y$12,'Info_Elternbeiträge mit Grenzen'!W35='Info_Elternbeiträge mit Grenzen'!AD$12),AND($A35&lt;$Y$13,'Info_Elternbeiträge mit Grenzen'!W35='Info_Elternbeiträge mit Grenzen'!AD$13))=TRUE,'Eingabe Kinderzahlen'!W35," ")</f>
        <v xml:space="preserve"> </v>
      </c>
    </row>
    <row r="36" spans="1:23" x14ac:dyDescent="0.25">
      <c r="A36" s="323">
        <f>Eingabe!A81</f>
        <v>4801</v>
      </c>
      <c r="B36" s="152" t="s">
        <v>6</v>
      </c>
      <c r="C36" s="252">
        <f>Eingabe!D81</f>
        <v>4900</v>
      </c>
      <c r="D36" s="298" t="str">
        <f>IF(OR(AND($A36&lt;$Y$9,'Info_Elternbeiträge mit Grenzen'!D36='Info_Elternbeiträge mit Grenzen'!Z$9),AND($A36&lt;$Y$10,'Info_Elternbeiträge mit Grenzen'!D36='Info_Elternbeiträge mit Grenzen'!Z$10),AND($A36&lt;$Y$11,'Info_Elternbeiträge mit Grenzen'!D36='Info_Elternbeiträge mit Grenzen'!Z$11),AND($A36&lt;$Y$12,'Info_Elternbeiträge mit Grenzen'!D36='Info_Elternbeiträge mit Grenzen'!Z$12),AND($A36&lt;$Y$13,'Info_Elternbeiträge mit Grenzen'!D36='Info_Elternbeiträge mit Grenzen'!Z$13))=TRUE,'Eingabe Kinderzahlen'!D36," ")</f>
        <v xml:space="preserve"> </v>
      </c>
      <c r="E36" s="298" t="str">
        <f>IF(OR(AND($A36&lt;$Y$9,'Info_Elternbeiträge mit Grenzen'!E36='Info_Elternbeiträge mit Grenzen'!AA$9),AND($A36&lt;$Y$10,'Info_Elternbeiträge mit Grenzen'!E36='Info_Elternbeiträge mit Grenzen'!AA$10),AND($A36&lt;$Y$11,'Info_Elternbeiträge mit Grenzen'!E36='Info_Elternbeiträge mit Grenzen'!AA$11),AND($A36&lt;$Y$12,'Info_Elternbeiträge mit Grenzen'!E36='Info_Elternbeiträge mit Grenzen'!AA$12),AND($A36&lt;$Y$13,'Info_Elternbeiträge mit Grenzen'!E36='Info_Elternbeiträge mit Grenzen'!AA$13))=TRUE,'Eingabe Kinderzahlen'!E36," ")</f>
        <v xml:space="preserve"> </v>
      </c>
      <c r="F36" s="298" t="str">
        <f>IF(OR(AND($A36&lt;$Y$9,'Info_Elternbeiträge mit Grenzen'!F36='Info_Elternbeiträge mit Grenzen'!AB$9),AND($A36&lt;$Y$10,'Info_Elternbeiträge mit Grenzen'!F36='Info_Elternbeiträge mit Grenzen'!AB$10),AND($A36&lt;$Y$11,'Info_Elternbeiträge mit Grenzen'!F36='Info_Elternbeiträge mit Grenzen'!AB$11),AND($A36&lt;$Y$12,'Info_Elternbeiträge mit Grenzen'!F36='Info_Elternbeiträge mit Grenzen'!AB$12),AND($A36&lt;$Y$13,'Info_Elternbeiträge mit Grenzen'!F36='Info_Elternbeiträge mit Grenzen'!AB$13))=TRUE,'Eingabe Kinderzahlen'!F36," ")</f>
        <v xml:space="preserve"> </v>
      </c>
      <c r="G36" s="298" t="str">
        <f>IF(OR(AND($A36&lt;$Y$9,'Info_Elternbeiträge mit Grenzen'!G36='Info_Elternbeiträge mit Grenzen'!AC$9),AND($A36&lt;$Y$10,'Info_Elternbeiträge mit Grenzen'!G36='Info_Elternbeiträge mit Grenzen'!AC$10),AND($A36&lt;$Y$11,'Info_Elternbeiträge mit Grenzen'!G36='Info_Elternbeiträge mit Grenzen'!AC$11),AND($A36&lt;$Y$12,'Info_Elternbeiträge mit Grenzen'!G36='Info_Elternbeiträge mit Grenzen'!AC$12),AND($A36&lt;$Y$13,'Info_Elternbeiträge mit Grenzen'!G36='Info_Elternbeiträge mit Grenzen'!AC$13))=TRUE,'Eingabe Kinderzahlen'!G36," ")</f>
        <v xml:space="preserve"> </v>
      </c>
      <c r="H36" s="298" t="str">
        <f>IF(OR(AND($A36&lt;$Y$9,'Info_Elternbeiträge mit Grenzen'!H36='Info_Elternbeiträge mit Grenzen'!AD$9),AND($A36&lt;$Y$10,'Info_Elternbeiträge mit Grenzen'!H36='Info_Elternbeiträge mit Grenzen'!AD$10),AND($A36&lt;$Y$11,'Info_Elternbeiträge mit Grenzen'!H36='Info_Elternbeiträge mit Grenzen'!AD$11),AND($A36&lt;$Y$12,'Info_Elternbeiträge mit Grenzen'!H36='Info_Elternbeiträge mit Grenzen'!AD$12),AND($A36&lt;$Y$13,'Info_Elternbeiträge mit Grenzen'!H36='Info_Elternbeiträge mit Grenzen'!AD$13))=TRUE,'Eingabe Kinderzahlen'!H36," ")</f>
        <v xml:space="preserve"> </v>
      </c>
      <c r="I36" s="299" t="str">
        <f>IF(OR(AND($A36&lt;$Y$9,'Info_Elternbeiträge mit Grenzen'!I36='Info_Elternbeiträge mit Grenzen'!Z$9),AND($A36&lt;$Y$10,'Info_Elternbeiträge mit Grenzen'!I36='Info_Elternbeiträge mit Grenzen'!Z$10),AND($A36&lt;$Y$11,'Info_Elternbeiträge mit Grenzen'!I36='Info_Elternbeiträge mit Grenzen'!Z$11),AND($A36&lt;$Y$12,'Info_Elternbeiträge mit Grenzen'!I36='Info_Elternbeiträge mit Grenzen'!Z$12),AND($A36&lt;$Y$13,'Info_Elternbeiträge mit Grenzen'!I36='Info_Elternbeiträge mit Grenzen'!Z$13))=TRUE,'Eingabe Kinderzahlen'!I36," ")</f>
        <v xml:space="preserve"> </v>
      </c>
      <c r="J36" s="299" t="str">
        <f>IF(OR(AND($A36&lt;$Y$9,'Info_Elternbeiträge mit Grenzen'!J36='Info_Elternbeiträge mit Grenzen'!AA$9),AND($A36&lt;$Y$10,'Info_Elternbeiträge mit Grenzen'!J36='Info_Elternbeiträge mit Grenzen'!AA$10),AND($A36&lt;$Y$11,'Info_Elternbeiträge mit Grenzen'!J36='Info_Elternbeiträge mit Grenzen'!AA$11),AND($A36&lt;$Y$12,'Info_Elternbeiträge mit Grenzen'!J36='Info_Elternbeiträge mit Grenzen'!AA$12),AND($A36&lt;$Y$13,'Info_Elternbeiträge mit Grenzen'!J36='Info_Elternbeiträge mit Grenzen'!AA$13))=TRUE,'Eingabe Kinderzahlen'!J36," ")</f>
        <v xml:space="preserve"> </v>
      </c>
      <c r="K36" s="299" t="str">
        <f>IF(OR(AND($A36&lt;$Y$9,'Info_Elternbeiträge mit Grenzen'!K36='Info_Elternbeiträge mit Grenzen'!AB$9),AND($A36&lt;$Y$10,'Info_Elternbeiträge mit Grenzen'!K36='Info_Elternbeiträge mit Grenzen'!AB$10),AND($A36&lt;$Y$11,'Info_Elternbeiträge mit Grenzen'!K36='Info_Elternbeiträge mit Grenzen'!AB$11),AND($A36&lt;$Y$12,'Info_Elternbeiträge mit Grenzen'!K36='Info_Elternbeiträge mit Grenzen'!AB$12),AND($A36&lt;$Y$13,'Info_Elternbeiträge mit Grenzen'!K36='Info_Elternbeiträge mit Grenzen'!AB$13))=TRUE,'Eingabe Kinderzahlen'!K36," ")</f>
        <v xml:space="preserve"> </v>
      </c>
      <c r="L36" s="299" t="str">
        <f>IF(OR(AND($A36&lt;$Y$9,'Info_Elternbeiträge mit Grenzen'!L36='Info_Elternbeiträge mit Grenzen'!AC$9),AND($A36&lt;$Y$10,'Info_Elternbeiträge mit Grenzen'!L36='Info_Elternbeiträge mit Grenzen'!AC$10),AND($A36&lt;$Y$11,'Info_Elternbeiträge mit Grenzen'!L36='Info_Elternbeiträge mit Grenzen'!AC$11),AND($A36&lt;$Y$12,'Info_Elternbeiträge mit Grenzen'!L36='Info_Elternbeiträge mit Grenzen'!AC$12),AND($A36&lt;$Y$13,'Info_Elternbeiträge mit Grenzen'!L36='Info_Elternbeiträge mit Grenzen'!AC$13))=TRUE,'Eingabe Kinderzahlen'!L36," ")</f>
        <v xml:space="preserve"> </v>
      </c>
      <c r="M36" s="299" t="str">
        <f>IF(OR(AND($A36&lt;$Y$9,'Info_Elternbeiträge mit Grenzen'!M36='Info_Elternbeiträge mit Grenzen'!AD$9),AND($A36&lt;$Y$10,'Info_Elternbeiträge mit Grenzen'!M36='Info_Elternbeiträge mit Grenzen'!AD$10),AND($A36&lt;$Y$11,'Info_Elternbeiträge mit Grenzen'!M36='Info_Elternbeiträge mit Grenzen'!AD$11),AND($A36&lt;$Y$12,'Info_Elternbeiträge mit Grenzen'!M36='Info_Elternbeiträge mit Grenzen'!AD$12),AND($A36&lt;$Y$13,'Info_Elternbeiträge mit Grenzen'!M36='Info_Elternbeiträge mit Grenzen'!AD$13))=TRUE,'Eingabe Kinderzahlen'!M36," ")</f>
        <v xml:space="preserve"> </v>
      </c>
      <c r="N36" s="300" t="str">
        <f>IF(OR(AND($A36&lt;$Y$9,'Info_Elternbeiträge mit Grenzen'!N36='Info_Elternbeiträge mit Grenzen'!Z$9),AND($A36&lt;$Y$10,'Info_Elternbeiträge mit Grenzen'!N36='Info_Elternbeiträge mit Grenzen'!Z$10),AND($A36&lt;$Y$11,'Info_Elternbeiträge mit Grenzen'!N36='Info_Elternbeiträge mit Grenzen'!Z$11),AND($A36&lt;$Y$12,'Info_Elternbeiträge mit Grenzen'!N36='Info_Elternbeiträge mit Grenzen'!Z$12),AND($A36&lt;$Y$13,'Info_Elternbeiträge mit Grenzen'!N36='Info_Elternbeiträge mit Grenzen'!Z$13))=TRUE,'Eingabe Kinderzahlen'!N36," ")</f>
        <v xml:space="preserve"> </v>
      </c>
      <c r="O36" s="300" t="str">
        <f>IF(OR(AND($A36&lt;$Y$9,'Info_Elternbeiträge mit Grenzen'!O36='Info_Elternbeiträge mit Grenzen'!AA$9),AND($A36&lt;$Y$10,'Info_Elternbeiträge mit Grenzen'!O36='Info_Elternbeiträge mit Grenzen'!AA$10),AND($A36&lt;$Y$11,'Info_Elternbeiträge mit Grenzen'!O36='Info_Elternbeiträge mit Grenzen'!AA$11),AND($A36&lt;$Y$12,'Info_Elternbeiträge mit Grenzen'!O36='Info_Elternbeiträge mit Grenzen'!AA$12),AND($A36&lt;$Y$13,'Info_Elternbeiträge mit Grenzen'!O36='Info_Elternbeiträge mit Grenzen'!AA$13))=TRUE,'Eingabe Kinderzahlen'!O36," ")</f>
        <v xml:space="preserve"> </v>
      </c>
      <c r="P36" s="300" t="str">
        <f>IF(OR(AND($A36&lt;$Y$9,'Info_Elternbeiträge mit Grenzen'!P36='Info_Elternbeiträge mit Grenzen'!AB$9),AND($A36&lt;$Y$10,'Info_Elternbeiträge mit Grenzen'!P36='Info_Elternbeiträge mit Grenzen'!AB$10),AND($A36&lt;$Y$11,'Info_Elternbeiträge mit Grenzen'!P36='Info_Elternbeiträge mit Grenzen'!AB$11),AND($A36&lt;$Y$12,'Info_Elternbeiträge mit Grenzen'!P36='Info_Elternbeiträge mit Grenzen'!AB$12),AND($A36&lt;$Y$13,'Info_Elternbeiträge mit Grenzen'!P36='Info_Elternbeiträge mit Grenzen'!AB$13))=TRUE,'Eingabe Kinderzahlen'!P36," ")</f>
        <v xml:space="preserve"> </v>
      </c>
      <c r="Q36" s="300" t="str">
        <f>IF(OR(AND($A36&lt;$Y$9,'Info_Elternbeiträge mit Grenzen'!Q36='Info_Elternbeiträge mit Grenzen'!AC$9),AND($A36&lt;$Y$10,'Info_Elternbeiträge mit Grenzen'!Q36='Info_Elternbeiträge mit Grenzen'!AC$10),AND($A36&lt;$Y$11,'Info_Elternbeiträge mit Grenzen'!Q36='Info_Elternbeiträge mit Grenzen'!AC$11),AND($A36&lt;$Y$12,'Info_Elternbeiträge mit Grenzen'!Q36='Info_Elternbeiträge mit Grenzen'!AC$12),AND($A36&lt;$Y$13,'Info_Elternbeiträge mit Grenzen'!Q36='Info_Elternbeiträge mit Grenzen'!AC$13))=TRUE,'Eingabe Kinderzahlen'!Q36," ")</f>
        <v xml:space="preserve"> </v>
      </c>
      <c r="R36" s="300" t="str">
        <f>IF(OR(AND($A36&lt;$Y$9,'Info_Elternbeiträge mit Grenzen'!R36='Info_Elternbeiträge mit Grenzen'!AD$9),AND($A36&lt;$Y$10,'Info_Elternbeiträge mit Grenzen'!R36='Info_Elternbeiträge mit Grenzen'!AD$10),AND($A36&lt;$Y$11,'Info_Elternbeiträge mit Grenzen'!R36='Info_Elternbeiträge mit Grenzen'!AD$11),AND($A36&lt;$Y$12,'Info_Elternbeiträge mit Grenzen'!R36='Info_Elternbeiträge mit Grenzen'!AD$12),AND($A36&lt;$Y$13,'Info_Elternbeiträge mit Grenzen'!R36='Info_Elternbeiträge mit Grenzen'!AD$13))=TRUE,'Eingabe Kinderzahlen'!R36," ")</f>
        <v xml:space="preserve"> </v>
      </c>
      <c r="S36" s="301" t="str">
        <f>IF(OR(AND($A36&lt;$Y$9,'Info_Elternbeiträge mit Grenzen'!S36='Info_Elternbeiträge mit Grenzen'!Z$9),AND($A36&lt;$Y$10,'Info_Elternbeiträge mit Grenzen'!S36='Info_Elternbeiträge mit Grenzen'!Z$10),AND($A36&lt;$Y$11,'Info_Elternbeiträge mit Grenzen'!S36='Info_Elternbeiträge mit Grenzen'!Z$11),AND($A36&lt;$Y$12,'Info_Elternbeiträge mit Grenzen'!S36='Info_Elternbeiträge mit Grenzen'!Z$12),AND($A36&lt;$Y$13,'Info_Elternbeiträge mit Grenzen'!S36='Info_Elternbeiträge mit Grenzen'!Z$13))=TRUE,'Eingabe Kinderzahlen'!S36," ")</f>
        <v xml:space="preserve"> </v>
      </c>
      <c r="T36" s="301" t="str">
        <f>IF(OR(AND($A36&lt;$Y$9,'Info_Elternbeiträge mit Grenzen'!T36='Info_Elternbeiträge mit Grenzen'!AA$9),AND($A36&lt;$Y$10,'Info_Elternbeiträge mit Grenzen'!T36='Info_Elternbeiträge mit Grenzen'!AA$10),AND($A36&lt;$Y$11,'Info_Elternbeiträge mit Grenzen'!T36='Info_Elternbeiträge mit Grenzen'!AA$11),AND($A36&lt;$Y$12,'Info_Elternbeiträge mit Grenzen'!T36='Info_Elternbeiträge mit Grenzen'!AA$12),AND($A36&lt;$Y$13,'Info_Elternbeiträge mit Grenzen'!T36='Info_Elternbeiträge mit Grenzen'!AA$13))=TRUE,'Eingabe Kinderzahlen'!T36," ")</f>
        <v xml:space="preserve"> </v>
      </c>
      <c r="U36" s="301" t="str">
        <f>IF(OR(AND($A36&lt;$Y$9,'Info_Elternbeiträge mit Grenzen'!U36='Info_Elternbeiträge mit Grenzen'!AB$9),AND($A36&lt;$Y$10,'Info_Elternbeiträge mit Grenzen'!U36='Info_Elternbeiträge mit Grenzen'!AB$10),AND($A36&lt;$Y$11,'Info_Elternbeiträge mit Grenzen'!U36='Info_Elternbeiträge mit Grenzen'!AB$11),AND($A36&lt;$Y$12,'Info_Elternbeiträge mit Grenzen'!U36='Info_Elternbeiträge mit Grenzen'!AB$12),AND($A36&lt;$Y$13,'Info_Elternbeiträge mit Grenzen'!U36='Info_Elternbeiträge mit Grenzen'!AB$13))=TRUE,'Eingabe Kinderzahlen'!U36," ")</f>
        <v xml:space="preserve"> </v>
      </c>
      <c r="V36" s="301" t="str">
        <f>IF(OR(AND($A36&lt;$Y$9,'Info_Elternbeiträge mit Grenzen'!V36='Info_Elternbeiträge mit Grenzen'!AC$9),AND($A36&lt;$Y$10,'Info_Elternbeiträge mit Grenzen'!V36='Info_Elternbeiträge mit Grenzen'!AC$10),AND($A36&lt;$Y$11,'Info_Elternbeiträge mit Grenzen'!V36='Info_Elternbeiträge mit Grenzen'!AC$11),AND($A36&lt;$Y$12,'Info_Elternbeiträge mit Grenzen'!V36='Info_Elternbeiträge mit Grenzen'!AC$12),AND($A36&lt;$Y$13,'Info_Elternbeiträge mit Grenzen'!V36='Info_Elternbeiträge mit Grenzen'!AC$13))=TRUE,'Eingabe Kinderzahlen'!V36," ")</f>
        <v xml:space="preserve"> </v>
      </c>
      <c r="W36" s="301" t="str">
        <f>IF(OR(AND($A36&lt;$Y$9,'Info_Elternbeiträge mit Grenzen'!W36='Info_Elternbeiträge mit Grenzen'!AD$9),AND($A36&lt;$Y$10,'Info_Elternbeiträge mit Grenzen'!W36='Info_Elternbeiträge mit Grenzen'!AD$10),AND($A36&lt;$Y$11,'Info_Elternbeiträge mit Grenzen'!W36='Info_Elternbeiträge mit Grenzen'!AD$11),AND($A36&lt;$Y$12,'Info_Elternbeiträge mit Grenzen'!W36='Info_Elternbeiträge mit Grenzen'!AD$12),AND($A36&lt;$Y$13,'Info_Elternbeiträge mit Grenzen'!W36='Info_Elternbeiträge mit Grenzen'!AD$13))=TRUE,'Eingabe Kinderzahlen'!W36," ")</f>
        <v xml:space="preserve"> </v>
      </c>
    </row>
    <row r="37" spans="1:23" x14ac:dyDescent="0.25">
      <c r="A37" s="323">
        <f>Eingabe!A82</f>
        <v>4901</v>
      </c>
      <c r="B37" s="152" t="s">
        <v>6</v>
      </c>
      <c r="C37" s="252">
        <f>Eingabe!D82</f>
        <v>5000</v>
      </c>
      <c r="D37" s="298" t="str">
        <f>IF(OR(AND($A37&lt;$Y$9,'Info_Elternbeiträge mit Grenzen'!D37='Info_Elternbeiträge mit Grenzen'!Z$9),AND($A37&lt;$Y$10,'Info_Elternbeiträge mit Grenzen'!D37='Info_Elternbeiträge mit Grenzen'!Z$10),AND($A37&lt;$Y$11,'Info_Elternbeiträge mit Grenzen'!D37='Info_Elternbeiträge mit Grenzen'!Z$11),AND($A37&lt;$Y$12,'Info_Elternbeiträge mit Grenzen'!D37='Info_Elternbeiträge mit Grenzen'!Z$12),AND($A37&lt;$Y$13,'Info_Elternbeiträge mit Grenzen'!D37='Info_Elternbeiträge mit Grenzen'!Z$13))=TRUE,'Eingabe Kinderzahlen'!D37," ")</f>
        <v xml:space="preserve"> </v>
      </c>
      <c r="E37" s="298" t="str">
        <f>IF(OR(AND($A37&lt;$Y$9,'Info_Elternbeiträge mit Grenzen'!E37='Info_Elternbeiträge mit Grenzen'!AA$9),AND($A37&lt;$Y$10,'Info_Elternbeiträge mit Grenzen'!E37='Info_Elternbeiträge mit Grenzen'!AA$10),AND($A37&lt;$Y$11,'Info_Elternbeiträge mit Grenzen'!E37='Info_Elternbeiträge mit Grenzen'!AA$11),AND($A37&lt;$Y$12,'Info_Elternbeiträge mit Grenzen'!E37='Info_Elternbeiträge mit Grenzen'!AA$12),AND($A37&lt;$Y$13,'Info_Elternbeiträge mit Grenzen'!E37='Info_Elternbeiträge mit Grenzen'!AA$13))=TRUE,'Eingabe Kinderzahlen'!E37," ")</f>
        <v xml:space="preserve"> </v>
      </c>
      <c r="F37" s="298" t="str">
        <f>IF(OR(AND($A37&lt;$Y$9,'Info_Elternbeiträge mit Grenzen'!F37='Info_Elternbeiträge mit Grenzen'!AB$9),AND($A37&lt;$Y$10,'Info_Elternbeiträge mit Grenzen'!F37='Info_Elternbeiträge mit Grenzen'!AB$10),AND($A37&lt;$Y$11,'Info_Elternbeiträge mit Grenzen'!F37='Info_Elternbeiträge mit Grenzen'!AB$11),AND($A37&lt;$Y$12,'Info_Elternbeiträge mit Grenzen'!F37='Info_Elternbeiträge mit Grenzen'!AB$12),AND($A37&lt;$Y$13,'Info_Elternbeiträge mit Grenzen'!F37='Info_Elternbeiträge mit Grenzen'!AB$13))=TRUE,'Eingabe Kinderzahlen'!F37," ")</f>
        <v xml:space="preserve"> </v>
      </c>
      <c r="G37" s="298" t="str">
        <f>IF(OR(AND($A37&lt;$Y$9,'Info_Elternbeiträge mit Grenzen'!G37='Info_Elternbeiträge mit Grenzen'!AC$9),AND($A37&lt;$Y$10,'Info_Elternbeiträge mit Grenzen'!G37='Info_Elternbeiträge mit Grenzen'!AC$10),AND($A37&lt;$Y$11,'Info_Elternbeiträge mit Grenzen'!G37='Info_Elternbeiträge mit Grenzen'!AC$11),AND($A37&lt;$Y$12,'Info_Elternbeiträge mit Grenzen'!G37='Info_Elternbeiträge mit Grenzen'!AC$12),AND($A37&lt;$Y$13,'Info_Elternbeiträge mit Grenzen'!G37='Info_Elternbeiträge mit Grenzen'!AC$13))=TRUE,'Eingabe Kinderzahlen'!G37," ")</f>
        <v xml:space="preserve"> </v>
      </c>
      <c r="H37" s="298" t="str">
        <f>IF(OR(AND($A37&lt;$Y$9,'Info_Elternbeiträge mit Grenzen'!H37='Info_Elternbeiträge mit Grenzen'!AD$9),AND($A37&lt;$Y$10,'Info_Elternbeiträge mit Grenzen'!H37='Info_Elternbeiträge mit Grenzen'!AD$10),AND($A37&lt;$Y$11,'Info_Elternbeiträge mit Grenzen'!H37='Info_Elternbeiträge mit Grenzen'!AD$11),AND($A37&lt;$Y$12,'Info_Elternbeiträge mit Grenzen'!H37='Info_Elternbeiträge mit Grenzen'!AD$12),AND($A37&lt;$Y$13,'Info_Elternbeiträge mit Grenzen'!H37='Info_Elternbeiträge mit Grenzen'!AD$13))=TRUE,'Eingabe Kinderzahlen'!H37," ")</f>
        <v xml:space="preserve"> </v>
      </c>
      <c r="I37" s="299" t="str">
        <f>IF(OR(AND($A37&lt;$Y$9,'Info_Elternbeiträge mit Grenzen'!I37='Info_Elternbeiträge mit Grenzen'!Z$9),AND($A37&lt;$Y$10,'Info_Elternbeiträge mit Grenzen'!I37='Info_Elternbeiträge mit Grenzen'!Z$10),AND($A37&lt;$Y$11,'Info_Elternbeiträge mit Grenzen'!I37='Info_Elternbeiträge mit Grenzen'!Z$11),AND($A37&lt;$Y$12,'Info_Elternbeiträge mit Grenzen'!I37='Info_Elternbeiträge mit Grenzen'!Z$12),AND($A37&lt;$Y$13,'Info_Elternbeiträge mit Grenzen'!I37='Info_Elternbeiträge mit Grenzen'!Z$13))=TRUE,'Eingabe Kinderzahlen'!I37," ")</f>
        <v xml:space="preserve"> </v>
      </c>
      <c r="J37" s="299" t="str">
        <f>IF(OR(AND($A37&lt;$Y$9,'Info_Elternbeiträge mit Grenzen'!J37='Info_Elternbeiträge mit Grenzen'!AA$9),AND($A37&lt;$Y$10,'Info_Elternbeiträge mit Grenzen'!J37='Info_Elternbeiträge mit Grenzen'!AA$10),AND($A37&lt;$Y$11,'Info_Elternbeiträge mit Grenzen'!J37='Info_Elternbeiträge mit Grenzen'!AA$11),AND($A37&lt;$Y$12,'Info_Elternbeiträge mit Grenzen'!J37='Info_Elternbeiträge mit Grenzen'!AA$12),AND($A37&lt;$Y$13,'Info_Elternbeiträge mit Grenzen'!J37='Info_Elternbeiträge mit Grenzen'!AA$13))=TRUE,'Eingabe Kinderzahlen'!J37," ")</f>
        <v xml:space="preserve"> </v>
      </c>
      <c r="K37" s="299" t="str">
        <f>IF(OR(AND($A37&lt;$Y$9,'Info_Elternbeiträge mit Grenzen'!K37='Info_Elternbeiträge mit Grenzen'!AB$9),AND($A37&lt;$Y$10,'Info_Elternbeiträge mit Grenzen'!K37='Info_Elternbeiträge mit Grenzen'!AB$10),AND($A37&lt;$Y$11,'Info_Elternbeiträge mit Grenzen'!K37='Info_Elternbeiträge mit Grenzen'!AB$11),AND($A37&lt;$Y$12,'Info_Elternbeiträge mit Grenzen'!K37='Info_Elternbeiträge mit Grenzen'!AB$12),AND($A37&lt;$Y$13,'Info_Elternbeiträge mit Grenzen'!K37='Info_Elternbeiträge mit Grenzen'!AB$13))=TRUE,'Eingabe Kinderzahlen'!K37," ")</f>
        <v xml:space="preserve"> </v>
      </c>
      <c r="L37" s="299" t="str">
        <f>IF(OR(AND($A37&lt;$Y$9,'Info_Elternbeiträge mit Grenzen'!L37='Info_Elternbeiträge mit Grenzen'!AC$9),AND($A37&lt;$Y$10,'Info_Elternbeiträge mit Grenzen'!L37='Info_Elternbeiträge mit Grenzen'!AC$10),AND($A37&lt;$Y$11,'Info_Elternbeiträge mit Grenzen'!L37='Info_Elternbeiträge mit Grenzen'!AC$11),AND($A37&lt;$Y$12,'Info_Elternbeiträge mit Grenzen'!L37='Info_Elternbeiträge mit Grenzen'!AC$12),AND($A37&lt;$Y$13,'Info_Elternbeiträge mit Grenzen'!L37='Info_Elternbeiträge mit Grenzen'!AC$13))=TRUE,'Eingabe Kinderzahlen'!L37," ")</f>
        <v xml:space="preserve"> </v>
      </c>
      <c r="M37" s="299" t="str">
        <f>IF(OR(AND($A37&lt;$Y$9,'Info_Elternbeiträge mit Grenzen'!M37='Info_Elternbeiträge mit Grenzen'!AD$9),AND($A37&lt;$Y$10,'Info_Elternbeiträge mit Grenzen'!M37='Info_Elternbeiträge mit Grenzen'!AD$10),AND($A37&lt;$Y$11,'Info_Elternbeiträge mit Grenzen'!M37='Info_Elternbeiträge mit Grenzen'!AD$11),AND($A37&lt;$Y$12,'Info_Elternbeiträge mit Grenzen'!M37='Info_Elternbeiträge mit Grenzen'!AD$12),AND($A37&lt;$Y$13,'Info_Elternbeiträge mit Grenzen'!M37='Info_Elternbeiträge mit Grenzen'!AD$13))=TRUE,'Eingabe Kinderzahlen'!M37," ")</f>
        <v xml:space="preserve"> </v>
      </c>
      <c r="N37" s="300" t="str">
        <f>IF(OR(AND($A37&lt;$Y$9,'Info_Elternbeiträge mit Grenzen'!N37='Info_Elternbeiträge mit Grenzen'!Z$9),AND($A37&lt;$Y$10,'Info_Elternbeiträge mit Grenzen'!N37='Info_Elternbeiträge mit Grenzen'!Z$10),AND($A37&lt;$Y$11,'Info_Elternbeiträge mit Grenzen'!N37='Info_Elternbeiträge mit Grenzen'!Z$11),AND($A37&lt;$Y$12,'Info_Elternbeiträge mit Grenzen'!N37='Info_Elternbeiträge mit Grenzen'!Z$12),AND($A37&lt;$Y$13,'Info_Elternbeiträge mit Grenzen'!N37='Info_Elternbeiträge mit Grenzen'!Z$13))=TRUE,'Eingabe Kinderzahlen'!N37," ")</f>
        <v xml:space="preserve"> </v>
      </c>
      <c r="O37" s="300" t="str">
        <f>IF(OR(AND($A37&lt;$Y$9,'Info_Elternbeiträge mit Grenzen'!O37='Info_Elternbeiträge mit Grenzen'!AA$9),AND($A37&lt;$Y$10,'Info_Elternbeiträge mit Grenzen'!O37='Info_Elternbeiträge mit Grenzen'!AA$10),AND($A37&lt;$Y$11,'Info_Elternbeiträge mit Grenzen'!O37='Info_Elternbeiträge mit Grenzen'!AA$11),AND($A37&lt;$Y$12,'Info_Elternbeiträge mit Grenzen'!O37='Info_Elternbeiträge mit Grenzen'!AA$12),AND($A37&lt;$Y$13,'Info_Elternbeiträge mit Grenzen'!O37='Info_Elternbeiträge mit Grenzen'!AA$13))=TRUE,'Eingabe Kinderzahlen'!O37," ")</f>
        <v xml:space="preserve"> </v>
      </c>
      <c r="P37" s="300" t="str">
        <f>IF(OR(AND($A37&lt;$Y$9,'Info_Elternbeiträge mit Grenzen'!P37='Info_Elternbeiträge mit Grenzen'!AB$9),AND($A37&lt;$Y$10,'Info_Elternbeiträge mit Grenzen'!P37='Info_Elternbeiträge mit Grenzen'!AB$10),AND($A37&lt;$Y$11,'Info_Elternbeiträge mit Grenzen'!P37='Info_Elternbeiträge mit Grenzen'!AB$11),AND($A37&lt;$Y$12,'Info_Elternbeiträge mit Grenzen'!P37='Info_Elternbeiträge mit Grenzen'!AB$12),AND($A37&lt;$Y$13,'Info_Elternbeiträge mit Grenzen'!P37='Info_Elternbeiträge mit Grenzen'!AB$13))=TRUE,'Eingabe Kinderzahlen'!P37," ")</f>
        <v xml:space="preserve"> </v>
      </c>
      <c r="Q37" s="300" t="str">
        <f>IF(OR(AND($A37&lt;$Y$9,'Info_Elternbeiträge mit Grenzen'!Q37='Info_Elternbeiträge mit Grenzen'!AC$9),AND($A37&lt;$Y$10,'Info_Elternbeiträge mit Grenzen'!Q37='Info_Elternbeiträge mit Grenzen'!AC$10),AND($A37&lt;$Y$11,'Info_Elternbeiträge mit Grenzen'!Q37='Info_Elternbeiträge mit Grenzen'!AC$11),AND($A37&lt;$Y$12,'Info_Elternbeiträge mit Grenzen'!Q37='Info_Elternbeiträge mit Grenzen'!AC$12),AND($A37&lt;$Y$13,'Info_Elternbeiträge mit Grenzen'!Q37='Info_Elternbeiträge mit Grenzen'!AC$13))=TRUE,'Eingabe Kinderzahlen'!Q37," ")</f>
        <v xml:space="preserve"> </v>
      </c>
      <c r="R37" s="300" t="str">
        <f>IF(OR(AND($A37&lt;$Y$9,'Info_Elternbeiträge mit Grenzen'!R37='Info_Elternbeiträge mit Grenzen'!AD$9),AND($A37&lt;$Y$10,'Info_Elternbeiträge mit Grenzen'!R37='Info_Elternbeiträge mit Grenzen'!AD$10),AND($A37&lt;$Y$11,'Info_Elternbeiträge mit Grenzen'!R37='Info_Elternbeiträge mit Grenzen'!AD$11),AND($A37&lt;$Y$12,'Info_Elternbeiträge mit Grenzen'!R37='Info_Elternbeiträge mit Grenzen'!AD$12),AND($A37&lt;$Y$13,'Info_Elternbeiträge mit Grenzen'!R37='Info_Elternbeiträge mit Grenzen'!AD$13))=TRUE,'Eingabe Kinderzahlen'!R37," ")</f>
        <v xml:space="preserve"> </v>
      </c>
      <c r="S37" s="301" t="str">
        <f>IF(OR(AND($A37&lt;$Y$9,'Info_Elternbeiträge mit Grenzen'!S37='Info_Elternbeiträge mit Grenzen'!Z$9),AND($A37&lt;$Y$10,'Info_Elternbeiträge mit Grenzen'!S37='Info_Elternbeiträge mit Grenzen'!Z$10),AND($A37&lt;$Y$11,'Info_Elternbeiträge mit Grenzen'!S37='Info_Elternbeiträge mit Grenzen'!Z$11),AND($A37&lt;$Y$12,'Info_Elternbeiträge mit Grenzen'!S37='Info_Elternbeiträge mit Grenzen'!Z$12),AND($A37&lt;$Y$13,'Info_Elternbeiträge mit Grenzen'!S37='Info_Elternbeiträge mit Grenzen'!Z$13))=TRUE,'Eingabe Kinderzahlen'!S37," ")</f>
        <v xml:space="preserve"> </v>
      </c>
      <c r="T37" s="301" t="str">
        <f>IF(OR(AND($A37&lt;$Y$9,'Info_Elternbeiträge mit Grenzen'!T37='Info_Elternbeiträge mit Grenzen'!AA$9),AND($A37&lt;$Y$10,'Info_Elternbeiträge mit Grenzen'!T37='Info_Elternbeiträge mit Grenzen'!AA$10),AND($A37&lt;$Y$11,'Info_Elternbeiträge mit Grenzen'!T37='Info_Elternbeiträge mit Grenzen'!AA$11),AND($A37&lt;$Y$12,'Info_Elternbeiträge mit Grenzen'!T37='Info_Elternbeiträge mit Grenzen'!AA$12),AND($A37&lt;$Y$13,'Info_Elternbeiträge mit Grenzen'!T37='Info_Elternbeiträge mit Grenzen'!AA$13))=TRUE,'Eingabe Kinderzahlen'!T37," ")</f>
        <v xml:space="preserve"> </v>
      </c>
      <c r="U37" s="301" t="str">
        <f>IF(OR(AND($A37&lt;$Y$9,'Info_Elternbeiträge mit Grenzen'!U37='Info_Elternbeiträge mit Grenzen'!AB$9),AND($A37&lt;$Y$10,'Info_Elternbeiträge mit Grenzen'!U37='Info_Elternbeiträge mit Grenzen'!AB$10),AND($A37&lt;$Y$11,'Info_Elternbeiträge mit Grenzen'!U37='Info_Elternbeiträge mit Grenzen'!AB$11),AND($A37&lt;$Y$12,'Info_Elternbeiträge mit Grenzen'!U37='Info_Elternbeiträge mit Grenzen'!AB$12),AND($A37&lt;$Y$13,'Info_Elternbeiträge mit Grenzen'!U37='Info_Elternbeiträge mit Grenzen'!AB$13))=TRUE,'Eingabe Kinderzahlen'!U37," ")</f>
        <v xml:space="preserve"> </v>
      </c>
      <c r="V37" s="301" t="str">
        <f>IF(OR(AND($A37&lt;$Y$9,'Info_Elternbeiträge mit Grenzen'!V37='Info_Elternbeiträge mit Grenzen'!AC$9),AND($A37&lt;$Y$10,'Info_Elternbeiträge mit Grenzen'!V37='Info_Elternbeiträge mit Grenzen'!AC$10),AND($A37&lt;$Y$11,'Info_Elternbeiträge mit Grenzen'!V37='Info_Elternbeiträge mit Grenzen'!AC$11),AND($A37&lt;$Y$12,'Info_Elternbeiträge mit Grenzen'!V37='Info_Elternbeiträge mit Grenzen'!AC$12),AND($A37&lt;$Y$13,'Info_Elternbeiträge mit Grenzen'!V37='Info_Elternbeiträge mit Grenzen'!AC$13))=TRUE,'Eingabe Kinderzahlen'!V37," ")</f>
        <v xml:space="preserve"> </v>
      </c>
      <c r="W37" s="301" t="str">
        <f>IF(OR(AND($A37&lt;$Y$9,'Info_Elternbeiträge mit Grenzen'!W37='Info_Elternbeiträge mit Grenzen'!AD$9),AND($A37&lt;$Y$10,'Info_Elternbeiträge mit Grenzen'!W37='Info_Elternbeiträge mit Grenzen'!AD$10),AND($A37&lt;$Y$11,'Info_Elternbeiträge mit Grenzen'!W37='Info_Elternbeiträge mit Grenzen'!AD$11),AND($A37&lt;$Y$12,'Info_Elternbeiträge mit Grenzen'!W37='Info_Elternbeiträge mit Grenzen'!AD$12),AND($A37&lt;$Y$13,'Info_Elternbeiträge mit Grenzen'!W37='Info_Elternbeiträge mit Grenzen'!AD$13))=TRUE,'Eingabe Kinderzahlen'!W37," ")</f>
        <v xml:space="preserve"> </v>
      </c>
    </row>
    <row r="38" spans="1:23" x14ac:dyDescent="0.25">
      <c r="A38" s="323">
        <f>Eingabe!A83</f>
        <v>5001</v>
      </c>
      <c r="B38" s="152" t="s">
        <v>6</v>
      </c>
      <c r="C38" s="252">
        <f>Eingabe!D83</f>
        <v>5100</v>
      </c>
      <c r="D38" s="298" t="str">
        <f>IF(OR(AND($A38&lt;$Y$9,'Info_Elternbeiträge mit Grenzen'!D38='Info_Elternbeiträge mit Grenzen'!Z$9),AND($A38&lt;$Y$10,'Info_Elternbeiträge mit Grenzen'!D38='Info_Elternbeiträge mit Grenzen'!Z$10),AND($A38&lt;$Y$11,'Info_Elternbeiträge mit Grenzen'!D38='Info_Elternbeiträge mit Grenzen'!Z$11),AND($A38&lt;$Y$12,'Info_Elternbeiträge mit Grenzen'!D38='Info_Elternbeiträge mit Grenzen'!Z$12),AND($A38&lt;$Y$13,'Info_Elternbeiträge mit Grenzen'!D38='Info_Elternbeiträge mit Grenzen'!Z$13))=TRUE,'Eingabe Kinderzahlen'!D38," ")</f>
        <v xml:space="preserve"> </v>
      </c>
      <c r="E38" s="298" t="str">
        <f>IF(OR(AND($A38&lt;$Y$9,'Info_Elternbeiträge mit Grenzen'!E38='Info_Elternbeiträge mit Grenzen'!AA$9),AND($A38&lt;$Y$10,'Info_Elternbeiträge mit Grenzen'!E38='Info_Elternbeiträge mit Grenzen'!AA$10),AND($A38&lt;$Y$11,'Info_Elternbeiträge mit Grenzen'!E38='Info_Elternbeiträge mit Grenzen'!AA$11),AND($A38&lt;$Y$12,'Info_Elternbeiträge mit Grenzen'!E38='Info_Elternbeiträge mit Grenzen'!AA$12),AND($A38&lt;$Y$13,'Info_Elternbeiträge mit Grenzen'!E38='Info_Elternbeiträge mit Grenzen'!AA$13))=TRUE,'Eingabe Kinderzahlen'!E38," ")</f>
        <v xml:space="preserve"> </v>
      </c>
      <c r="F38" s="298" t="str">
        <f>IF(OR(AND($A38&lt;$Y$9,'Info_Elternbeiträge mit Grenzen'!F38='Info_Elternbeiträge mit Grenzen'!AB$9),AND($A38&lt;$Y$10,'Info_Elternbeiträge mit Grenzen'!F38='Info_Elternbeiträge mit Grenzen'!AB$10),AND($A38&lt;$Y$11,'Info_Elternbeiträge mit Grenzen'!F38='Info_Elternbeiträge mit Grenzen'!AB$11),AND($A38&lt;$Y$12,'Info_Elternbeiträge mit Grenzen'!F38='Info_Elternbeiträge mit Grenzen'!AB$12),AND($A38&lt;$Y$13,'Info_Elternbeiträge mit Grenzen'!F38='Info_Elternbeiträge mit Grenzen'!AB$13))=TRUE,'Eingabe Kinderzahlen'!F38," ")</f>
        <v xml:space="preserve"> </v>
      </c>
      <c r="G38" s="298" t="str">
        <f>IF(OR(AND($A38&lt;$Y$9,'Info_Elternbeiträge mit Grenzen'!G38='Info_Elternbeiträge mit Grenzen'!AC$9),AND($A38&lt;$Y$10,'Info_Elternbeiträge mit Grenzen'!G38='Info_Elternbeiträge mit Grenzen'!AC$10),AND($A38&lt;$Y$11,'Info_Elternbeiträge mit Grenzen'!G38='Info_Elternbeiträge mit Grenzen'!AC$11),AND($A38&lt;$Y$12,'Info_Elternbeiträge mit Grenzen'!G38='Info_Elternbeiträge mit Grenzen'!AC$12),AND($A38&lt;$Y$13,'Info_Elternbeiträge mit Grenzen'!G38='Info_Elternbeiträge mit Grenzen'!AC$13))=TRUE,'Eingabe Kinderzahlen'!G38," ")</f>
        <v xml:space="preserve"> </v>
      </c>
      <c r="H38" s="298" t="str">
        <f>IF(OR(AND($A38&lt;$Y$9,'Info_Elternbeiträge mit Grenzen'!H38='Info_Elternbeiträge mit Grenzen'!AD$9),AND($A38&lt;$Y$10,'Info_Elternbeiträge mit Grenzen'!H38='Info_Elternbeiträge mit Grenzen'!AD$10),AND($A38&lt;$Y$11,'Info_Elternbeiträge mit Grenzen'!H38='Info_Elternbeiträge mit Grenzen'!AD$11),AND($A38&lt;$Y$12,'Info_Elternbeiträge mit Grenzen'!H38='Info_Elternbeiträge mit Grenzen'!AD$12),AND($A38&lt;$Y$13,'Info_Elternbeiträge mit Grenzen'!H38='Info_Elternbeiträge mit Grenzen'!AD$13))=TRUE,'Eingabe Kinderzahlen'!H38," ")</f>
        <v xml:space="preserve"> </v>
      </c>
      <c r="I38" s="299" t="str">
        <f>IF(OR(AND($A38&lt;$Y$9,'Info_Elternbeiträge mit Grenzen'!I38='Info_Elternbeiträge mit Grenzen'!Z$9),AND($A38&lt;$Y$10,'Info_Elternbeiträge mit Grenzen'!I38='Info_Elternbeiträge mit Grenzen'!Z$10),AND($A38&lt;$Y$11,'Info_Elternbeiträge mit Grenzen'!I38='Info_Elternbeiträge mit Grenzen'!Z$11),AND($A38&lt;$Y$12,'Info_Elternbeiträge mit Grenzen'!I38='Info_Elternbeiträge mit Grenzen'!Z$12),AND($A38&lt;$Y$13,'Info_Elternbeiträge mit Grenzen'!I38='Info_Elternbeiträge mit Grenzen'!Z$13))=TRUE,'Eingabe Kinderzahlen'!I38," ")</f>
        <v xml:space="preserve"> </v>
      </c>
      <c r="J38" s="299" t="str">
        <f>IF(OR(AND($A38&lt;$Y$9,'Info_Elternbeiträge mit Grenzen'!J38='Info_Elternbeiträge mit Grenzen'!AA$9),AND($A38&lt;$Y$10,'Info_Elternbeiträge mit Grenzen'!J38='Info_Elternbeiträge mit Grenzen'!AA$10),AND($A38&lt;$Y$11,'Info_Elternbeiträge mit Grenzen'!J38='Info_Elternbeiträge mit Grenzen'!AA$11),AND($A38&lt;$Y$12,'Info_Elternbeiträge mit Grenzen'!J38='Info_Elternbeiträge mit Grenzen'!AA$12),AND($A38&lt;$Y$13,'Info_Elternbeiträge mit Grenzen'!J38='Info_Elternbeiträge mit Grenzen'!AA$13))=TRUE,'Eingabe Kinderzahlen'!J38," ")</f>
        <v xml:space="preserve"> </v>
      </c>
      <c r="K38" s="299" t="str">
        <f>IF(OR(AND($A38&lt;$Y$9,'Info_Elternbeiträge mit Grenzen'!K38='Info_Elternbeiträge mit Grenzen'!AB$9),AND($A38&lt;$Y$10,'Info_Elternbeiträge mit Grenzen'!K38='Info_Elternbeiträge mit Grenzen'!AB$10),AND($A38&lt;$Y$11,'Info_Elternbeiträge mit Grenzen'!K38='Info_Elternbeiträge mit Grenzen'!AB$11),AND($A38&lt;$Y$12,'Info_Elternbeiträge mit Grenzen'!K38='Info_Elternbeiträge mit Grenzen'!AB$12),AND($A38&lt;$Y$13,'Info_Elternbeiträge mit Grenzen'!K38='Info_Elternbeiträge mit Grenzen'!AB$13))=TRUE,'Eingabe Kinderzahlen'!K38," ")</f>
        <v xml:space="preserve"> </v>
      </c>
      <c r="L38" s="299" t="str">
        <f>IF(OR(AND($A38&lt;$Y$9,'Info_Elternbeiträge mit Grenzen'!L38='Info_Elternbeiträge mit Grenzen'!AC$9),AND($A38&lt;$Y$10,'Info_Elternbeiträge mit Grenzen'!L38='Info_Elternbeiträge mit Grenzen'!AC$10),AND($A38&lt;$Y$11,'Info_Elternbeiträge mit Grenzen'!L38='Info_Elternbeiträge mit Grenzen'!AC$11),AND($A38&lt;$Y$12,'Info_Elternbeiträge mit Grenzen'!L38='Info_Elternbeiträge mit Grenzen'!AC$12),AND($A38&lt;$Y$13,'Info_Elternbeiträge mit Grenzen'!L38='Info_Elternbeiträge mit Grenzen'!AC$13))=TRUE,'Eingabe Kinderzahlen'!L38," ")</f>
        <v xml:space="preserve"> </v>
      </c>
      <c r="M38" s="299" t="str">
        <f>IF(OR(AND($A38&lt;$Y$9,'Info_Elternbeiträge mit Grenzen'!M38='Info_Elternbeiträge mit Grenzen'!AD$9),AND($A38&lt;$Y$10,'Info_Elternbeiträge mit Grenzen'!M38='Info_Elternbeiträge mit Grenzen'!AD$10),AND($A38&lt;$Y$11,'Info_Elternbeiträge mit Grenzen'!M38='Info_Elternbeiträge mit Grenzen'!AD$11),AND($A38&lt;$Y$12,'Info_Elternbeiträge mit Grenzen'!M38='Info_Elternbeiträge mit Grenzen'!AD$12),AND($A38&lt;$Y$13,'Info_Elternbeiträge mit Grenzen'!M38='Info_Elternbeiträge mit Grenzen'!AD$13))=TRUE,'Eingabe Kinderzahlen'!M38," ")</f>
        <v xml:space="preserve"> </v>
      </c>
      <c r="N38" s="300" t="str">
        <f>IF(OR(AND($A38&lt;$Y$9,'Info_Elternbeiträge mit Grenzen'!N38='Info_Elternbeiträge mit Grenzen'!Z$9),AND($A38&lt;$Y$10,'Info_Elternbeiträge mit Grenzen'!N38='Info_Elternbeiträge mit Grenzen'!Z$10),AND($A38&lt;$Y$11,'Info_Elternbeiträge mit Grenzen'!N38='Info_Elternbeiträge mit Grenzen'!Z$11),AND($A38&lt;$Y$12,'Info_Elternbeiträge mit Grenzen'!N38='Info_Elternbeiträge mit Grenzen'!Z$12),AND($A38&lt;$Y$13,'Info_Elternbeiträge mit Grenzen'!N38='Info_Elternbeiträge mit Grenzen'!Z$13))=TRUE,'Eingabe Kinderzahlen'!N38," ")</f>
        <v xml:space="preserve"> </v>
      </c>
      <c r="O38" s="300" t="str">
        <f>IF(OR(AND($A38&lt;$Y$9,'Info_Elternbeiträge mit Grenzen'!O38='Info_Elternbeiträge mit Grenzen'!AA$9),AND($A38&lt;$Y$10,'Info_Elternbeiträge mit Grenzen'!O38='Info_Elternbeiträge mit Grenzen'!AA$10),AND($A38&lt;$Y$11,'Info_Elternbeiträge mit Grenzen'!O38='Info_Elternbeiträge mit Grenzen'!AA$11),AND($A38&lt;$Y$12,'Info_Elternbeiträge mit Grenzen'!O38='Info_Elternbeiträge mit Grenzen'!AA$12),AND($A38&lt;$Y$13,'Info_Elternbeiträge mit Grenzen'!O38='Info_Elternbeiträge mit Grenzen'!AA$13))=TRUE,'Eingabe Kinderzahlen'!O38," ")</f>
        <v xml:space="preserve"> </v>
      </c>
      <c r="P38" s="300" t="str">
        <f>IF(OR(AND($A38&lt;$Y$9,'Info_Elternbeiträge mit Grenzen'!P38='Info_Elternbeiträge mit Grenzen'!AB$9),AND($A38&lt;$Y$10,'Info_Elternbeiträge mit Grenzen'!P38='Info_Elternbeiträge mit Grenzen'!AB$10),AND($A38&lt;$Y$11,'Info_Elternbeiträge mit Grenzen'!P38='Info_Elternbeiträge mit Grenzen'!AB$11),AND($A38&lt;$Y$12,'Info_Elternbeiträge mit Grenzen'!P38='Info_Elternbeiträge mit Grenzen'!AB$12),AND($A38&lt;$Y$13,'Info_Elternbeiträge mit Grenzen'!P38='Info_Elternbeiträge mit Grenzen'!AB$13))=TRUE,'Eingabe Kinderzahlen'!P38," ")</f>
        <v xml:space="preserve"> </v>
      </c>
      <c r="Q38" s="300" t="str">
        <f>IF(OR(AND($A38&lt;$Y$9,'Info_Elternbeiträge mit Grenzen'!Q38='Info_Elternbeiträge mit Grenzen'!AC$9),AND($A38&lt;$Y$10,'Info_Elternbeiträge mit Grenzen'!Q38='Info_Elternbeiträge mit Grenzen'!AC$10),AND($A38&lt;$Y$11,'Info_Elternbeiträge mit Grenzen'!Q38='Info_Elternbeiträge mit Grenzen'!AC$11),AND($A38&lt;$Y$12,'Info_Elternbeiträge mit Grenzen'!Q38='Info_Elternbeiträge mit Grenzen'!AC$12),AND($A38&lt;$Y$13,'Info_Elternbeiträge mit Grenzen'!Q38='Info_Elternbeiträge mit Grenzen'!AC$13))=TRUE,'Eingabe Kinderzahlen'!Q38," ")</f>
        <v xml:space="preserve"> </v>
      </c>
      <c r="R38" s="300" t="str">
        <f>IF(OR(AND($A38&lt;$Y$9,'Info_Elternbeiträge mit Grenzen'!R38='Info_Elternbeiträge mit Grenzen'!AD$9),AND($A38&lt;$Y$10,'Info_Elternbeiträge mit Grenzen'!R38='Info_Elternbeiträge mit Grenzen'!AD$10),AND($A38&lt;$Y$11,'Info_Elternbeiträge mit Grenzen'!R38='Info_Elternbeiträge mit Grenzen'!AD$11),AND($A38&lt;$Y$12,'Info_Elternbeiträge mit Grenzen'!R38='Info_Elternbeiträge mit Grenzen'!AD$12),AND($A38&lt;$Y$13,'Info_Elternbeiträge mit Grenzen'!R38='Info_Elternbeiträge mit Grenzen'!AD$13))=TRUE,'Eingabe Kinderzahlen'!R38," ")</f>
        <v xml:space="preserve"> </v>
      </c>
      <c r="S38" s="301" t="str">
        <f>IF(OR(AND($A38&lt;$Y$9,'Info_Elternbeiträge mit Grenzen'!S38='Info_Elternbeiträge mit Grenzen'!Z$9),AND($A38&lt;$Y$10,'Info_Elternbeiträge mit Grenzen'!S38='Info_Elternbeiträge mit Grenzen'!Z$10),AND($A38&lt;$Y$11,'Info_Elternbeiträge mit Grenzen'!S38='Info_Elternbeiträge mit Grenzen'!Z$11),AND($A38&lt;$Y$12,'Info_Elternbeiträge mit Grenzen'!S38='Info_Elternbeiträge mit Grenzen'!Z$12),AND($A38&lt;$Y$13,'Info_Elternbeiträge mit Grenzen'!S38='Info_Elternbeiträge mit Grenzen'!Z$13))=TRUE,'Eingabe Kinderzahlen'!S38," ")</f>
        <v xml:space="preserve"> </v>
      </c>
      <c r="T38" s="301" t="str">
        <f>IF(OR(AND($A38&lt;$Y$9,'Info_Elternbeiträge mit Grenzen'!T38='Info_Elternbeiträge mit Grenzen'!AA$9),AND($A38&lt;$Y$10,'Info_Elternbeiträge mit Grenzen'!T38='Info_Elternbeiträge mit Grenzen'!AA$10),AND($A38&lt;$Y$11,'Info_Elternbeiträge mit Grenzen'!T38='Info_Elternbeiträge mit Grenzen'!AA$11),AND($A38&lt;$Y$12,'Info_Elternbeiträge mit Grenzen'!T38='Info_Elternbeiträge mit Grenzen'!AA$12),AND($A38&lt;$Y$13,'Info_Elternbeiträge mit Grenzen'!T38='Info_Elternbeiträge mit Grenzen'!AA$13))=TRUE,'Eingabe Kinderzahlen'!T38," ")</f>
        <v xml:space="preserve"> </v>
      </c>
      <c r="U38" s="301" t="str">
        <f>IF(OR(AND($A38&lt;$Y$9,'Info_Elternbeiträge mit Grenzen'!U38='Info_Elternbeiträge mit Grenzen'!AB$9),AND($A38&lt;$Y$10,'Info_Elternbeiträge mit Grenzen'!U38='Info_Elternbeiträge mit Grenzen'!AB$10),AND($A38&lt;$Y$11,'Info_Elternbeiträge mit Grenzen'!U38='Info_Elternbeiträge mit Grenzen'!AB$11),AND($A38&lt;$Y$12,'Info_Elternbeiträge mit Grenzen'!U38='Info_Elternbeiträge mit Grenzen'!AB$12),AND($A38&lt;$Y$13,'Info_Elternbeiträge mit Grenzen'!U38='Info_Elternbeiträge mit Grenzen'!AB$13))=TRUE,'Eingabe Kinderzahlen'!U38," ")</f>
        <v xml:space="preserve"> </v>
      </c>
      <c r="V38" s="301" t="str">
        <f>IF(OR(AND($A38&lt;$Y$9,'Info_Elternbeiträge mit Grenzen'!V38='Info_Elternbeiträge mit Grenzen'!AC$9),AND($A38&lt;$Y$10,'Info_Elternbeiträge mit Grenzen'!V38='Info_Elternbeiträge mit Grenzen'!AC$10),AND($A38&lt;$Y$11,'Info_Elternbeiträge mit Grenzen'!V38='Info_Elternbeiträge mit Grenzen'!AC$11),AND($A38&lt;$Y$12,'Info_Elternbeiträge mit Grenzen'!V38='Info_Elternbeiträge mit Grenzen'!AC$12),AND($A38&lt;$Y$13,'Info_Elternbeiträge mit Grenzen'!V38='Info_Elternbeiträge mit Grenzen'!AC$13))=TRUE,'Eingabe Kinderzahlen'!V38," ")</f>
        <v xml:space="preserve"> </v>
      </c>
      <c r="W38" s="301" t="str">
        <f>IF(OR(AND($A38&lt;$Y$9,'Info_Elternbeiträge mit Grenzen'!W38='Info_Elternbeiträge mit Grenzen'!AD$9),AND($A38&lt;$Y$10,'Info_Elternbeiträge mit Grenzen'!W38='Info_Elternbeiträge mit Grenzen'!AD$10),AND($A38&lt;$Y$11,'Info_Elternbeiträge mit Grenzen'!W38='Info_Elternbeiträge mit Grenzen'!AD$11),AND($A38&lt;$Y$12,'Info_Elternbeiträge mit Grenzen'!W38='Info_Elternbeiträge mit Grenzen'!AD$12),AND($A38&lt;$Y$13,'Info_Elternbeiträge mit Grenzen'!W38='Info_Elternbeiträge mit Grenzen'!AD$13))=TRUE,'Eingabe Kinderzahlen'!W38," ")</f>
        <v xml:space="preserve"> </v>
      </c>
    </row>
    <row r="39" spans="1:23" x14ac:dyDescent="0.25">
      <c r="A39" s="323">
        <f>Eingabe!A84</f>
        <v>5101</v>
      </c>
      <c r="B39" s="152" t="s">
        <v>6</v>
      </c>
      <c r="C39" s="252">
        <f>Eingabe!D84</f>
        <v>5200</v>
      </c>
      <c r="D39" s="298" t="str">
        <f>IF(OR(AND($A39&lt;$Y$9,'Info_Elternbeiträge mit Grenzen'!D39='Info_Elternbeiträge mit Grenzen'!Z$9),AND($A39&lt;$Y$10,'Info_Elternbeiträge mit Grenzen'!D39='Info_Elternbeiträge mit Grenzen'!Z$10),AND($A39&lt;$Y$11,'Info_Elternbeiträge mit Grenzen'!D39='Info_Elternbeiträge mit Grenzen'!Z$11),AND($A39&lt;$Y$12,'Info_Elternbeiträge mit Grenzen'!D39='Info_Elternbeiträge mit Grenzen'!Z$12),AND($A39&lt;$Y$13,'Info_Elternbeiträge mit Grenzen'!D39='Info_Elternbeiträge mit Grenzen'!Z$13))=TRUE,'Eingabe Kinderzahlen'!D39," ")</f>
        <v xml:space="preserve"> </v>
      </c>
      <c r="E39" s="298" t="str">
        <f>IF(OR(AND($A39&lt;$Y$9,'Info_Elternbeiträge mit Grenzen'!E39='Info_Elternbeiträge mit Grenzen'!AA$9),AND($A39&lt;$Y$10,'Info_Elternbeiträge mit Grenzen'!E39='Info_Elternbeiträge mit Grenzen'!AA$10),AND($A39&lt;$Y$11,'Info_Elternbeiträge mit Grenzen'!E39='Info_Elternbeiträge mit Grenzen'!AA$11),AND($A39&lt;$Y$12,'Info_Elternbeiträge mit Grenzen'!E39='Info_Elternbeiträge mit Grenzen'!AA$12),AND($A39&lt;$Y$13,'Info_Elternbeiträge mit Grenzen'!E39='Info_Elternbeiträge mit Grenzen'!AA$13))=TRUE,'Eingabe Kinderzahlen'!E39," ")</f>
        <v xml:space="preserve"> </v>
      </c>
      <c r="F39" s="298" t="str">
        <f>IF(OR(AND($A39&lt;$Y$9,'Info_Elternbeiträge mit Grenzen'!F39='Info_Elternbeiträge mit Grenzen'!AB$9),AND($A39&lt;$Y$10,'Info_Elternbeiträge mit Grenzen'!F39='Info_Elternbeiträge mit Grenzen'!AB$10),AND($A39&lt;$Y$11,'Info_Elternbeiträge mit Grenzen'!F39='Info_Elternbeiträge mit Grenzen'!AB$11),AND($A39&lt;$Y$12,'Info_Elternbeiträge mit Grenzen'!F39='Info_Elternbeiträge mit Grenzen'!AB$12),AND($A39&lt;$Y$13,'Info_Elternbeiträge mit Grenzen'!F39='Info_Elternbeiträge mit Grenzen'!AB$13))=TRUE,'Eingabe Kinderzahlen'!F39," ")</f>
        <v xml:space="preserve"> </v>
      </c>
      <c r="G39" s="298" t="str">
        <f>IF(OR(AND($A39&lt;$Y$9,'Info_Elternbeiträge mit Grenzen'!G39='Info_Elternbeiträge mit Grenzen'!AC$9),AND($A39&lt;$Y$10,'Info_Elternbeiträge mit Grenzen'!G39='Info_Elternbeiträge mit Grenzen'!AC$10),AND($A39&lt;$Y$11,'Info_Elternbeiträge mit Grenzen'!G39='Info_Elternbeiträge mit Grenzen'!AC$11),AND($A39&lt;$Y$12,'Info_Elternbeiträge mit Grenzen'!G39='Info_Elternbeiträge mit Grenzen'!AC$12),AND($A39&lt;$Y$13,'Info_Elternbeiträge mit Grenzen'!G39='Info_Elternbeiträge mit Grenzen'!AC$13))=TRUE,'Eingabe Kinderzahlen'!G39," ")</f>
        <v xml:space="preserve"> </v>
      </c>
      <c r="H39" s="298" t="str">
        <f>IF(OR(AND($A39&lt;$Y$9,'Info_Elternbeiträge mit Grenzen'!H39='Info_Elternbeiträge mit Grenzen'!AD$9),AND($A39&lt;$Y$10,'Info_Elternbeiträge mit Grenzen'!H39='Info_Elternbeiträge mit Grenzen'!AD$10),AND($A39&lt;$Y$11,'Info_Elternbeiträge mit Grenzen'!H39='Info_Elternbeiträge mit Grenzen'!AD$11),AND($A39&lt;$Y$12,'Info_Elternbeiträge mit Grenzen'!H39='Info_Elternbeiträge mit Grenzen'!AD$12),AND($A39&lt;$Y$13,'Info_Elternbeiträge mit Grenzen'!H39='Info_Elternbeiträge mit Grenzen'!AD$13))=TRUE,'Eingabe Kinderzahlen'!H39," ")</f>
        <v xml:space="preserve"> </v>
      </c>
      <c r="I39" s="299" t="str">
        <f>IF(OR(AND($A39&lt;$Y$9,'Info_Elternbeiträge mit Grenzen'!I39='Info_Elternbeiträge mit Grenzen'!Z$9),AND($A39&lt;$Y$10,'Info_Elternbeiträge mit Grenzen'!I39='Info_Elternbeiträge mit Grenzen'!Z$10),AND($A39&lt;$Y$11,'Info_Elternbeiträge mit Grenzen'!I39='Info_Elternbeiträge mit Grenzen'!Z$11),AND($A39&lt;$Y$12,'Info_Elternbeiträge mit Grenzen'!I39='Info_Elternbeiträge mit Grenzen'!Z$12),AND($A39&lt;$Y$13,'Info_Elternbeiträge mit Grenzen'!I39='Info_Elternbeiträge mit Grenzen'!Z$13))=TRUE,'Eingabe Kinderzahlen'!I39," ")</f>
        <v xml:space="preserve"> </v>
      </c>
      <c r="J39" s="299" t="str">
        <f>IF(OR(AND($A39&lt;$Y$9,'Info_Elternbeiträge mit Grenzen'!J39='Info_Elternbeiträge mit Grenzen'!AA$9),AND($A39&lt;$Y$10,'Info_Elternbeiträge mit Grenzen'!J39='Info_Elternbeiträge mit Grenzen'!AA$10),AND($A39&lt;$Y$11,'Info_Elternbeiträge mit Grenzen'!J39='Info_Elternbeiträge mit Grenzen'!AA$11),AND($A39&lt;$Y$12,'Info_Elternbeiträge mit Grenzen'!J39='Info_Elternbeiträge mit Grenzen'!AA$12),AND($A39&lt;$Y$13,'Info_Elternbeiträge mit Grenzen'!J39='Info_Elternbeiträge mit Grenzen'!AA$13))=TRUE,'Eingabe Kinderzahlen'!J39," ")</f>
        <v xml:space="preserve"> </v>
      </c>
      <c r="K39" s="299" t="str">
        <f>IF(OR(AND($A39&lt;$Y$9,'Info_Elternbeiträge mit Grenzen'!K39='Info_Elternbeiträge mit Grenzen'!AB$9),AND($A39&lt;$Y$10,'Info_Elternbeiträge mit Grenzen'!K39='Info_Elternbeiträge mit Grenzen'!AB$10),AND($A39&lt;$Y$11,'Info_Elternbeiträge mit Grenzen'!K39='Info_Elternbeiträge mit Grenzen'!AB$11),AND($A39&lt;$Y$12,'Info_Elternbeiträge mit Grenzen'!K39='Info_Elternbeiträge mit Grenzen'!AB$12),AND($A39&lt;$Y$13,'Info_Elternbeiträge mit Grenzen'!K39='Info_Elternbeiträge mit Grenzen'!AB$13))=TRUE,'Eingabe Kinderzahlen'!K39," ")</f>
        <v xml:space="preserve"> </v>
      </c>
      <c r="L39" s="299" t="str">
        <f>IF(OR(AND($A39&lt;$Y$9,'Info_Elternbeiträge mit Grenzen'!L39='Info_Elternbeiträge mit Grenzen'!AC$9),AND($A39&lt;$Y$10,'Info_Elternbeiträge mit Grenzen'!L39='Info_Elternbeiträge mit Grenzen'!AC$10),AND($A39&lt;$Y$11,'Info_Elternbeiträge mit Grenzen'!L39='Info_Elternbeiträge mit Grenzen'!AC$11),AND($A39&lt;$Y$12,'Info_Elternbeiträge mit Grenzen'!L39='Info_Elternbeiträge mit Grenzen'!AC$12),AND($A39&lt;$Y$13,'Info_Elternbeiträge mit Grenzen'!L39='Info_Elternbeiträge mit Grenzen'!AC$13))=TRUE,'Eingabe Kinderzahlen'!L39," ")</f>
        <v xml:space="preserve"> </v>
      </c>
      <c r="M39" s="299" t="str">
        <f>IF(OR(AND($A39&lt;$Y$9,'Info_Elternbeiträge mit Grenzen'!M39='Info_Elternbeiträge mit Grenzen'!AD$9),AND($A39&lt;$Y$10,'Info_Elternbeiträge mit Grenzen'!M39='Info_Elternbeiträge mit Grenzen'!AD$10),AND($A39&lt;$Y$11,'Info_Elternbeiträge mit Grenzen'!M39='Info_Elternbeiträge mit Grenzen'!AD$11),AND($A39&lt;$Y$12,'Info_Elternbeiträge mit Grenzen'!M39='Info_Elternbeiträge mit Grenzen'!AD$12),AND($A39&lt;$Y$13,'Info_Elternbeiträge mit Grenzen'!M39='Info_Elternbeiträge mit Grenzen'!AD$13))=TRUE,'Eingabe Kinderzahlen'!M39," ")</f>
        <v xml:space="preserve"> </v>
      </c>
      <c r="N39" s="300" t="str">
        <f>IF(OR(AND($A39&lt;$Y$9,'Info_Elternbeiträge mit Grenzen'!N39='Info_Elternbeiträge mit Grenzen'!Z$9),AND($A39&lt;$Y$10,'Info_Elternbeiträge mit Grenzen'!N39='Info_Elternbeiträge mit Grenzen'!Z$10),AND($A39&lt;$Y$11,'Info_Elternbeiträge mit Grenzen'!N39='Info_Elternbeiträge mit Grenzen'!Z$11),AND($A39&lt;$Y$12,'Info_Elternbeiträge mit Grenzen'!N39='Info_Elternbeiträge mit Grenzen'!Z$12),AND($A39&lt;$Y$13,'Info_Elternbeiträge mit Grenzen'!N39='Info_Elternbeiträge mit Grenzen'!Z$13))=TRUE,'Eingabe Kinderzahlen'!N39," ")</f>
        <v xml:space="preserve"> </v>
      </c>
      <c r="O39" s="300" t="str">
        <f>IF(OR(AND($A39&lt;$Y$9,'Info_Elternbeiträge mit Grenzen'!O39='Info_Elternbeiträge mit Grenzen'!AA$9),AND($A39&lt;$Y$10,'Info_Elternbeiträge mit Grenzen'!O39='Info_Elternbeiträge mit Grenzen'!AA$10),AND($A39&lt;$Y$11,'Info_Elternbeiträge mit Grenzen'!O39='Info_Elternbeiträge mit Grenzen'!AA$11),AND($A39&lt;$Y$12,'Info_Elternbeiträge mit Grenzen'!O39='Info_Elternbeiträge mit Grenzen'!AA$12),AND($A39&lt;$Y$13,'Info_Elternbeiträge mit Grenzen'!O39='Info_Elternbeiträge mit Grenzen'!AA$13))=TRUE,'Eingabe Kinderzahlen'!O39," ")</f>
        <v xml:space="preserve"> </v>
      </c>
      <c r="P39" s="300" t="str">
        <f>IF(OR(AND($A39&lt;$Y$9,'Info_Elternbeiträge mit Grenzen'!P39='Info_Elternbeiträge mit Grenzen'!AB$9),AND($A39&lt;$Y$10,'Info_Elternbeiträge mit Grenzen'!P39='Info_Elternbeiträge mit Grenzen'!AB$10),AND($A39&lt;$Y$11,'Info_Elternbeiträge mit Grenzen'!P39='Info_Elternbeiträge mit Grenzen'!AB$11),AND($A39&lt;$Y$12,'Info_Elternbeiträge mit Grenzen'!P39='Info_Elternbeiträge mit Grenzen'!AB$12),AND($A39&lt;$Y$13,'Info_Elternbeiträge mit Grenzen'!P39='Info_Elternbeiträge mit Grenzen'!AB$13))=TRUE,'Eingabe Kinderzahlen'!P39," ")</f>
        <v xml:space="preserve"> </v>
      </c>
      <c r="Q39" s="300" t="str">
        <f>IF(OR(AND($A39&lt;$Y$9,'Info_Elternbeiträge mit Grenzen'!Q39='Info_Elternbeiträge mit Grenzen'!AC$9),AND($A39&lt;$Y$10,'Info_Elternbeiträge mit Grenzen'!Q39='Info_Elternbeiträge mit Grenzen'!AC$10),AND($A39&lt;$Y$11,'Info_Elternbeiträge mit Grenzen'!Q39='Info_Elternbeiträge mit Grenzen'!AC$11),AND($A39&lt;$Y$12,'Info_Elternbeiträge mit Grenzen'!Q39='Info_Elternbeiträge mit Grenzen'!AC$12),AND($A39&lt;$Y$13,'Info_Elternbeiträge mit Grenzen'!Q39='Info_Elternbeiträge mit Grenzen'!AC$13))=TRUE,'Eingabe Kinderzahlen'!Q39," ")</f>
        <v xml:space="preserve"> </v>
      </c>
      <c r="R39" s="300" t="str">
        <f>IF(OR(AND($A39&lt;$Y$9,'Info_Elternbeiträge mit Grenzen'!R39='Info_Elternbeiträge mit Grenzen'!AD$9),AND($A39&lt;$Y$10,'Info_Elternbeiträge mit Grenzen'!R39='Info_Elternbeiträge mit Grenzen'!AD$10),AND($A39&lt;$Y$11,'Info_Elternbeiträge mit Grenzen'!R39='Info_Elternbeiträge mit Grenzen'!AD$11),AND($A39&lt;$Y$12,'Info_Elternbeiträge mit Grenzen'!R39='Info_Elternbeiträge mit Grenzen'!AD$12),AND($A39&lt;$Y$13,'Info_Elternbeiträge mit Grenzen'!R39='Info_Elternbeiträge mit Grenzen'!AD$13))=TRUE,'Eingabe Kinderzahlen'!R39," ")</f>
        <v xml:space="preserve"> </v>
      </c>
      <c r="S39" s="301" t="str">
        <f>IF(OR(AND($A39&lt;$Y$9,'Info_Elternbeiträge mit Grenzen'!S39='Info_Elternbeiträge mit Grenzen'!Z$9),AND($A39&lt;$Y$10,'Info_Elternbeiträge mit Grenzen'!S39='Info_Elternbeiträge mit Grenzen'!Z$10),AND($A39&lt;$Y$11,'Info_Elternbeiträge mit Grenzen'!S39='Info_Elternbeiträge mit Grenzen'!Z$11),AND($A39&lt;$Y$12,'Info_Elternbeiträge mit Grenzen'!S39='Info_Elternbeiträge mit Grenzen'!Z$12),AND($A39&lt;$Y$13,'Info_Elternbeiträge mit Grenzen'!S39='Info_Elternbeiträge mit Grenzen'!Z$13))=TRUE,'Eingabe Kinderzahlen'!S39," ")</f>
        <v xml:space="preserve"> </v>
      </c>
      <c r="T39" s="301" t="str">
        <f>IF(OR(AND($A39&lt;$Y$9,'Info_Elternbeiträge mit Grenzen'!T39='Info_Elternbeiträge mit Grenzen'!AA$9),AND($A39&lt;$Y$10,'Info_Elternbeiträge mit Grenzen'!T39='Info_Elternbeiträge mit Grenzen'!AA$10),AND($A39&lt;$Y$11,'Info_Elternbeiträge mit Grenzen'!T39='Info_Elternbeiträge mit Grenzen'!AA$11),AND($A39&lt;$Y$12,'Info_Elternbeiträge mit Grenzen'!T39='Info_Elternbeiträge mit Grenzen'!AA$12),AND($A39&lt;$Y$13,'Info_Elternbeiträge mit Grenzen'!T39='Info_Elternbeiträge mit Grenzen'!AA$13))=TRUE,'Eingabe Kinderzahlen'!T39," ")</f>
        <v xml:space="preserve"> </v>
      </c>
      <c r="U39" s="301" t="str">
        <f>IF(OR(AND($A39&lt;$Y$9,'Info_Elternbeiträge mit Grenzen'!U39='Info_Elternbeiträge mit Grenzen'!AB$9),AND($A39&lt;$Y$10,'Info_Elternbeiträge mit Grenzen'!U39='Info_Elternbeiträge mit Grenzen'!AB$10),AND($A39&lt;$Y$11,'Info_Elternbeiträge mit Grenzen'!U39='Info_Elternbeiträge mit Grenzen'!AB$11),AND($A39&lt;$Y$12,'Info_Elternbeiträge mit Grenzen'!U39='Info_Elternbeiträge mit Grenzen'!AB$12),AND($A39&lt;$Y$13,'Info_Elternbeiträge mit Grenzen'!U39='Info_Elternbeiträge mit Grenzen'!AB$13))=TRUE,'Eingabe Kinderzahlen'!U39," ")</f>
        <v xml:space="preserve"> </v>
      </c>
      <c r="V39" s="301" t="str">
        <f>IF(OR(AND($A39&lt;$Y$9,'Info_Elternbeiträge mit Grenzen'!V39='Info_Elternbeiträge mit Grenzen'!AC$9),AND($A39&lt;$Y$10,'Info_Elternbeiträge mit Grenzen'!V39='Info_Elternbeiträge mit Grenzen'!AC$10),AND($A39&lt;$Y$11,'Info_Elternbeiträge mit Grenzen'!V39='Info_Elternbeiträge mit Grenzen'!AC$11),AND($A39&lt;$Y$12,'Info_Elternbeiträge mit Grenzen'!V39='Info_Elternbeiträge mit Grenzen'!AC$12),AND($A39&lt;$Y$13,'Info_Elternbeiträge mit Grenzen'!V39='Info_Elternbeiträge mit Grenzen'!AC$13))=TRUE,'Eingabe Kinderzahlen'!V39," ")</f>
        <v xml:space="preserve"> </v>
      </c>
      <c r="W39" s="301" t="str">
        <f>IF(OR(AND($A39&lt;$Y$9,'Info_Elternbeiträge mit Grenzen'!W39='Info_Elternbeiträge mit Grenzen'!AD$9),AND($A39&lt;$Y$10,'Info_Elternbeiträge mit Grenzen'!W39='Info_Elternbeiträge mit Grenzen'!AD$10),AND($A39&lt;$Y$11,'Info_Elternbeiträge mit Grenzen'!W39='Info_Elternbeiträge mit Grenzen'!AD$11),AND($A39&lt;$Y$12,'Info_Elternbeiträge mit Grenzen'!W39='Info_Elternbeiträge mit Grenzen'!AD$12),AND($A39&lt;$Y$13,'Info_Elternbeiträge mit Grenzen'!W39='Info_Elternbeiträge mit Grenzen'!AD$13))=TRUE,'Eingabe Kinderzahlen'!W39," ")</f>
        <v xml:space="preserve"> </v>
      </c>
    </row>
    <row r="40" spans="1:23" x14ac:dyDescent="0.25">
      <c r="A40" s="323">
        <f>Eingabe!A85</f>
        <v>5201</v>
      </c>
      <c r="B40" s="152" t="s">
        <v>6</v>
      </c>
      <c r="C40" s="252">
        <f>Eingabe!D85</f>
        <v>5300</v>
      </c>
      <c r="D40" s="298" t="str">
        <f>IF(OR(AND($A40&lt;$Y$9,'Info_Elternbeiträge mit Grenzen'!D40='Info_Elternbeiträge mit Grenzen'!Z$9),AND($A40&lt;$Y$10,'Info_Elternbeiträge mit Grenzen'!D40='Info_Elternbeiträge mit Grenzen'!Z$10),AND($A40&lt;$Y$11,'Info_Elternbeiträge mit Grenzen'!D40='Info_Elternbeiträge mit Grenzen'!Z$11),AND($A40&lt;$Y$12,'Info_Elternbeiträge mit Grenzen'!D40='Info_Elternbeiträge mit Grenzen'!Z$12),AND($A40&lt;$Y$13,'Info_Elternbeiträge mit Grenzen'!D40='Info_Elternbeiträge mit Grenzen'!Z$13))=TRUE,'Eingabe Kinderzahlen'!D40," ")</f>
        <v xml:space="preserve"> </v>
      </c>
      <c r="E40" s="298" t="str">
        <f>IF(OR(AND($A40&lt;$Y$9,'Info_Elternbeiträge mit Grenzen'!E40='Info_Elternbeiträge mit Grenzen'!AA$9),AND($A40&lt;$Y$10,'Info_Elternbeiträge mit Grenzen'!E40='Info_Elternbeiträge mit Grenzen'!AA$10),AND($A40&lt;$Y$11,'Info_Elternbeiträge mit Grenzen'!E40='Info_Elternbeiträge mit Grenzen'!AA$11),AND($A40&lt;$Y$12,'Info_Elternbeiträge mit Grenzen'!E40='Info_Elternbeiträge mit Grenzen'!AA$12),AND($A40&lt;$Y$13,'Info_Elternbeiträge mit Grenzen'!E40='Info_Elternbeiträge mit Grenzen'!AA$13))=TRUE,'Eingabe Kinderzahlen'!E40," ")</f>
        <v xml:space="preserve"> </v>
      </c>
      <c r="F40" s="298" t="str">
        <f>IF(OR(AND($A40&lt;$Y$9,'Info_Elternbeiträge mit Grenzen'!F40='Info_Elternbeiträge mit Grenzen'!AB$9),AND($A40&lt;$Y$10,'Info_Elternbeiträge mit Grenzen'!F40='Info_Elternbeiträge mit Grenzen'!AB$10),AND($A40&lt;$Y$11,'Info_Elternbeiträge mit Grenzen'!F40='Info_Elternbeiträge mit Grenzen'!AB$11),AND($A40&lt;$Y$12,'Info_Elternbeiträge mit Grenzen'!F40='Info_Elternbeiträge mit Grenzen'!AB$12),AND($A40&lt;$Y$13,'Info_Elternbeiträge mit Grenzen'!F40='Info_Elternbeiträge mit Grenzen'!AB$13))=TRUE,'Eingabe Kinderzahlen'!F40," ")</f>
        <v xml:space="preserve"> </v>
      </c>
      <c r="G40" s="298" t="str">
        <f>IF(OR(AND($A40&lt;$Y$9,'Info_Elternbeiträge mit Grenzen'!G40='Info_Elternbeiträge mit Grenzen'!AC$9),AND($A40&lt;$Y$10,'Info_Elternbeiträge mit Grenzen'!G40='Info_Elternbeiträge mit Grenzen'!AC$10),AND($A40&lt;$Y$11,'Info_Elternbeiträge mit Grenzen'!G40='Info_Elternbeiträge mit Grenzen'!AC$11),AND($A40&lt;$Y$12,'Info_Elternbeiträge mit Grenzen'!G40='Info_Elternbeiträge mit Grenzen'!AC$12),AND($A40&lt;$Y$13,'Info_Elternbeiträge mit Grenzen'!G40='Info_Elternbeiträge mit Grenzen'!AC$13))=TRUE,'Eingabe Kinderzahlen'!G40," ")</f>
        <v xml:space="preserve"> </v>
      </c>
      <c r="H40" s="298" t="str">
        <f>IF(OR(AND($A40&lt;$Y$9,'Info_Elternbeiträge mit Grenzen'!H40='Info_Elternbeiträge mit Grenzen'!AD$9),AND($A40&lt;$Y$10,'Info_Elternbeiträge mit Grenzen'!H40='Info_Elternbeiträge mit Grenzen'!AD$10),AND($A40&lt;$Y$11,'Info_Elternbeiträge mit Grenzen'!H40='Info_Elternbeiträge mit Grenzen'!AD$11),AND($A40&lt;$Y$12,'Info_Elternbeiträge mit Grenzen'!H40='Info_Elternbeiträge mit Grenzen'!AD$12),AND($A40&lt;$Y$13,'Info_Elternbeiträge mit Grenzen'!H40='Info_Elternbeiträge mit Grenzen'!AD$13))=TRUE,'Eingabe Kinderzahlen'!H40," ")</f>
        <v xml:space="preserve"> </v>
      </c>
      <c r="I40" s="299" t="str">
        <f>IF(OR(AND($A40&lt;$Y$9,'Info_Elternbeiträge mit Grenzen'!I40='Info_Elternbeiträge mit Grenzen'!Z$9),AND($A40&lt;$Y$10,'Info_Elternbeiträge mit Grenzen'!I40='Info_Elternbeiträge mit Grenzen'!Z$10),AND($A40&lt;$Y$11,'Info_Elternbeiträge mit Grenzen'!I40='Info_Elternbeiträge mit Grenzen'!Z$11),AND($A40&lt;$Y$12,'Info_Elternbeiträge mit Grenzen'!I40='Info_Elternbeiträge mit Grenzen'!Z$12),AND($A40&lt;$Y$13,'Info_Elternbeiträge mit Grenzen'!I40='Info_Elternbeiträge mit Grenzen'!Z$13))=TRUE,'Eingabe Kinderzahlen'!I40," ")</f>
        <v xml:space="preserve"> </v>
      </c>
      <c r="J40" s="299" t="str">
        <f>IF(OR(AND($A40&lt;$Y$9,'Info_Elternbeiträge mit Grenzen'!J40='Info_Elternbeiträge mit Grenzen'!AA$9),AND($A40&lt;$Y$10,'Info_Elternbeiträge mit Grenzen'!J40='Info_Elternbeiträge mit Grenzen'!AA$10),AND($A40&lt;$Y$11,'Info_Elternbeiträge mit Grenzen'!J40='Info_Elternbeiträge mit Grenzen'!AA$11),AND($A40&lt;$Y$12,'Info_Elternbeiträge mit Grenzen'!J40='Info_Elternbeiträge mit Grenzen'!AA$12),AND($A40&lt;$Y$13,'Info_Elternbeiträge mit Grenzen'!J40='Info_Elternbeiträge mit Grenzen'!AA$13))=TRUE,'Eingabe Kinderzahlen'!J40," ")</f>
        <v xml:space="preserve"> </v>
      </c>
      <c r="K40" s="299" t="str">
        <f>IF(OR(AND($A40&lt;$Y$9,'Info_Elternbeiträge mit Grenzen'!K40='Info_Elternbeiträge mit Grenzen'!AB$9),AND($A40&lt;$Y$10,'Info_Elternbeiträge mit Grenzen'!K40='Info_Elternbeiträge mit Grenzen'!AB$10),AND($A40&lt;$Y$11,'Info_Elternbeiträge mit Grenzen'!K40='Info_Elternbeiträge mit Grenzen'!AB$11),AND($A40&lt;$Y$12,'Info_Elternbeiträge mit Grenzen'!K40='Info_Elternbeiträge mit Grenzen'!AB$12),AND($A40&lt;$Y$13,'Info_Elternbeiträge mit Grenzen'!K40='Info_Elternbeiträge mit Grenzen'!AB$13))=TRUE,'Eingabe Kinderzahlen'!K40," ")</f>
        <v xml:space="preserve"> </v>
      </c>
      <c r="L40" s="299" t="str">
        <f>IF(OR(AND($A40&lt;$Y$9,'Info_Elternbeiträge mit Grenzen'!L40='Info_Elternbeiträge mit Grenzen'!AC$9),AND($A40&lt;$Y$10,'Info_Elternbeiträge mit Grenzen'!L40='Info_Elternbeiträge mit Grenzen'!AC$10),AND($A40&lt;$Y$11,'Info_Elternbeiträge mit Grenzen'!L40='Info_Elternbeiträge mit Grenzen'!AC$11),AND($A40&lt;$Y$12,'Info_Elternbeiträge mit Grenzen'!L40='Info_Elternbeiträge mit Grenzen'!AC$12),AND($A40&lt;$Y$13,'Info_Elternbeiträge mit Grenzen'!L40='Info_Elternbeiträge mit Grenzen'!AC$13))=TRUE,'Eingabe Kinderzahlen'!L40," ")</f>
        <v xml:space="preserve"> </v>
      </c>
      <c r="M40" s="299" t="str">
        <f>IF(OR(AND($A40&lt;$Y$9,'Info_Elternbeiträge mit Grenzen'!M40='Info_Elternbeiträge mit Grenzen'!AD$9),AND($A40&lt;$Y$10,'Info_Elternbeiträge mit Grenzen'!M40='Info_Elternbeiträge mit Grenzen'!AD$10),AND($A40&lt;$Y$11,'Info_Elternbeiträge mit Grenzen'!M40='Info_Elternbeiträge mit Grenzen'!AD$11),AND($A40&lt;$Y$12,'Info_Elternbeiträge mit Grenzen'!M40='Info_Elternbeiträge mit Grenzen'!AD$12),AND($A40&lt;$Y$13,'Info_Elternbeiträge mit Grenzen'!M40='Info_Elternbeiträge mit Grenzen'!AD$13))=TRUE,'Eingabe Kinderzahlen'!M40," ")</f>
        <v xml:space="preserve"> </v>
      </c>
      <c r="N40" s="300" t="str">
        <f>IF(OR(AND($A40&lt;$Y$9,'Info_Elternbeiträge mit Grenzen'!N40='Info_Elternbeiträge mit Grenzen'!Z$9),AND($A40&lt;$Y$10,'Info_Elternbeiträge mit Grenzen'!N40='Info_Elternbeiträge mit Grenzen'!Z$10),AND($A40&lt;$Y$11,'Info_Elternbeiträge mit Grenzen'!N40='Info_Elternbeiträge mit Grenzen'!Z$11),AND($A40&lt;$Y$12,'Info_Elternbeiträge mit Grenzen'!N40='Info_Elternbeiträge mit Grenzen'!Z$12),AND($A40&lt;$Y$13,'Info_Elternbeiträge mit Grenzen'!N40='Info_Elternbeiträge mit Grenzen'!Z$13))=TRUE,'Eingabe Kinderzahlen'!N40," ")</f>
        <v xml:space="preserve"> </v>
      </c>
      <c r="O40" s="300" t="str">
        <f>IF(OR(AND($A40&lt;$Y$9,'Info_Elternbeiträge mit Grenzen'!O40='Info_Elternbeiträge mit Grenzen'!AA$9),AND($A40&lt;$Y$10,'Info_Elternbeiträge mit Grenzen'!O40='Info_Elternbeiträge mit Grenzen'!AA$10),AND($A40&lt;$Y$11,'Info_Elternbeiträge mit Grenzen'!O40='Info_Elternbeiträge mit Grenzen'!AA$11),AND($A40&lt;$Y$12,'Info_Elternbeiträge mit Grenzen'!O40='Info_Elternbeiträge mit Grenzen'!AA$12),AND($A40&lt;$Y$13,'Info_Elternbeiträge mit Grenzen'!O40='Info_Elternbeiträge mit Grenzen'!AA$13))=TRUE,'Eingabe Kinderzahlen'!O40," ")</f>
        <v xml:space="preserve"> </v>
      </c>
      <c r="P40" s="300" t="str">
        <f>IF(OR(AND($A40&lt;$Y$9,'Info_Elternbeiträge mit Grenzen'!P40='Info_Elternbeiträge mit Grenzen'!AB$9),AND($A40&lt;$Y$10,'Info_Elternbeiträge mit Grenzen'!P40='Info_Elternbeiträge mit Grenzen'!AB$10),AND($A40&lt;$Y$11,'Info_Elternbeiträge mit Grenzen'!P40='Info_Elternbeiträge mit Grenzen'!AB$11),AND($A40&lt;$Y$12,'Info_Elternbeiträge mit Grenzen'!P40='Info_Elternbeiträge mit Grenzen'!AB$12),AND($A40&lt;$Y$13,'Info_Elternbeiträge mit Grenzen'!P40='Info_Elternbeiträge mit Grenzen'!AB$13))=TRUE,'Eingabe Kinderzahlen'!P40," ")</f>
        <v xml:space="preserve"> </v>
      </c>
      <c r="Q40" s="300" t="str">
        <f>IF(OR(AND($A40&lt;$Y$9,'Info_Elternbeiträge mit Grenzen'!Q40='Info_Elternbeiträge mit Grenzen'!AC$9),AND($A40&lt;$Y$10,'Info_Elternbeiträge mit Grenzen'!Q40='Info_Elternbeiträge mit Grenzen'!AC$10),AND($A40&lt;$Y$11,'Info_Elternbeiträge mit Grenzen'!Q40='Info_Elternbeiträge mit Grenzen'!AC$11),AND($A40&lt;$Y$12,'Info_Elternbeiträge mit Grenzen'!Q40='Info_Elternbeiträge mit Grenzen'!AC$12),AND($A40&lt;$Y$13,'Info_Elternbeiträge mit Grenzen'!Q40='Info_Elternbeiträge mit Grenzen'!AC$13))=TRUE,'Eingabe Kinderzahlen'!Q40," ")</f>
        <v xml:space="preserve"> </v>
      </c>
      <c r="R40" s="300" t="str">
        <f>IF(OR(AND($A40&lt;$Y$9,'Info_Elternbeiträge mit Grenzen'!R40='Info_Elternbeiträge mit Grenzen'!AD$9),AND($A40&lt;$Y$10,'Info_Elternbeiträge mit Grenzen'!R40='Info_Elternbeiträge mit Grenzen'!AD$10),AND($A40&lt;$Y$11,'Info_Elternbeiträge mit Grenzen'!R40='Info_Elternbeiträge mit Grenzen'!AD$11),AND($A40&lt;$Y$12,'Info_Elternbeiträge mit Grenzen'!R40='Info_Elternbeiträge mit Grenzen'!AD$12),AND($A40&lt;$Y$13,'Info_Elternbeiträge mit Grenzen'!R40='Info_Elternbeiträge mit Grenzen'!AD$13))=TRUE,'Eingabe Kinderzahlen'!R40," ")</f>
        <v xml:space="preserve"> </v>
      </c>
      <c r="S40" s="301" t="str">
        <f>IF(OR(AND($A40&lt;$Y$9,'Info_Elternbeiträge mit Grenzen'!S40='Info_Elternbeiträge mit Grenzen'!Z$9),AND($A40&lt;$Y$10,'Info_Elternbeiträge mit Grenzen'!S40='Info_Elternbeiträge mit Grenzen'!Z$10),AND($A40&lt;$Y$11,'Info_Elternbeiträge mit Grenzen'!S40='Info_Elternbeiträge mit Grenzen'!Z$11),AND($A40&lt;$Y$12,'Info_Elternbeiträge mit Grenzen'!S40='Info_Elternbeiträge mit Grenzen'!Z$12),AND($A40&lt;$Y$13,'Info_Elternbeiträge mit Grenzen'!S40='Info_Elternbeiträge mit Grenzen'!Z$13))=TRUE,'Eingabe Kinderzahlen'!S40," ")</f>
        <v xml:space="preserve"> </v>
      </c>
      <c r="T40" s="301" t="str">
        <f>IF(OR(AND($A40&lt;$Y$9,'Info_Elternbeiträge mit Grenzen'!T40='Info_Elternbeiträge mit Grenzen'!AA$9),AND($A40&lt;$Y$10,'Info_Elternbeiträge mit Grenzen'!T40='Info_Elternbeiträge mit Grenzen'!AA$10),AND($A40&lt;$Y$11,'Info_Elternbeiträge mit Grenzen'!T40='Info_Elternbeiträge mit Grenzen'!AA$11),AND($A40&lt;$Y$12,'Info_Elternbeiträge mit Grenzen'!T40='Info_Elternbeiträge mit Grenzen'!AA$12),AND($A40&lt;$Y$13,'Info_Elternbeiträge mit Grenzen'!T40='Info_Elternbeiträge mit Grenzen'!AA$13))=TRUE,'Eingabe Kinderzahlen'!T40," ")</f>
        <v xml:space="preserve"> </v>
      </c>
      <c r="U40" s="301" t="str">
        <f>IF(OR(AND($A40&lt;$Y$9,'Info_Elternbeiträge mit Grenzen'!U40='Info_Elternbeiträge mit Grenzen'!AB$9),AND($A40&lt;$Y$10,'Info_Elternbeiträge mit Grenzen'!U40='Info_Elternbeiträge mit Grenzen'!AB$10),AND($A40&lt;$Y$11,'Info_Elternbeiträge mit Grenzen'!U40='Info_Elternbeiträge mit Grenzen'!AB$11),AND($A40&lt;$Y$12,'Info_Elternbeiträge mit Grenzen'!U40='Info_Elternbeiträge mit Grenzen'!AB$12),AND($A40&lt;$Y$13,'Info_Elternbeiträge mit Grenzen'!U40='Info_Elternbeiträge mit Grenzen'!AB$13))=TRUE,'Eingabe Kinderzahlen'!U40," ")</f>
        <v xml:space="preserve"> </v>
      </c>
      <c r="V40" s="301" t="str">
        <f>IF(OR(AND($A40&lt;$Y$9,'Info_Elternbeiträge mit Grenzen'!V40='Info_Elternbeiträge mit Grenzen'!AC$9),AND($A40&lt;$Y$10,'Info_Elternbeiträge mit Grenzen'!V40='Info_Elternbeiträge mit Grenzen'!AC$10),AND($A40&lt;$Y$11,'Info_Elternbeiträge mit Grenzen'!V40='Info_Elternbeiträge mit Grenzen'!AC$11),AND($A40&lt;$Y$12,'Info_Elternbeiträge mit Grenzen'!V40='Info_Elternbeiträge mit Grenzen'!AC$12),AND($A40&lt;$Y$13,'Info_Elternbeiträge mit Grenzen'!V40='Info_Elternbeiträge mit Grenzen'!AC$13))=TRUE,'Eingabe Kinderzahlen'!V40," ")</f>
        <v xml:space="preserve"> </v>
      </c>
      <c r="W40" s="301" t="str">
        <f>IF(OR(AND($A40&lt;$Y$9,'Info_Elternbeiträge mit Grenzen'!W40='Info_Elternbeiträge mit Grenzen'!AD$9),AND($A40&lt;$Y$10,'Info_Elternbeiträge mit Grenzen'!W40='Info_Elternbeiträge mit Grenzen'!AD$10),AND($A40&lt;$Y$11,'Info_Elternbeiträge mit Grenzen'!W40='Info_Elternbeiträge mit Grenzen'!AD$11),AND($A40&lt;$Y$12,'Info_Elternbeiträge mit Grenzen'!W40='Info_Elternbeiträge mit Grenzen'!AD$12),AND($A40&lt;$Y$13,'Info_Elternbeiträge mit Grenzen'!W40='Info_Elternbeiträge mit Grenzen'!AD$13))=TRUE,'Eingabe Kinderzahlen'!W40," ")</f>
        <v xml:space="preserve"> </v>
      </c>
    </row>
    <row r="41" spans="1:23" x14ac:dyDescent="0.25">
      <c r="A41" s="323">
        <f>Eingabe!A86</f>
        <v>5301</v>
      </c>
      <c r="B41" s="152" t="s">
        <v>6</v>
      </c>
      <c r="C41" s="252">
        <f>Eingabe!D86</f>
        <v>5400</v>
      </c>
      <c r="D41" s="298" t="str">
        <f>IF(OR(AND($A41&lt;$Y$9,'Info_Elternbeiträge mit Grenzen'!D41='Info_Elternbeiträge mit Grenzen'!Z$9),AND($A41&lt;$Y$10,'Info_Elternbeiträge mit Grenzen'!D41='Info_Elternbeiträge mit Grenzen'!Z$10),AND($A41&lt;$Y$11,'Info_Elternbeiträge mit Grenzen'!D41='Info_Elternbeiträge mit Grenzen'!Z$11),AND($A41&lt;$Y$12,'Info_Elternbeiträge mit Grenzen'!D41='Info_Elternbeiträge mit Grenzen'!Z$12),AND($A41&lt;$Y$13,'Info_Elternbeiträge mit Grenzen'!D41='Info_Elternbeiträge mit Grenzen'!Z$13))=TRUE,'Eingabe Kinderzahlen'!D41," ")</f>
        <v xml:space="preserve"> </v>
      </c>
      <c r="E41" s="298" t="str">
        <f>IF(OR(AND($A41&lt;$Y$9,'Info_Elternbeiträge mit Grenzen'!E41='Info_Elternbeiträge mit Grenzen'!AA$9),AND($A41&lt;$Y$10,'Info_Elternbeiträge mit Grenzen'!E41='Info_Elternbeiträge mit Grenzen'!AA$10),AND($A41&lt;$Y$11,'Info_Elternbeiträge mit Grenzen'!E41='Info_Elternbeiträge mit Grenzen'!AA$11),AND($A41&lt;$Y$12,'Info_Elternbeiträge mit Grenzen'!E41='Info_Elternbeiträge mit Grenzen'!AA$12),AND($A41&lt;$Y$13,'Info_Elternbeiträge mit Grenzen'!E41='Info_Elternbeiträge mit Grenzen'!AA$13))=TRUE,'Eingabe Kinderzahlen'!E41," ")</f>
        <v xml:space="preserve"> </v>
      </c>
      <c r="F41" s="298" t="str">
        <f>IF(OR(AND($A41&lt;$Y$9,'Info_Elternbeiträge mit Grenzen'!F41='Info_Elternbeiträge mit Grenzen'!AB$9),AND($A41&lt;$Y$10,'Info_Elternbeiträge mit Grenzen'!F41='Info_Elternbeiträge mit Grenzen'!AB$10),AND($A41&lt;$Y$11,'Info_Elternbeiträge mit Grenzen'!F41='Info_Elternbeiträge mit Grenzen'!AB$11),AND($A41&lt;$Y$12,'Info_Elternbeiträge mit Grenzen'!F41='Info_Elternbeiträge mit Grenzen'!AB$12),AND($A41&lt;$Y$13,'Info_Elternbeiträge mit Grenzen'!F41='Info_Elternbeiträge mit Grenzen'!AB$13))=TRUE,'Eingabe Kinderzahlen'!F41," ")</f>
        <v xml:space="preserve"> </v>
      </c>
      <c r="G41" s="298" t="str">
        <f>IF(OR(AND($A41&lt;$Y$9,'Info_Elternbeiträge mit Grenzen'!G41='Info_Elternbeiträge mit Grenzen'!AC$9),AND($A41&lt;$Y$10,'Info_Elternbeiträge mit Grenzen'!G41='Info_Elternbeiträge mit Grenzen'!AC$10),AND($A41&lt;$Y$11,'Info_Elternbeiträge mit Grenzen'!G41='Info_Elternbeiträge mit Grenzen'!AC$11),AND($A41&lt;$Y$12,'Info_Elternbeiträge mit Grenzen'!G41='Info_Elternbeiträge mit Grenzen'!AC$12),AND($A41&lt;$Y$13,'Info_Elternbeiträge mit Grenzen'!G41='Info_Elternbeiträge mit Grenzen'!AC$13))=TRUE,'Eingabe Kinderzahlen'!G41," ")</f>
        <v xml:space="preserve"> </v>
      </c>
      <c r="H41" s="298" t="str">
        <f>IF(OR(AND($A41&lt;$Y$9,'Info_Elternbeiträge mit Grenzen'!H41='Info_Elternbeiträge mit Grenzen'!AD$9),AND($A41&lt;$Y$10,'Info_Elternbeiträge mit Grenzen'!H41='Info_Elternbeiträge mit Grenzen'!AD$10),AND($A41&lt;$Y$11,'Info_Elternbeiträge mit Grenzen'!H41='Info_Elternbeiträge mit Grenzen'!AD$11),AND($A41&lt;$Y$12,'Info_Elternbeiträge mit Grenzen'!H41='Info_Elternbeiträge mit Grenzen'!AD$12),AND($A41&lt;$Y$13,'Info_Elternbeiträge mit Grenzen'!H41='Info_Elternbeiträge mit Grenzen'!AD$13))=TRUE,'Eingabe Kinderzahlen'!H41," ")</f>
        <v xml:space="preserve"> </v>
      </c>
      <c r="I41" s="299" t="str">
        <f>IF(OR(AND($A41&lt;$Y$9,'Info_Elternbeiträge mit Grenzen'!I41='Info_Elternbeiträge mit Grenzen'!Z$9),AND($A41&lt;$Y$10,'Info_Elternbeiträge mit Grenzen'!I41='Info_Elternbeiträge mit Grenzen'!Z$10),AND($A41&lt;$Y$11,'Info_Elternbeiträge mit Grenzen'!I41='Info_Elternbeiträge mit Grenzen'!Z$11),AND($A41&lt;$Y$12,'Info_Elternbeiträge mit Grenzen'!I41='Info_Elternbeiträge mit Grenzen'!Z$12),AND($A41&lt;$Y$13,'Info_Elternbeiträge mit Grenzen'!I41='Info_Elternbeiträge mit Grenzen'!Z$13))=TRUE,'Eingabe Kinderzahlen'!I41," ")</f>
        <v xml:space="preserve"> </v>
      </c>
      <c r="J41" s="299" t="str">
        <f>IF(OR(AND($A41&lt;$Y$9,'Info_Elternbeiträge mit Grenzen'!J41='Info_Elternbeiträge mit Grenzen'!AA$9),AND($A41&lt;$Y$10,'Info_Elternbeiträge mit Grenzen'!J41='Info_Elternbeiträge mit Grenzen'!AA$10),AND($A41&lt;$Y$11,'Info_Elternbeiträge mit Grenzen'!J41='Info_Elternbeiträge mit Grenzen'!AA$11),AND($A41&lt;$Y$12,'Info_Elternbeiträge mit Grenzen'!J41='Info_Elternbeiträge mit Grenzen'!AA$12),AND($A41&lt;$Y$13,'Info_Elternbeiträge mit Grenzen'!J41='Info_Elternbeiträge mit Grenzen'!AA$13))=TRUE,'Eingabe Kinderzahlen'!J41," ")</f>
        <v xml:space="preserve"> </v>
      </c>
      <c r="K41" s="299" t="str">
        <f>IF(OR(AND($A41&lt;$Y$9,'Info_Elternbeiträge mit Grenzen'!K41='Info_Elternbeiträge mit Grenzen'!AB$9),AND($A41&lt;$Y$10,'Info_Elternbeiträge mit Grenzen'!K41='Info_Elternbeiträge mit Grenzen'!AB$10),AND($A41&lt;$Y$11,'Info_Elternbeiträge mit Grenzen'!K41='Info_Elternbeiträge mit Grenzen'!AB$11),AND($A41&lt;$Y$12,'Info_Elternbeiträge mit Grenzen'!K41='Info_Elternbeiträge mit Grenzen'!AB$12),AND($A41&lt;$Y$13,'Info_Elternbeiträge mit Grenzen'!K41='Info_Elternbeiträge mit Grenzen'!AB$13))=TRUE,'Eingabe Kinderzahlen'!K41," ")</f>
        <v xml:space="preserve"> </v>
      </c>
      <c r="L41" s="299" t="str">
        <f>IF(OR(AND($A41&lt;$Y$9,'Info_Elternbeiträge mit Grenzen'!L41='Info_Elternbeiträge mit Grenzen'!AC$9),AND($A41&lt;$Y$10,'Info_Elternbeiträge mit Grenzen'!L41='Info_Elternbeiträge mit Grenzen'!AC$10),AND($A41&lt;$Y$11,'Info_Elternbeiträge mit Grenzen'!L41='Info_Elternbeiträge mit Grenzen'!AC$11),AND($A41&lt;$Y$12,'Info_Elternbeiträge mit Grenzen'!L41='Info_Elternbeiträge mit Grenzen'!AC$12),AND($A41&lt;$Y$13,'Info_Elternbeiträge mit Grenzen'!L41='Info_Elternbeiträge mit Grenzen'!AC$13))=TRUE,'Eingabe Kinderzahlen'!L41," ")</f>
        <v xml:space="preserve"> </v>
      </c>
      <c r="M41" s="299" t="str">
        <f>IF(OR(AND($A41&lt;$Y$9,'Info_Elternbeiträge mit Grenzen'!M41='Info_Elternbeiträge mit Grenzen'!AD$9),AND($A41&lt;$Y$10,'Info_Elternbeiträge mit Grenzen'!M41='Info_Elternbeiträge mit Grenzen'!AD$10),AND($A41&lt;$Y$11,'Info_Elternbeiträge mit Grenzen'!M41='Info_Elternbeiträge mit Grenzen'!AD$11),AND($A41&lt;$Y$12,'Info_Elternbeiträge mit Grenzen'!M41='Info_Elternbeiträge mit Grenzen'!AD$12),AND($A41&lt;$Y$13,'Info_Elternbeiträge mit Grenzen'!M41='Info_Elternbeiträge mit Grenzen'!AD$13))=TRUE,'Eingabe Kinderzahlen'!M41," ")</f>
        <v xml:space="preserve"> </v>
      </c>
      <c r="N41" s="300" t="str">
        <f>IF(OR(AND($A41&lt;$Y$9,'Info_Elternbeiträge mit Grenzen'!N41='Info_Elternbeiträge mit Grenzen'!Z$9),AND($A41&lt;$Y$10,'Info_Elternbeiträge mit Grenzen'!N41='Info_Elternbeiträge mit Grenzen'!Z$10),AND($A41&lt;$Y$11,'Info_Elternbeiträge mit Grenzen'!N41='Info_Elternbeiträge mit Grenzen'!Z$11),AND($A41&lt;$Y$12,'Info_Elternbeiträge mit Grenzen'!N41='Info_Elternbeiträge mit Grenzen'!Z$12),AND($A41&lt;$Y$13,'Info_Elternbeiträge mit Grenzen'!N41='Info_Elternbeiträge mit Grenzen'!Z$13))=TRUE,'Eingabe Kinderzahlen'!N41," ")</f>
        <v xml:space="preserve"> </v>
      </c>
      <c r="O41" s="300" t="str">
        <f>IF(OR(AND($A41&lt;$Y$9,'Info_Elternbeiträge mit Grenzen'!O41='Info_Elternbeiträge mit Grenzen'!AA$9),AND($A41&lt;$Y$10,'Info_Elternbeiträge mit Grenzen'!O41='Info_Elternbeiträge mit Grenzen'!AA$10),AND($A41&lt;$Y$11,'Info_Elternbeiträge mit Grenzen'!O41='Info_Elternbeiträge mit Grenzen'!AA$11),AND($A41&lt;$Y$12,'Info_Elternbeiträge mit Grenzen'!O41='Info_Elternbeiträge mit Grenzen'!AA$12),AND($A41&lt;$Y$13,'Info_Elternbeiträge mit Grenzen'!O41='Info_Elternbeiträge mit Grenzen'!AA$13))=TRUE,'Eingabe Kinderzahlen'!O41," ")</f>
        <v xml:space="preserve"> </v>
      </c>
      <c r="P41" s="300" t="str">
        <f>IF(OR(AND($A41&lt;$Y$9,'Info_Elternbeiträge mit Grenzen'!P41='Info_Elternbeiträge mit Grenzen'!AB$9),AND($A41&lt;$Y$10,'Info_Elternbeiträge mit Grenzen'!P41='Info_Elternbeiträge mit Grenzen'!AB$10),AND($A41&lt;$Y$11,'Info_Elternbeiträge mit Grenzen'!P41='Info_Elternbeiträge mit Grenzen'!AB$11),AND($A41&lt;$Y$12,'Info_Elternbeiträge mit Grenzen'!P41='Info_Elternbeiträge mit Grenzen'!AB$12),AND($A41&lt;$Y$13,'Info_Elternbeiträge mit Grenzen'!P41='Info_Elternbeiträge mit Grenzen'!AB$13))=TRUE,'Eingabe Kinderzahlen'!P41," ")</f>
        <v xml:space="preserve"> </v>
      </c>
      <c r="Q41" s="300" t="str">
        <f>IF(OR(AND($A41&lt;$Y$9,'Info_Elternbeiträge mit Grenzen'!Q41='Info_Elternbeiträge mit Grenzen'!AC$9),AND($A41&lt;$Y$10,'Info_Elternbeiträge mit Grenzen'!Q41='Info_Elternbeiträge mit Grenzen'!AC$10),AND($A41&lt;$Y$11,'Info_Elternbeiträge mit Grenzen'!Q41='Info_Elternbeiträge mit Grenzen'!AC$11),AND($A41&lt;$Y$12,'Info_Elternbeiträge mit Grenzen'!Q41='Info_Elternbeiträge mit Grenzen'!AC$12),AND($A41&lt;$Y$13,'Info_Elternbeiträge mit Grenzen'!Q41='Info_Elternbeiträge mit Grenzen'!AC$13))=TRUE,'Eingabe Kinderzahlen'!Q41," ")</f>
        <v xml:space="preserve"> </v>
      </c>
      <c r="R41" s="300" t="str">
        <f>IF(OR(AND($A41&lt;$Y$9,'Info_Elternbeiträge mit Grenzen'!R41='Info_Elternbeiträge mit Grenzen'!AD$9),AND($A41&lt;$Y$10,'Info_Elternbeiträge mit Grenzen'!R41='Info_Elternbeiträge mit Grenzen'!AD$10),AND($A41&lt;$Y$11,'Info_Elternbeiträge mit Grenzen'!R41='Info_Elternbeiträge mit Grenzen'!AD$11),AND($A41&lt;$Y$12,'Info_Elternbeiträge mit Grenzen'!R41='Info_Elternbeiträge mit Grenzen'!AD$12),AND($A41&lt;$Y$13,'Info_Elternbeiträge mit Grenzen'!R41='Info_Elternbeiträge mit Grenzen'!AD$13))=TRUE,'Eingabe Kinderzahlen'!R41," ")</f>
        <v xml:space="preserve"> </v>
      </c>
      <c r="S41" s="301" t="str">
        <f>IF(OR(AND($A41&lt;$Y$9,'Info_Elternbeiträge mit Grenzen'!S41='Info_Elternbeiträge mit Grenzen'!Z$9),AND($A41&lt;$Y$10,'Info_Elternbeiträge mit Grenzen'!S41='Info_Elternbeiträge mit Grenzen'!Z$10),AND($A41&lt;$Y$11,'Info_Elternbeiträge mit Grenzen'!S41='Info_Elternbeiträge mit Grenzen'!Z$11),AND($A41&lt;$Y$12,'Info_Elternbeiträge mit Grenzen'!S41='Info_Elternbeiträge mit Grenzen'!Z$12),AND($A41&lt;$Y$13,'Info_Elternbeiträge mit Grenzen'!S41='Info_Elternbeiträge mit Grenzen'!Z$13))=TRUE,'Eingabe Kinderzahlen'!S41," ")</f>
        <v xml:space="preserve"> </v>
      </c>
      <c r="T41" s="301" t="str">
        <f>IF(OR(AND($A41&lt;$Y$9,'Info_Elternbeiträge mit Grenzen'!T41='Info_Elternbeiträge mit Grenzen'!AA$9),AND($A41&lt;$Y$10,'Info_Elternbeiträge mit Grenzen'!T41='Info_Elternbeiträge mit Grenzen'!AA$10),AND($A41&lt;$Y$11,'Info_Elternbeiträge mit Grenzen'!T41='Info_Elternbeiträge mit Grenzen'!AA$11),AND($A41&lt;$Y$12,'Info_Elternbeiträge mit Grenzen'!T41='Info_Elternbeiträge mit Grenzen'!AA$12),AND($A41&lt;$Y$13,'Info_Elternbeiträge mit Grenzen'!T41='Info_Elternbeiträge mit Grenzen'!AA$13))=TRUE,'Eingabe Kinderzahlen'!T41," ")</f>
        <v xml:space="preserve"> </v>
      </c>
      <c r="U41" s="301" t="str">
        <f>IF(OR(AND($A41&lt;$Y$9,'Info_Elternbeiträge mit Grenzen'!U41='Info_Elternbeiträge mit Grenzen'!AB$9),AND($A41&lt;$Y$10,'Info_Elternbeiträge mit Grenzen'!U41='Info_Elternbeiträge mit Grenzen'!AB$10),AND($A41&lt;$Y$11,'Info_Elternbeiträge mit Grenzen'!U41='Info_Elternbeiträge mit Grenzen'!AB$11),AND($A41&lt;$Y$12,'Info_Elternbeiträge mit Grenzen'!U41='Info_Elternbeiträge mit Grenzen'!AB$12),AND($A41&lt;$Y$13,'Info_Elternbeiträge mit Grenzen'!U41='Info_Elternbeiträge mit Grenzen'!AB$13))=TRUE,'Eingabe Kinderzahlen'!U41," ")</f>
        <v xml:space="preserve"> </v>
      </c>
      <c r="V41" s="301" t="str">
        <f>IF(OR(AND($A41&lt;$Y$9,'Info_Elternbeiträge mit Grenzen'!V41='Info_Elternbeiträge mit Grenzen'!AC$9),AND($A41&lt;$Y$10,'Info_Elternbeiträge mit Grenzen'!V41='Info_Elternbeiträge mit Grenzen'!AC$10),AND($A41&lt;$Y$11,'Info_Elternbeiträge mit Grenzen'!V41='Info_Elternbeiträge mit Grenzen'!AC$11),AND($A41&lt;$Y$12,'Info_Elternbeiträge mit Grenzen'!V41='Info_Elternbeiträge mit Grenzen'!AC$12),AND($A41&lt;$Y$13,'Info_Elternbeiträge mit Grenzen'!V41='Info_Elternbeiträge mit Grenzen'!AC$13))=TRUE,'Eingabe Kinderzahlen'!V41," ")</f>
        <v xml:space="preserve"> </v>
      </c>
      <c r="W41" s="301" t="str">
        <f>IF(OR(AND($A41&lt;$Y$9,'Info_Elternbeiträge mit Grenzen'!W41='Info_Elternbeiträge mit Grenzen'!AD$9),AND($A41&lt;$Y$10,'Info_Elternbeiträge mit Grenzen'!W41='Info_Elternbeiträge mit Grenzen'!AD$10),AND($A41&lt;$Y$11,'Info_Elternbeiträge mit Grenzen'!W41='Info_Elternbeiträge mit Grenzen'!AD$11),AND($A41&lt;$Y$12,'Info_Elternbeiträge mit Grenzen'!W41='Info_Elternbeiträge mit Grenzen'!AD$12),AND($A41&lt;$Y$13,'Info_Elternbeiträge mit Grenzen'!W41='Info_Elternbeiträge mit Grenzen'!AD$13))=TRUE,'Eingabe Kinderzahlen'!W41," ")</f>
        <v xml:space="preserve"> </v>
      </c>
    </row>
    <row r="42" spans="1:23" x14ac:dyDescent="0.25">
      <c r="A42" s="323">
        <f>Eingabe!A87</f>
        <v>5401</v>
      </c>
      <c r="B42" s="152" t="s">
        <v>6</v>
      </c>
      <c r="C42" s="252">
        <f>Eingabe!D87</f>
        <v>5500</v>
      </c>
      <c r="D42" s="298" t="str">
        <f>IF(OR(AND($A42&lt;$Y$9,'Info_Elternbeiträge mit Grenzen'!D42='Info_Elternbeiträge mit Grenzen'!Z$9),AND($A42&lt;$Y$10,'Info_Elternbeiträge mit Grenzen'!D42='Info_Elternbeiträge mit Grenzen'!Z$10),AND($A42&lt;$Y$11,'Info_Elternbeiträge mit Grenzen'!D42='Info_Elternbeiträge mit Grenzen'!Z$11),AND($A42&lt;$Y$12,'Info_Elternbeiträge mit Grenzen'!D42='Info_Elternbeiträge mit Grenzen'!Z$12),AND($A42&lt;$Y$13,'Info_Elternbeiträge mit Grenzen'!D42='Info_Elternbeiträge mit Grenzen'!Z$13))=TRUE,'Eingabe Kinderzahlen'!D42," ")</f>
        <v xml:space="preserve"> </v>
      </c>
      <c r="E42" s="298" t="str">
        <f>IF(OR(AND($A42&lt;$Y$9,'Info_Elternbeiträge mit Grenzen'!E42='Info_Elternbeiträge mit Grenzen'!AA$9),AND($A42&lt;$Y$10,'Info_Elternbeiträge mit Grenzen'!E42='Info_Elternbeiträge mit Grenzen'!AA$10),AND($A42&lt;$Y$11,'Info_Elternbeiträge mit Grenzen'!E42='Info_Elternbeiträge mit Grenzen'!AA$11),AND($A42&lt;$Y$12,'Info_Elternbeiträge mit Grenzen'!E42='Info_Elternbeiträge mit Grenzen'!AA$12),AND($A42&lt;$Y$13,'Info_Elternbeiträge mit Grenzen'!E42='Info_Elternbeiträge mit Grenzen'!AA$13))=TRUE,'Eingabe Kinderzahlen'!E42," ")</f>
        <v xml:space="preserve"> </v>
      </c>
      <c r="F42" s="298" t="str">
        <f>IF(OR(AND($A42&lt;$Y$9,'Info_Elternbeiträge mit Grenzen'!F42='Info_Elternbeiträge mit Grenzen'!AB$9),AND($A42&lt;$Y$10,'Info_Elternbeiträge mit Grenzen'!F42='Info_Elternbeiträge mit Grenzen'!AB$10),AND($A42&lt;$Y$11,'Info_Elternbeiträge mit Grenzen'!F42='Info_Elternbeiträge mit Grenzen'!AB$11),AND($A42&lt;$Y$12,'Info_Elternbeiträge mit Grenzen'!F42='Info_Elternbeiträge mit Grenzen'!AB$12),AND($A42&lt;$Y$13,'Info_Elternbeiträge mit Grenzen'!F42='Info_Elternbeiträge mit Grenzen'!AB$13))=TRUE,'Eingabe Kinderzahlen'!F42," ")</f>
        <v xml:space="preserve"> </v>
      </c>
      <c r="G42" s="298" t="str">
        <f>IF(OR(AND($A42&lt;$Y$9,'Info_Elternbeiträge mit Grenzen'!G42='Info_Elternbeiträge mit Grenzen'!AC$9),AND($A42&lt;$Y$10,'Info_Elternbeiträge mit Grenzen'!G42='Info_Elternbeiträge mit Grenzen'!AC$10),AND($A42&lt;$Y$11,'Info_Elternbeiträge mit Grenzen'!G42='Info_Elternbeiträge mit Grenzen'!AC$11),AND($A42&lt;$Y$12,'Info_Elternbeiträge mit Grenzen'!G42='Info_Elternbeiträge mit Grenzen'!AC$12),AND($A42&lt;$Y$13,'Info_Elternbeiträge mit Grenzen'!G42='Info_Elternbeiträge mit Grenzen'!AC$13))=TRUE,'Eingabe Kinderzahlen'!G42," ")</f>
        <v xml:space="preserve"> </v>
      </c>
      <c r="H42" s="298" t="str">
        <f>IF(OR(AND($A42&lt;$Y$9,'Info_Elternbeiträge mit Grenzen'!H42='Info_Elternbeiträge mit Grenzen'!AD$9),AND($A42&lt;$Y$10,'Info_Elternbeiträge mit Grenzen'!H42='Info_Elternbeiträge mit Grenzen'!AD$10),AND($A42&lt;$Y$11,'Info_Elternbeiträge mit Grenzen'!H42='Info_Elternbeiträge mit Grenzen'!AD$11),AND($A42&lt;$Y$12,'Info_Elternbeiträge mit Grenzen'!H42='Info_Elternbeiträge mit Grenzen'!AD$12),AND($A42&lt;$Y$13,'Info_Elternbeiträge mit Grenzen'!H42='Info_Elternbeiträge mit Grenzen'!AD$13))=TRUE,'Eingabe Kinderzahlen'!H42," ")</f>
        <v xml:space="preserve"> </v>
      </c>
      <c r="I42" s="299" t="str">
        <f>IF(OR(AND($A42&lt;$Y$9,'Info_Elternbeiträge mit Grenzen'!I42='Info_Elternbeiträge mit Grenzen'!Z$9),AND($A42&lt;$Y$10,'Info_Elternbeiträge mit Grenzen'!I42='Info_Elternbeiträge mit Grenzen'!Z$10),AND($A42&lt;$Y$11,'Info_Elternbeiträge mit Grenzen'!I42='Info_Elternbeiträge mit Grenzen'!Z$11),AND($A42&lt;$Y$12,'Info_Elternbeiträge mit Grenzen'!I42='Info_Elternbeiträge mit Grenzen'!Z$12),AND($A42&lt;$Y$13,'Info_Elternbeiträge mit Grenzen'!I42='Info_Elternbeiträge mit Grenzen'!Z$13))=TRUE,'Eingabe Kinderzahlen'!I42," ")</f>
        <v xml:space="preserve"> </v>
      </c>
      <c r="J42" s="299" t="str">
        <f>IF(OR(AND($A42&lt;$Y$9,'Info_Elternbeiträge mit Grenzen'!J42='Info_Elternbeiträge mit Grenzen'!AA$9),AND($A42&lt;$Y$10,'Info_Elternbeiträge mit Grenzen'!J42='Info_Elternbeiträge mit Grenzen'!AA$10),AND($A42&lt;$Y$11,'Info_Elternbeiträge mit Grenzen'!J42='Info_Elternbeiträge mit Grenzen'!AA$11),AND($A42&lt;$Y$12,'Info_Elternbeiträge mit Grenzen'!J42='Info_Elternbeiträge mit Grenzen'!AA$12),AND($A42&lt;$Y$13,'Info_Elternbeiträge mit Grenzen'!J42='Info_Elternbeiträge mit Grenzen'!AA$13))=TRUE,'Eingabe Kinderzahlen'!J42," ")</f>
        <v xml:space="preserve"> </v>
      </c>
      <c r="K42" s="299" t="str">
        <f>IF(OR(AND($A42&lt;$Y$9,'Info_Elternbeiträge mit Grenzen'!K42='Info_Elternbeiträge mit Grenzen'!AB$9),AND($A42&lt;$Y$10,'Info_Elternbeiträge mit Grenzen'!K42='Info_Elternbeiträge mit Grenzen'!AB$10),AND($A42&lt;$Y$11,'Info_Elternbeiträge mit Grenzen'!K42='Info_Elternbeiträge mit Grenzen'!AB$11),AND($A42&lt;$Y$12,'Info_Elternbeiträge mit Grenzen'!K42='Info_Elternbeiträge mit Grenzen'!AB$12),AND($A42&lt;$Y$13,'Info_Elternbeiträge mit Grenzen'!K42='Info_Elternbeiträge mit Grenzen'!AB$13))=TRUE,'Eingabe Kinderzahlen'!K42," ")</f>
        <v xml:space="preserve"> </v>
      </c>
      <c r="L42" s="299" t="str">
        <f>IF(OR(AND($A42&lt;$Y$9,'Info_Elternbeiträge mit Grenzen'!L42='Info_Elternbeiträge mit Grenzen'!AC$9),AND($A42&lt;$Y$10,'Info_Elternbeiträge mit Grenzen'!L42='Info_Elternbeiträge mit Grenzen'!AC$10),AND($A42&lt;$Y$11,'Info_Elternbeiträge mit Grenzen'!L42='Info_Elternbeiträge mit Grenzen'!AC$11),AND($A42&lt;$Y$12,'Info_Elternbeiträge mit Grenzen'!L42='Info_Elternbeiträge mit Grenzen'!AC$12),AND($A42&lt;$Y$13,'Info_Elternbeiträge mit Grenzen'!L42='Info_Elternbeiträge mit Grenzen'!AC$13))=TRUE,'Eingabe Kinderzahlen'!L42," ")</f>
        <v xml:space="preserve"> </v>
      </c>
      <c r="M42" s="299" t="str">
        <f>IF(OR(AND($A42&lt;$Y$9,'Info_Elternbeiträge mit Grenzen'!M42='Info_Elternbeiträge mit Grenzen'!AD$9),AND($A42&lt;$Y$10,'Info_Elternbeiträge mit Grenzen'!M42='Info_Elternbeiträge mit Grenzen'!AD$10),AND($A42&lt;$Y$11,'Info_Elternbeiträge mit Grenzen'!M42='Info_Elternbeiträge mit Grenzen'!AD$11),AND($A42&lt;$Y$12,'Info_Elternbeiträge mit Grenzen'!M42='Info_Elternbeiträge mit Grenzen'!AD$12),AND($A42&lt;$Y$13,'Info_Elternbeiträge mit Grenzen'!M42='Info_Elternbeiträge mit Grenzen'!AD$13))=TRUE,'Eingabe Kinderzahlen'!M42," ")</f>
        <v xml:space="preserve"> </v>
      </c>
      <c r="N42" s="300" t="str">
        <f>IF(OR(AND($A42&lt;$Y$9,'Info_Elternbeiträge mit Grenzen'!N42='Info_Elternbeiträge mit Grenzen'!Z$9),AND($A42&lt;$Y$10,'Info_Elternbeiträge mit Grenzen'!N42='Info_Elternbeiträge mit Grenzen'!Z$10),AND($A42&lt;$Y$11,'Info_Elternbeiträge mit Grenzen'!N42='Info_Elternbeiträge mit Grenzen'!Z$11),AND($A42&lt;$Y$12,'Info_Elternbeiträge mit Grenzen'!N42='Info_Elternbeiträge mit Grenzen'!Z$12),AND($A42&lt;$Y$13,'Info_Elternbeiträge mit Grenzen'!N42='Info_Elternbeiträge mit Grenzen'!Z$13))=TRUE,'Eingabe Kinderzahlen'!N42," ")</f>
        <v xml:space="preserve"> </v>
      </c>
      <c r="O42" s="300" t="str">
        <f>IF(OR(AND($A42&lt;$Y$9,'Info_Elternbeiträge mit Grenzen'!O42='Info_Elternbeiträge mit Grenzen'!AA$9),AND($A42&lt;$Y$10,'Info_Elternbeiträge mit Grenzen'!O42='Info_Elternbeiträge mit Grenzen'!AA$10),AND($A42&lt;$Y$11,'Info_Elternbeiträge mit Grenzen'!O42='Info_Elternbeiträge mit Grenzen'!AA$11),AND($A42&lt;$Y$12,'Info_Elternbeiträge mit Grenzen'!O42='Info_Elternbeiträge mit Grenzen'!AA$12),AND($A42&lt;$Y$13,'Info_Elternbeiträge mit Grenzen'!O42='Info_Elternbeiträge mit Grenzen'!AA$13))=TRUE,'Eingabe Kinderzahlen'!O42," ")</f>
        <v xml:space="preserve"> </v>
      </c>
      <c r="P42" s="300" t="str">
        <f>IF(OR(AND($A42&lt;$Y$9,'Info_Elternbeiträge mit Grenzen'!P42='Info_Elternbeiträge mit Grenzen'!AB$9),AND($A42&lt;$Y$10,'Info_Elternbeiträge mit Grenzen'!P42='Info_Elternbeiträge mit Grenzen'!AB$10),AND($A42&lt;$Y$11,'Info_Elternbeiträge mit Grenzen'!P42='Info_Elternbeiträge mit Grenzen'!AB$11),AND($A42&lt;$Y$12,'Info_Elternbeiträge mit Grenzen'!P42='Info_Elternbeiträge mit Grenzen'!AB$12),AND($A42&lt;$Y$13,'Info_Elternbeiträge mit Grenzen'!P42='Info_Elternbeiträge mit Grenzen'!AB$13))=TRUE,'Eingabe Kinderzahlen'!P42," ")</f>
        <v xml:space="preserve"> </v>
      </c>
      <c r="Q42" s="300" t="str">
        <f>IF(OR(AND($A42&lt;$Y$9,'Info_Elternbeiträge mit Grenzen'!Q42='Info_Elternbeiträge mit Grenzen'!AC$9),AND($A42&lt;$Y$10,'Info_Elternbeiträge mit Grenzen'!Q42='Info_Elternbeiträge mit Grenzen'!AC$10),AND($A42&lt;$Y$11,'Info_Elternbeiträge mit Grenzen'!Q42='Info_Elternbeiträge mit Grenzen'!AC$11),AND($A42&lt;$Y$12,'Info_Elternbeiträge mit Grenzen'!Q42='Info_Elternbeiträge mit Grenzen'!AC$12),AND($A42&lt;$Y$13,'Info_Elternbeiträge mit Grenzen'!Q42='Info_Elternbeiträge mit Grenzen'!AC$13))=TRUE,'Eingabe Kinderzahlen'!Q42," ")</f>
        <v xml:space="preserve"> </v>
      </c>
      <c r="R42" s="300" t="str">
        <f>IF(OR(AND($A42&lt;$Y$9,'Info_Elternbeiträge mit Grenzen'!R42='Info_Elternbeiträge mit Grenzen'!AD$9),AND($A42&lt;$Y$10,'Info_Elternbeiträge mit Grenzen'!R42='Info_Elternbeiträge mit Grenzen'!AD$10),AND($A42&lt;$Y$11,'Info_Elternbeiträge mit Grenzen'!R42='Info_Elternbeiträge mit Grenzen'!AD$11),AND($A42&lt;$Y$12,'Info_Elternbeiträge mit Grenzen'!R42='Info_Elternbeiträge mit Grenzen'!AD$12),AND($A42&lt;$Y$13,'Info_Elternbeiträge mit Grenzen'!R42='Info_Elternbeiträge mit Grenzen'!AD$13))=TRUE,'Eingabe Kinderzahlen'!R42," ")</f>
        <v xml:space="preserve"> </v>
      </c>
      <c r="S42" s="301" t="str">
        <f>IF(OR(AND($A42&lt;$Y$9,'Info_Elternbeiträge mit Grenzen'!S42='Info_Elternbeiträge mit Grenzen'!Z$9),AND($A42&lt;$Y$10,'Info_Elternbeiträge mit Grenzen'!S42='Info_Elternbeiträge mit Grenzen'!Z$10),AND($A42&lt;$Y$11,'Info_Elternbeiträge mit Grenzen'!S42='Info_Elternbeiträge mit Grenzen'!Z$11),AND($A42&lt;$Y$12,'Info_Elternbeiträge mit Grenzen'!S42='Info_Elternbeiträge mit Grenzen'!Z$12),AND($A42&lt;$Y$13,'Info_Elternbeiträge mit Grenzen'!S42='Info_Elternbeiträge mit Grenzen'!Z$13))=TRUE,'Eingabe Kinderzahlen'!S42," ")</f>
        <v xml:space="preserve"> </v>
      </c>
      <c r="T42" s="301" t="str">
        <f>IF(OR(AND($A42&lt;$Y$9,'Info_Elternbeiträge mit Grenzen'!T42='Info_Elternbeiträge mit Grenzen'!AA$9),AND($A42&lt;$Y$10,'Info_Elternbeiträge mit Grenzen'!T42='Info_Elternbeiträge mit Grenzen'!AA$10),AND($A42&lt;$Y$11,'Info_Elternbeiträge mit Grenzen'!T42='Info_Elternbeiträge mit Grenzen'!AA$11),AND($A42&lt;$Y$12,'Info_Elternbeiträge mit Grenzen'!T42='Info_Elternbeiträge mit Grenzen'!AA$12),AND($A42&lt;$Y$13,'Info_Elternbeiträge mit Grenzen'!T42='Info_Elternbeiträge mit Grenzen'!AA$13))=TRUE,'Eingabe Kinderzahlen'!T42," ")</f>
        <v xml:space="preserve"> </v>
      </c>
      <c r="U42" s="301" t="str">
        <f>IF(OR(AND($A42&lt;$Y$9,'Info_Elternbeiträge mit Grenzen'!U42='Info_Elternbeiträge mit Grenzen'!AB$9),AND($A42&lt;$Y$10,'Info_Elternbeiträge mit Grenzen'!U42='Info_Elternbeiträge mit Grenzen'!AB$10),AND($A42&lt;$Y$11,'Info_Elternbeiträge mit Grenzen'!U42='Info_Elternbeiträge mit Grenzen'!AB$11),AND($A42&lt;$Y$12,'Info_Elternbeiträge mit Grenzen'!U42='Info_Elternbeiträge mit Grenzen'!AB$12),AND($A42&lt;$Y$13,'Info_Elternbeiträge mit Grenzen'!U42='Info_Elternbeiträge mit Grenzen'!AB$13))=TRUE,'Eingabe Kinderzahlen'!U42," ")</f>
        <v xml:space="preserve"> </v>
      </c>
      <c r="V42" s="301" t="str">
        <f>IF(OR(AND($A42&lt;$Y$9,'Info_Elternbeiträge mit Grenzen'!V42='Info_Elternbeiträge mit Grenzen'!AC$9),AND($A42&lt;$Y$10,'Info_Elternbeiträge mit Grenzen'!V42='Info_Elternbeiträge mit Grenzen'!AC$10),AND($A42&lt;$Y$11,'Info_Elternbeiträge mit Grenzen'!V42='Info_Elternbeiträge mit Grenzen'!AC$11),AND($A42&lt;$Y$12,'Info_Elternbeiträge mit Grenzen'!V42='Info_Elternbeiträge mit Grenzen'!AC$12),AND($A42&lt;$Y$13,'Info_Elternbeiträge mit Grenzen'!V42='Info_Elternbeiträge mit Grenzen'!AC$13))=TRUE,'Eingabe Kinderzahlen'!V42," ")</f>
        <v xml:space="preserve"> </v>
      </c>
      <c r="W42" s="301" t="str">
        <f>IF(OR(AND($A42&lt;$Y$9,'Info_Elternbeiträge mit Grenzen'!W42='Info_Elternbeiträge mit Grenzen'!AD$9),AND($A42&lt;$Y$10,'Info_Elternbeiträge mit Grenzen'!W42='Info_Elternbeiträge mit Grenzen'!AD$10),AND($A42&lt;$Y$11,'Info_Elternbeiträge mit Grenzen'!W42='Info_Elternbeiträge mit Grenzen'!AD$11),AND($A42&lt;$Y$12,'Info_Elternbeiträge mit Grenzen'!W42='Info_Elternbeiträge mit Grenzen'!AD$12),AND($A42&lt;$Y$13,'Info_Elternbeiträge mit Grenzen'!W42='Info_Elternbeiträge mit Grenzen'!AD$13))=TRUE,'Eingabe Kinderzahlen'!W42," ")</f>
        <v xml:space="preserve"> </v>
      </c>
    </row>
    <row r="43" spans="1:23" x14ac:dyDescent="0.25">
      <c r="A43" s="323">
        <f>Eingabe!A88</f>
        <v>5501</v>
      </c>
      <c r="B43" s="152" t="s">
        <v>6</v>
      </c>
      <c r="C43" s="252">
        <f>Eingabe!D88</f>
        <v>5600</v>
      </c>
      <c r="D43" s="298" t="str">
        <f>IF(OR(AND($A43&lt;$Y$9,'Info_Elternbeiträge mit Grenzen'!D43='Info_Elternbeiträge mit Grenzen'!Z$9),AND($A43&lt;$Y$10,'Info_Elternbeiträge mit Grenzen'!D43='Info_Elternbeiträge mit Grenzen'!Z$10),AND($A43&lt;$Y$11,'Info_Elternbeiträge mit Grenzen'!D43='Info_Elternbeiträge mit Grenzen'!Z$11),AND($A43&lt;$Y$12,'Info_Elternbeiträge mit Grenzen'!D43='Info_Elternbeiträge mit Grenzen'!Z$12),AND($A43&lt;$Y$13,'Info_Elternbeiträge mit Grenzen'!D43='Info_Elternbeiträge mit Grenzen'!Z$13))=TRUE,'Eingabe Kinderzahlen'!D43," ")</f>
        <v xml:space="preserve"> </v>
      </c>
      <c r="E43" s="298" t="str">
        <f>IF(OR(AND($A43&lt;$Y$9,'Info_Elternbeiträge mit Grenzen'!E43='Info_Elternbeiträge mit Grenzen'!AA$9),AND($A43&lt;$Y$10,'Info_Elternbeiträge mit Grenzen'!E43='Info_Elternbeiträge mit Grenzen'!AA$10),AND($A43&lt;$Y$11,'Info_Elternbeiträge mit Grenzen'!E43='Info_Elternbeiträge mit Grenzen'!AA$11),AND($A43&lt;$Y$12,'Info_Elternbeiträge mit Grenzen'!E43='Info_Elternbeiträge mit Grenzen'!AA$12),AND($A43&lt;$Y$13,'Info_Elternbeiträge mit Grenzen'!E43='Info_Elternbeiträge mit Grenzen'!AA$13))=TRUE,'Eingabe Kinderzahlen'!E43," ")</f>
        <v xml:space="preserve"> </v>
      </c>
      <c r="F43" s="298" t="str">
        <f>IF(OR(AND($A43&lt;$Y$9,'Info_Elternbeiträge mit Grenzen'!F43='Info_Elternbeiträge mit Grenzen'!AB$9),AND($A43&lt;$Y$10,'Info_Elternbeiträge mit Grenzen'!F43='Info_Elternbeiträge mit Grenzen'!AB$10),AND($A43&lt;$Y$11,'Info_Elternbeiträge mit Grenzen'!F43='Info_Elternbeiträge mit Grenzen'!AB$11),AND($A43&lt;$Y$12,'Info_Elternbeiträge mit Grenzen'!F43='Info_Elternbeiträge mit Grenzen'!AB$12),AND($A43&lt;$Y$13,'Info_Elternbeiträge mit Grenzen'!F43='Info_Elternbeiträge mit Grenzen'!AB$13))=TRUE,'Eingabe Kinderzahlen'!F43," ")</f>
        <v xml:space="preserve"> </v>
      </c>
      <c r="G43" s="298" t="str">
        <f>IF(OR(AND($A43&lt;$Y$9,'Info_Elternbeiträge mit Grenzen'!G43='Info_Elternbeiträge mit Grenzen'!AC$9),AND($A43&lt;$Y$10,'Info_Elternbeiträge mit Grenzen'!G43='Info_Elternbeiträge mit Grenzen'!AC$10),AND($A43&lt;$Y$11,'Info_Elternbeiträge mit Grenzen'!G43='Info_Elternbeiträge mit Grenzen'!AC$11),AND($A43&lt;$Y$12,'Info_Elternbeiträge mit Grenzen'!G43='Info_Elternbeiträge mit Grenzen'!AC$12),AND($A43&lt;$Y$13,'Info_Elternbeiträge mit Grenzen'!G43='Info_Elternbeiträge mit Grenzen'!AC$13))=TRUE,'Eingabe Kinderzahlen'!G43," ")</f>
        <v xml:space="preserve"> </v>
      </c>
      <c r="H43" s="298" t="str">
        <f>IF(OR(AND($A43&lt;$Y$9,'Info_Elternbeiträge mit Grenzen'!H43='Info_Elternbeiträge mit Grenzen'!AD$9),AND($A43&lt;$Y$10,'Info_Elternbeiträge mit Grenzen'!H43='Info_Elternbeiträge mit Grenzen'!AD$10),AND($A43&lt;$Y$11,'Info_Elternbeiträge mit Grenzen'!H43='Info_Elternbeiträge mit Grenzen'!AD$11),AND($A43&lt;$Y$12,'Info_Elternbeiträge mit Grenzen'!H43='Info_Elternbeiträge mit Grenzen'!AD$12),AND($A43&lt;$Y$13,'Info_Elternbeiträge mit Grenzen'!H43='Info_Elternbeiträge mit Grenzen'!AD$13))=TRUE,'Eingabe Kinderzahlen'!H43," ")</f>
        <v xml:space="preserve"> </v>
      </c>
      <c r="I43" s="299" t="str">
        <f>IF(OR(AND($A43&lt;$Y$9,'Info_Elternbeiträge mit Grenzen'!I43='Info_Elternbeiträge mit Grenzen'!Z$9),AND($A43&lt;$Y$10,'Info_Elternbeiträge mit Grenzen'!I43='Info_Elternbeiträge mit Grenzen'!Z$10),AND($A43&lt;$Y$11,'Info_Elternbeiträge mit Grenzen'!I43='Info_Elternbeiträge mit Grenzen'!Z$11),AND($A43&lt;$Y$12,'Info_Elternbeiträge mit Grenzen'!I43='Info_Elternbeiträge mit Grenzen'!Z$12),AND($A43&lt;$Y$13,'Info_Elternbeiträge mit Grenzen'!I43='Info_Elternbeiträge mit Grenzen'!Z$13))=TRUE,'Eingabe Kinderzahlen'!I43," ")</f>
        <v xml:space="preserve"> </v>
      </c>
      <c r="J43" s="299" t="str">
        <f>IF(OR(AND($A43&lt;$Y$9,'Info_Elternbeiträge mit Grenzen'!J43='Info_Elternbeiträge mit Grenzen'!AA$9),AND($A43&lt;$Y$10,'Info_Elternbeiträge mit Grenzen'!J43='Info_Elternbeiträge mit Grenzen'!AA$10),AND($A43&lt;$Y$11,'Info_Elternbeiträge mit Grenzen'!J43='Info_Elternbeiträge mit Grenzen'!AA$11),AND($A43&lt;$Y$12,'Info_Elternbeiträge mit Grenzen'!J43='Info_Elternbeiträge mit Grenzen'!AA$12),AND($A43&lt;$Y$13,'Info_Elternbeiträge mit Grenzen'!J43='Info_Elternbeiträge mit Grenzen'!AA$13))=TRUE,'Eingabe Kinderzahlen'!J43," ")</f>
        <v xml:space="preserve"> </v>
      </c>
      <c r="K43" s="299" t="str">
        <f>IF(OR(AND($A43&lt;$Y$9,'Info_Elternbeiträge mit Grenzen'!K43='Info_Elternbeiträge mit Grenzen'!AB$9),AND($A43&lt;$Y$10,'Info_Elternbeiträge mit Grenzen'!K43='Info_Elternbeiträge mit Grenzen'!AB$10),AND($A43&lt;$Y$11,'Info_Elternbeiträge mit Grenzen'!K43='Info_Elternbeiträge mit Grenzen'!AB$11),AND($A43&lt;$Y$12,'Info_Elternbeiträge mit Grenzen'!K43='Info_Elternbeiträge mit Grenzen'!AB$12),AND($A43&lt;$Y$13,'Info_Elternbeiträge mit Grenzen'!K43='Info_Elternbeiträge mit Grenzen'!AB$13))=TRUE,'Eingabe Kinderzahlen'!K43," ")</f>
        <v xml:space="preserve"> </v>
      </c>
      <c r="L43" s="299" t="str">
        <f>IF(OR(AND($A43&lt;$Y$9,'Info_Elternbeiträge mit Grenzen'!L43='Info_Elternbeiträge mit Grenzen'!AC$9),AND($A43&lt;$Y$10,'Info_Elternbeiträge mit Grenzen'!L43='Info_Elternbeiträge mit Grenzen'!AC$10),AND($A43&lt;$Y$11,'Info_Elternbeiträge mit Grenzen'!L43='Info_Elternbeiträge mit Grenzen'!AC$11),AND($A43&lt;$Y$12,'Info_Elternbeiträge mit Grenzen'!L43='Info_Elternbeiträge mit Grenzen'!AC$12),AND($A43&lt;$Y$13,'Info_Elternbeiträge mit Grenzen'!L43='Info_Elternbeiträge mit Grenzen'!AC$13))=TRUE,'Eingabe Kinderzahlen'!L43," ")</f>
        <v xml:space="preserve"> </v>
      </c>
      <c r="M43" s="299" t="str">
        <f>IF(OR(AND($A43&lt;$Y$9,'Info_Elternbeiträge mit Grenzen'!M43='Info_Elternbeiträge mit Grenzen'!AD$9),AND($A43&lt;$Y$10,'Info_Elternbeiträge mit Grenzen'!M43='Info_Elternbeiträge mit Grenzen'!AD$10),AND($A43&lt;$Y$11,'Info_Elternbeiträge mit Grenzen'!M43='Info_Elternbeiträge mit Grenzen'!AD$11),AND($A43&lt;$Y$12,'Info_Elternbeiträge mit Grenzen'!M43='Info_Elternbeiträge mit Grenzen'!AD$12),AND($A43&lt;$Y$13,'Info_Elternbeiträge mit Grenzen'!M43='Info_Elternbeiträge mit Grenzen'!AD$13))=TRUE,'Eingabe Kinderzahlen'!M43," ")</f>
        <v xml:space="preserve"> </v>
      </c>
      <c r="N43" s="300" t="str">
        <f>IF(OR(AND($A43&lt;$Y$9,'Info_Elternbeiträge mit Grenzen'!N43='Info_Elternbeiträge mit Grenzen'!Z$9),AND($A43&lt;$Y$10,'Info_Elternbeiträge mit Grenzen'!N43='Info_Elternbeiträge mit Grenzen'!Z$10),AND($A43&lt;$Y$11,'Info_Elternbeiträge mit Grenzen'!N43='Info_Elternbeiträge mit Grenzen'!Z$11),AND($A43&lt;$Y$12,'Info_Elternbeiträge mit Grenzen'!N43='Info_Elternbeiträge mit Grenzen'!Z$12),AND($A43&lt;$Y$13,'Info_Elternbeiträge mit Grenzen'!N43='Info_Elternbeiträge mit Grenzen'!Z$13))=TRUE,'Eingabe Kinderzahlen'!N43," ")</f>
        <v xml:space="preserve"> </v>
      </c>
      <c r="O43" s="300" t="str">
        <f>IF(OR(AND($A43&lt;$Y$9,'Info_Elternbeiträge mit Grenzen'!O43='Info_Elternbeiträge mit Grenzen'!AA$9),AND($A43&lt;$Y$10,'Info_Elternbeiträge mit Grenzen'!O43='Info_Elternbeiträge mit Grenzen'!AA$10),AND($A43&lt;$Y$11,'Info_Elternbeiträge mit Grenzen'!O43='Info_Elternbeiträge mit Grenzen'!AA$11),AND($A43&lt;$Y$12,'Info_Elternbeiträge mit Grenzen'!O43='Info_Elternbeiträge mit Grenzen'!AA$12),AND($A43&lt;$Y$13,'Info_Elternbeiträge mit Grenzen'!O43='Info_Elternbeiträge mit Grenzen'!AA$13))=TRUE,'Eingabe Kinderzahlen'!O43," ")</f>
        <v xml:space="preserve"> </v>
      </c>
      <c r="P43" s="300" t="str">
        <f>IF(OR(AND($A43&lt;$Y$9,'Info_Elternbeiträge mit Grenzen'!P43='Info_Elternbeiträge mit Grenzen'!AB$9),AND($A43&lt;$Y$10,'Info_Elternbeiträge mit Grenzen'!P43='Info_Elternbeiträge mit Grenzen'!AB$10),AND($A43&lt;$Y$11,'Info_Elternbeiträge mit Grenzen'!P43='Info_Elternbeiträge mit Grenzen'!AB$11),AND($A43&lt;$Y$12,'Info_Elternbeiträge mit Grenzen'!P43='Info_Elternbeiträge mit Grenzen'!AB$12),AND($A43&lt;$Y$13,'Info_Elternbeiträge mit Grenzen'!P43='Info_Elternbeiträge mit Grenzen'!AB$13))=TRUE,'Eingabe Kinderzahlen'!P43," ")</f>
        <v xml:space="preserve"> </v>
      </c>
      <c r="Q43" s="300" t="str">
        <f>IF(OR(AND($A43&lt;$Y$9,'Info_Elternbeiträge mit Grenzen'!Q43='Info_Elternbeiträge mit Grenzen'!AC$9),AND($A43&lt;$Y$10,'Info_Elternbeiträge mit Grenzen'!Q43='Info_Elternbeiträge mit Grenzen'!AC$10),AND($A43&lt;$Y$11,'Info_Elternbeiträge mit Grenzen'!Q43='Info_Elternbeiträge mit Grenzen'!AC$11),AND($A43&lt;$Y$12,'Info_Elternbeiträge mit Grenzen'!Q43='Info_Elternbeiträge mit Grenzen'!AC$12),AND($A43&lt;$Y$13,'Info_Elternbeiträge mit Grenzen'!Q43='Info_Elternbeiträge mit Grenzen'!AC$13))=TRUE,'Eingabe Kinderzahlen'!Q43," ")</f>
        <v xml:space="preserve"> </v>
      </c>
      <c r="R43" s="300" t="str">
        <f>IF(OR(AND($A43&lt;$Y$9,'Info_Elternbeiträge mit Grenzen'!R43='Info_Elternbeiträge mit Grenzen'!AD$9),AND($A43&lt;$Y$10,'Info_Elternbeiträge mit Grenzen'!R43='Info_Elternbeiträge mit Grenzen'!AD$10),AND($A43&lt;$Y$11,'Info_Elternbeiträge mit Grenzen'!R43='Info_Elternbeiträge mit Grenzen'!AD$11),AND($A43&lt;$Y$12,'Info_Elternbeiträge mit Grenzen'!R43='Info_Elternbeiträge mit Grenzen'!AD$12),AND($A43&lt;$Y$13,'Info_Elternbeiträge mit Grenzen'!R43='Info_Elternbeiträge mit Grenzen'!AD$13))=TRUE,'Eingabe Kinderzahlen'!R43," ")</f>
        <v xml:space="preserve"> </v>
      </c>
      <c r="S43" s="301" t="str">
        <f>IF(OR(AND($A43&lt;$Y$9,'Info_Elternbeiträge mit Grenzen'!S43='Info_Elternbeiträge mit Grenzen'!Z$9),AND($A43&lt;$Y$10,'Info_Elternbeiträge mit Grenzen'!S43='Info_Elternbeiträge mit Grenzen'!Z$10),AND($A43&lt;$Y$11,'Info_Elternbeiträge mit Grenzen'!S43='Info_Elternbeiträge mit Grenzen'!Z$11),AND($A43&lt;$Y$12,'Info_Elternbeiträge mit Grenzen'!S43='Info_Elternbeiträge mit Grenzen'!Z$12),AND($A43&lt;$Y$13,'Info_Elternbeiträge mit Grenzen'!S43='Info_Elternbeiträge mit Grenzen'!Z$13))=TRUE,'Eingabe Kinderzahlen'!S43," ")</f>
        <v xml:space="preserve"> </v>
      </c>
      <c r="T43" s="301" t="str">
        <f>IF(OR(AND($A43&lt;$Y$9,'Info_Elternbeiträge mit Grenzen'!T43='Info_Elternbeiträge mit Grenzen'!AA$9),AND($A43&lt;$Y$10,'Info_Elternbeiträge mit Grenzen'!T43='Info_Elternbeiträge mit Grenzen'!AA$10),AND($A43&lt;$Y$11,'Info_Elternbeiträge mit Grenzen'!T43='Info_Elternbeiträge mit Grenzen'!AA$11),AND($A43&lt;$Y$12,'Info_Elternbeiträge mit Grenzen'!T43='Info_Elternbeiträge mit Grenzen'!AA$12),AND($A43&lt;$Y$13,'Info_Elternbeiträge mit Grenzen'!T43='Info_Elternbeiträge mit Grenzen'!AA$13))=TRUE,'Eingabe Kinderzahlen'!T43," ")</f>
        <v xml:space="preserve"> </v>
      </c>
      <c r="U43" s="301" t="str">
        <f>IF(OR(AND($A43&lt;$Y$9,'Info_Elternbeiträge mit Grenzen'!U43='Info_Elternbeiträge mit Grenzen'!AB$9),AND($A43&lt;$Y$10,'Info_Elternbeiträge mit Grenzen'!U43='Info_Elternbeiträge mit Grenzen'!AB$10),AND($A43&lt;$Y$11,'Info_Elternbeiträge mit Grenzen'!U43='Info_Elternbeiträge mit Grenzen'!AB$11),AND($A43&lt;$Y$12,'Info_Elternbeiträge mit Grenzen'!U43='Info_Elternbeiträge mit Grenzen'!AB$12),AND($A43&lt;$Y$13,'Info_Elternbeiträge mit Grenzen'!U43='Info_Elternbeiträge mit Grenzen'!AB$13))=TRUE,'Eingabe Kinderzahlen'!U43," ")</f>
        <v xml:space="preserve"> </v>
      </c>
      <c r="V43" s="301" t="str">
        <f>IF(OR(AND($A43&lt;$Y$9,'Info_Elternbeiträge mit Grenzen'!V43='Info_Elternbeiträge mit Grenzen'!AC$9),AND($A43&lt;$Y$10,'Info_Elternbeiträge mit Grenzen'!V43='Info_Elternbeiträge mit Grenzen'!AC$10),AND($A43&lt;$Y$11,'Info_Elternbeiträge mit Grenzen'!V43='Info_Elternbeiträge mit Grenzen'!AC$11),AND($A43&lt;$Y$12,'Info_Elternbeiträge mit Grenzen'!V43='Info_Elternbeiträge mit Grenzen'!AC$12),AND($A43&lt;$Y$13,'Info_Elternbeiträge mit Grenzen'!V43='Info_Elternbeiträge mit Grenzen'!AC$13))=TRUE,'Eingabe Kinderzahlen'!V43," ")</f>
        <v xml:space="preserve"> </v>
      </c>
      <c r="W43" s="301" t="str">
        <f>IF(OR(AND($A43&lt;$Y$9,'Info_Elternbeiträge mit Grenzen'!W43='Info_Elternbeiträge mit Grenzen'!AD$9),AND($A43&lt;$Y$10,'Info_Elternbeiträge mit Grenzen'!W43='Info_Elternbeiträge mit Grenzen'!AD$10),AND($A43&lt;$Y$11,'Info_Elternbeiträge mit Grenzen'!W43='Info_Elternbeiträge mit Grenzen'!AD$11),AND($A43&lt;$Y$12,'Info_Elternbeiträge mit Grenzen'!W43='Info_Elternbeiträge mit Grenzen'!AD$12),AND($A43&lt;$Y$13,'Info_Elternbeiträge mit Grenzen'!W43='Info_Elternbeiträge mit Grenzen'!AD$13))=TRUE,'Eingabe Kinderzahlen'!W43," ")</f>
        <v xml:space="preserve"> </v>
      </c>
    </row>
    <row r="44" spans="1:23" x14ac:dyDescent="0.25">
      <c r="A44" s="323">
        <f>Eingabe!A89</f>
        <v>5601</v>
      </c>
      <c r="B44" s="152" t="s">
        <v>6</v>
      </c>
      <c r="C44" s="252">
        <f>Eingabe!D89</f>
        <v>5700</v>
      </c>
      <c r="D44" s="298" t="str">
        <f>IF(OR(AND($A44&lt;$Y$9,'Info_Elternbeiträge mit Grenzen'!D44='Info_Elternbeiträge mit Grenzen'!Z$9),AND($A44&lt;$Y$10,'Info_Elternbeiträge mit Grenzen'!D44='Info_Elternbeiträge mit Grenzen'!Z$10),AND($A44&lt;$Y$11,'Info_Elternbeiträge mit Grenzen'!D44='Info_Elternbeiträge mit Grenzen'!Z$11),AND($A44&lt;$Y$12,'Info_Elternbeiträge mit Grenzen'!D44='Info_Elternbeiträge mit Grenzen'!Z$12),AND($A44&lt;$Y$13,'Info_Elternbeiträge mit Grenzen'!D44='Info_Elternbeiträge mit Grenzen'!Z$13))=TRUE,'Eingabe Kinderzahlen'!D44," ")</f>
        <v xml:space="preserve"> </v>
      </c>
      <c r="E44" s="298" t="str">
        <f>IF(OR(AND($A44&lt;$Y$9,'Info_Elternbeiträge mit Grenzen'!E44='Info_Elternbeiträge mit Grenzen'!AA$9),AND($A44&lt;$Y$10,'Info_Elternbeiträge mit Grenzen'!E44='Info_Elternbeiträge mit Grenzen'!AA$10),AND($A44&lt;$Y$11,'Info_Elternbeiträge mit Grenzen'!E44='Info_Elternbeiträge mit Grenzen'!AA$11),AND($A44&lt;$Y$12,'Info_Elternbeiträge mit Grenzen'!E44='Info_Elternbeiträge mit Grenzen'!AA$12),AND($A44&lt;$Y$13,'Info_Elternbeiträge mit Grenzen'!E44='Info_Elternbeiträge mit Grenzen'!AA$13))=TRUE,'Eingabe Kinderzahlen'!E44," ")</f>
        <v xml:space="preserve"> </v>
      </c>
      <c r="F44" s="298" t="str">
        <f>IF(OR(AND($A44&lt;$Y$9,'Info_Elternbeiträge mit Grenzen'!F44='Info_Elternbeiträge mit Grenzen'!AB$9),AND($A44&lt;$Y$10,'Info_Elternbeiträge mit Grenzen'!F44='Info_Elternbeiträge mit Grenzen'!AB$10),AND($A44&lt;$Y$11,'Info_Elternbeiträge mit Grenzen'!F44='Info_Elternbeiträge mit Grenzen'!AB$11),AND($A44&lt;$Y$12,'Info_Elternbeiträge mit Grenzen'!F44='Info_Elternbeiträge mit Grenzen'!AB$12),AND($A44&lt;$Y$13,'Info_Elternbeiträge mit Grenzen'!F44='Info_Elternbeiträge mit Grenzen'!AB$13))=TRUE,'Eingabe Kinderzahlen'!F44," ")</f>
        <v xml:space="preserve"> </v>
      </c>
      <c r="G44" s="298" t="str">
        <f>IF(OR(AND($A44&lt;$Y$9,'Info_Elternbeiträge mit Grenzen'!G44='Info_Elternbeiträge mit Grenzen'!AC$9),AND($A44&lt;$Y$10,'Info_Elternbeiträge mit Grenzen'!G44='Info_Elternbeiträge mit Grenzen'!AC$10),AND($A44&lt;$Y$11,'Info_Elternbeiträge mit Grenzen'!G44='Info_Elternbeiträge mit Grenzen'!AC$11),AND($A44&lt;$Y$12,'Info_Elternbeiträge mit Grenzen'!G44='Info_Elternbeiträge mit Grenzen'!AC$12),AND($A44&lt;$Y$13,'Info_Elternbeiträge mit Grenzen'!G44='Info_Elternbeiträge mit Grenzen'!AC$13))=TRUE,'Eingabe Kinderzahlen'!G44," ")</f>
        <v xml:space="preserve"> </v>
      </c>
      <c r="H44" s="298" t="str">
        <f>IF(OR(AND($A44&lt;$Y$9,'Info_Elternbeiträge mit Grenzen'!H44='Info_Elternbeiträge mit Grenzen'!AD$9),AND($A44&lt;$Y$10,'Info_Elternbeiträge mit Grenzen'!H44='Info_Elternbeiträge mit Grenzen'!AD$10),AND($A44&lt;$Y$11,'Info_Elternbeiträge mit Grenzen'!H44='Info_Elternbeiträge mit Grenzen'!AD$11),AND($A44&lt;$Y$12,'Info_Elternbeiträge mit Grenzen'!H44='Info_Elternbeiträge mit Grenzen'!AD$12),AND($A44&lt;$Y$13,'Info_Elternbeiträge mit Grenzen'!H44='Info_Elternbeiträge mit Grenzen'!AD$13))=TRUE,'Eingabe Kinderzahlen'!H44," ")</f>
        <v xml:space="preserve"> </v>
      </c>
      <c r="I44" s="299" t="str">
        <f>IF(OR(AND($A44&lt;$Y$9,'Info_Elternbeiträge mit Grenzen'!I44='Info_Elternbeiträge mit Grenzen'!Z$9),AND($A44&lt;$Y$10,'Info_Elternbeiträge mit Grenzen'!I44='Info_Elternbeiträge mit Grenzen'!Z$10),AND($A44&lt;$Y$11,'Info_Elternbeiträge mit Grenzen'!I44='Info_Elternbeiträge mit Grenzen'!Z$11),AND($A44&lt;$Y$12,'Info_Elternbeiträge mit Grenzen'!I44='Info_Elternbeiträge mit Grenzen'!Z$12),AND($A44&lt;$Y$13,'Info_Elternbeiträge mit Grenzen'!I44='Info_Elternbeiträge mit Grenzen'!Z$13))=TRUE,'Eingabe Kinderzahlen'!I44," ")</f>
        <v xml:space="preserve"> </v>
      </c>
      <c r="J44" s="299" t="str">
        <f>IF(OR(AND($A44&lt;$Y$9,'Info_Elternbeiträge mit Grenzen'!J44='Info_Elternbeiträge mit Grenzen'!AA$9),AND($A44&lt;$Y$10,'Info_Elternbeiträge mit Grenzen'!J44='Info_Elternbeiträge mit Grenzen'!AA$10),AND($A44&lt;$Y$11,'Info_Elternbeiträge mit Grenzen'!J44='Info_Elternbeiträge mit Grenzen'!AA$11),AND($A44&lt;$Y$12,'Info_Elternbeiträge mit Grenzen'!J44='Info_Elternbeiträge mit Grenzen'!AA$12),AND($A44&lt;$Y$13,'Info_Elternbeiträge mit Grenzen'!J44='Info_Elternbeiträge mit Grenzen'!AA$13))=TRUE,'Eingabe Kinderzahlen'!J44," ")</f>
        <v xml:space="preserve"> </v>
      </c>
      <c r="K44" s="299" t="str">
        <f>IF(OR(AND($A44&lt;$Y$9,'Info_Elternbeiträge mit Grenzen'!K44='Info_Elternbeiträge mit Grenzen'!AB$9),AND($A44&lt;$Y$10,'Info_Elternbeiträge mit Grenzen'!K44='Info_Elternbeiträge mit Grenzen'!AB$10),AND($A44&lt;$Y$11,'Info_Elternbeiträge mit Grenzen'!K44='Info_Elternbeiträge mit Grenzen'!AB$11),AND($A44&lt;$Y$12,'Info_Elternbeiträge mit Grenzen'!K44='Info_Elternbeiträge mit Grenzen'!AB$12),AND($A44&lt;$Y$13,'Info_Elternbeiträge mit Grenzen'!K44='Info_Elternbeiträge mit Grenzen'!AB$13))=TRUE,'Eingabe Kinderzahlen'!K44," ")</f>
        <v xml:space="preserve"> </v>
      </c>
      <c r="L44" s="299" t="str">
        <f>IF(OR(AND($A44&lt;$Y$9,'Info_Elternbeiträge mit Grenzen'!L44='Info_Elternbeiträge mit Grenzen'!AC$9),AND($A44&lt;$Y$10,'Info_Elternbeiträge mit Grenzen'!L44='Info_Elternbeiträge mit Grenzen'!AC$10),AND($A44&lt;$Y$11,'Info_Elternbeiträge mit Grenzen'!L44='Info_Elternbeiträge mit Grenzen'!AC$11),AND($A44&lt;$Y$12,'Info_Elternbeiträge mit Grenzen'!L44='Info_Elternbeiträge mit Grenzen'!AC$12),AND($A44&lt;$Y$13,'Info_Elternbeiträge mit Grenzen'!L44='Info_Elternbeiträge mit Grenzen'!AC$13))=TRUE,'Eingabe Kinderzahlen'!L44," ")</f>
        <v xml:space="preserve"> </v>
      </c>
      <c r="M44" s="299" t="str">
        <f>IF(OR(AND($A44&lt;$Y$9,'Info_Elternbeiträge mit Grenzen'!M44='Info_Elternbeiträge mit Grenzen'!AD$9),AND($A44&lt;$Y$10,'Info_Elternbeiträge mit Grenzen'!M44='Info_Elternbeiträge mit Grenzen'!AD$10),AND($A44&lt;$Y$11,'Info_Elternbeiträge mit Grenzen'!M44='Info_Elternbeiträge mit Grenzen'!AD$11),AND($A44&lt;$Y$12,'Info_Elternbeiträge mit Grenzen'!M44='Info_Elternbeiträge mit Grenzen'!AD$12),AND($A44&lt;$Y$13,'Info_Elternbeiträge mit Grenzen'!M44='Info_Elternbeiträge mit Grenzen'!AD$13))=TRUE,'Eingabe Kinderzahlen'!M44," ")</f>
        <v xml:space="preserve"> </v>
      </c>
      <c r="N44" s="300" t="str">
        <f>IF(OR(AND($A44&lt;$Y$9,'Info_Elternbeiträge mit Grenzen'!N44='Info_Elternbeiträge mit Grenzen'!Z$9),AND($A44&lt;$Y$10,'Info_Elternbeiträge mit Grenzen'!N44='Info_Elternbeiträge mit Grenzen'!Z$10),AND($A44&lt;$Y$11,'Info_Elternbeiträge mit Grenzen'!N44='Info_Elternbeiträge mit Grenzen'!Z$11),AND($A44&lt;$Y$12,'Info_Elternbeiträge mit Grenzen'!N44='Info_Elternbeiträge mit Grenzen'!Z$12),AND($A44&lt;$Y$13,'Info_Elternbeiträge mit Grenzen'!N44='Info_Elternbeiträge mit Grenzen'!Z$13))=TRUE,'Eingabe Kinderzahlen'!N44," ")</f>
        <v xml:space="preserve"> </v>
      </c>
      <c r="O44" s="300" t="str">
        <f>IF(OR(AND($A44&lt;$Y$9,'Info_Elternbeiträge mit Grenzen'!O44='Info_Elternbeiträge mit Grenzen'!AA$9),AND($A44&lt;$Y$10,'Info_Elternbeiträge mit Grenzen'!O44='Info_Elternbeiträge mit Grenzen'!AA$10),AND($A44&lt;$Y$11,'Info_Elternbeiträge mit Grenzen'!O44='Info_Elternbeiträge mit Grenzen'!AA$11),AND($A44&lt;$Y$12,'Info_Elternbeiträge mit Grenzen'!O44='Info_Elternbeiträge mit Grenzen'!AA$12),AND($A44&lt;$Y$13,'Info_Elternbeiträge mit Grenzen'!O44='Info_Elternbeiträge mit Grenzen'!AA$13))=TRUE,'Eingabe Kinderzahlen'!O44," ")</f>
        <v xml:space="preserve"> </v>
      </c>
      <c r="P44" s="300" t="str">
        <f>IF(OR(AND($A44&lt;$Y$9,'Info_Elternbeiträge mit Grenzen'!P44='Info_Elternbeiträge mit Grenzen'!AB$9),AND($A44&lt;$Y$10,'Info_Elternbeiträge mit Grenzen'!P44='Info_Elternbeiträge mit Grenzen'!AB$10),AND($A44&lt;$Y$11,'Info_Elternbeiträge mit Grenzen'!P44='Info_Elternbeiträge mit Grenzen'!AB$11),AND($A44&lt;$Y$12,'Info_Elternbeiträge mit Grenzen'!P44='Info_Elternbeiträge mit Grenzen'!AB$12),AND($A44&lt;$Y$13,'Info_Elternbeiträge mit Grenzen'!P44='Info_Elternbeiträge mit Grenzen'!AB$13))=TRUE,'Eingabe Kinderzahlen'!P44," ")</f>
        <v xml:space="preserve"> </v>
      </c>
      <c r="Q44" s="300" t="str">
        <f>IF(OR(AND($A44&lt;$Y$9,'Info_Elternbeiträge mit Grenzen'!Q44='Info_Elternbeiträge mit Grenzen'!AC$9),AND($A44&lt;$Y$10,'Info_Elternbeiträge mit Grenzen'!Q44='Info_Elternbeiträge mit Grenzen'!AC$10),AND($A44&lt;$Y$11,'Info_Elternbeiträge mit Grenzen'!Q44='Info_Elternbeiträge mit Grenzen'!AC$11),AND($A44&lt;$Y$12,'Info_Elternbeiträge mit Grenzen'!Q44='Info_Elternbeiträge mit Grenzen'!AC$12),AND($A44&lt;$Y$13,'Info_Elternbeiträge mit Grenzen'!Q44='Info_Elternbeiträge mit Grenzen'!AC$13))=TRUE,'Eingabe Kinderzahlen'!Q44," ")</f>
        <v xml:space="preserve"> </v>
      </c>
      <c r="R44" s="300" t="str">
        <f>IF(OR(AND($A44&lt;$Y$9,'Info_Elternbeiträge mit Grenzen'!R44='Info_Elternbeiträge mit Grenzen'!AD$9),AND($A44&lt;$Y$10,'Info_Elternbeiträge mit Grenzen'!R44='Info_Elternbeiträge mit Grenzen'!AD$10),AND($A44&lt;$Y$11,'Info_Elternbeiträge mit Grenzen'!R44='Info_Elternbeiträge mit Grenzen'!AD$11),AND($A44&lt;$Y$12,'Info_Elternbeiträge mit Grenzen'!R44='Info_Elternbeiträge mit Grenzen'!AD$12),AND($A44&lt;$Y$13,'Info_Elternbeiträge mit Grenzen'!R44='Info_Elternbeiträge mit Grenzen'!AD$13))=TRUE,'Eingabe Kinderzahlen'!R44," ")</f>
        <v xml:space="preserve"> </v>
      </c>
      <c r="S44" s="301" t="str">
        <f>IF(OR(AND($A44&lt;$Y$9,'Info_Elternbeiträge mit Grenzen'!S44='Info_Elternbeiträge mit Grenzen'!Z$9),AND($A44&lt;$Y$10,'Info_Elternbeiträge mit Grenzen'!S44='Info_Elternbeiträge mit Grenzen'!Z$10),AND($A44&lt;$Y$11,'Info_Elternbeiträge mit Grenzen'!S44='Info_Elternbeiträge mit Grenzen'!Z$11),AND($A44&lt;$Y$12,'Info_Elternbeiträge mit Grenzen'!S44='Info_Elternbeiträge mit Grenzen'!Z$12),AND($A44&lt;$Y$13,'Info_Elternbeiträge mit Grenzen'!S44='Info_Elternbeiträge mit Grenzen'!Z$13))=TRUE,'Eingabe Kinderzahlen'!S44," ")</f>
        <v xml:space="preserve"> </v>
      </c>
      <c r="T44" s="301" t="str">
        <f>IF(OR(AND($A44&lt;$Y$9,'Info_Elternbeiträge mit Grenzen'!T44='Info_Elternbeiträge mit Grenzen'!AA$9),AND($A44&lt;$Y$10,'Info_Elternbeiträge mit Grenzen'!T44='Info_Elternbeiträge mit Grenzen'!AA$10),AND($A44&lt;$Y$11,'Info_Elternbeiträge mit Grenzen'!T44='Info_Elternbeiträge mit Grenzen'!AA$11),AND($A44&lt;$Y$12,'Info_Elternbeiträge mit Grenzen'!T44='Info_Elternbeiträge mit Grenzen'!AA$12),AND($A44&lt;$Y$13,'Info_Elternbeiträge mit Grenzen'!T44='Info_Elternbeiträge mit Grenzen'!AA$13))=TRUE,'Eingabe Kinderzahlen'!T44," ")</f>
        <v xml:space="preserve"> </v>
      </c>
      <c r="U44" s="301" t="str">
        <f>IF(OR(AND($A44&lt;$Y$9,'Info_Elternbeiträge mit Grenzen'!U44='Info_Elternbeiträge mit Grenzen'!AB$9),AND($A44&lt;$Y$10,'Info_Elternbeiträge mit Grenzen'!U44='Info_Elternbeiträge mit Grenzen'!AB$10),AND($A44&lt;$Y$11,'Info_Elternbeiträge mit Grenzen'!U44='Info_Elternbeiträge mit Grenzen'!AB$11),AND($A44&lt;$Y$12,'Info_Elternbeiträge mit Grenzen'!U44='Info_Elternbeiträge mit Grenzen'!AB$12),AND($A44&lt;$Y$13,'Info_Elternbeiträge mit Grenzen'!U44='Info_Elternbeiträge mit Grenzen'!AB$13))=TRUE,'Eingabe Kinderzahlen'!U44," ")</f>
        <v xml:space="preserve"> </v>
      </c>
      <c r="V44" s="301" t="str">
        <f>IF(OR(AND($A44&lt;$Y$9,'Info_Elternbeiträge mit Grenzen'!V44='Info_Elternbeiträge mit Grenzen'!AC$9),AND($A44&lt;$Y$10,'Info_Elternbeiträge mit Grenzen'!V44='Info_Elternbeiträge mit Grenzen'!AC$10),AND($A44&lt;$Y$11,'Info_Elternbeiträge mit Grenzen'!V44='Info_Elternbeiträge mit Grenzen'!AC$11),AND($A44&lt;$Y$12,'Info_Elternbeiträge mit Grenzen'!V44='Info_Elternbeiträge mit Grenzen'!AC$12),AND($A44&lt;$Y$13,'Info_Elternbeiträge mit Grenzen'!V44='Info_Elternbeiträge mit Grenzen'!AC$13))=TRUE,'Eingabe Kinderzahlen'!V44," ")</f>
        <v xml:space="preserve"> </v>
      </c>
      <c r="W44" s="301" t="str">
        <f>IF(OR(AND($A44&lt;$Y$9,'Info_Elternbeiträge mit Grenzen'!W44='Info_Elternbeiträge mit Grenzen'!AD$9),AND($A44&lt;$Y$10,'Info_Elternbeiträge mit Grenzen'!W44='Info_Elternbeiträge mit Grenzen'!AD$10),AND($A44&lt;$Y$11,'Info_Elternbeiträge mit Grenzen'!W44='Info_Elternbeiträge mit Grenzen'!AD$11),AND($A44&lt;$Y$12,'Info_Elternbeiträge mit Grenzen'!W44='Info_Elternbeiträge mit Grenzen'!AD$12),AND($A44&lt;$Y$13,'Info_Elternbeiträge mit Grenzen'!W44='Info_Elternbeiträge mit Grenzen'!AD$13))=TRUE,'Eingabe Kinderzahlen'!W44," ")</f>
        <v xml:space="preserve"> </v>
      </c>
    </row>
    <row r="45" spans="1:23" x14ac:dyDescent="0.25">
      <c r="A45" s="323">
        <f>Eingabe!A90</f>
        <v>5701</v>
      </c>
      <c r="B45" s="152" t="s">
        <v>6</v>
      </c>
      <c r="C45" s="252">
        <f>Eingabe!D90</f>
        <v>5800</v>
      </c>
      <c r="D45" s="298" t="str">
        <f>IF(OR(AND($A45&lt;$Y$9,'Info_Elternbeiträge mit Grenzen'!D45='Info_Elternbeiträge mit Grenzen'!Z$9),AND($A45&lt;$Y$10,'Info_Elternbeiträge mit Grenzen'!D45='Info_Elternbeiträge mit Grenzen'!Z$10),AND($A45&lt;$Y$11,'Info_Elternbeiträge mit Grenzen'!D45='Info_Elternbeiträge mit Grenzen'!Z$11),AND($A45&lt;$Y$12,'Info_Elternbeiträge mit Grenzen'!D45='Info_Elternbeiträge mit Grenzen'!Z$12),AND($A45&lt;$Y$13,'Info_Elternbeiträge mit Grenzen'!D45='Info_Elternbeiträge mit Grenzen'!Z$13))=TRUE,'Eingabe Kinderzahlen'!D45," ")</f>
        <v xml:space="preserve"> </v>
      </c>
      <c r="E45" s="298" t="str">
        <f>IF(OR(AND($A45&lt;$Y$9,'Info_Elternbeiträge mit Grenzen'!E45='Info_Elternbeiträge mit Grenzen'!AA$9),AND($A45&lt;$Y$10,'Info_Elternbeiträge mit Grenzen'!E45='Info_Elternbeiträge mit Grenzen'!AA$10),AND($A45&lt;$Y$11,'Info_Elternbeiträge mit Grenzen'!E45='Info_Elternbeiträge mit Grenzen'!AA$11),AND($A45&lt;$Y$12,'Info_Elternbeiträge mit Grenzen'!E45='Info_Elternbeiträge mit Grenzen'!AA$12),AND($A45&lt;$Y$13,'Info_Elternbeiträge mit Grenzen'!E45='Info_Elternbeiträge mit Grenzen'!AA$13))=TRUE,'Eingabe Kinderzahlen'!E45," ")</f>
        <v xml:space="preserve"> </v>
      </c>
      <c r="F45" s="298" t="str">
        <f>IF(OR(AND($A45&lt;$Y$9,'Info_Elternbeiträge mit Grenzen'!F45='Info_Elternbeiträge mit Grenzen'!AB$9),AND($A45&lt;$Y$10,'Info_Elternbeiträge mit Grenzen'!F45='Info_Elternbeiträge mit Grenzen'!AB$10),AND($A45&lt;$Y$11,'Info_Elternbeiträge mit Grenzen'!F45='Info_Elternbeiträge mit Grenzen'!AB$11),AND($A45&lt;$Y$12,'Info_Elternbeiträge mit Grenzen'!F45='Info_Elternbeiträge mit Grenzen'!AB$12),AND($A45&lt;$Y$13,'Info_Elternbeiträge mit Grenzen'!F45='Info_Elternbeiträge mit Grenzen'!AB$13))=TRUE,'Eingabe Kinderzahlen'!F45," ")</f>
        <v xml:space="preserve"> </v>
      </c>
      <c r="G45" s="298" t="str">
        <f>IF(OR(AND($A45&lt;$Y$9,'Info_Elternbeiträge mit Grenzen'!G45='Info_Elternbeiträge mit Grenzen'!AC$9),AND($A45&lt;$Y$10,'Info_Elternbeiträge mit Grenzen'!G45='Info_Elternbeiträge mit Grenzen'!AC$10),AND($A45&lt;$Y$11,'Info_Elternbeiträge mit Grenzen'!G45='Info_Elternbeiträge mit Grenzen'!AC$11),AND($A45&lt;$Y$12,'Info_Elternbeiträge mit Grenzen'!G45='Info_Elternbeiträge mit Grenzen'!AC$12),AND($A45&lt;$Y$13,'Info_Elternbeiträge mit Grenzen'!G45='Info_Elternbeiträge mit Grenzen'!AC$13))=TRUE,'Eingabe Kinderzahlen'!G45," ")</f>
        <v xml:space="preserve"> </v>
      </c>
      <c r="H45" s="298" t="str">
        <f>IF(OR(AND($A45&lt;$Y$9,'Info_Elternbeiträge mit Grenzen'!H45='Info_Elternbeiträge mit Grenzen'!AD$9),AND($A45&lt;$Y$10,'Info_Elternbeiträge mit Grenzen'!H45='Info_Elternbeiträge mit Grenzen'!AD$10),AND($A45&lt;$Y$11,'Info_Elternbeiträge mit Grenzen'!H45='Info_Elternbeiträge mit Grenzen'!AD$11),AND($A45&lt;$Y$12,'Info_Elternbeiträge mit Grenzen'!H45='Info_Elternbeiträge mit Grenzen'!AD$12),AND($A45&lt;$Y$13,'Info_Elternbeiträge mit Grenzen'!H45='Info_Elternbeiträge mit Grenzen'!AD$13))=TRUE,'Eingabe Kinderzahlen'!H45," ")</f>
        <v xml:space="preserve"> </v>
      </c>
      <c r="I45" s="299" t="str">
        <f>IF(OR(AND($A45&lt;$Y$9,'Info_Elternbeiträge mit Grenzen'!I45='Info_Elternbeiträge mit Grenzen'!Z$9),AND($A45&lt;$Y$10,'Info_Elternbeiträge mit Grenzen'!I45='Info_Elternbeiträge mit Grenzen'!Z$10),AND($A45&lt;$Y$11,'Info_Elternbeiträge mit Grenzen'!I45='Info_Elternbeiträge mit Grenzen'!Z$11),AND($A45&lt;$Y$12,'Info_Elternbeiträge mit Grenzen'!I45='Info_Elternbeiträge mit Grenzen'!Z$12),AND($A45&lt;$Y$13,'Info_Elternbeiträge mit Grenzen'!I45='Info_Elternbeiträge mit Grenzen'!Z$13))=TRUE,'Eingabe Kinderzahlen'!I45," ")</f>
        <v xml:space="preserve"> </v>
      </c>
      <c r="J45" s="299" t="str">
        <f>IF(OR(AND($A45&lt;$Y$9,'Info_Elternbeiträge mit Grenzen'!J45='Info_Elternbeiträge mit Grenzen'!AA$9),AND($A45&lt;$Y$10,'Info_Elternbeiträge mit Grenzen'!J45='Info_Elternbeiträge mit Grenzen'!AA$10),AND($A45&lt;$Y$11,'Info_Elternbeiträge mit Grenzen'!J45='Info_Elternbeiträge mit Grenzen'!AA$11),AND($A45&lt;$Y$12,'Info_Elternbeiträge mit Grenzen'!J45='Info_Elternbeiträge mit Grenzen'!AA$12),AND($A45&lt;$Y$13,'Info_Elternbeiträge mit Grenzen'!J45='Info_Elternbeiträge mit Grenzen'!AA$13))=TRUE,'Eingabe Kinderzahlen'!J45," ")</f>
        <v xml:space="preserve"> </v>
      </c>
      <c r="K45" s="299" t="str">
        <f>IF(OR(AND($A45&lt;$Y$9,'Info_Elternbeiträge mit Grenzen'!K45='Info_Elternbeiträge mit Grenzen'!AB$9),AND($A45&lt;$Y$10,'Info_Elternbeiträge mit Grenzen'!K45='Info_Elternbeiträge mit Grenzen'!AB$10),AND($A45&lt;$Y$11,'Info_Elternbeiträge mit Grenzen'!K45='Info_Elternbeiträge mit Grenzen'!AB$11),AND($A45&lt;$Y$12,'Info_Elternbeiträge mit Grenzen'!K45='Info_Elternbeiträge mit Grenzen'!AB$12),AND($A45&lt;$Y$13,'Info_Elternbeiträge mit Grenzen'!K45='Info_Elternbeiträge mit Grenzen'!AB$13))=TRUE,'Eingabe Kinderzahlen'!K45," ")</f>
        <v xml:space="preserve"> </v>
      </c>
      <c r="L45" s="299" t="str">
        <f>IF(OR(AND($A45&lt;$Y$9,'Info_Elternbeiträge mit Grenzen'!L45='Info_Elternbeiträge mit Grenzen'!AC$9),AND($A45&lt;$Y$10,'Info_Elternbeiträge mit Grenzen'!L45='Info_Elternbeiträge mit Grenzen'!AC$10),AND($A45&lt;$Y$11,'Info_Elternbeiträge mit Grenzen'!L45='Info_Elternbeiträge mit Grenzen'!AC$11),AND($A45&lt;$Y$12,'Info_Elternbeiträge mit Grenzen'!L45='Info_Elternbeiträge mit Grenzen'!AC$12),AND($A45&lt;$Y$13,'Info_Elternbeiträge mit Grenzen'!L45='Info_Elternbeiträge mit Grenzen'!AC$13))=TRUE,'Eingabe Kinderzahlen'!L45," ")</f>
        <v xml:space="preserve"> </v>
      </c>
      <c r="M45" s="299" t="str">
        <f>IF(OR(AND($A45&lt;$Y$9,'Info_Elternbeiträge mit Grenzen'!M45='Info_Elternbeiträge mit Grenzen'!AD$9),AND($A45&lt;$Y$10,'Info_Elternbeiträge mit Grenzen'!M45='Info_Elternbeiträge mit Grenzen'!AD$10),AND($A45&lt;$Y$11,'Info_Elternbeiträge mit Grenzen'!M45='Info_Elternbeiträge mit Grenzen'!AD$11),AND($A45&lt;$Y$12,'Info_Elternbeiträge mit Grenzen'!M45='Info_Elternbeiträge mit Grenzen'!AD$12),AND($A45&lt;$Y$13,'Info_Elternbeiträge mit Grenzen'!M45='Info_Elternbeiträge mit Grenzen'!AD$13))=TRUE,'Eingabe Kinderzahlen'!M45," ")</f>
        <v xml:space="preserve"> </v>
      </c>
      <c r="N45" s="300" t="str">
        <f>IF(OR(AND($A45&lt;$Y$9,'Info_Elternbeiträge mit Grenzen'!N45='Info_Elternbeiträge mit Grenzen'!Z$9),AND($A45&lt;$Y$10,'Info_Elternbeiträge mit Grenzen'!N45='Info_Elternbeiträge mit Grenzen'!Z$10),AND($A45&lt;$Y$11,'Info_Elternbeiträge mit Grenzen'!N45='Info_Elternbeiträge mit Grenzen'!Z$11),AND($A45&lt;$Y$12,'Info_Elternbeiträge mit Grenzen'!N45='Info_Elternbeiträge mit Grenzen'!Z$12),AND($A45&lt;$Y$13,'Info_Elternbeiträge mit Grenzen'!N45='Info_Elternbeiträge mit Grenzen'!Z$13))=TRUE,'Eingabe Kinderzahlen'!N45," ")</f>
        <v xml:space="preserve"> </v>
      </c>
      <c r="O45" s="300" t="str">
        <f>IF(OR(AND($A45&lt;$Y$9,'Info_Elternbeiträge mit Grenzen'!O45='Info_Elternbeiträge mit Grenzen'!AA$9),AND($A45&lt;$Y$10,'Info_Elternbeiträge mit Grenzen'!O45='Info_Elternbeiträge mit Grenzen'!AA$10),AND($A45&lt;$Y$11,'Info_Elternbeiträge mit Grenzen'!O45='Info_Elternbeiträge mit Grenzen'!AA$11),AND($A45&lt;$Y$12,'Info_Elternbeiträge mit Grenzen'!O45='Info_Elternbeiträge mit Grenzen'!AA$12),AND($A45&lt;$Y$13,'Info_Elternbeiträge mit Grenzen'!O45='Info_Elternbeiträge mit Grenzen'!AA$13))=TRUE,'Eingabe Kinderzahlen'!O45," ")</f>
        <v xml:space="preserve"> </v>
      </c>
      <c r="P45" s="300" t="str">
        <f>IF(OR(AND($A45&lt;$Y$9,'Info_Elternbeiträge mit Grenzen'!P45='Info_Elternbeiträge mit Grenzen'!AB$9),AND($A45&lt;$Y$10,'Info_Elternbeiträge mit Grenzen'!P45='Info_Elternbeiträge mit Grenzen'!AB$10),AND($A45&lt;$Y$11,'Info_Elternbeiträge mit Grenzen'!P45='Info_Elternbeiträge mit Grenzen'!AB$11),AND($A45&lt;$Y$12,'Info_Elternbeiträge mit Grenzen'!P45='Info_Elternbeiträge mit Grenzen'!AB$12),AND($A45&lt;$Y$13,'Info_Elternbeiträge mit Grenzen'!P45='Info_Elternbeiträge mit Grenzen'!AB$13))=TRUE,'Eingabe Kinderzahlen'!P45," ")</f>
        <v xml:space="preserve"> </v>
      </c>
      <c r="Q45" s="300" t="str">
        <f>IF(OR(AND($A45&lt;$Y$9,'Info_Elternbeiträge mit Grenzen'!Q45='Info_Elternbeiträge mit Grenzen'!AC$9),AND($A45&lt;$Y$10,'Info_Elternbeiträge mit Grenzen'!Q45='Info_Elternbeiträge mit Grenzen'!AC$10),AND($A45&lt;$Y$11,'Info_Elternbeiträge mit Grenzen'!Q45='Info_Elternbeiträge mit Grenzen'!AC$11),AND($A45&lt;$Y$12,'Info_Elternbeiträge mit Grenzen'!Q45='Info_Elternbeiträge mit Grenzen'!AC$12),AND($A45&lt;$Y$13,'Info_Elternbeiträge mit Grenzen'!Q45='Info_Elternbeiträge mit Grenzen'!AC$13))=TRUE,'Eingabe Kinderzahlen'!Q45," ")</f>
        <v xml:space="preserve"> </v>
      </c>
      <c r="R45" s="300" t="str">
        <f>IF(OR(AND($A45&lt;$Y$9,'Info_Elternbeiträge mit Grenzen'!R45='Info_Elternbeiträge mit Grenzen'!AD$9),AND($A45&lt;$Y$10,'Info_Elternbeiträge mit Grenzen'!R45='Info_Elternbeiträge mit Grenzen'!AD$10),AND($A45&lt;$Y$11,'Info_Elternbeiträge mit Grenzen'!R45='Info_Elternbeiträge mit Grenzen'!AD$11),AND($A45&lt;$Y$12,'Info_Elternbeiträge mit Grenzen'!R45='Info_Elternbeiträge mit Grenzen'!AD$12),AND($A45&lt;$Y$13,'Info_Elternbeiträge mit Grenzen'!R45='Info_Elternbeiträge mit Grenzen'!AD$13))=TRUE,'Eingabe Kinderzahlen'!R45," ")</f>
        <v xml:space="preserve"> </v>
      </c>
      <c r="S45" s="301" t="str">
        <f>IF(OR(AND($A45&lt;$Y$9,'Info_Elternbeiträge mit Grenzen'!S45='Info_Elternbeiträge mit Grenzen'!Z$9),AND($A45&lt;$Y$10,'Info_Elternbeiträge mit Grenzen'!S45='Info_Elternbeiträge mit Grenzen'!Z$10),AND($A45&lt;$Y$11,'Info_Elternbeiträge mit Grenzen'!S45='Info_Elternbeiträge mit Grenzen'!Z$11),AND($A45&lt;$Y$12,'Info_Elternbeiträge mit Grenzen'!S45='Info_Elternbeiträge mit Grenzen'!Z$12),AND($A45&lt;$Y$13,'Info_Elternbeiträge mit Grenzen'!S45='Info_Elternbeiträge mit Grenzen'!Z$13))=TRUE,'Eingabe Kinderzahlen'!S45," ")</f>
        <v xml:space="preserve"> </v>
      </c>
      <c r="T45" s="301" t="str">
        <f>IF(OR(AND($A45&lt;$Y$9,'Info_Elternbeiträge mit Grenzen'!T45='Info_Elternbeiträge mit Grenzen'!AA$9),AND($A45&lt;$Y$10,'Info_Elternbeiträge mit Grenzen'!T45='Info_Elternbeiträge mit Grenzen'!AA$10),AND($A45&lt;$Y$11,'Info_Elternbeiträge mit Grenzen'!T45='Info_Elternbeiträge mit Grenzen'!AA$11),AND($A45&lt;$Y$12,'Info_Elternbeiträge mit Grenzen'!T45='Info_Elternbeiträge mit Grenzen'!AA$12),AND($A45&lt;$Y$13,'Info_Elternbeiträge mit Grenzen'!T45='Info_Elternbeiträge mit Grenzen'!AA$13))=TRUE,'Eingabe Kinderzahlen'!T45," ")</f>
        <v xml:space="preserve"> </v>
      </c>
      <c r="U45" s="301" t="str">
        <f>IF(OR(AND($A45&lt;$Y$9,'Info_Elternbeiträge mit Grenzen'!U45='Info_Elternbeiträge mit Grenzen'!AB$9),AND($A45&lt;$Y$10,'Info_Elternbeiträge mit Grenzen'!U45='Info_Elternbeiträge mit Grenzen'!AB$10),AND($A45&lt;$Y$11,'Info_Elternbeiträge mit Grenzen'!U45='Info_Elternbeiträge mit Grenzen'!AB$11),AND($A45&lt;$Y$12,'Info_Elternbeiträge mit Grenzen'!U45='Info_Elternbeiträge mit Grenzen'!AB$12),AND($A45&lt;$Y$13,'Info_Elternbeiträge mit Grenzen'!U45='Info_Elternbeiträge mit Grenzen'!AB$13))=TRUE,'Eingabe Kinderzahlen'!U45," ")</f>
        <v xml:space="preserve"> </v>
      </c>
      <c r="V45" s="301" t="str">
        <f>IF(OR(AND($A45&lt;$Y$9,'Info_Elternbeiträge mit Grenzen'!V45='Info_Elternbeiträge mit Grenzen'!AC$9),AND($A45&lt;$Y$10,'Info_Elternbeiträge mit Grenzen'!V45='Info_Elternbeiträge mit Grenzen'!AC$10),AND($A45&lt;$Y$11,'Info_Elternbeiträge mit Grenzen'!V45='Info_Elternbeiträge mit Grenzen'!AC$11),AND($A45&lt;$Y$12,'Info_Elternbeiträge mit Grenzen'!V45='Info_Elternbeiträge mit Grenzen'!AC$12),AND($A45&lt;$Y$13,'Info_Elternbeiträge mit Grenzen'!V45='Info_Elternbeiträge mit Grenzen'!AC$13))=TRUE,'Eingabe Kinderzahlen'!V45," ")</f>
        <v xml:space="preserve"> </v>
      </c>
      <c r="W45" s="301" t="str">
        <f>IF(OR(AND($A45&lt;$Y$9,'Info_Elternbeiträge mit Grenzen'!W45='Info_Elternbeiträge mit Grenzen'!AD$9),AND($A45&lt;$Y$10,'Info_Elternbeiträge mit Grenzen'!W45='Info_Elternbeiträge mit Grenzen'!AD$10),AND($A45&lt;$Y$11,'Info_Elternbeiträge mit Grenzen'!W45='Info_Elternbeiträge mit Grenzen'!AD$11),AND($A45&lt;$Y$12,'Info_Elternbeiträge mit Grenzen'!W45='Info_Elternbeiträge mit Grenzen'!AD$12),AND($A45&lt;$Y$13,'Info_Elternbeiträge mit Grenzen'!W45='Info_Elternbeiträge mit Grenzen'!AD$13))=TRUE,'Eingabe Kinderzahlen'!W45," ")</f>
        <v xml:space="preserve"> </v>
      </c>
    </row>
    <row r="46" spans="1:23" x14ac:dyDescent="0.25">
      <c r="A46" s="323">
        <f>Eingabe!A91</f>
        <v>5801</v>
      </c>
      <c r="B46" s="152" t="s">
        <v>6</v>
      </c>
      <c r="C46" s="252">
        <f>Eingabe!D91</f>
        <v>5900</v>
      </c>
      <c r="D46" s="298" t="str">
        <f>IF(OR(AND($A46&lt;$Y$9,'Info_Elternbeiträge mit Grenzen'!D46='Info_Elternbeiträge mit Grenzen'!Z$9),AND($A46&lt;$Y$10,'Info_Elternbeiträge mit Grenzen'!D46='Info_Elternbeiträge mit Grenzen'!Z$10),AND($A46&lt;$Y$11,'Info_Elternbeiträge mit Grenzen'!D46='Info_Elternbeiträge mit Grenzen'!Z$11),AND($A46&lt;$Y$12,'Info_Elternbeiträge mit Grenzen'!D46='Info_Elternbeiträge mit Grenzen'!Z$12),AND($A46&lt;$Y$13,'Info_Elternbeiträge mit Grenzen'!D46='Info_Elternbeiträge mit Grenzen'!Z$13))=TRUE,'Eingabe Kinderzahlen'!D46," ")</f>
        <v xml:space="preserve"> </v>
      </c>
      <c r="E46" s="298" t="str">
        <f>IF(OR(AND($A46&lt;$Y$9,'Info_Elternbeiträge mit Grenzen'!E46='Info_Elternbeiträge mit Grenzen'!AA$9),AND($A46&lt;$Y$10,'Info_Elternbeiträge mit Grenzen'!E46='Info_Elternbeiträge mit Grenzen'!AA$10),AND($A46&lt;$Y$11,'Info_Elternbeiträge mit Grenzen'!E46='Info_Elternbeiträge mit Grenzen'!AA$11),AND($A46&lt;$Y$12,'Info_Elternbeiträge mit Grenzen'!E46='Info_Elternbeiträge mit Grenzen'!AA$12),AND($A46&lt;$Y$13,'Info_Elternbeiträge mit Grenzen'!E46='Info_Elternbeiträge mit Grenzen'!AA$13))=TRUE,'Eingabe Kinderzahlen'!E46," ")</f>
        <v xml:space="preserve"> </v>
      </c>
      <c r="F46" s="298" t="str">
        <f>IF(OR(AND($A46&lt;$Y$9,'Info_Elternbeiträge mit Grenzen'!F46='Info_Elternbeiträge mit Grenzen'!AB$9),AND($A46&lt;$Y$10,'Info_Elternbeiträge mit Grenzen'!F46='Info_Elternbeiträge mit Grenzen'!AB$10),AND($A46&lt;$Y$11,'Info_Elternbeiträge mit Grenzen'!F46='Info_Elternbeiträge mit Grenzen'!AB$11),AND($A46&lt;$Y$12,'Info_Elternbeiträge mit Grenzen'!F46='Info_Elternbeiträge mit Grenzen'!AB$12),AND($A46&lt;$Y$13,'Info_Elternbeiträge mit Grenzen'!F46='Info_Elternbeiträge mit Grenzen'!AB$13))=TRUE,'Eingabe Kinderzahlen'!F46," ")</f>
        <v xml:space="preserve"> </v>
      </c>
      <c r="G46" s="298" t="str">
        <f>IF(OR(AND($A46&lt;$Y$9,'Info_Elternbeiträge mit Grenzen'!G46='Info_Elternbeiträge mit Grenzen'!AC$9),AND($A46&lt;$Y$10,'Info_Elternbeiträge mit Grenzen'!G46='Info_Elternbeiträge mit Grenzen'!AC$10),AND($A46&lt;$Y$11,'Info_Elternbeiträge mit Grenzen'!G46='Info_Elternbeiträge mit Grenzen'!AC$11),AND($A46&lt;$Y$12,'Info_Elternbeiträge mit Grenzen'!G46='Info_Elternbeiträge mit Grenzen'!AC$12),AND($A46&lt;$Y$13,'Info_Elternbeiträge mit Grenzen'!G46='Info_Elternbeiträge mit Grenzen'!AC$13))=TRUE,'Eingabe Kinderzahlen'!G46," ")</f>
        <v xml:space="preserve"> </v>
      </c>
      <c r="H46" s="298" t="str">
        <f>IF(OR(AND($A46&lt;$Y$9,'Info_Elternbeiträge mit Grenzen'!H46='Info_Elternbeiträge mit Grenzen'!AD$9),AND($A46&lt;$Y$10,'Info_Elternbeiträge mit Grenzen'!H46='Info_Elternbeiträge mit Grenzen'!AD$10),AND($A46&lt;$Y$11,'Info_Elternbeiträge mit Grenzen'!H46='Info_Elternbeiträge mit Grenzen'!AD$11),AND($A46&lt;$Y$12,'Info_Elternbeiträge mit Grenzen'!H46='Info_Elternbeiträge mit Grenzen'!AD$12),AND($A46&lt;$Y$13,'Info_Elternbeiträge mit Grenzen'!H46='Info_Elternbeiträge mit Grenzen'!AD$13))=TRUE,'Eingabe Kinderzahlen'!H46," ")</f>
        <v xml:space="preserve"> </v>
      </c>
      <c r="I46" s="299" t="str">
        <f>IF(OR(AND($A46&lt;$Y$9,'Info_Elternbeiträge mit Grenzen'!I46='Info_Elternbeiträge mit Grenzen'!Z$9),AND($A46&lt;$Y$10,'Info_Elternbeiträge mit Grenzen'!I46='Info_Elternbeiträge mit Grenzen'!Z$10),AND($A46&lt;$Y$11,'Info_Elternbeiträge mit Grenzen'!I46='Info_Elternbeiträge mit Grenzen'!Z$11),AND($A46&lt;$Y$12,'Info_Elternbeiträge mit Grenzen'!I46='Info_Elternbeiträge mit Grenzen'!Z$12),AND($A46&lt;$Y$13,'Info_Elternbeiträge mit Grenzen'!I46='Info_Elternbeiträge mit Grenzen'!Z$13))=TRUE,'Eingabe Kinderzahlen'!I46," ")</f>
        <v xml:space="preserve"> </v>
      </c>
      <c r="J46" s="299" t="str">
        <f>IF(OR(AND($A46&lt;$Y$9,'Info_Elternbeiträge mit Grenzen'!J46='Info_Elternbeiträge mit Grenzen'!AA$9),AND($A46&lt;$Y$10,'Info_Elternbeiträge mit Grenzen'!J46='Info_Elternbeiträge mit Grenzen'!AA$10),AND($A46&lt;$Y$11,'Info_Elternbeiträge mit Grenzen'!J46='Info_Elternbeiträge mit Grenzen'!AA$11),AND($A46&lt;$Y$12,'Info_Elternbeiträge mit Grenzen'!J46='Info_Elternbeiträge mit Grenzen'!AA$12),AND($A46&lt;$Y$13,'Info_Elternbeiträge mit Grenzen'!J46='Info_Elternbeiträge mit Grenzen'!AA$13))=TRUE,'Eingabe Kinderzahlen'!J46," ")</f>
        <v xml:space="preserve"> </v>
      </c>
      <c r="K46" s="299" t="str">
        <f>IF(OR(AND($A46&lt;$Y$9,'Info_Elternbeiträge mit Grenzen'!K46='Info_Elternbeiträge mit Grenzen'!AB$9),AND($A46&lt;$Y$10,'Info_Elternbeiträge mit Grenzen'!K46='Info_Elternbeiträge mit Grenzen'!AB$10),AND($A46&lt;$Y$11,'Info_Elternbeiträge mit Grenzen'!K46='Info_Elternbeiträge mit Grenzen'!AB$11),AND($A46&lt;$Y$12,'Info_Elternbeiträge mit Grenzen'!K46='Info_Elternbeiträge mit Grenzen'!AB$12),AND($A46&lt;$Y$13,'Info_Elternbeiträge mit Grenzen'!K46='Info_Elternbeiträge mit Grenzen'!AB$13))=TRUE,'Eingabe Kinderzahlen'!K46," ")</f>
        <v xml:space="preserve"> </v>
      </c>
      <c r="L46" s="299" t="str">
        <f>IF(OR(AND($A46&lt;$Y$9,'Info_Elternbeiträge mit Grenzen'!L46='Info_Elternbeiträge mit Grenzen'!AC$9),AND($A46&lt;$Y$10,'Info_Elternbeiträge mit Grenzen'!L46='Info_Elternbeiträge mit Grenzen'!AC$10),AND($A46&lt;$Y$11,'Info_Elternbeiträge mit Grenzen'!L46='Info_Elternbeiträge mit Grenzen'!AC$11),AND($A46&lt;$Y$12,'Info_Elternbeiträge mit Grenzen'!L46='Info_Elternbeiträge mit Grenzen'!AC$12),AND($A46&lt;$Y$13,'Info_Elternbeiträge mit Grenzen'!L46='Info_Elternbeiträge mit Grenzen'!AC$13))=TRUE,'Eingabe Kinderzahlen'!L46," ")</f>
        <v xml:space="preserve"> </v>
      </c>
      <c r="M46" s="299" t="str">
        <f>IF(OR(AND($A46&lt;$Y$9,'Info_Elternbeiträge mit Grenzen'!M46='Info_Elternbeiträge mit Grenzen'!AD$9),AND($A46&lt;$Y$10,'Info_Elternbeiträge mit Grenzen'!M46='Info_Elternbeiträge mit Grenzen'!AD$10),AND($A46&lt;$Y$11,'Info_Elternbeiträge mit Grenzen'!M46='Info_Elternbeiträge mit Grenzen'!AD$11),AND($A46&lt;$Y$12,'Info_Elternbeiträge mit Grenzen'!M46='Info_Elternbeiträge mit Grenzen'!AD$12),AND($A46&lt;$Y$13,'Info_Elternbeiträge mit Grenzen'!M46='Info_Elternbeiträge mit Grenzen'!AD$13))=TRUE,'Eingabe Kinderzahlen'!M46," ")</f>
        <v xml:space="preserve"> </v>
      </c>
      <c r="N46" s="300" t="str">
        <f>IF(OR(AND($A46&lt;$Y$9,'Info_Elternbeiträge mit Grenzen'!N46='Info_Elternbeiträge mit Grenzen'!Z$9),AND($A46&lt;$Y$10,'Info_Elternbeiträge mit Grenzen'!N46='Info_Elternbeiträge mit Grenzen'!Z$10),AND($A46&lt;$Y$11,'Info_Elternbeiträge mit Grenzen'!N46='Info_Elternbeiträge mit Grenzen'!Z$11),AND($A46&lt;$Y$12,'Info_Elternbeiträge mit Grenzen'!N46='Info_Elternbeiträge mit Grenzen'!Z$12),AND($A46&lt;$Y$13,'Info_Elternbeiträge mit Grenzen'!N46='Info_Elternbeiträge mit Grenzen'!Z$13))=TRUE,'Eingabe Kinderzahlen'!N46," ")</f>
        <v xml:space="preserve"> </v>
      </c>
      <c r="O46" s="300" t="str">
        <f>IF(OR(AND($A46&lt;$Y$9,'Info_Elternbeiträge mit Grenzen'!O46='Info_Elternbeiträge mit Grenzen'!AA$9),AND($A46&lt;$Y$10,'Info_Elternbeiträge mit Grenzen'!O46='Info_Elternbeiträge mit Grenzen'!AA$10),AND($A46&lt;$Y$11,'Info_Elternbeiträge mit Grenzen'!O46='Info_Elternbeiträge mit Grenzen'!AA$11),AND($A46&lt;$Y$12,'Info_Elternbeiträge mit Grenzen'!O46='Info_Elternbeiträge mit Grenzen'!AA$12),AND($A46&lt;$Y$13,'Info_Elternbeiträge mit Grenzen'!O46='Info_Elternbeiträge mit Grenzen'!AA$13))=TRUE,'Eingabe Kinderzahlen'!O46," ")</f>
        <v xml:space="preserve"> </v>
      </c>
      <c r="P46" s="300" t="str">
        <f>IF(OR(AND($A46&lt;$Y$9,'Info_Elternbeiträge mit Grenzen'!P46='Info_Elternbeiträge mit Grenzen'!AB$9),AND($A46&lt;$Y$10,'Info_Elternbeiträge mit Grenzen'!P46='Info_Elternbeiträge mit Grenzen'!AB$10),AND($A46&lt;$Y$11,'Info_Elternbeiträge mit Grenzen'!P46='Info_Elternbeiträge mit Grenzen'!AB$11),AND($A46&lt;$Y$12,'Info_Elternbeiträge mit Grenzen'!P46='Info_Elternbeiträge mit Grenzen'!AB$12),AND($A46&lt;$Y$13,'Info_Elternbeiträge mit Grenzen'!P46='Info_Elternbeiträge mit Grenzen'!AB$13))=TRUE,'Eingabe Kinderzahlen'!P46," ")</f>
        <v xml:space="preserve"> </v>
      </c>
      <c r="Q46" s="300" t="str">
        <f>IF(OR(AND($A46&lt;$Y$9,'Info_Elternbeiträge mit Grenzen'!Q46='Info_Elternbeiträge mit Grenzen'!AC$9),AND($A46&lt;$Y$10,'Info_Elternbeiträge mit Grenzen'!Q46='Info_Elternbeiträge mit Grenzen'!AC$10),AND($A46&lt;$Y$11,'Info_Elternbeiträge mit Grenzen'!Q46='Info_Elternbeiträge mit Grenzen'!AC$11),AND($A46&lt;$Y$12,'Info_Elternbeiträge mit Grenzen'!Q46='Info_Elternbeiträge mit Grenzen'!AC$12),AND($A46&lt;$Y$13,'Info_Elternbeiträge mit Grenzen'!Q46='Info_Elternbeiträge mit Grenzen'!AC$13))=TRUE,'Eingabe Kinderzahlen'!Q46," ")</f>
        <v xml:space="preserve"> </v>
      </c>
      <c r="R46" s="300" t="str">
        <f>IF(OR(AND($A46&lt;$Y$9,'Info_Elternbeiträge mit Grenzen'!R46='Info_Elternbeiträge mit Grenzen'!AD$9),AND($A46&lt;$Y$10,'Info_Elternbeiträge mit Grenzen'!R46='Info_Elternbeiträge mit Grenzen'!AD$10),AND($A46&lt;$Y$11,'Info_Elternbeiträge mit Grenzen'!R46='Info_Elternbeiträge mit Grenzen'!AD$11),AND($A46&lt;$Y$12,'Info_Elternbeiträge mit Grenzen'!R46='Info_Elternbeiträge mit Grenzen'!AD$12),AND($A46&lt;$Y$13,'Info_Elternbeiträge mit Grenzen'!R46='Info_Elternbeiträge mit Grenzen'!AD$13))=TRUE,'Eingabe Kinderzahlen'!R46," ")</f>
        <v xml:space="preserve"> </v>
      </c>
      <c r="S46" s="301" t="str">
        <f>IF(OR(AND($A46&lt;$Y$9,'Info_Elternbeiträge mit Grenzen'!S46='Info_Elternbeiträge mit Grenzen'!Z$9),AND($A46&lt;$Y$10,'Info_Elternbeiträge mit Grenzen'!S46='Info_Elternbeiträge mit Grenzen'!Z$10),AND($A46&lt;$Y$11,'Info_Elternbeiträge mit Grenzen'!S46='Info_Elternbeiträge mit Grenzen'!Z$11),AND($A46&lt;$Y$12,'Info_Elternbeiträge mit Grenzen'!S46='Info_Elternbeiträge mit Grenzen'!Z$12),AND($A46&lt;$Y$13,'Info_Elternbeiträge mit Grenzen'!S46='Info_Elternbeiträge mit Grenzen'!Z$13))=TRUE,'Eingabe Kinderzahlen'!S46," ")</f>
        <v xml:space="preserve"> </v>
      </c>
      <c r="T46" s="301" t="str">
        <f>IF(OR(AND($A46&lt;$Y$9,'Info_Elternbeiträge mit Grenzen'!T46='Info_Elternbeiträge mit Grenzen'!AA$9),AND($A46&lt;$Y$10,'Info_Elternbeiträge mit Grenzen'!T46='Info_Elternbeiträge mit Grenzen'!AA$10),AND($A46&lt;$Y$11,'Info_Elternbeiträge mit Grenzen'!T46='Info_Elternbeiträge mit Grenzen'!AA$11),AND($A46&lt;$Y$12,'Info_Elternbeiträge mit Grenzen'!T46='Info_Elternbeiträge mit Grenzen'!AA$12),AND($A46&lt;$Y$13,'Info_Elternbeiträge mit Grenzen'!T46='Info_Elternbeiträge mit Grenzen'!AA$13))=TRUE,'Eingabe Kinderzahlen'!T46," ")</f>
        <v xml:space="preserve"> </v>
      </c>
      <c r="U46" s="301" t="str">
        <f>IF(OR(AND($A46&lt;$Y$9,'Info_Elternbeiträge mit Grenzen'!U46='Info_Elternbeiträge mit Grenzen'!AB$9),AND($A46&lt;$Y$10,'Info_Elternbeiträge mit Grenzen'!U46='Info_Elternbeiträge mit Grenzen'!AB$10),AND($A46&lt;$Y$11,'Info_Elternbeiträge mit Grenzen'!U46='Info_Elternbeiträge mit Grenzen'!AB$11),AND($A46&lt;$Y$12,'Info_Elternbeiträge mit Grenzen'!U46='Info_Elternbeiträge mit Grenzen'!AB$12),AND($A46&lt;$Y$13,'Info_Elternbeiträge mit Grenzen'!U46='Info_Elternbeiträge mit Grenzen'!AB$13))=TRUE,'Eingabe Kinderzahlen'!U46," ")</f>
        <v xml:space="preserve"> </v>
      </c>
      <c r="V46" s="301" t="str">
        <f>IF(OR(AND($A46&lt;$Y$9,'Info_Elternbeiträge mit Grenzen'!V46='Info_Elternbeiträge mit Grenzen'!AC$9),AND($A46&lt;$Y$10,'Info_Elternbeiträge mit Grenzen'!V46='Info_Elternbeiträge mit Grenzen'!AC$10),AND($A46&lt;$Y$11,'Info_Elternbeiträge mit Grenzen'!V46='Info_Elternbeiträge mit Grenzen'!AC$11),AND($A46&lt;$Y$12,'Info_Elternbeiträge mit Grenzen'!V46='Info_Elternbeiträge mit Grenzen'!AC$12),AND($A46&lt;$Y$13,'Info_Elternbeiträge mit Grenzen'!V46='Info_Elternbeiträge mit Grenzen'!AC$13))=TRUE,'Eingabe Kinderzahlen'!V46," ")</f>
        <v xml:space="preserve"> </v>
      </c>
      <c r="W46" s="301" t="str">
        <f>IF(OR(AND($A46&lt;$Y$9,'Info_Elternbeiträge mit Grenzen'!W46='Info_Elternbeiträge mit Grenzen'!AD$9),AND($A46&lt;$Y$10,'Info_Elternbeiträge mit Grenzen'!W46='Info_Elternbeiträge mit Grenzen'!AD$10),AND($A46&lt;$Y$11,'Info_Elternbeiträge mit Grenzen'!W46='Info_Elternbeiträge mit Grenzen'!AD$11),AND($A46&lt;$Y$12,'Info_Elternbeiträge mit Grenzen'!W46='Info_Elternbeiträge mit Grenzen'!AD$12),AND($A46&lt;$Y$13,'Info_Elternbeiträge mit Grenzen'!W46='Info_Elternbeiträge mit Grenzen'!AD$13))=TRUE,'Eingabe Kinderzahlen'!W46," ")</f>
        <v xml:space="preserve"> </v>
      </c>
    </row>
    <row r="47" spans="1:23" x14ac:dyDescent="0.25">
      <c r="A47" s="323">
        <f>Eingabe!A92</f>
        <v>5901</v>
      </c>
      <c r="B47" s="152" t="s">
        <v>6</v>
      </c>
      <c r="C47" s="252">
        <f>Eingabe!D92</f>
        <v>6000</v>
      </c>
      <c r="D47" s="298" t="str">
        <f>IF(OR(AND($A47&lt;$Y$9,'Info_Elternbeiträge mit Grenzen'!D47='Info_Elternbeiträge mit Grenzen'!Z$9),AND($A47&lt;$Y$10,'Info_Elternbeiträge mit Grenzen'!D47='Info_Elternbeiträge mit Grenzen'!Z$10),AND($A47&lt;$Y$11,'Info_Elternbeiträge mit Grenzen'!D47='Info_Elternbeiträge mit Grenzen'!Z$11),AND($A47&lt;$Y$12,'Info_Elternbeiträge mit Grenzen'!D47='Info_Elternbeiträge mit Grenzen'!Z$12),AND($A47&lt;$Y$13,'Info_Elternbeiträge mit Grenzen'!D47='Info_Elternbeiträge mit Grenzen'!Z$13))=TRUE,'Eingabe Kinderzahlen'!D47," ")</f>
        <v xml:space="preserve"> </v>
      </c>
      <c r="E47" s="298" t="str">
        <f>IF(OR(AND($A47&lt;$Y$9,'Info_Elternbeiträge mit Grenzen'!E47='Info_Elternbeiträge mit Grenzen'!AA$9),AND($A47&lt;$Y$10,'Info_Elternbeiträge mit Grenzen'!E47='Info_Elternbeiträge mit Grenzen'!AA$10),AND($A47&lt;$Y$11,'Info_Elternbeiträge mit Grenzen'!E47='Info_Elternbeiträge mit Grenzen'!AA$11),AND($A47&lt;$Y$12,'Info_Elternbeiträge mit Grenzen'!E47='Info_Elternbeiträge mit Grenzen'!AA$12),AND($A47&lt;$Y$13,'Info_Elternbeiträge mit Grenzen'!E47='Info_Elternbeiträge mit Grenzen'!AA$13))=TRUE,'Eingabe Kinderzahlen'!E47," ")</f>
        <v xml:space="preserve"> </v>
      </c>
      <c r="F47" s="298" t="str">
        <f>IF(OR(AND($A47&lt;$Y$9,'Info_Elternbeiträge mit Grenzen'!F47='Info_Elternbeiträge mit Grenzen'!AB$9),AND($A47&lt;$Y$10,'Info_Elternbeiträge mit Grenzen'!F47='Info_Elternbeiträge mit Grenzen'!AB$10),AND($A47&lt;$Y$11,'Info_Elternbeiträge mit Grenzen'!F47='Info_Elternbeiträge mit Grenzen'!AB$11),AND($A47&lt;$Y$12,'Info_Elternbeiträge mit Grenzen'!F47='Info_Elternbeiträge mit Grenzen'!AB$12),AND($A47&lt;$Y$13,'Info_Elternbeiträge mit Grenzen'!F47='Info_Elternbeiträge mit Grenzen'!AB$13))=TRUE,'Eingabe Kinderzahlen'!F47," ")</f>
        <v xml:space="preserve"> </v>
      </c>
      <c r="G47" s="298" t="str">
        <f>IF(OR(AND($A47&lt;$Y$9,'Info_Elternbeiträge mit Grenzen'!G47='Info_Elternbeiträge mit Grenzen'!AC$9),AND($A47&lt;$Y$10,'Info_Elternbeiträge mit Grenzen'!G47='Info_Elternbeiträge mit Grenzen'!AC$10),AND($A47&lt;$Y$11,'Info_Elternbeiträge mit Grenzen'!G47='Info_Elternbeiträge mit Grenzen'!AC$11),AND($A47&lt;$Y$12,'Info_Elternbeiträge mit Grenzen'!G47='Info_Elternbeiträge mit Grenzen'!AC$12),AND($A47&lt;$Y$13,'Info_Elternbeiträge mit Grenzen'!G47='Info_Elternbeiträge mit Grenzen'!AC$13))=TRUE,'Eingabe Kinderzahlen'!G47," ")</f>
        <v xml:space="preserve"> </v>
      </c>
      <c r="H47" s="298" t="str">
        <f>IF(OR(AND($A47&lt;$Y$9,'Info_Elternbeiträge mit Grenzen'!H47='Info_Elternbeiträge mit Grenzen'!AD$9),AND($A47&lt;$Y$10,'Info_Elternbeiträge mit Grenzen'!H47='Info_Elternbeiträge mit Grenzen'!AD$10),AND($A47&lt;$Y$11,'Info_Elternbeiträge mit Grenzen'!H47='Info_Elternbeiträge mit Grenzen'!AD$11),AND($A47&lt;$Y$12,'Info_Elternbeiträge mit Grenzen'!H47='Info_Elternbeiträge mit Grenzen'!AD$12),AND($A47&lt;$Y$13,'Info_Elternbeiträge mit Grenzen'!H47='Info_Elternbeiträge mit Grenzen'!AD$13))=TRUE,'Eingabe Kinderzahlen'!H47," ")</f>
        <v xml:space="preserve"> </v>
      </c>
      <c r="I47" s="299" t="str">
        <f>IF(OR(AND($A47&lt;$Y$9,'Info_Elternbeiträge mit Grenzen'!I47='Info_Elternbeiträge mit Grenzen'!Z$9),AND($A47&lt;$Y$10,'Info_Elternbeiträge mit Grenzen'!I47='Info_Elternbeiträge mit Grenzen'!Z$10),AND($A47&lt;$Y$11,'Info_Elternbeiträge mit Grenzen'!I47='Info_Elternbeiträge mit Grenzen'!Z$11),AND($A47&lt;$Y$12,'Info_Elternbeiträge mit Grenzen'!I47='Info_Elternbeiträge mit Grenzen'!Z$12),AND($A47&lt;$Y$13,'Info_Elternbeiträge mit Grenzen'!I47='Info_Elternbeiträge mit Grenzen'!Z$13))=TRUE,'Eingabe Kinderzahlen'!I47," ")</f>
        <v xml:space="preserve"> </v>
      </c>
      <c r="J47" s="299" t="str">
        <f>IF(OR(AND($A47&lt;$Y$9,'Info_Elternbeiträge mit Grenzen'!J47='Info_Elternbeiträge mit Grenzen'!AA$9),AND($A47&lt;$Y$10,'Info_Elternbeiträge mit Grenzen'!J47='Info_Elternbeiträge mit Grenzen'!AA$10),AND($A47&lt;$Y$11,'Info_Elternbeiträge mit Grenzen'!J47='Info_Elternbeiträge mit Grenzen'!AA$11),AND($A47&lt;$Y$12,'Info_Elternbeiträge mit Grenzen'!J47='Info_Elternbeiträge mit Grenzen'!AA$12),AND($A47&lt;$Y$13,'Info_Elternbeiträge mit Grenzen'!J47='Info_Elternbeiträge mit Grenzen'!AA$13))=TRUE,'Eingabe Kinderzahlen'!J47," ")</f>
        <v xml:space="preserve"> </v>
      </c>
      <c r="K47" s="299" t="str">
        <f>IF(OR(AND($A47&lt;$Y$9,'Info_Elternbeiträge mit Grenzen'!K47='Info_Elternbeiträge mit Grenzen'!AB$9),AND($A47&lt;$Y$10,'Info_Elternbeiträge mit Grenzen'!K47='Info_Elternbeiträge mit Grenzen'!AB$10),AND($A47&lt;$Y$11,'Info_Elternbeiträge mit Grenzen'!K47='Info_Elternbeiträge mit Grenzen'!AB$11),AND($A47&lt;$Y$12,'Info_Elternbeiträge mit Grenzen'!K47='Info_Elternbeiträge mit Grenzen'!AB$12),AND($A47&lt;$Y$13,'Info_Elternbeiträge mit Grenzen'!K47='Info_Elternbeiträge mit Grenzen'!AB$13))=TRUE,'Eingabe Kinderzahlen'!K47," ")</f>
        <v xml:space="preserve"> </v>
      </c>
      <c r="L47" s="299" t="str">
        <f>IF(OR(AND($A47&lt;$Y$9,'Info_Elternbeiträge mit Grenzen'!L47='Info_Elternbeiträge mit Grenzen'!AC$9),AND($A47&lt;$Y$10,'Info_Elternbeiträge mit Grenzen'!L47='Info_Elternbeiträge mit Grenzen'!AC$10),AND($A47&lt;$Y$11,'Info_Elternbeiträge mit Grenzen'!L47='Info_Elternbeiträge mit Grenzen'!AC$11),AND($A47&lt;$Y$12,'Info_Elternbeiträge mit Grenzen'!L47='Info_Elternbeiträge mit Grenzen'!AC$12),AND($A47&lt;$Y$13,'Info_Elternbeiträge mit Grenzen'!L47='Info_Elternbeiträge mit Grenzen'!AC$13))=TRUE,'Eingabe Kinderzahlen'!L47," ")</f>
        <v xml:space="preserve"> </v>
      </c>
      <c r="M47" s="299" t="str">
        <f>IF(OR(AND($A47&lt;$Y$9,'Info_Elternbeiträge mit Grenzen'!M47='Info_Elternbeiträge mit Grenzen'!AD$9),AND($A47&lt;$Y$10,'Info_Elternbeiträge mit Grenzen'!M47='Info_Elternbeiträge mit Grenzen'!AD$10),AND($A47&lt;$Y$11,'Info_Elternbeiträge mit Grenzen'!M47='Info_Elternbeiträge mit Grenzen'!AD$11),AND($A47&lt;$Y$12,'Info_Elternbeiträge mit Grenzen'!M47='Info_Elternbeiträge mit Grenzen'!AD$12),AND($A47&lt;$Y$13,'Info_Elternbeiträge mit Grenzen'!M47='Info_Elternbeiträge mit Grenzen'!AD$13))=TRUE,'Eingabe Kinderzahlen'!M47," ")</f>
        <v xml:space="preserve"> </v>
      </c>
      <c r="N47" s="300" t="str">
        <f>IF(OR(AND($A47&lt;$Y$9,'Info_Elternbeiträge mit Grenzen'!N47='Info_Elternbeiträge mit Grenzen'!Z$9),AND($A47&lt;$Y$10,'Info_Elternbeiträge mit Grenzen'!N47='Info_Elternbeiträge mit Grenzen'!Z$10),AND($A47&lt;$Y$11,'Info_Elternbeiträge mit Grenzen'!N47='Info_Elternbeiträge mit Grenzen'!Z$11),AND($A47&lt;$Y$12,'Info_Elternbeiträge mit Grenzen'!N47='Info_Elternbeiträge mit Grenzen'!Z$12),AND($A47&lt;$Y$13,'Info_Elternbeiträge mit Grenzen'!N47='Info_Elternbeiträge mit Grenzen'!Z$13))=TRUE,'Eingabe Kinderzahlen'!N47," ")</f>
        <v xml:space="preserve"> </v>
      </c>
      <c r="O47" s="300" t="str">
        <f>IF(OR(AND($A47&lt;$Y$9,'Info_Elternbeiträge mit Grenzen'!O47='Info_Elternbeiträge mit Grenzen'!AA$9),AND($A47&lt;$Y$10,'Info_Elternbeiträge mit Grenzen'!O47='Info_Elternbeiträge mit Grenzen'!AA$10),AND($A47&lt;$Y$11,'Info_Elternbeiträge mit Grenzen'!O47='Info_Elternbeiträge mit Grenzen'!AA$11),AND($A47&lt;$Y$12,'Info_Elternbeiträge mit Grenzen'!O47='Info_Elternbeiträge mit Grenzen'!AA$12),AND($A47&lt;$Y$13,'Info_Elternbeiträge mit Grenzen'!O47='Info_Elternbeiträge mit Grenzen'!AA$13))=TRUE,'Eingabe Kinderzahlen'!O47," ")</f>
        <v xml:space="preserve"> </v>
      </c>
      <c r="P47" s="300" t="str">
        <f>IF(OR(AND($A47&lt;$Y$9,'Info_Elternbeiträge mit Grenzen'!P47='Info_Elternbeiträge mit Grenzen'!AB$9),AND($A47&lt;$Y$10,'Info_Elternbeiträge mit Grenzen'!P47='Info_Elternbeiträge mit Grenzen'!AB$10),AND($A47&lt;$Y$11,'Info_Elternbeiträge mit Grenzen'!P47='Info_Elternbeiträge mit Grenzen'!AB$11),AND($A47&lt;$Y$12,'Info_Elternbeiträge mit Grenzen'!P47='Info_Elternbeiträge mit Grenzen'!AB$12),AND($A47&lt;$Y$13,'Info_Elternbeiträge mit Grenzen'!P47='Info_Elternbeiträge mit Grenzen'!AB$13))=TRUE,'Eingabe Kinderzahlen'!P47," ")</f>
        <v xml:space="preserve"> </v>
      </c>
      <c r="Q47" s="300" t="str">
        <f>IF(OR(AND($A47&lt;$Y$9,'Info_Elternbeiträge mit Grenzen'!Q47='Info_Elternbeiträge mit Grenzen'!AC$9),AND($A47&lt;$Y$10,'Info_Elternbeiträge mit Grenzen'!Q47='Info_Elternbeiträge mit Grenzen'!AC$10),AND($A47&lt;$Y$11,'Info_Elternbeiträge mit Grenzen'!Q47='Info_Elternbeiträge mit Grenzen'!AC$11),AND($A47&lt;$Y$12,'Info_Elternbeiträge mit Grenzen'!Q47='Info_Elternbeiträge mit Grenzen'!AC$12),AND($A47&lt;$Y$13,'Info_Elternbeiträge mit Grenzen'!Q47='Info_Elternbeiträge mit Grenzen'!AC$13))=TRUE,'Eingabe Kinderzahlen'!Q47," ")</f>
        <v xml:space="preserve"> </v>
      </c>
      <c r="R47" s="300" t="str">
        <f>IF(OR(AND($A47&lt;$Y$9,'Info_Elternbeiträge mit Grenzen'!R47='Info_Elternbeiträge mit Grenzen'!AD$9),AND($A47&lt;$Y$10,'Info_Elternbeiträge mit Grenzen'!R47='Info_Elternbeiträge mit Grenzen'!AD$10),AND($A47&lt;$Y$11,'Info_Elternbeiträge mit Grenzen'!R47='Info_Elternbeiträge mit Grenzen'!AD$11),AND($A47&lt;$Y$12,'Info_Elternbeiträge mit Grenzen'!R47='Info_Elternbeiträge mit Grenzen'!AD$12),AND($A47&lt;$Y$13,'Info_Elternbeiträge mit Grenzen'!R47='Info_Elternbeiträge mit Grenzen'!AD$13))=TRUE,'Eingabe Kinderzahlen'!R47," ")</f>
        <v xml:space="preserve"> </v>
      </c>
      <c r="S47" s="301" t="str">
        <f>IF(OR(AND($A47&lt;$Y$9,'Info_Elternbeiträge mit Grenzen'!S47='Info_Elternbeiträge mit Grenzen'!Z$9),AND($A47&lt;$Y$10,'Info_Elternbeiträge mit Grenzen'!S47='Info_Elternbeiträge mit Grenzen'!Z$10),AND($A47&lt;$Y$11,'Info_Elternbeiträge mit Grenzen'!S47='Info_Elternbeiträge mit Grenzen'!Z$11),AND($A47&lt;$Y$12,'Info_Elternbeiträge mit Grenzen'!S47='Info_Elternbeiträge mit Grenzen'!Z$12),AND($A47&lt;$Y$13,'Info_Elternbeiträge mit Grenzen'!S47='Info_Elternbeiträge mit Grenzen'!Z$13))=TRUE,'Eingabe Kinderzahlen'!S47," ")</f>
        <v xml:space="preserve"> </v>
      </c>
      <c r="T47" s="301" t="str">
        <f>IF(OR(AND($A47&lt;$Y$9,'Info_Elternbeiträge mit Grenzen'!T47='Info_Elternbeiträge mit Grenzen'!AA$9),AND($A47&lt;$Y$10,'Info_Elternbeiträge mit Grenzen'!T47='Info_Elternbeiträge mit Grenzen'!AA$10),AND($A47&lt;$Y$11,'Info_Elternbeiträge mit Grenzen'!T47='Info_Elternbeiträge mit Grenzen'!AA$11),AND($A47&lt;$Y$12,'Info_Elternbeiträge mit Grenzen'!T47='Info_Elternbeiträge mit Grenzen'!AA$12),AND($A47&lt;$Y$13,'Info_Elternbeiträge mit Grenzen'!T47='Info_Elternbeiträge mit Grenzen'!AA$13))=TRUE,'Eingabe Kinderzahlen'!T47," ")</f>
        <v xml:space="preserve"> </v>
      </c>
      <c r="U47" s="301" t="str">
        <f>IF(OR(AND($A47&lt;$Y$9,'Info_Elternbeiträge mit Grenzen'!U47='Info_Elternbeiträge mit Grenzen'!AB$9),AND($A47&lt;$Y$10,'Info_Elternbeiträge mit Grenzen'!U47='Info_Elternbeiträge mit Grenzen'!AB$10),AND($A47&lt;$Y$11,'Info_Elternbeiträge mit Grenzen'!U47='Info_Elternbeiträge mit Grenzen'!AB$11),AND($A47&lt;$Y$12,'Info_Elternbeiträge mit Grenzen'!U47='Info_Elternbeiträge mit Grenzen'!AB$12),AND($A47&lt;$Y$13,'Info_Elternbeiträge mit Grenzen'!U47='Info_Elternbeiträge mit Grenzen'!AB$13))=TRUE,'Eingabe Kinderzahlen'!U47," ")</f>
        <v xml:space="preserve"> </v>
      </c>
      <c r="V47" s="301" t="str">
        <f>IF(OR(AND($A47&lt;$Y$9,'Info_Elternbeiträge mit Grenzen'!V47='Info_Elternbeiträge mit Grenzen'!AC$9),AND($A47&lt;$Y$10,'Info_Elternbeiträge mit Grenzen'!V47='Info_Elternbeiträge mit Grenzen'!AC$10),AND($A47&lt;$Y$11,'Info_Elternbeiträge mit Grenzen'!V47='Info_Elternbeiträge mit Grenzen'!AC$11),AND($A47&lt;$Y$12,'Info_Elternbeiträge mit Grenzen'!V47='Info_Elternbeiträge mit Grenzen'!AC$12),AND($A47&lt;$Y$13,'Info_Elternbeiträge mit Grenzen'!V47='Info_Elternbeiträge mit Grenzen'!AC$13))=TRUE,'Eingabe Kinderzahlen'!V47," ")</f>
        <v xml:space="preserve"> </v>
      </c>
      <c r="W47" s="301" t="str">
        <f>IF(OR(AND($A47&lt;$Y$9,'Info_Elternbeiträge mit Grenzen'!W47='Info_Elternbeiträge mit Grenzen'!AD$9),AND($A47&lt;$Y$10,'Info_Elternbeiträge mit Grenzen'!W47='Info_Elternbeiträge mit Grenzen'!AD$10),AND($A47&lt;$Y$11,'Info_Elternbeiträge mit Grenzen'!W47='Info_Elternbeiträge mit Grenzen'!AD$11),AND($A47&lt;$Y$12,'Info_Elternbeiträge mit Grenzen'!W47='Info_Elternbeiträge mit Grenzen'!AD$12),AND($A47&lt;$Y$13,'Info_Elternbeiträge mit Grenzen'!W47='Info_Elternbeiträge mit Grenzen'!AD$13))=TRUE,'Eingabe Kinderzahlen'!W47," ")</f>
        <v xml:space="preserve"> </v>
      </c>
    </row>
    <row r="48" spans="1:23" x14ac:dyDescent="0.25">
      <c r="A48" s="323">
        <f>Eingabe!A93</f>
        <v>6001</v>
      </c>
      <c r="B48" s="152" t="s">
        <v>6</v>
      </c>
      <c r="C48" s="252">
        <f>Eingabe!D93</f>
        <v>6100</v>
      </c>
      <c r="D48" s="298" t="str">
        <f>IF(OR(AND($A48&lt;$Y$9,'Info_Elternbeiträge mit Grenzen'!D48='Info_Elternbeiträge mit Grenzen'!Z$9),AND($A48&lt;$Y$10,'Info_Elternbeiträge mit Grenzen'!D48='Info_Elternbeiträge mit Grenzen'!Z$10),AND($A48&lt;$Y$11,'Info_Elternbeiträge mit Grenzen'!D48='Info_Elternbeiträge mit Grenzen'!Z$11),AND($A48&lt;$Y$12,'Info_Elternbeiträge mit Grenzen'!D48='Info_Elternbeiträge mit Grenzen'!Z$12),AND($A48&lt;$Y$13,'Info_Elternbeiträge mit Grenzen'!D48='Info_Elternbeiträge mit Grenzen'!Z$13))=TRUE,'Eingabe Kinderzahlen'!D48," ")</f>
        <v xml:space="preserve"> </v>
      </c>
      <c r="E48" s="298" t="str">
        <f>IF(OR(AND($A48&lt;$Y$9,'Info_Elternbeiträge mit Grenzen'!E48='Info_Elternbeiträge mit Grenzen'!AA$9),AND($A48&lt;$Y$10,'Info_Elternbeiträge mit Grenzen'!E48='Info_Elternbeiträge mit Grenzen'!AA$10),AND($A48&lt;$Y$11,'Info_Elternbeiträge mit Grenzen'!E48='Info_Elternbeiträge mit Grenzen'!AA$11),AND($A48&lt;$Y$12,'Info_Elternbeiträge mit Grenzen'!E48='Info_Elternbeiträge mit Grenzen'!AA$12),AND($A48&lt;$Y$13,'Info_Elternbeiträge mit Grenzen'!E48='Info_Elternbeiträge mit Grenzen'!AA$13))=TRUE,'Eingabe Kinderzahlen'!E48," ")</f>
        <v xml:space="preserve"> </v>
      </c>
      <c r="F48" s="298" t="str">
        <f>IF(OR(AND($A48&lt;$Y$9,'Info_Elternbeiträge mit Grenzen'!F48='Info_Elternbeiträge mit Grenzen'!AB$9),AND($A48&lt;$Y$10,'Info_Elternbeiträge mit Grenzen'!F48='Info_Elternbeiträge mit Grenzen'!AB$10),AND($A48&lt;$Y$11,'Info_Elternbeiträge mit Grenzen'!F48='Info_Elternbeiträge mit Grenzen'!AB$11),AND($A48&lt;$Y$12,'Info_Elternbeiträge mit Grenzen'!F48='Info_Elternbeiträge mit Grenzen'!AB$12),AND($A48&lt;$Y$13,'Info_Elternbeiträge mit Grenzen'!F48='Info_Elternbeiträge mit Grenzen'!AB$13))=TRUE,'Eingabe Kinderzahlen'!F48," ")</f>
        <v xml:space="preserve"> </v>
      </c>
      <c r="G48" s="298" t="str">
        <f>IF(OR(AND($A48&lt;$Y$9,'Info_Elternbeiträge mit Grenzen'!G48='Info_Elternbeiträge mit Grenzen'!AC$9),AND($A48&lt;$Y$10,'Info_Elternbeiträge mit Grenzen'!G48='Info_Elternbeiträge mit Grenzen'!AC$10),AND($A48&lt;$Y$11,'Info_Elternbeiträge mit Grenzen'!G48='Info_Elternbeiträge mit Grenzen'!AC$11),AND($A48&lt;$Y$12,'Info_Elternbeiträge mit Grenzen'!G48='Info_Elternbeiträge mit Grenzen'!AC$12),AND($A48&lt;$Y$13,'Info_Elternbeiträge mit Grenzen'!G48='Info_Elternbeiträge mit Grenzen'!AC$13))=TRUE,'Eingabe Kinderzahlen'!G48," ")</f>
        <v xml:space="preserve"> </v>
      </c>
      <c r="H48" s="298" t="str">
        <f>IF(OR(AND($A48&lt;$Y$9,'Info_Elternbeiträge mit Grenzen'!H48='Info_Elternbeiträge mit Grenzen'!AD$9),AND($A48&lt;$Y$10,'Info_Elternbeiträge mit Grenzen'!H48='Info_Elternbeiträge mit Grenzen'!AD$10),AND($A48&lt;$Y$11,'Info_Elternbeiträge mit Grenzen'!H48='Info_Elternbeiträge mit Grenzen'!AD$11),AND($A48&lt;$Y$12,'Info_Elternbeiträge mit Grenzen'!H48='Info_Elternbeiträge mit Grenzen'!AD$12),AND($A48&lt;$Y$13,'Info_Elternbeiträge mit Grenzen'!H48='Info_Elternbeiträge mit Grenzen'!AD$13))=TRUE,'Eingabe Kinderzahlen'!H48," ")</f>
        <v xml:space="preserve"> </v>
      </c>
      <c r="I48" s="299" t="str">
        <f>IF(OR(AND($A48&lt;$Y$9,'Info_Elternbeiträge mit Grenzen'!I48='Info_Elternbeiträge mit Grenzen'!Z$9),AND($A48&lt;$Y$10,'Info_Elternbeiträge mit Grenzen'!I48='Info_Elternbeiträge mit Grenzen'!Z$10),AND($A48&lt;$Y$11,'Info_Elternbeiträge mit Grenzen'!I48='Info_Elternbeiträge mit Grenzen'!Z$11),AND($A48&lt;$Y$12,'Info_Elternbeiträge mit Grenzen'!I48='Info_Elternbeiträge mit Grenzen'!Z$12),AND($A48&lt;$Y$13,'Info_Elternbeiträge mit Grenzen'!I48='Info_Elternbeiträge mit Grenzen'!Z$13))=TRUE,'Eingabe Kinderzahlen'!I48," ")</f>
        <v xml:space="preserve"> </v>
      </c>
      <c r="J48" s="299" t="str">
        <f>IF(OR(AND($A48&lt;$Y$9,'Info_Elternbeiträge mit Grenzen'!J48='Info_Elternbeiträge mit Grenzen'!AA$9),AND($A48&lt;$Y$10,'Info_Elternbeiträge mit Grenzen'!J48='Info_Elternbeiträge mit Grenzen'!AA$10),AND($A48&lt;$Y$11,'Info_Elternbeiträge mit Grenzen'!J48='Info_Elternbeiträge mit Grenzen'!AA$11),AND($A48&lt;$Y$12,'Info_Elternbeiträge mit Grenzen'!J48='Info_Elternbeiträge mit Grenzen'!AA$12),AND($A48&lt;$Y$13,'Info_Elternbeiträge mit Grenzen'!J48='Info_Elternbeiträge mit Grenzen'!AA$13))=TRUE,'Eingabe Kinderzahlen'!J48," ")</f>
        <v xml:space="preserve"> </v>
      </c>
      <c r="K48" s="299" t="str">
        <f>IF(OR(AND($A48&lt;$Y$9,'Info_Elternbeiträge mit Grenzen'!K48='Info_Elternbeiträge mit Grenzen'!AB$9),AND($A48&lt;$Y$10,'Info_Elternbeiträge mit Grenzen'!K48='Info_Elternbeiträge mit Grenzen'!AB$10),AND($A48&lt;$Y$11,'Info_Elternbeiträge mit Grenzen'!K48='Info_Elternbeiträge mit Grenzen'!AB$11),AND($A48&lt;$Y$12,'Info_Elternbeiträge mit Grenzen'!K48='Info_Elternbeiträge mit Grenzen'!AB$12),AND($A48&lt;$Y$13,'Info_Elternbeiträge mit Grenzen'!K48='Info_Elternbeiträge mit Grenzen'!AB$13))=TRUE,'Eingabe Kinderzahlen'!K48," ")</f>
        <v xml:space="preserve"> </v>
      </c>
      <c r="L48" s="299" t="str">
        <f>IF(OR(AND($A48&lt;$Y$9,'Info_Elternbeiträge mit Grenzen'!L48='Info_Elternbeiträge mit Grenzen'!AC$9),AND($A48&lt;$Y$10,'Info_Elternbeiträge mit Grenzen'!L48='Info_Elternbeiträge mit Grenzen'!AC$10),AND($A48&lt;$Y$11,'Info_Elternbeiträge mit Grenzen'!L48='Info_Elternbeiträge mit Grenzen'!AC$11),AND($A48&lt;$Y$12,'Info_Elternbeiträge mit Grenzen'!L48='Info_Elternbeiträge mit Grenzen'!AC$12),AND($A48&lt;$Y$13,'Info_Elternbeiträge mit Grenzen'!L48='Info_Elternbeiträge mit Grenzen'!AC$13))=TRUE,'Eingabe Kinderzahlen'!L48," ")</f>
        <v xml:space="preserve"> </v>
      </c>
      <c r="M48" s="299" t="str">
        <f>IF(OR(AND($A48&lt;$Y$9,'Info_Elternbeiträge mit Grenzen'!M48='Info_Elternbeiträge mit Grenzen'!AD$9),AND($A48&lt;$Y$10,'Info_Elternbeiträge mit Grenzen'!M48='Info_Elternbeiträge mit Grenzen'!AD$10),AND($A48&lt;$Y$11,'Info_Elternbeiträge mit Grenzen'!M48='Info_Elternbeiträge mit Grenzen'!AD$11),AND($A48&lt;$Y$12,'Info_Elternbeiträge mit Grenzen'!M48='Info_Elternbeiträge mit Grenzen'!AD$12),AND($A48&lt;$Y$13,'Info_Elternbeiträge mit Grenzen'!M48='Info_Elternbeiträge mit Grenzen'!AD$13))=TRUE,'Eingabe Kinderzahlen'!M48," ")</f>
        <v xml:space="preserve"> </v>
      </c>
      <c r="N48" s="300" t="str">
        <f>IF(OR(AND($A48&lt;$Y$9,'Info_Elternbeiträge mit Grenzen'!N48='Info_Elternbeiträge mit Grenzen'!Z$9),AND($A48&lt;$Y$10,'Info_Elternbeiträge mit Grenzen'!N48='Info_Elternbeiträge mit Grenzen'!Z$10),AND($A48&lt;$Y$11,'Info_Elternbeiträge mit Grenzen'!N48='Info_Elternbeiträge mit Grenzen'!Z$11),AND($A48&lt;$Y$12,'Info_Elternbeiträge mit Grenzen'!N48='Info_Elternbeiträge mit Grenzen'!Z$12),AND($A48&lt;$Y$13,'Info_Elternbeiträge mit Grenzen'!N48='Info_Elternbeiträge mit Grenzen'!Z$13))=TRUE,'Eingabe Kinderzahlen'!N48," ")</f>
        <v xml:space="preserve"> </v>
      </c>
      <c r="O48" s="300" t="str">
        <f>IF(OR(AND($A48&lt;$Y$9,'Info_Elternbeiträge mit Grenzen'!O48='Info_Elternbeiträge mit Grenzen'!AA$9),AND($A48&lt;$Y$10,'Info_Elternbeiträge mit Grenzen'!O48='Info_Elternbeiträge mit Grenzen'!AA$10),AND($A48&lt;$Y$11,'Info_Elternbeiträge mit Grenzen'!O48='Info_Elternbeiträge mit Grenzen'!AA$11),AND($A48&lt;$Y$12,'Info_Elternbeiträge mit Grenzen'!O48='Info_Elternbeiträge mit Grenzen'!AA$12),AND($A48&lt;$Y$13,'Info_Elternbeiträge mit Grenzen'!O48='Info_Elternbeiträge mit Grenzen'!AA$13))=TRUE,'Eingabe Kinderzahlen'!O48," ")</f>
        <v xml:space="preserve"> </v>
      </c>
      <c r="P48" s="300" t="str">
        <f>IF(OR(AND($A48&lt;$Y$9,'Info_Elternbeiträge mit Grenzen'!P48='Info_Elternbeiträge mit Grenzen'!AB$9),AND($A48&lt;$Y$10,'Info_Elternbeiträge mit Grenzen'!P48='Info_Elternbeiträge mit Grenzen'!AB$10),AND($A48&lt;$Y$11,'Info_Elternbeiträge mit Grenzen'!P48='Info_Elternbeiträge mit Grenzen'!AB$11),AND($A48&lt;$Y$12,'Info_Elternbeiträge mit Grenzen'!P48='Info_Elternbeiträge mit Grenzen'!AB$12),AND($A48&lt;$Y$13,'Info_Elternbeiträge mit Grenzen'!P48='Info_Elternbeiträge mit Grenzen'!AB$13))=TRUE,'Eingabe Kinderzahlen'!P48," ")</f>
        <v xml:space="preserve"> </v>
      </c>
      <c r="Q48" s="300" t="str">
        <f>IF(OR(AND($A48&lt;$Y$9,'Info_Elternbeiträge mit Grenzen'!Q48='Info_Elternbeiträge mit Grenzen'!AC$9),AND($A48&lt;$Y$10,'Info_Elternbeiträge mit Grenzen'!Q48='Info_Elternbeiträge mit Grenzen'!AC$10),AND($A48&lt;$Y$11,'Info_Elternbeiträge mit Grenzen'!Q48='Info_Elternbeiträge mit Grenzen'!AC$11),AND($A48&lt;$Y$12,'Info_Elternbeiträge mit Grenzen'!Q48='Info_Elternbeiträge mit Grenzen'!AC$12),AND($A48&lt;$Y$13,'Info_Elternbeiträge mit Grenzen'!Q48='Info_Elternbeiträge mit Grenzen'!AC$13))=TRUE,'Eingabe Kinderzahlen'!Q48," ")</f>
        <v xml:space="preserve"> </v>
      </c>
      <c r="R48" s="300" t="str">
        <f>IF(OR(AND($A48&lt;$Y$9,'Info_Elternbeiträge mit Grenzen'!R48='Info_Elternbeiträge mit Grenzen'!AD$9),AND($A48&lt;$Y$10,'Info_Elternbeiträge mit Grenzen'!R48='Info_Elternbeiträge mit Grenzen'!AD$10),AND($A48&lt;$Y$11,'Info_Elternbeiträge mit Grenzen'!R48='Info_Elternbeiträge mit Grenzen'!AD$11),AND($A48&lt;$Y$12,'Info_Elternbeiträge mit Grenzen'!R48='Info_Elternbeiträge mit Grenzen'!AD$12),AND($A48&lt;$Y$13,'Info_Elternbeiträge mit Grenzen'!R48='Info_Elternbeiträge mit Grenzen'!AD$13))=TRUE,'Eingabe Kinderzahlen'!R48," ")</f>
        <v xml:space="preserve"> </v>
      </c>
      <c r="S48" s="301" t="str">
        <f>IF(OR(AND($A48&lt;$Y$9,'Info_Elternbeiträge mit Grenzen'!S48='Info_Elternbeiträge mit Grenzen'!Z$9),AND($A48&lt;$Y$10,'Info_Elternbeiträge mit Grenzen'!S48='Info_Elternbeiträge mit Grenzen'!Z$10),AND($A48&lt;$Y$11,'Info_Elternbeiträge mit Grenzen'!S48='Info_Elternbeiträge mit Grenzen'!Z$11),AND($A48&lt;$Y$12,'Info_Elternbeiträge mit Grenzen'!S48='Info_Elternbeiträge mit Grenzen'!Z$12),AND($A48&lt;$Y$13,'Info_Elternbeiträge mit Grenzen'!S48='Info_Elternbeiträge mit Grenzen'!Z$13))=TRUE,'Eingabe Kinderzahlen'!S48," ")</f>
        <v xml:space="preserve"> </v>
      </c>
      <c r="T48" s="301" t="str">
        <f>IF(OR(AND($A48&lt;$Y$9,'Info_Elternbeiträge mit Grenzen'!T48='Info_Elternbeiträge mit Grenzen'!AA$9),AND($A48&lt;$Y$10,'Info_Elternbeiträge mit Grenzen'!T48='Info_Elternbeiträge mit Grenzen'!AA$10),AND($A48&lt;$Y$11,'Info_Elternbeiträge mit Grenzen'!T48='Info_Elternbeiträge mit Grenzen'!AA$11),AND($A48&lt;$Y$12,'Info_Elternbeiträge mit Grenzen'!T48='Info_Elternbeiträge mit Grenzen'!AA$12),AND($A48&lt;$Y$13,'Info_Elternbeiträge mit Grenzen'!T48='Info_Elternbeiträge mit Grenzen'!AA$13))=TRUE,'Eingabe Kinderzahlen'!T48," ")</f>
        <v xml:space="preserve"> </v>
      </c>
      <c r="U48" s="301" t="str">
        <f>IF(OR(AND($A48&lt;$Y$9,'Info_Elternbeiträge mit Grenzen'!U48='Info_Elternbeiträge mit Grenzen'!AB$9),AND($A48&lt;$Y$10,'Info_Elternbeiträge mit Grenzen'!U48='Info_Elternbeiträge mit Grenzen'!AB$10),AND($A48&lt;$Y$11,'Info_Elternbeiträge mit Grenzen'!U48='Info_Elternbeiträge mit Grenzen'!AB$11),AND($A48&lt;$Y$12,'Info_Elternbeiträge mit Grenzen'!U48='Info_Elternbeiträge mit Grenzen'!AB$12),AND($A48&lt;$Y$13,'Info_Elternbeiträge mit Grenzen'!U48='Info_Elternbeiträge mit Grenzen'!AB$13))=TRUE,'Eingabe Kinderzahlen'!U48," ")</f>
        <v xml:space="preserve"> </v>
      </c>
      <c r="V48" s="301" t="str">
        <f>IF(OR(AND($A48&lt;$Y$9,'Info_Elternbeiträge mit Grenzen'!V48='Info_Elternbeiträge mit Grenzen'!AC$9),AND($A48&lt;$Y$10,'Info_Elternbeiträge mit Grenzen'!V48='Info_Elternbeiträge mit Grenzen'!AC$10),AND($A48&lt;$Y$11,'Info_Elternbeiträge mit Grenzen'!V48='Info_Elternbeiträge mit Grenzen'!AC$11),AND($A48&lt;$Y$12,'Info_Elternbeiträge mit Grenzen'!V48='Info_Elternbeiträge mit Grenzen'!AC$12),AND($A48&lt;$Y$13,'Info_Elternbeiträge mit Grenzen'!V48='Info_Elternbeiträge mit Grenzen'!AC$13))=TRUE,'Eingabe Kinderzahlen'!V48," ")</f>
        <v xml:space="preserve"> </v>
      </c>
      <c r="W48" s="301" t="str">
        <f>IF(OR(AND($A48&lt;$Y$9,'Info_Elternbeiträge mit Grenzen'!W48='Info_Elternbeiträge mit Grenzen'!AD$9),AND($A48&lt;$Y$10,'Info_Elternbeiträge mit Grenzen'!W48='Info_Elternbeiträge mit Grenzen'!AD$10),AND($A48&lt;$Y$11,'Info_Elternbeiträge mit Grenzen'!W48='Info_Elternbeiträge mit Grenzen'!AD$11),AND($A48&lt;$Y$12,'Info_Elternbeiträge mit Grenzen'!W48='Info_Elternbeiträge mit Grenzen'!AD$12),AND($A48&lt;$Y$13,'Info_Elternbeiträge mit Grenzen'!W48='Info_Elternbeiträge mit Grenzen'!AD$13))=TRUE,'Eingabe Kinderzahlen'!W48," ")</f>
        <v xml:space="preserve"> </v>
      </c>
    </row>
    <row r="49" spans="1:23" x14ac:dyDescent="0.25">
      <c r="A49" s="323">
        <f>Eingabe!A94</f>
        <v>6101</v>
      </c>
      <c r="B49" s="152" t="s">
        <v>6</v>
      </c>
      <c r="C49" s="252">
        <f>Eingabe!D94</f>
        <v>6200</v>
      </c>
      <c r="D49" s="298" t="str">
        <f>IF(OR(AND($A49&lt;$Y$9,'Info_Elternbeiträge mit Grenzen'!D49='Info_Elternbeiträge mit Grenzen'!Z$9),AND($A49&lt;$Y$10,'Info_Elternbeiträge mit Grenzen'!D49='Info_Elternbeiträge mit Grenzen'!Z$10),AND($A49&lt;$Y$11,'Info_Elternbeiträge mit Grenzen'!D49='Info_Elternbeiträge mit Grenzen'!Z$11),AND($A49&lt;$Y$12,'Info_Elternbeiträge mit Grenzen'!D49='Info_Elternbeiträge mit Grenzen'!Z$12),AND($A49&lt;$Y$13,'Info_Elternbeiträge mit Grenzen'!D49='Info_Elternbeiträge mit Grenzen'!Z$13))=TRUE,'Eingabe Kinderzahlen'!D49," ")</f>
        <v xml:space="preserve"> </v>
      </c>
      <c r="E49" s="298" t="str">
        <f>IF(OR(AND($A49&lt;$Y$9,'Info_Elternbeiträge mit Grenzen'!E49='Info_Elternbeiträge mit Grenzen'!AA$9),AND($A49&lt;$Y$10,'Info_Elternbeiträge mit Grenzen'!E49='Info_Elternbeiträge mit Grenzen'!AA$10),AND($A49&lt;$Y$11,'Info_Elternbeiträge mit Grenzen'!E49='Info_Elternbeiträge mit Grenzen'!AA$11),AND($A49&lt;$Y$12,'Info_Elternbeiträge mit Grenzen'!E49='Info_Elternbeiträge mit Grenzen'!AA$12),AND($A49&lt;$Y$13,'Info_Elternbeiträge mit Grenzen'!E49='Info_Elternbeiträge mit Grenzen'!AA$13))=TRUE,'Eingabe Kinderzahlen'!E49," ")</f>
        <v xml:space="preserve"> </v>
      </c>
      <c r="F49" s="298" t="str">
        <f>IF(OR(AND($A49&lt;$Y$9,'Info_Elternbeiträge mit Grenzen'!F49='Info_Elternbeiträge mit Grenzen'!AB$9),AND($A49&lt;$Y$10,'Info_Elternbeiträge mit Grenzen'!F49='Info_Elternbeiträge mit Grenzen'!AB$10),AND($A49&lt;$Y$11,'Info_Elternbeiträge mit Grenzen'!F49='Info_Elternbeiträge mit Grenzen'!AB$11),AND($A49&lt;$Y$12,'Info_Elternbeiträge mit Grenzen'!F49='Info_Elternbeiträge mit Grenzen'!AB$12),AND($A49&lt;$Y$13,'Info_Elternbeiträge mit Grenzen'!F49='Info_Elternbeiträge mit Grenzen'!AB$13))=TRUE,'Eingabe Kinderzahlen'!F49," ")</f>
        <v xml:space="preserve"> </v>
      </c>
      <c r="G49" s="298" t="str">
        <f>IF(OR(AND($A49&lt;$Y$9,'Info_Elternbeiträge mit Grenzen'!G49='Info_Elternbeiträge mit Grenzen'!AC$9),AND($A49&lt;$Y$10,'Info_Elternbeiträge mit Grenzen'!G49='Info_Elternbeiträge mit Grenzen'!AC$10),AND($A49&lt;$Y$11,'Info_Elternbeiträge mit Grenzen'!G49='Info_Elternbeiträge mit Grenzen'!AC$11),AND($A49&lt;$Y$12,'Info_Elternbeiträge mit Grenzen'!G49='Info_Elternbeiträge mit Grenzen'!AC$12),AND($A49&lt;$Y$13,'Info_Elternbeiträge mit Grenzen'!G49='Info_Elternbeiträge mit Grenzen'!AC$13))=TRUE,'Eingabe Kinderzahlen'!G49," ")</f>
        <v xml:space="preserve"> </v>
      </c>
      <c r="H49" s="298" t="str">
        <f>IF(OR(AND($A49&lt;$Y$9,'Info_Elternbeiträge mit Grenzen'!H49='Info_Elternbeiträge mit Grenzen'!AD$9),AND($A49&lt;$Y$10,'Info_Elternbeiträge mit Grenzen'!H49='Info_Elternbeiträge mit Grenzen'!AD$10),AND($A49&lt;$Y$11,'Info_Elternbeiträge mit Grenzen'!H49='Info_Elternbeiträge mit Grenzen'!AD$11),AND($A49&lt;$Y$12,'Info_Elternbeiträge mit Grenzen'!H49='Info_Elternbeiträge mit Grenzen'!AD$12),AND($A49&lt;$Y$13,'Info_Elternbeiträge mit Grenzen'!H49='Info_Elternbeiträge mit Grenzen'!AD$13))=TRUE,'Eingabe Kinderzahlen'!H49," ")</f>
        <v xml:space="preserve"> </v>
      </c>
      <c r="I49" s="299" t="str">
        <f>IF(OR(AND($A49&lt;$Y$9,'Info_Elternbeiträge mit Grenzen'!I49='Info_Elternbeiträge mit Grenzen'!Z$9),AND($A49&lt;$Y$10,'Info_Elternbeiträge mit Grenzen'!I49='Info_Elternbeiträge mit Grenzen'!Z$10),AND($A49&lt;$Y$11,'Info_Elternbeiträge mit Grenzen'!I49='Info_Elternbeiträge mit Grenzen'!Z$11),AND($A49&lt;$Y$12,'Info_Elternbeiträge mit Grenzen'!I49='Info_Elternbeiträge mit Grenzen'!Z$12),AND($A49&lt;$Y$13,'Info_Elternbeiträge mit Grenzen'!I49='Info_Elternbeiträge mit Grenzen'!Z$13))=TRUE,'Eingabe Kinderzahlen'!I49," ")</f>
        <v xml:space="preserve"> </v>
      </c>
      <c r="J49" s="299" t="str">
        <f>IF(OR(AND($A49&lt;$Y$9,'Info_Elternbeiträge mit Grenzen'!J49='Info_Elternbeiträge mit Grenzen'!AA$9),AND($A49&lt;$Y$10,'Info_Elternbeiträge mit Grenzen'!J49='Info_Elternbeiträge mit Grenzen'!AA$10),AND($A49&lt;$Y$11,'Info_Elternbeiträge mit Grenzen'!J49='Info_Elternbeiträge mit Grenzen'!AA$11),AND($A49&lt;$Y$12,'Info_Elternbeiträge mit Grenzen'!J49='Info_Elternbeiträge mit Grenzen'!AA$12),AND($A49&lt;$Y$13,'Info_Elternbeiträge mit Grenzen'!J49='Info_Elternbeiträge mit Grenzen'!AA$13))=TRUE,'Eingabe Kinderzahlen'!J49," ")</f>
        <v xml:space="preserve"> </v>
      </c>
      <c r="K49" s="299" t="str">
        <f>IF(OR(AND($A49&lt;$Y$9,'Info_Elternbeiträge mit Grenzen'!K49='Info_Elternbeiträge mit Grenzen'!AB$9),AND($A49&lt;$Y$10,'Info_Elternbeiträge mit Grenzen'!K49='Info_Elternbeiträge mit Grenzen'!AB$10),AND($A49&lt;$Y$11,'Info_Elternbeiträge mit Grenzen'!K49='Info_Elternbeiträge mit Grenzen'!AB$11),AND($A49&lt;$Y$12,'Info_Elternbeiträge mit Grenzen'!K49='Info_Elternbeiträge mit Grenzen'!AB$12),AND($A49&lt;$Y$13,'Info_Elternbeiträge mit Grenzen'!K49='Info_Elternbeiträge mit Grenzen'!AB$13))=TRUE,'Eingabe Kinderzahlen'!K49," ")</f>
        <v xml:space="preserve"> </v>
      </c>
      <c r="L49" s="299" t="str">
        <f>IF(OR(AND($A49&lt;$Y$9,'Info_Elternbeiträge mit Grenzen'!L49='Info_Elternbeiträge mit Grenzen'!AC$9),AND($A49&lt;$Y$10,'Info_Elternbeiträge mit Grenzen'!L49='Info_Elternbeiträge mit Grenzen'!AC$10),AND($A49&lt;$Y$11,'Info_Elternbeiträge mit Grenzen'!L49='Info_Elternbeiträge mit Grenzen'!AC$11),AND($A49&lt;$Y$12,'Info_Elternbeiträge mit Grenzen'!L49='Info_Elternbeiträge mit Grenzen'!AC$12),AND($A49&lt;$Y$13,'Info_Elternbeiträge mit Grenzen'!L49='Info_Elternbeiträge mit Grenzen'!AC$13))=TRUE,'Eingabe Kinderzahlen'!L49," ")</f>
        <v xml:space="preserve"> </v>
      </c>
      <c r="M49" s="299" t="str">
        <f>IF(OR(AND($A49&lt;$Y$9,'Info_Elternbeiträge mit Grenzen'!M49='Info_Elternbeiträge mit Grenzen'!AD$9),AND($A49&lt;$Y$10,'Info_Elternbeiträge mit Grenzen'!M49='Info_Elternbeiträge mit Grenzen'!AD$10),AND($A49&lt;$Y$11,'Info_Elternbeiträge mit Grenzen'!M49='Info_Elternbeiträge mit Grenzen'!AD$11),AND($A49&lt;$Y$12,'Info_Elternbeiträge mit Grenzen'!M49='Info_Elternbeiträge mit Grenzen'!AD$12),AND($A49&lt;$Y$13,'Info_Elternbeiträge mit Grenzen'!M49='Info_Elternbeiträge mit Grenzen'!AD$13))=TRUE,'Eingabe Kinderzahlen'!M49," ")</f>
        <v xml:space="preserve"> </v>
      </c>
      <c r="N49" s="300" t="str">
        <f>IF(OR(AND($A49&lt;$Y$9,'Info_Elternbeiträge mit Grenzen'!N49='Info_Elternbeiträge mit Grenzen'!Z$9),AND($A49&lt;$Y$10,'Info_Elternbeiträge mit Grenzen'!N49='Info_Elternbeiträge mit Grenzen'!Z$10),AND($A49&lt;$Y$11,'Info_Elternbeiträge mit Grenzen'!N49='Info_Elternbeiträge mit Grenzen'!Z$11),AND($A49&lt;$Y$12,'Info_Elternbeiträge mit Grenzen'!N49='Info_Elternbeiträge mit Grenzen'!Z$12),AND($A49&lt;$Y$13,'Info_Elternbeiträge mit Grenzen'!N49='Info_Elternbeiträge mit Grenzen'!Z$13))=TRUE,'Eingabe Kinderzahlen'!N49," ")</f>
        <v xml:space="preserve"> </v>
      </c>
      <c r="O49" s="300" t="str">
        <f>IF(OR(AND($A49&lt;$Y$9,'Info_Elternbeiträge mit Grenzen'!O49='Info_Elternbeiträge mit Grenzen'!AA$9),AND($A49&lt;$Y$10,'Info_Elternbeiträge mit Grenzen'!O49='Info_Elternbeiträge mit Grenzen'!AA$10),AND($A49&lt;$Y$11,'Info_Elternbeiträge mit Grenzen'!O49='Info_Elternbeiträge mit Grenzen'!AA$11),AND($A49&lt;$Y$12,'Info_Elternbeiträge mit Grenzen'!O49='Info_Elternbeiträge mit Grenzen'!AA$12),AND($A49&lt;$Y$13,'Info_Elternbeiträge mit Grenzen'!O49='Info_Elternbeiträge mit Grenzen'!AA$13))=TRUE,'Eingabe Kinderzahlen'!O49," ")</f>
        <v xml:space="preserve"> </v>
      </c>
      <c r="P49" s="300" t="str">
        <f>IF(OR(AND($A49&lt;$Y$9,'Info_Elternbeiträge mit Grenzen'!P49='Info_Elternbeiträge mit Grenzen'!AB$9),AND($A49&lt;$Y$10,'Info_Elternbeiträge mit Grenzen'!P49='Info_Elternbeiträge mit Grenzen'!AB$10),AND($A49&lt;$Y$11,'Info_Elternbeiträge mit Grenzen'!P49='Info_Elternbeiträge mit Grenzen'!AB$11),AND($A49&lt;$Y$12,'Info_Elternbeiträge mit Grenzen'!P49='Info_Elternbeiträge mit Grenzen'!AB$12),AND($A49&lt;$Y$13,'Info_Elternbeiträge mit Grenzen'!P49='Info_Elternbeiträge mit Grenzen'!AB$13))=TRUE,'Eingabe Kinderzahlen'!P49," ")</f>
        <v xml:space="preserve"> </v>
      </c>
      <c r="Q49" s="300" t="str">
        <f>IF(OR(AND($A49&lt;$Y$9,'Info_Elternbeiträge mit Grenzen'!Q49='Info_Elternbeiträge mit Grenzen'!AC$9),AND($A49&lt;$Y$10,'Info_Elternbeiträge mit Grenzen'!Q49='Info_Elternbeiträge mit Grenzen'!AC$10),AND($A49&lt;$Y$11,'Info_Elternbeiträge mit Grenzen'!Q49='Info_Elternbeiträge mit Grenzen'!AC$11),AND($A49&lt;$Y$12,'Info_Elternbeiträge mit Grenzen'!Q49='Info_Elternbeiträge mit Grenzen'!AC$12),AND($A49&lt;$Y$13,'Info_Elternbeiträge mit Grenzen'!Q49='Info_Elternbeiträge mit Grenzen'!AC$13))=TRUE,'Eingabe Kinderzahlen'!Q49," ")</f>
        <v xml:space="preserve"> </v>
      </c>
      <c r="R49" s="300" t="str">
        <f>IF(OR(AND($A49&lt;$Y$9,'Info_Elternbeiträge mit Grenzen'!R49='Info_Elternbeiträge mit Grenzen'!AD$9),AND($A49&lt;$Y$10,'Info_Elternbeiträge mit Grenzen'!R49='Info_Elternbeiträge mit Grenzen'!AD$10),AND($A49&lt;$Y$11,'Info_Elternbeiträge mit Grenzen'!R49='Info_Elternbeiträge mit Grenzen'!AD$11),AND($A49&lt;$Y$12,'Info_Elternbeiträge mit Grenzen'!R49='Info_Elternbeiträge mit Grenzen'!AD$12),AND($A49&lt;$Y$13,'Info_Elternbeiträge mit Grenzen'!R49='Info_Elternbeiträge mit Grenzen'!AD$13))=TRUE,'Eingabe Kinderzahlen'!R49," ")</f>
        <v xml:space="preserve"> </v>
      </c>
      <c r="S49" s="301" t="str">
        <f>IF(OR(AND($A49&lt;$Y$9,'Info_Elternbeiträge mit Grenzen'!S49='Info_Elternbeiträge mit Grenzen'!Z$9),AND($A49&lt;$Y$10,'Info_Elternbeiträge mit Grenzen'!S49='Info_Elternbeiträge mit Grenzen'!Z$10),AND($A49&lt;$Y$11,'Info_Elternbeiträge mit Grenzen'!S49='Info_Elternbeiträge mit Grenzen'!Z$11),AND($A49&lt;$Y$12,'Info_Elternbeiträge mit Grenzen'!S49='Info_Elternbeiträge mit Grenzen'!Z$12),AND($A49&lt;$Y$13,'Info_Elternbeiträge mit Grenzen'!S49='Info_Elternbeiträge mit Grenzen'!Z$13))=TRUE,'Eingabe Kinderzahlen'!S49," ")</f>
        <v xml:space="preserve"> </v>
      </c>
      <c r="T49" s="301" t="str">
        <f>IF(OR(AND($A49&lt;$Y$9,'Info_Elternbeiträge mit Grenzen'!T49='Info_Elternbeiträge mit Grenzen'!AA$9),AND($A49&lt;$Y$10,'Info_Elternbeiträge mit Grenzen'!T49='Info_Elternbeiträge mit Grenzen'!AA$10),AND($A49&lt;$Y$11,'Info_Elternbeiträge mit Grenzen'!T49='Info_Elternbeiträge mit Grenzen'!AA$11),AND($A49&lt;$Y$12,'Info_Elternbeiträge mit Grenzen'!T49='Info_Elternbeiträge mit Grenzen'!AA$12),AND($A49&lt;$Y$13,'Info_Elternbeiträge mit Grenzen'!T49='Info_Elternbeiträge mit Grenzen'!AA$13))=TRUE,'Eingabe Kinderzahlen'!T49," ")</f>
        <v xml:space="preserve"> </v>
      </c>
      <c r="U49" s="301" t="str">
        <f>IF(OR(AND($A49&lt;$Y$9,'Info_Elternbeiträge mit Grenzen'!U49='Info_Elternbeiträge mit Grenzen'!AB$9),AND($A49&lt;$Y$10,'Info_Elternbeiträge mit Grenzen'!U49='Info_Elternbeiträge mit Grenzen'!AB$10),AND($A49&lt;$Y$11,'Info_Elternbeiträge mit Grenzen'!U49='Info_Elternbeiträge mit Grenzen'!AB$11),AND($A49&lt;$Y$12,'Info_Elternbeiträge mit Grenzen'!U49='Info_Elternbeiträge mit Grenzen'!AB$12),AND($A49&lt;$Y$13,'Info_Elternbeiträge mit Grenzen'!U49='Info_Elternbeiträge mit Grenzen'!AB$13))=TRUE,'Eingabe Kinderzahlen'!U49," ")</f>
        <v xml:space="preserve"> </v>
      </c>
      <c r="V49" s="301" t="str">
        <f>IF(OR(AND($A49&lt;$Y$9,'Info_Elternbeiträge mit Grenzen'!V49='Info_Elternbeiträge mit Grenzen'!AC$9),AND($A49&lt;$Y$10,'Info_Elternbeiträge mit Grenzen'!V49='Info_Elternbeiträge mit Grenzen'!AC$10),AND($A49&lt;$Y$11,'Info_Elternbeiträge mit Grenzen'!V49='Info_Elternbeiträge mit Grenzen'!AC$11),AND($A49&lt;$Y$12,'Info_Elternbeiträge mit Grenzen'!V49='Info_Elternbeiträge mit Grenzen'!AC$12),AND($A49&lt;$Y$13,'Info_Elternbeiträge mit Grenzen'!V49='Info_Elternbeiträge mit Grenzen'!AC$13))=TRUE,'Eingabe Kinderzahlen'!V49," ")</f>
        <v xml:space="preserve"> </v>
      </c>
      <c r="W49" s="301" t="str">
        <f>IF(OR(AND($A49&lt;$Y$9,'Info_Elternbeiträge mit Grenzen'!W49='Info_Elternbeiträge mit Grenzen'!AD$9),AND($A49&lt;$Y$10,'Info_Elternbeiträge mit Grenzen'!W49='Info_Elternbeiträge mit Grenzen'!AD$10),AND($A49&lt;$Y$11,'Info_Elternbeiträge mit Grenzen'!W49='Info_Elternbeiträge mit Grenzen'!AD$11),AND($A49&lt;$Y$12,'Info_Elternbeiträge mit Grenzen'!W49='Info_Elternbeiträge mit Grenzen'!AD$12),AND($A49&lt;$Y$13,'Info_Elternbeiträge mit Grenzen'!W49='Info_Elternbeiträge mit Grenzen'!AD$13))=TRUE,'Eingabe Kinderzahlen'!W49," ")</f>
        <v xml:space="preserve"> </v>
      </c>
    </row>
    <row r="50" spans="1:23" x14ac:dyDescent="0.25">
      <c r="A50" s="323">
        <f>Eingabe!A95</f>
        <v>6201</v>
      </c>
      <c r="B50" s="152" t="s">
        <v>6</v>
      </c>
      <c r="C50" s="252">
        <f>Eingabe!D95</f>
        <v>6300</v>
      </c>
      <c r="D50" s="298" t="str">
        <f>IF(OR(AND($A50&lt;$Y$9,'Info_Elternbeiträge mit Grenzen'!D50='Info_Elternbeiträge mit Grenzen'!Z$9),AND($A50&lt;$Y$10,'Info_Elternbeiträge mit Grenzen'!D50='Info_Elternbeiträge mit Grenzen'!Z$10),AND($A50&lt;$Y$11,'Info_Elternbeiträge mit Grenzen'!D50='Info_Elternbeiträge mit Grenzen'!Z$11),AND($A50&lt;$Y$12,'Info_Elternbeiträge mit Grenzen'!D50='Info_Elternbeiträge mit Grenzen'!Z$12),AND($A50&lt;$Y$13,'Info_Elternbeiträge mit Grenzen'!D50='Info_Elternbeiträge mit Grenzen'!Z$13))=TRUE,'Eingabe Kinderzahlen'!D50," ")</f>
        <v xml:space="preserve"> </v>
      </c>
      <c r="E50" s="298" t="str">
        <f>IF(OR(AND($A50&lt;$Y$9,'Info_Elternbeiträge mit Grenzen'!E50='Info_Elternbeiträge mit Grenzen'!AA$9),AND($A50&lt;$Y$10,'Info_Elternbeiträge mit Grenzen'!E50='Info_Elternbeiträge mit Grenzen'!AA$10),AND($A50&lt;$Y$11,'Info_Elternbeiträge mit Grenzen'!E50='Info_Elternbeiträge mit Grenzen'!AA$11),AND($A50&lt;$Y$12,'Info_Elternbeiträge mit Grenzen'!E50='Info_Elternbeiträge mit Grenzen'!AA$12),AND($A50&lt;$Y$13,'Info_Elternbeiträge mit Grenzen'!E50='Info_Elternbeiträge mit Grenzen'!AA$13))=TRUE,'Eingabe Kinderzahlen'!E50," ")</f>
        <v xml:space="preserve"> </v>
      </c>
      <c r="F50" s="298" t="str">
        <f>IF(OR(AND($A50&lt;$Y$9,'Info_Elternbeiträge mit Grenzen'!F50='Info_Elternbeiträge mit Grenzen'!AB$9),AND($A50&lt;$Y$10,'Info_Elternbeiträge mit Grenzen'!F50='Info_Elternbeiträge mit Grenzen'!AB$10),AND($A50&lt;$Y$11,'Info_Elternbeiträge mit Grenzen'!F50='Info_Elternbeiträge mit Grenzen'!AB$11),AND($A50&lt;$Y$12,'Info_Elternbeiträge mit Grenzen'!F50='Info_Elternbeiträge mit Grenzen'!AB$12),AND($A50&lt;$Y$13,'Info_Elternbeiträge mit Grenzen'!F50='Info_Elternbeiträge mit Grenzen'!AB$13))=TRUE,'Eingabe Kinderzahlen'!F50," ")</f>
        <v xml:space="preserve"> </v>
      </c>
      <c r="G50" s="298" t="str">
        <f>IF(OR(AND($A50&lt;$Y$9,'Info_Elternbeiträge mit Grenzen'!G50='Info_Elternbeiträge mit Grenzen'!AC$9),AND($A50&lt;$Y$10,'Info_Elternbeiträge mit Grenzen'!G50='Info_Elternbeiträge mit Grenzen'!AC$10),AND($A50&lt;$Y$11,'Info_Elternbeiträge mit Grenzen'!G50='Info_Elternbeiträge mit Grenzen'!AC$11),AND($A50&lt;$Y$12,'Info_Elternbeiträge mit Grenzen'!G50='Info_Elternbeiträge mit Grenzen'!AC$12),AND($A50&lt;$Y$13,'Info_Elternbeiträge mit Grenzen'!G50='Info_Elternbeiträge mit Grenzen'!AC$13))=TRUE,'Eingabe Kinderzahlen'!G50," ")</f>
        <v xml:space="preserve"> </v>
      </c>
      <c r="H50" s="298" t="str">
        <f>IF(OR(AND($A50&lt;$Y$9,'Info_Elternbeiträge mit Grenzen'!H50='Info_Elternbeiträge mit Grenzen'!AD$9),AND($A50&lt;$Y$10,'Info_Elternbeiträge mit Grenzen'!H50='Info_Elternbeiträge mit Grenzen'!AD$10),AND($A50&lt;$Y$11,'Info_Elternbeiträge mit Grenzen'!H50='Info_Elternbeiträge mit Grenzen'!AD$11),AND($A50&lt;$Y$12,'Info_Elternbeiträge mit Grenzen'!H50='Info_Elternbeiträge mit Grenzen'!AD$12),AND($A50&lt;$Y$13,'Info_Elternbeiträge mit Grenzen'!H50='Info_Elternbeiträge mit Grenzen'!AD$13))=TRUE,'Eingabe Kinderzahlen'!H50," ")</f>
        <v xml:space="preserve"> </v>
      </c>
      <c r="I50" s="299" t="str">
        <f>IF(OR(AND($A50&lt;$Y$9,'Info_Elternbeiträge mit Grenzen'!I50='Info_Elternbeiträge mit Grenzen'!Z$9),AND($A50&lt;$Y$10,'Info_Elternbeiträge mit Grenzen'!I50='Info_Elternbeiträge mit Grenzen'!Z$10),AND($A50&lt;$Y$11,'Info_Elternbeiträge mit Grenzen'!I50='Info_Elternbeiträge mit Grenzen'!Z$11),AND($A50&lt;$Y$12,'Info_Elternbeiträge mit Grenzen'!I50='Info_Elternbeiträge mit Grenzen'!Z$12),AND($A50&lt;$Y$13,'Info_Elternbeiträge mit Grenzen'!I50='Info_Elternbeiträge mit Grenzen'!Z$13))=TRUE,'Eingabe Kinderzahlen'!I50," ")</f>
        <v xml:space="preserve"> </v>
      </c>
      <c r="J50" s="299" t="str">
        <f>IF(OR(AND($A50&lt;$Y$9,'Info_Elternbeiträge mit Grenzen'!J50='Info_Elternbeiträge mit Grenzen'!AA$9),AND($A50&lt;$Y$10,'Info_Elternbeiträge mit Grenzen'!J50='Info_Elternbeiträge mit Grenzen'!AA$10),AND($A50&lt;$Y$11,'Info_Elternbeiträge mit Grenzen'!J50='Info_Elternbeiträge mit Grenzen'!AA$11),AND($A50&lt;$Y$12,'Info_Elternbeiträge mit Grenzen'!J50='Info_Elternbeiträge mit Grenzen'!AA$12),AND($A50&lt;$Y$13,'Info_Elternbeiträge mit Grenzen'!J50='Info_Elternbeiträge mit Grenzen'!AA$13))=TRUE,'Eingabe Kinderzahlen'!J50," ")</f>
        <v xml:space="preserve"> </v>
      </c>
      <c r="K50" s="299" t="str">
        <f>IF(OR(AND($A50&lt;$Y$9,'Info_Elternbeiträge mit Grenzen'!K50='Info_Elternbeiträge mit Grenzen'!AB$9),AND($A50&lt;$Y$10,'Info_Elternbeiträge mit Grenzen'!K50='Info_Elternbeiträge mit Grenzen'!AB$10),AND($A50&lt;$Y$11,'Info_Elternbeiträge mit Grenzen'!K50='Info_Elternbeiträge mit Grenzen'!AB$11),AND($A50&lt;$Y$12,'Info_Elternbeiträge mit Grenzen'!K50='Info_Elternbeiträge mit Grenzen'!AB$12),AND($A50&lt;$Y$13,'Info_Elternbeiträge mit Grenzen'!K50='Info_Elternbeiträge mit Grenzen'!AB$13))=TRUE,'Eingabe Kinderzahlen'!K50," ")</f>
        <v xml:space="preserve"> </v>
      </c>
      <c r="L50" s="299" t="str">
        <f>IF(OR(AND($A50&lt;$Y$9,'Info_Elternbeiträge mit Grenzen'!L50='Info_Elternbeiträge mit Grenzen'!AC$9),AND($A50&lt;$Y$10,'Info_Elternbeiträge mit Grenzen'!L50='Info_Elternbeiträge mit Grenzen'!AC$10),AND($A50&lt;$Y$11,'Info_Elternbeiträge mit Grenzen'!L50='Info_Elternbeiträge mit Grenzen'!AC$11),AND($A50&lt;$Y$12,'Info_Elternbeiträge mit Grenzen'!L50='Info_Elternbeiträge mit Grenzen'!AC$12),AND($A50&lt;$Y$13,'Info_Elternbeiträge mit Grenzen'!L50='Info_Elternbeiträge mit Grenzen'!AC$13))=TRUE,'Eingabe Kinderzahlen'!L50," ")</f>
        <v xml:space="preserve"> </v>
      </c>
      <c r="M50" s="299" t="str">
        <f>IF(OR(AND($A50&lt;$Y$9,'Info_Elternbeiträge mit Grenzen'!M50='Info_Elternbeiträge mit Grenzen'!AD$9),AND($A50&lt;$Y$10,'Info_Elternbeiträge mit Grenzen'!M50='Info_Elternbeiträge mit Grenzen'!AD$10),AND($A50&lt;$Y$11,'Info_Elternbeiträge mit Grenzen'!M50='Info_Elternbeiträge mit Grenzen'!AD$11),AND($A50&lt;$Y$12,'Info_Elternbeiträge mit Grenzen'!M50='Info_Elternbeiträge mit Grenzen'!AD$12),AND($A50&lt;$Y$13,'Info_Elternbeiträge mit Grenzen'!M50='Info_Elternbeiträge mit Grenzen'!AD$13))=TRUE,'Eingabe Kinderzahlen'!M50," ")</f>
        <v xml:space="preserve"> </v>
      </c>
      <c r="N50" s="300" t="str">
        <f>IF(OR(AND($A50&lt;$Y$9,'Info_Elternbeiträge mit Grenzen'!N50='Info_Elternbeiträge mit Grenzen'!Z$9),AND($A50&lt;$Y$10,'Info_Elternbeiträge mit Grenzen'!N50='Info_Elternbeiträge mit Grenzen'!Z$10),AND($A50&lt;$Y$11,'Info_Elternbeiträge mit Grenzen'!N50='Info_Elternbeiträge mit Grenzen'!Z$11),AND($A50&lt;$Y$12,'Info_Elternbeiträge mit Grenzen'!N50='Info_Elternbeiträge mit Grenzen'!Z$12),AND($A50&lt;$Y$13,'Info_Elternbeiträge mit Grenzen'!N50='Info_Elternbeiträge mit Grenzen'!Z$13))=TRUE,'Eingabe Kinderzahlen'!N50," ")</f>
        <v xml:space="preserve"> </v>
      </c>
      <c r="O50" s="300" t="str">
        <f>IF(OR(AND($A50&lt;$Y$9,'Info_Elternbeiträge mit Grenzen'!O50='Info_Elternbeiträge mit Grenzen'!AA$9),AND($A50&lt;$Y$10,'Info_Elternbeiträge mit Grenzen'!O50='Info_Elternbeiträge mit Grenzen'!AA$10),AND($A50&lt;$Y$11,'Info_Elternbeiträge mit Grenzen'!O50='Info_Elternbeiträge mit Grenzen'!AA$11),AND($A50&lt;$Y$12,'Info_Elternbeiträge mit Grenzen'!O50='Info_Elternbeiträge mit Grenzen'!AA$12),AND($A50&lt;$Y$13,'Info_Elternbeiträge mit Grenzen'!O50='Info_Elternbeiträge mit Grenzen'!AA$13))=TRUE,'Eingabe Kinderzahlen'!O50," ")</f>
        <v xml:space="preserve"> </v>
      </c>
      <c r="P50" s="300" t="str">
        <f>IF(OR(AND($A50&lt;$Y$9,'Info_Elternbeiträge mit Grenzen'!P50='Info_Elternbeiträge mit Grenzen'!AB$9),AND($A50&lt;$Y$10,'Info_Elternbeiträge mit Grenzen'!P50='Info_Elternbeiträge mit Grenzen'!AB$10),AND($A50&lt;$Y$11,'Info_Elternbeiträge mit Grenzen'!P50='Info_Elternbeiträge mit Grenzen'!AB$11),AND($A50&lt;$Y$12,'Info_Elternbeiträge mit Grenzen'!P50='Info_Elternbeiträge mit Grenzen'!AB$12),AND($A50&lt;$Y$13,'Info_Elternbeiträge mit Grenzen'!P50='Info_Elternbeiträge mit Grenzen'!AB$13))=TRUE,'Eingabe Kinderzahlen'!P50," ")</f>
        <v xml:space="preserve"> </v>
      </c>
      <c r="Q50" s="300" t="str">
        <f>IF(OR(AND($A50&lt;$Y$9,'Info_Elternbeiträge mit Grenzen'!Q50='Info_Elternbeiträge mit Grenzen'!AC$9),AND($A50&lt;$Y$10,'Info_Elternbeiträge mit Grenzen'!Q50='Info_Elternbeiträge mit Grenzen'!AC$10),AND($A50&lt;$Y$11,'Info_Elternbeiträge mit Grenzen'!Q50='Info_Elternbeiträge mit Grenzen'!AC$11),AND($A50&lt;$Y$12,'Info_Elternbeiträge mit Grenzen'!Q50='Info_Elternbeiträge mit Grenzen'!AC$12),AND($A50&lt;$Y$13,'Info_Elternbeiträge mit Grenzen'!Q50='Info_Elternbeiträge mit Grenzen'!AC$13))=TRUE,'Eingabe Kinderzahlen'!Q50," ")</f>
        <v xml:space="preserve"> </v>
      </c>
      <c r="R50" s="300" t="str">
        <f>IF(OR(AND($A50&lt;$Y$9,'Info_Elternbeiträge mit Grenzen'!R50='Info_Elternbeiträge mit Grenzen'!AD$9),AND($A50&lt;$Y$10,'Info_Elternbeiträge mit Grenzen'!R50='Info_Elternbeiträge mit Grenzen'!AD$10),AND($A50&lt;$Y$11,'Info_Elternbeiträge mit Grenzen'!R50='Info_Elternbeiträge mit Grenzen'!AD$11),AND($A50&lt;$Y$12,'Info_Elternbeiträge mit Grenzen'!R50='Info_Elternbeiträge mit Grenzen'!AD$12),AND($A50&lt;$Y$13,'Info_Elternbeiträge mit Grenzen'!R50='Info_Elternbeiträge mit Grenzen'!AD$13))=TRUE,'Eingabe Kinderzahlen'!R50," ")</f>
        <v xml:space="preserve"> </v>
      </c>
      <c r="S50" s="301" t="str">
        <f>IF(OR(AND($A50&lt;$Y$9,'Info_Elternbeiträge mit Grenzen'!S50='Info_Elternbeiträge mit Grenzen'!Z$9),AND($A50&lt;$Y$10,'Info_Elternbeiträge mit Grenzen'!S50='Info_Elternbeiträge mit Grenzen'!Z$10),AND($A50&lt;$Y$11,'Info_Elternbeiträge mit Grenzen'!S50='Info_Elternbeiträge mit Grenzen'!Z$11),AND($A50&lt;$Y$12,'Info_Elternbeiträge mit Grenzen'!S50='Info_Elternbeiträge mit Grenzen'!Z$12),AND($A50&lt;$Y$13,'Info_Elternbeiträge mit Grenzen'!S50='Info_Elternbeiträge mit Grenzen'!Z$13))=TRUE,'Eingabe Kinderzahlen'!S50," ")</f>
        <v xml:space="preserve"> </v>
      </c>
      <c r="T50" s="301" t="str">
        <f>IF(OR(AND($A50&lt;$Y$9,'Info_Elternbeiträge mit Grenzen'!T50='Info_Elternbeiträge mit Grenzen'!AA$9),AND($A50&lt;$Y$10,'Info_Elternbeiträge mit Grenzen'!T50='Info_Elternbeiträge mit Grenzen'!AA$10),AND($A50&lt;$Y$11,'Info_Elternbeiträge mit Grenzen'!T50='Info_Elternbeiträge mit Grenzen'!AA$11),AND($A50&lt;$Y$12,'Info_Elternbeiträge mit Grenzen'!T50='Info_Elternbeiträge mit Grenzen'!AA$12),AND($A50&lt;$Y$13,'Info_Elternbeiträge mit Grenzen'!T50='Info_Elternbeiträge mit Grenzen'!AA$13))=TRUE,'Eingabe Kinderzahlen'!T50," ")</f>
        <v xml:space="preserve"> </v>
      </c>
      <c r="U50" s="301" t="str">
        <f>IF(OR(AND($A50&lt;$Y$9,'Info_Elternbeiträge mit Grenzen'!U50='Info_Elternbeiträge mit Grenzen'!AB$9),AND($A50&lt;$Y$10,'Info_Elternbeiträge mit Grenzen'!U50='Info_Elternbeiträge mit Grenzen'!AB$10),AND($A50&lt;$Y$11,'Info_Elternbeiträge mit Grenzen'!U50='Info_Elternbeiträge mit Grenzen'!AB$11),AND($A50&lt;$Y$12,'Info_Elternbeiträge mit Grenzen'!U50='Info_Elternbeiträge mit Grenzen'!AB$12),AND($A50&lt;$Y$13,'Info_Elternbeiträge mit Grenzen'!U50='Info_Elternbeiträge mit Grenzen'!AB$13))=TRUE,'Eingabe Kinderzahlen'!U50," ")</f>
        <v xml:space="preserve"> </v>
      </c>
      <c r="V50" s="301" t="str">
        <f>IF(OR(AND($A50&lt;$Y$9,'Info_Elternbeiträge mit Grenzen'!V50='Info_Elternbeiträge mit Grenzen'!AC$9),AND($A50&lt;$Y$10,'Info_Elternbeiträge mit Grenzen'!V50='Info_Elternbeiträge mit Grenzen'!AC$10),AND($A50&lt;$Y$11,'Info_Elternbeiträge mit Grenzen'!V50='Info_Elternbeiträge mit Grenzen'!AC$11),AND($A50&lt;$Y$12,'Info_Elternbeiträge mit Grenzen'!V50='Info_Elternbeiträge mit Grenzen'!AC$12),AND($A50&lt;$Y$13,'Info_Elternbeiträge mit Grenzen'!V50='Info_Elternbeiträge mit Grenzen'!AC$13))=TRUE,'Eingabe Kinderzahlen'!V50," ")</f>
        <v xml:space="preserve"> </v>
      </c>
      <c r="W50" s="301" t="str">
        <f>IF(OR(AND($A50&lt;$Y$9,'Info_Elternbeiträge mit Grenzen'!W50='Info_Elternbeiträge mit Grenzen'!AD$9),AND($A50&lt;$Y$10,'Info_Elternbeiträge mit Grenzen'!W50='Info_Elternbeiträge mit Grenzen'!AD$10),AND($A50&lt;$Y$11,'Info_Elternbeiträge mit Grenzen'!W50='Info_Elternbeiträge mit Grenzen'!AD$11),AND($A50&lt;$Y$12,'Info_Elternbeiträge mit Grenzen'!W50='Info_Elternbeiträge mit Grenzen'!AD$12),AND($A50&lt;$Y$13,'Info_Elternbeiträge mit Grenzen'!W50='Info_Elternbeiträge mit Grenzen'!AD$13))=TRUE,'Eingabe Kinderzahlen'!W50," ")</f>
        <v xml:space="preserve"> </v>
      </c>
    </row>
    <row r="51" spans="1:23" x14ac:dyDescent="0.25">
      <c r="A51" s="323">
        <f>Eingabe!A96</f>
        <v>6301</v>
      </c>
      <c r="B51" s="355" t="s">
        <v>6</v>
      </c>
      <c r="C51" s="252">
        <f>Eingabe!D96</f>
        <v>6400</v>
      </c>
      <c r="D51" s="298" t="str">
        <f>IF(OR(AND($A51&lt;$Y$9,'Info_Elternbeiträge mit Grenzen'!D51='Info_Elternbeiträge mit Grenzen'!Z$9),AND($A51&lt;$Y$10,'Info_Elternbeiträge mit Grenzen'!D51='Info_Elternbeiträge mit Grenzen'!Z$10),AND($A51&lt;$Y$11,'Info_Elternbeiträge mit Grenzen'!D51='Info_Elternbeiträge mit Grenzen'!Z$11),AND($A51&lt;$Y$12,'Info_Elternbeiträge mit Grenzen'!D51='Info_Elternbeiträge mit Grenzen'!Z$12),AND($A51&lt;$Y$13,'Info_Elternbeiträge mit Grenzen'!D51='Info_Elternbeiträge mit Grenzen'!Z$13))=TRUE,'Eingabe Kinderzahlen'!D51," ")</f>
        <v xml:space="preserve"> </v>
      </c>
      <c r="E51" s="298" t="str">
        <f>IF(OR(AND($A51&lt;$Y$9,'Info_Elternbeiträge mit Grenzen'!E51='Info_Elternbeiträge mit Grenzen'!AA$9),AND($A51&lt;$Y$10,'Info_Elternbeiträge mit Grenzen'!E51='Info_Elternbeiträge mit Grenzen'!AA$10),AND($A51&lt;$Y$11,'Info_Elternbeiträge mit Grenzen'!E51='Info_Elternbeiträge mit Grenzen'!AA$11),AND($A51&lt;$Y$12,'Info_Elternbeiträge mit Grenzen'!E51='Info_Elternbeiträge mit Grenzen'!AA$12),AND($A51&lt;$Y$13,'Info_Elternbeiträge mit Grenzen'!E51='Info_Elternbeiträge mit Grenzen'!AA$13))=TRUE,'Eingabe Kinderzahlen'!E51," ")</f>
        <v xml:space="preserve"> </v>
      </c>
      <c r="F51" s="298" t="str">
        <f>IF(OR(AND($A51&lt;$Y$9,'Info_Elternbeiträge mit Grenzen'!F51='Info_Elternbeiträge mit Grenzen'!AB$9),AND($A51&lt;$Y$10,'Info_Elternbeiträge mit Grenzen'!F51='Info_Elternbeiträge mit Grenzen'!AB$10),AND($A51&lt;$Y$11,'Info_Elternbeiträge mit Grenzen'!F51='Info_Elternbeiträge mit Grenzen'!AB$11),AND($A51&lt;$Y$12,'Info_Elternbeiträge mit Grenzen'!F51='Info_Elternbeiträge mit Grenzen'!AB$12),AND($A51&lt;$Y$13,'Info_Elternbeiträge mit Grenzen'!F51='Info_Elternbeiträge mit Grenzen'!AB$13))=TRUE,'Eingabe Kinderzahlen'!F51," ")</f>
        <v xml:space="preserve"> </v>
      </c>
      <c r="G51" s="298" t="str">
        <f>IF(OR(AND($A51&lt;$Y$9,'Info_Elternbeiträge mit Grenzen'!G51='Info_Elternbeiträge mit Grenzen'!AC$9),AND($A51&lt;$Y$10,'Info_Elternbeiträge mit Grenzen'!G51='Info_Elternbeiträge mit Grenzen'!AC$10),AND($A51&lt;$Y$11,'Info_Elternbeiträge mit Grenzen'!G51='Info_Elternbeiträge mit Grenzen'!AC$11),AND($A51&lt;$Y$12,'Info_Elternbeiträge mit Grenzen'!G51='Info_Elternbeiträge mit Grenzen'!AC$12),AND($A51&lt;$Y$13,'Info_Elternbeiträge mit Grenzen'!G51='Info_Elternbeiträge mit Grenzen'!AC$13))=TRUE,'Eingabe Kinderzahlen'!G51," ")</f>
        <v xml:space="preserve"> </v>
      </c>
      <c r="H51" s="298" t="str">
        <f>IF(OR(AND($A51&lt;$Y$9,'Info_Elternbeiträge mit Grenzen'!H51='Info_Elternbeiträge mit Grenzen'!AD$9),AND($A51&lt;$Y$10,'Info_Elternbeiträge mit Grenzen'!H51='Info_Elternbeiträge mit Grenzen'!AD$10),AND($A51&lt;$Y$11,'Info_Elternbeiträge mit Grenzen'!H51='Info_Elternbeiträge mit Grenzen'!AD$11),AND($A51&lt;$Y$12,'Info_Elternbeiträge mit Grenzen'!H51='Info_Elternbeiträge mit Grenzen'!AD$12),AND($A51&lt;$Y$13,'Info_Elternbeiträge mit Grenzen'!H51='Info_Elternbeiträge mit Grenzen'!AD$13))=TRUE,'Eingabe Kinderzahlen'!H51," ")</f>
        <v xml:space="preserve"> </v>
      </c>
      <c r="I51" s="299" t="str">
        <f>IF(OR(AND($A51&lt;$Y$9,'Info_Elternbeiträge mit Grenzen'!I51='Info_Elternbeiträge mit Grenzen'!Z$9),AND($A51&lt;$Y$10,'Info_Elternbeiträge mit Grenzen'!I51='Info_Elternbeiträge mit Grenzen'!Z$10),AND($A51&lt;$Y$11,'Info_Elternbeiträge mit Grenzen'!I51='Info_Elternbeiträge mit Grenzen'!Z$11),AND($A51&lt;$Y$12,'Info_Elternbeiträge mit Grenzen'!I51='Info_Elternbeiträge mit Grenzen'!Z$12),AND($A51&lt;$Y$13,'Info_Elternbeiträge mit Grenzen'!I51='Info_Elternbeiträge mit Grenzen'!Z$13))=TRUE,'Eingabe Kinderzahlen'!I51," ")</f>
        <v xml:space="preserve"> </v>
      </c>
      <c r="J51" s="299" t="str">
        <f>IF(OR(AND($A51&lt;$Y$9,'Info_Elternbeiträge mit Grenzen'!J51='Info_Elternbeiträge mit Grenzen'!AA$9),AND($A51&lt;$Y$10,'Info_Elternbeiträge mit Grenzen'!J51='Info_Elternbeiträge mit Grenzen'!AA$10),AND($A51&lt;$Y$11,'Info_Elternbeiträge mit Grenzen'!J51='Info_Elternbeiträge mit Grenzen'!AA$11),AND($A51&lt;$Y$12,'Info_Elternbeiträge mit Grenzen'!J51='Info_Elternbeiträge mit Grenzen'!AA$12),AND($A51&lt;$Y$13,'Info_Elternbeiträge mit Grenzen'!J51='Info_Elternbeiträge mit Grenzen'!AA$13))=TRUE,'Eingabe Kinderzahlen'!J51," ")</f>
        <v xml:space="preserve"> </v>
      </c>
      <c r="K51" s="299" t="str">
        <f>IF(OR(AND($A51&lt;$Y$9,'Info_Elternbeiträge mit Grenzen'!K51='Info_Elternbeiträge mit Grenzen'!AB$9),AND($A51&lt;$Y$10,'Info_Elternbeiträge mit Grenzen'!K51='Info_Elternbeiträge mit Grenzen'!AB$10),AND($A51&lt;$Y$11,'Info_Elternbeiträge mit Grenzen'!K51='Info_Elternbeiträge mit Grenzen'!AB$11),AND($A51&lt;$Y$12,'Info_Elternbeiträge mit Grenzen'!K51='Info_Elternbeiträge mit Grenzen'!AB$12),AND($A51&lt;$Y$13,'Info_Elternbeiträge mit Grenzen'!K51='Info_Elternbeiträge mit Grenzen'!AB$13))=TRUE,'Eingabe Kinderzahlen'!K51," ")</f>
        <v xml:space="preserve"> </v>
      </c>
      <c r="L51" s="299" t="str">
        <f>IF(OR(AND($A51&lt;$Y$9,'Info_Elternbeiträge mit Grenzen'!L51='Info_Elternbeiträge mit Grenzen'!AC$9),AND($A51&lt;$Y$10,'Info_Elternbeiträge mit Grenzen'!L51='Info_Elternbeiträge mit Grenzen'!AC$10),AND($A51&lt;$Y$11,'Info_Elternbeiträge mit Grenzen'!L51='Info_Elternbeiträge mit Grenzen'!AC$11),AND($A51&lt;$Y$12,'Info_Elternbeiträge mit Grenzen'!L51='Info_Elternbeiträge mit Grenzen'!AC$12),AND($A51&lt;$Y$13,'Info_Elternbeiträge mit Grenzen'!L51='Info_Elternbeiträge mit Grenzen'!AC$13))=TRUE,'Eingabe Kinderzahlen'!L51," ")</f>
        <v xml:space="preserve"> </v>
      </c>
      <c r="M51" s="299" t="str">
        <f>IF(OR(AND($A51&lt;$Y$9,'Info_Elternbeiträge mit Grenzen'!M51='Info_Elternbeiträge mit Grenzen'!AD$9),AND($A51&lt;$Y$10,'Info_Elternbeiträge mit Grenzen'!M51='Info_Elternbeiträge mit Grenzen'!AD$10),AND($A51&lt;$Y$11,'Info_Elternbeiträge mit Grenzen'!M51='Info_Elternbeiträge mit Grenzen'!AD$11),AND($A51&lt;$Y$12,'Info_Elternbeiträge mit Grenzen'!M51='Info_Elternbeiträge mit Grenzen'!AD$12),AND($A51&lt;$Y$13,'Info_Elternbeiträge mit Grenzen'!M51='Info_Elternbeiträge mit Grenzen'!AD$13))=TRUE,'Eingabe Kinderzahlen'!M51," ")</f>
        <v xml:space="preserve"> </v>
      </c>
      <c r="N51" s="300" t="str">
        <f>IF(OR(AND($A51&lt;$Y$9,'Info_Elternbeiträge mit Grenzen'!N51='Info_Elternbeiträge mit Grenzen'!Z$9),AND($A51&lt;$Y$10,'Info_Elternbeiträge mit Grenzen'!N51='Info_Elternbeiträge mit Grenzen'!Z$10),AND($A51&lt;$Y$11,'Info_Elternbeiträge mit Grenzen'!N51='Info_Elternbeiträge mit Grenzen'!Z$11),AND($A51&lt;$Y$12,'Info_Elternbeiträge mit Grenzen'!N51='Info_Elternbeiträge mit Grenzen'!Z$12),AND($A51&lt;$Y$13,'Info_Elternbeiträge mit Grenzen'!N51='Info_Elternbeiträge mit Grenzen'!Z$13))=TRUE,'Eingabe Kinderzahlen'!N51," ")</f>
        <v xml:space="preserve"> </v>
      </c>
      <c r="O51" s="300" t="str">
        <f>IF(OR(AND($A51&lt;$Y$9,'Info_Elternbeiträge mit Grenzen'!O51='Info_Elternbeiträge mit Grenzen'!AA$9),AND($A51&lt;$Y$10,'Info_Elternbeiträge mit Grenzen'!O51='Info_Elternbeiträge mit Grenzen'!AA$10),AND($A51&lt;$Y$11,'Info_Elternbeiträge mit Grenzen'!O51='Info_Elternbeiträge mit Grenzen'!AA$11),AND($A51&lt;$Y$12,'Info_Elternbeiträge mit Grenzen'!O51='Info_Elternbeiträge mit Grenzen'!AA$12),AND($A51&lt;$Y$13,'Info_Elternbeiträge mit Grenzen'!O51='Info_Elternbeiträge mit Grenzen'!AA$13))=TRUE,'Eingabe Kinderzahlen'!O51," ")</f>
        <v xml:space="preserve"> </v>
      </c>
      <c r="P51" s="300" t="str">
        <f>IF(OR(AND($A51&lt;$Y$9,'Info_Elternbeiträge mit Grenzen'!P51='Info_Elternbeiträge mit Grenzen'!AB$9),AND($A51&lt;$Y$10,'Info_Elternbeiträge mit Grenzen'!P51='Info_Elternbeiträge mit Grenzen'!AB$10),AND($A51&lt;$Y$11,'Info_Elternbeiträge mit Grenzen'!P51='Info_Elternbeiträge mit Grenzen'!AB$11),AND($A51&lt;$Y$12,'Info_Elternbeiträge mit Grenzen'!P51='Info_Elternbeiträge mit Grenzen'!AB$12),AND($A51&lt;$Y$13,'Info_Elternbeiträge mit Grenzen'!P51='Info_Elternbeiträge mit Grenzen'!AB$13))=TRUE,'Eingabe Kinderzahlen'!P51," ")</f>
        <v xml:space="preserve"> </v>
      </c>
      <c r="Q51" s="300" t="str">
        <f>IF(OR(AND($A51&lt;$Y$9,'Info_Elternbeiträge mit Grenzen'!Q51='Info_Elternbeiträge mit Grenzen'!AC$9),AND($A51&lt;$Y$10,'Info_Elternbeiträge mit Grenzen'!Q51='Info_Elternbeiträge mit Grenzen'!AC$10),AND($A51&lt;$Y$11,'Info_Elternbeiträge mit Grenzen'!Q51='Info_Elternbeiträge mit Grenzen'!AC$11),AND($A51&lt;$Y$12,'Info_Elternbeiträge mit Grenzen'!Q51='Info_Elternbeiträge mit Grenzen'!AC$12),AND($A51&lt;$Y$13,'Info_Elternbeiträge mit Grenzen'!Q51='Info_Elternbeiträge mit Grenzen'!AC$13))=TRUE,'Eingabe Kinderzahlen'!Q51," ")</f>
        <v xml:space="preserve"> </v>
      </c>
      <c r="R51" s="300" t="str">
        <f>IF(OR(AND($A51&lt;$Y$9,'Info_Elternbeiträge mit Grenzen'!R51='Info_Elternbeiträge mit Grenzen'!AD$9),AND($A51&lt;$Y$10,'Info_Elternbeiträge mit Grenzen'!R51='Info_Elternbeiträge mit Grenzen'!AD$10),AND($A51&lt;$Y$11,'Info_Elternbeiträge mit Grenzen'!R51='Info_Elternbeiträge mit Grenzen'!AD$11),AND($A51&lt;$Y$12,'Info_Elternbeiträge mit Grenzen'!R51='Info_Elternbeiträge mit Grenzen'!AD$12),AND($A51&lt;$Y$13,'Info_Elternbeiträge mit Grenzen'!R51='Info_Elternbeiträge mit Grenzen'!AD$13))=TRUE,'Eingabe Kinderzahlen'!R51," ")</f>
        <v xml:space="preserve"> </v>
      </c>
      <c r="S51" s="301" t="str">
        <f>IF(OR(AND($A51&lt;$Y$9,'Info_Elternbeiträge mit Grenzen'!S51='Info_Elternbeiträge mit Grenzen'!Z$9),AND($A51&lt;$Y$10,'Info_Elternbeiträge mit Grenzen'!S51='Info_Elternbeiträge mit Grenzen'!Z$10),AND($A51&lt;$Y$11,'Info_Elternbeiträge mit Grenzen'!S51='Info_Elternbeiträge mit Grenzen'!Z$11),AND($A51&lt;$Y$12,'Info_Elternbeiträge mit Grenzen'!S51='Info_Elternbeiträge mit Grenzen'!Z$12),AND($A51&lt;$Y$13,'Info_Elternbeiträge mit Grenzen'!S51='Info_Elternbeiträge mit Grenzen'!Z$13))=TRUE,'Eingabe Kinderzahlen'!S51," ")</f>
        <v xml:space="preserve"> </v>
      </c>
      <c r="T51" s="301" t="str">
        <f>IF(OR(AND($A51&lt;$Y$9,'Info_Elternbeiträge mit Grenzen'!T51='Info_Elternbeiträge mit Grenzen'!AA$9),AND($A51&lt;$Y$10,'Info_Elternbeiträge mit Grenzen'!T51='Info_Elternbeiträge mit Grenzen'!AA$10),AND($A51&lt;$Y$11,'Info_Elternbeiträge mit Grenzen'!T51='Info_Elternbeiträge mit Grenzen'!AA$11),AND($A51&lt;$Y$12,'Info_Elternbeiträge mit Grenzen'!T51='Info_Elternbeiträge mit Grenzen'!AA$12),AND($A51&lt;$Y$13,'Info_Elternbeiträge mit Grenzen'!T51='Info_Elternbeiträge mit Grenzen'!AA$13))=TRUE,'Eingabe Kinderzahlen'!T51," ")</f>
        <v xml:space="preserve"> </v>
      </c>
      <c r="U51" s="301" t="str">
        <f>IF(OR(AND($A51&lt;$Y$9,'Info_Elternbeiträge mit Grenzen'!U51='Info_Elternbeiträge mit Grenzen'!AB$9),AND($A51&lt;$Y$10,'Info_Elternbeiträge mit Grenzen'!U51='Info_Elternbeiträge mit Grenzen'!AB$10),AND($A51&lt;$Y$11,'Info_Elternbeiträge mit Grenzen'!U51='Info_Elternbeiträge mit Grenzen'!AB$11),AND($A51&lt;$Y$12,'Info_Elternbeiträge mit Grenzen'!U51='Info_Elternbeiträge mit Grenzen'!AB$12),AND($A51&lt;$Y$13,'Info_Elternbeiträge mit Grenzen'!U51='Info_Elternbeiträge mit Grenzen'!AB$13))=TRUE,'Eingabe Kinderzahlen'!U51," ")</f>
        <v xml:space="preserve"> </v>
      </c>
      <c r="V51" s="301" t="str">
        <f>IF(OR(AND($A51&lt;$Y$9,'Info_Elternbeiträge mit Grenzen'!V51='Info_Elternbeiträge mit Grenzen'!AC$9),AND($A51&lt;$Y$10,'Info_Elternbeiträge mit Grenzen'!V51='Info_Elternbeiträge mit Grenzen'!AC$10),AND($A51&lt;$Y$11,'Info_Elternbeiträge mit Grenzen'!V51='Info_Elternbeiträge mit Grenzen'!AC$11),AND($A51&lt;$Y$12,'Info_Elternbeiträge mit Grenzen'!V51='Info_Elternbeiträge mit Grenzen'!AC$12),AND($A51&lt;$Y$13,'Info_Elternbeiträge mit Grenzen'!V51='Info_Elternbeiträge mit Grenzen'!AC$13))=TRUE,'Eingabe Kinderzahlen'!V51," ")</f>
        <v xml:space="preserve"> </v>
      </c>
      <c r="W51" s="301" t="str">
        <f>IF(OR(AND($A51&lt;$Y$9,'Info_Elternbeiträge mit Grenzen'!W51='Info_Elternbeiträge mit Grenzen'!AD$9),AND($A51&lt;$Y$10,'Info_Elternbeiträge mit Grenzen'!W51='Info_Elternbeiträge mit Grenzen'!AD$10),AND($A51&lt;$Y$11,'Info_Elternbeiträge mit Grenzen'!W51='Info_Elternbeiträge mit Grenzen'!AD$11),AND($A51&lt;$Y$12,'Info_Elternbeiträge mit Grenzen'!W51='Info_Elternbeiträge mit Grenzen'!AD$12),AND($A51&lt;$Y$13,'Info_Elternbeiträge mit Grenzen'!W51='Info_Elternbeiträge mit Grenzen'!AD$13))=TRUE,'Eingabe Kinderzahlen'!W51," ")</f>
        <v xml:space="preserve"> </v>
      </c>
    </row>
    <row r="52" spans="1:23" x14ac:dyDescent="0.25">
      <c r="A52" s="323">
        <f>Eingabe!A97</f>
        <v>6401</v>
      </c>
      <c r="B52" s="355" t="s">
        <v>6</v>
      </c>
      <c r="C52" s="252">
        <f>Eingabe!D97</f>
        <v>6500</v>
      </c>
      <c r="D52" s="298" t="str">
        <f>IF(OR(AND($A52&lt;$Y$9,'Info_Elternbeiträge mit Grenzen'!D52='Info_Elternbeiträge mit Grenzen'!Z$9),AND($A52&lt;$Y$10,'Info_Elternbeiträge mit Grenzen'!D52='Info_Elternbeiträge mit Grenzen'!Z$10),AND($A52&lt;$Y$11,'Info_Elternbeiträge mit Grenzen'!D52='Info_Elternbeiträge mit Grenzen'!Z$11),AND($A52&lt;$Y$12,'Info_Elternbeiträge mit Grenzen'!D52='Info_Elternbeiträge mit Grenzen'!Z$12),AND($A52&lt;$Y$13,'Info_Elternbeiträge mit Grenzen'!D52='Info_Elternbeiträge mit Grenzen'!Z$13))=TRUE,'Eingabe Kinderzahlen'!D52," ")</f>
        <v xml:space="preserve"> </v>
      </c>
      <c r="E52" s="298" t="str">
        <f>IF(OR(AND($A52&lt;$Y$9,'Info_Elternbeiträge mit Grenzen'!E52='Info_Elternbeiträge mit Grenzen'!AA$9),AND($A52&lt;$Y$10,'Info_Elternbeiträge mit Grenzen'!E52='Info_Elternbeiträge mit Grenzen'!AA$10),AND($A52&lt;$Y$11,'Info_Elternbeiträge mit Grenzen'!E52='Info_Elternbeiträge mit Grenzen'!AA$11),AND($A52&lt;$Y$12,'Info_Elternbeiträge mit Grenzen'!E52='Info_Elternbeiträge mit Grenzen'!AA$12),AND($A52&lt;$Y$13,'Info_Elternbeiträge mit Grenzen'!E52='Info_Elternbeiträge mit Grenzen'!AA$13))=TRUE,'Eingabe Kinderzahlen'!E52," ")</f>
        <v xml:space="preserve"> </v>
      </c>
      <c r="F52" s="298" t="str">
        <f>IF(OR(AND($A52&lt;$Y$9,'Info_Elternbeiträge mit Grenzen'!F52='Info_Elternbeiträge mit Grenzen'!AB$9),AND($A52&lt;$Y$10,'Info_Elternbeiträge mit Grenzen'!F52='Info_Elternbeiträge mit Grenzen'!AB$10),AND($A52&lt;$Y$11,'Info_Elternbeiträge mit Grenzen'!F52='Info_Elternbeiträge mit Grenzen'!AB$11),AND($A52&lt;$Y$12,'Info_Elternbeiträge mit Grenzen'!F52='Info_Elternbeiträge mit Grenzen'!AB$12),AND($A52&lt;$Y$13,'Info_Elternbeiträge mit Grenzen'!F52='Info_Elternbeiträge mit Grenzen'!AB$13))=TRUE,'Eingabe Kinderzahlen'!F52," ")</f>
        <v xml:space="preserve"> </v>
      </c>
      <c r="G52" s="298" t="str">
        <f>IF(OR(AND($A52&lt;$Y$9,'Info_Elternbeiträge mit Grenzen'!G52='Info_Elternbeiträge mit Grenzen'!AC$9),AND($A52&lt;$Y$10,'Info_Elternbeiträge mit Grenzen'!G52='Info_Elternbeiträge mit Grenzen'!AC$10),AND($A52&lt;$Y$11,'Info_Elternbeiträge mit Grenzen'!G52='Info_Elternbeiträge mit Grenzen'!AC$11),AND($A52&lt;$Y$12,'Info_Elternbeiträge mit Grenzen'!G52='Info_Elternbeiträge mit Grenzen'!AC$12),AND($A52&lt;$Y$13,'Info_Elternbeiträge mit Grenzen'!G52='Info_Elternbeiträge mit Grenzen'!AC$13))=TRUE,'Eingabe Kinderzahlen'!G52," ")</f>
        <v xml:space="preserve"> </v>
      </c>
      <c r="H52" s="298" t="str">
        <f>IF(OR(AND($A52&lt;$Y$9,'Info_Elternbeiträge mit Grenzen'!H52='Info_Elternbeiträge mit Grenzen'!AD$9),AND($A52&lt;$Y$10,'Info_Elternbeiträge mit Grenzen'!H52='Info_Elternbeiträge mit Grenzen'!AD$10),AND($A52&lt;$Y$11,'Info_Elternbeiträge mit Grenzen'!H52='Info_Elternbeiträge mit Grenzen'!AD$11),AND($A52&lt;$Y$12,'Info_Elternbeiträge mit Grenzen'!H52='Info_Elternbeiträge mit Grenzen'!AD$12),AND($A52&lt;$Y$13,'Info_Elternbeiträge mit Grenzen'!H52='Info_Elternbeiträge mit Grenzen'!AD$13))=TRUE,'Eingabe Kinderzahlen'!H52," ")</f>
        <v xml:space="preserve"> </v>
      </c>
      <c r="I52" s="299" t="str">
        <f>IF(OR(AND($A52&lt;$Y$9,'Info_Elternbeiträge mit Grenzen'!I52='Info_Elternbeiträge mit Grenzen'!Z$9),AND($A52&lt;$Y$10,'Info_Elternbeiträge mit Grenzen'!I52='Info_Elternbeiträge mit Grenzen'!Z$10),AND($A52&lt;$Y$11,'Info_Elternbeiträge mit Grenzen'!I52='Info_Elternbeiträge mit Grenzen'!Z$11),AND($A52&lt;$Y$12,'Info_Elternbeiträge mit Grenzen'!I52='Info_Elternbeiträge mit Grenzen'!Z$12),AND($A52&lt;$Y$13,'Info_Elternbeiträge mit Grenzen'!I52='Info_Elternbeiträge mit Grenzen'!Z$13))=TRUE,'Eingabe Kinderzahlen'!I52," ")</f>
        <v xml:space="preserve"> </v>
      </c>
      <c r="J52" s="299" t="str">
        <f>IF(OR(AND($A52&lt;$Y$9,'Info_Elternbeiträge mit Grenzen'!J52='Info_Elternbeiträge mit Grenzen'!AA$9),AND($A52&lt;$Y$10,'Info_Elternbeiträge mit Grenzen'!J52='Info_Elternbeiträge mit Grenzen'!AA$10),AND($A52&lt;$Y$11,'Info_Elternbeiträge mit Grenzen'!J52='Info_Elternbeiträge mit Grenzen'!AA$11),AND($A52&lt;$Y$12,'Info_Elternbeiträge mit Grenzen'!J52='Info_Elternbeiträge mit Grenzen'!AA$12),AND($A52&lt;$Y$13,'Info_Elternbeiträge mit Grenzen'!J52='Info_Elternbeiträge mit Grenzen'!AA$13))=TRUE,'Eingabe Kinderzahlen'!J52," ")</f>
        <v xml:space="preserve"> </v>
      </c>
      <c r="K52" s="299" t="str">
        <f>IF(OR(AND($A52&lt;$Y$9,'Info_Elternbeiträge mit Grenzen'!K52='Info_Elternbeiträge mit Grenzen'!AB$9),AND($A52&lt;$Y$10,'Info_Elternbeiträge mit Grenzen'!K52='Info_Elternbeiträge mit Grenzen'!AB$10),AND($A52&lt;$Y$11,'Info_Elternbeiträge mit Grenzen'!K52='Info_Elternbeiträge mit Grenzen'!AB$11),AND($A52&lt;$Y$12,'Info_Elternbeiträge mit Grenzen'!K52='Info_Elternbeiträge mit Grenzen'!AB$12),AND($A52&lt;$Y$13,'Info_Elternbeiträge mit Grenzen'!K52='Info_Elternbeiträge mit Grenzen'!AB$13))=TRUE,'Eingabe Kinderzahlen'!K52," ")</f>
        <v xml:space="preserve"> </v>
      </c>
      <c r="L52" s="299" t="str">
        <f>IF(OR(AND($A52&lt;$Y$9,'Info_Elternbeiträge mit Grenzen'!L52='Info_Elternbeiträge mit Grenzen'!AC$9),AND($A52&lt;$Y$10,'Info_Elternbeiträge mit Grenzen'!L52='Info_Elternbeiträge mit Grenzen'!AC$10),AND($A52&lt;$Y$11,'Info_Elternbeiträge mit Grenzen'!L52='Info_Elternbeiträge mit Grenzen'!AC$11),AND($A52&lt;$Y$12,'Info_Elternbeiträge mit Grenzen'!L52='Info_Elternbeiträge mit Grenzen'!AC$12),AND($A52&lt;$Y$13,'Info_Elternbeiträge mit Grenzen'!L52='Info_Elternbeiträge mit Grenzen'!AC$13))=TRUE,'Eingabe Kinderzahlen'!L52," ")</f>
        <v xml:space="preserve"> </v>
      </c>
      <c r="M52" s="299" t="str">
        <f>IF(OR(AND($A52&lt;$Y$9,'Info_Elternbeiträge mit Grenzen'!M52='Info_Elternbeiträge mit Grenzen'!AD$9),AND($A52&lt;$Y$10,'Info_Elternbeiträge mit Grenzen'!M52='Info_Elternbeiträge mit Grenzen'!AD$10),AND($A52&lt;$Y$11,'Info_Elternbeiträge mit Grenzen'!M52='Info_Elternbeiträge mit Grenzen'!AD$11),AND($A52&lt;$Y$12,'Info_Elternbeiträge mit Grenzen'!M52='Info_Elternbeiträge mit Grenzen'!AD$12),AND($A52&lt;$Y$13,'Info_Elternbeiträge mit Grenzen'!M52='Info_Elternbeiträge mit Grenzen'!AD$13))=TRUE,'Eingabe Kinderzahlen'!M52," ")</f>
        <v xml:space="preserve"> </v>
      </c>
      <c r="N52" s="300" t="str">
        <f>IF(OR(AND($A52&lt;$Y$9,'Info_Elternbeiträge mit Grenzen'!N52='Info_Elternbeiträge mit Grenzen'!Z$9),AND($A52&lt;$Y$10,'Info_Elternbeiträge mit Grenzen'!N52='Info_Elternbeiträge mit Grenzen'!Z$10),AND($A52&lt;$Y$11,'Info_Elternbeiträge mit Grenzen'!N52='Info_Elternbeiträge mit Grenzen'!Z$11),AND($A52&lt;$Y$12,'Info_Elternbeiträge mit Grenzen'!N52='Info_Elternbeiträge mit Grenzen'!Z$12),AND($A52&lt;$Y$13,'Info_Elternbeiträge mit Grenzen'!N52='Info_Elternbeiträge mit Grenzen'!Z$13))=TRUE,'Eingabe Kinderzahlen'!N52," ")</f>
        <v xml:space="preserve"> </v>
      </c>
      <c r="O52" s="300" t="str">
        <f>IF(OR(AND($A52&lt;$Y$9,'Info_Elternbeiträge mit Grenzen'!O52='Info_Elternbeiträge mit Grenzen'!AA$9),AND($A52&lt;$Y$10,'Info_Elternbeiträge mit Grenzen'!O52='Info_Elternbeiträge mit Grenzen'!AA$10),AND($A52&lt;$Y$11,'Info_Elternbeiträge mit Grenzen'!O52='Info_Elternbeiträge mit Grenzen'!AA$11),AND($A52&lt;$Y$12,'Info_Elternbeiträge mit Grenzen'!O52='Info_Elternbeiträge mit Grenzen'!AA$12),AND($A52&lt;$Y$13,'Info_Elternbeiträge mit Grenzen'!O52='Info_Elternbeiträge mit Grenzen'!AA$13))=TRUE,'Eingabe Kinderzahlen'!O52," ")</f>
        <v xml:space="preserve"> </v>
      </c>
      <c r="P52" s="300" t="str">
        <f>IF(OR(AND($A52&lt;$Y$9,'Info_Elternbeiträge mit Grenzen'!P52='Info_Elternbeiträge mit Grenzen'!AB$9),AND($A52&lt;$Y$10,'Info_Elternbeiträge mit Grenzen'!P52='Info_Elternbeiträge mit Grenzen'!AB$10),AND($A52&lt;$Y$11,'Info_Elternbeiträge mit Grenzen'!P52='Info_Elternbeiträge mit Grenzen'!AB$11),AND($A52&lt;$Y$12,'Info_Elternbeiträge mit Grenzen'!P52='Info_Elternbeiträge mit Grenzen'!AB$12),AND($A52&lt;$Y$13,'Info_Elternbeiträge mit Grenzen'!P52='Info_Elternbeiträge mit Grenzen'!AB$13))=TRUE,'Eingabe Kinderzahlen'!P52," ")</f>
        <v xml:space="preserve"> </v>
      </c>
      <c r="Q52" s="300" t="str">
        <f>IF(OR(AND($A52&lt;$Y$9,'Info_Elternbeiträge mit Grenzen'!Q52='Info_Elternbeiträge mit Grenzen'!AC$9),AND($A52&lt;$Y$10,'Info_Elternbeiträge mit Grenzen'!Q52='Info_Elternbeiträge mit Grenzen'!AC$10),AND($A52&lt;$Y$11,'Info_Elternbeiträge mit Grenzen'!Q52='Info_Elternbeiträge mit Grenzen'!AC$11),AND($A52&lt;$Y$12,'Info_Elternbeiträge mit Grenzen'!Q52='Info_Elternbeiträge mit Grenzen'!AC$12),AND($A52&lt;$Y$13,'Info_Elternbeiträge mit Grenzen'!Q52='Info_Elternbeiträge mit Grenzen'!AC$13))=TRUE,'Eingabe Kinderzahlen'!Q52," ")</f>
        <v xml:space="preserve"> </v>
      </c>
      <c r="R52" s="300" t="str">
        <f>IF(OR(AND($A52&lt;$Y$9,'Info_Elternbeiträge mit Grenzen'!R52='Info_Elternbeiträge mit Grenzen'!AD$9),AND($A52&lt;$Y$10,'Info_Elternbeiträge mit Grenzen'!R52='Info_Elternbeiträge mit Grenzen'!AD$10),AND($A52&lt;$Y$11,'Info_Elternbeiträge mit Grenzen'!R52='Info_Elternbeiträge mit Grenzen'!AD$11),AND($A52&lt;$Y$12,'Info_Elternbeiträge mit Grenzen'!R52='Info_Elternbeiträge mit Grenzen'!AD$12),AND($A52&lt;$Y$13,'Info_Elternbeiträge mit Grenzen'!R52='Info_Elternbeiträge mit Grenzen'!AD$13))=TRUE,'Eingabe Kinderzahlen'!R52," ")</f>
        <v xml:space="preserve"> </v>
      </c>
      <c r="S52" s="301" t="str">
        <f>IF(OR(AND($A52&lt;$Y$9,'Info_Elternbeiträge mit Grenzen'!S52='Info_Elternbeiträge mit Grenzen'!Z$9),AND($A52&lt;$Y$10,'Info_Elternbeiträge mit Grenzen'!S52='Info_Elternbeiträge mit Grenzen'!Z$10),AND($A52&lt;$Y$11,'Info_Elternbeiträge mit Grenzen'!S52='Info_Elternbeiträge mit Grenzen'!Z$11),AND($A52&lt;$Y$12,'Info_Elternbeiträge mit Grenzen'!S52='Info_Elternbeiträge mit Grenzen'!Z$12),AND($A52&lt;$Y$13,'Info_Elternbeiträge mit Grenzen'!S52='Info_Elternbeiträge mit Grenzen'!Z$13))=TRUE,'Eingabe Kinderzahlen'!S52," ")</f>
        <v xml:space="preserve"> </v>
      </c>
      <c r="T52" s="301" t="str">
        <f>IF(OR(AND($A52&lt;$Y$9,'Info_Elternbeiträge mit Grenzen'!T52='Info_Elternbeiträge mit Grenzen'!AA$9),AND($A52&lt;$Y$10,'Info_Elternbeiträge mit Grenzen'!T52='Info_Elternbeiträge mit Grenzen'!AA$10),AND($A52&lt;$Y$11,'Info_Elternbeiträge mit Grenzen'!T52='Info_Elternbeiträge mit Grenzen'!AA$11),AND($A52&lt;$Y$12,'Info_Elternbeiträge mit Grenzen'!T52='Info_Elternbeiträge mit Grenzen'!AA$12),AND($A52&lt;$Y$13,'Info_Elternbeiträge mit Grenzen'!T52='Info_Elternbeiträge mit Grenzen'!AA$13))=TRUE,'Eingabe Kinderzahlen'!T52," ")</f>
        <v xml:space="preserve"> </v>
      </c>
      <c r="U52" s="301" t="str">
        <f>IF(OR(AND($A52&lt;$Y$9,'Info_Elternbeiträge mit Grenzen'!U52='Info_Elternbeiträge mit Grenzen'!AB$9),AND($A52&lt;$Y$10,'Info_Elternbeiträge mit Grenzen'!U52='Info_Elternbeiträge mit Grenzen'!AB$10),AND($A52&lt;$Y$11,'Info_Elternbeiträge mit Grenzen'!U52='Info_Elternbeiträge mit Grenzen'!AB$11),AND($A52&lt;$Y$12,'Info_Elternbeiträge mit Grenzen'!U52='Info_Elternbeiträge mit Grenzen'!AB$12),AND($A52&lt;$Y$13,'Info_Elternbeiträge mit Grenzen'!U52='Info_Elternbeiträge mit Grenzen'!AB$13))=TRUE,'Eingabe Kinderzahlen'!U52," ")</f>
        <v xml:space="preserve"> </v>
      </c>
      <c r="V52" s="301" t="str">
        <f>IF(OR(AND($A52&lt;$Y$9,'Info_Elternbeiträge mit Grenzen'!V52='Info_Elternbeiträge mit Grenzen'!AC$9),AND($A52&lt;$Y$10,'Info_Elternbeiträge mit Grenzen'!V52='Info_Elternbeiträge mit Grenzen'!AC$10),AND($A52&lt;$Y$11,'Info_Elternbeiträge mit Grenzen'!V52='Info_Elternbeiträge mit Grenzen'!AC$11),AND($A52&lt;$Y$12,'Info_Elternbeiträge mit Grenzen'!V52='Info_Elternbeiträge mit Grenzen'!AC$12),AND($A52&lt;$Y$13,'Info_Elternbeiträge mit Grenzen'!V52='Info_Elternbeiträge mit Grenzen'!AC$13))=TRUE,'Eingabe Kinderzahlen'!V52," ")</f>
        <v xml:space="preserve"> </v>
      </c>
      <c r="W52" s="301" t="str">
        <f>IF(OR(AND($A52&lt;$Y$9,'Info_Elternbeiträge mit Grenzen'!W52='Info_Elternbeiträge mit Grenzen'!AD$9),AND($A52&lt;$Y$10,'Info_Elternbeiträge mit Grenzen'!W52='Info_Elternbeiträge mit Grenzen'!AD$10),AND($A52&lt;$Y$11,'Info_Elternbeiträge mit Grenzen'!W52='Info_Elternbeiträge mit Grenzen'!AD$11),AND($A52&lt;$Y$12,'Info_Elternbeiträge mit Grenzen'!W52='Info_Elternbeiträge mit Grenzen'!AD$12),AND($A52&lt;$Y$13,'Info_Elternbeiträge mit Grenzen'!W52='Info_Elternbeiträge mit Grenzen'!AD$13))=TRUE,'Eingabe Kinderzahlen'!W52," ")</f>
        <v xml:space="preserve"> </v>
      </c>
    </row>
    <row r="53" spans="1:23" x14ac:dyDescent="0.25">
      <c r="A53" s="323">
        <f>Eingabe!A98</f>
        <v>6501</v>
      </c>
      <c r="B53" s="355" t="s">
        <v>6</v>
      </c>
      <c r="C53" s="252">
        <f>Eingabe!D98</f>
        <v>6600</v>
      </c>
      <c r="D53" s="298" t="str">
        <f>IF(OR(AND($A53&lt;$Y$9,'Info_Elternbeiträge mit Grenzen'!D53='Info_Elternbeiträge mit Grenzen'!Z$9),AND($A53&lt;$Y$10,'Info_Elternbeiträge mit Grenzen'!D53='Info_Elternbeiträge mit Grenzen'!Z$10),AND($A53&lt;$Y$11,'Info_Elternbeiträge mit Grenzen'!D53='Info_Elternbeiträge mit Grenzen'!Z$11),AND($A53&lt;$Y$12,'Info_Elternbeiträge mit Grenzen'!D53='Info_Elternbeiträge mit Grenzen'!Z$12),AND($A53&lt;$Y$13,'Info_Elternbeiträge mit Grenzen'!D53='Info_Elternbeiträge mit Grenzen'!Z$13))=TRUE,'Eingabe Kinderzahlen'!D53," ")</f>
        <v xml:space="preserve"> </v>
      </c>
      <c r="E53" s="298" t="str">
        <f>IF(OR(AND($A53&lt;$Y$9,'Info_Elternbeiträge mit Grenzen'!E53='Info_Elternbeiträge mit Grenzen'!AA$9),AND($A53&lt;$Y$10,'Info_Elternbeiträge mit Grenzen'!E53='Info_Elternbeiträge mit Grenzen'!AA$10),AND($A53&lt;$Y$11,'Info_Elternbeiträge mit Grenzen'!E53='Info_Elternbeiträge mit Grenzen'!AA$11),AND($A53&lt;$Y$12,'Info_Elternbeiträge mit Grenzen'!E53='Info_Elternbeiträge mit Grenzen'!AA$12),AND($A53&lt;$Y$13,'Info_Elternbeiträge mit Grenzen'!E53='Info_Elternbeiträge mit Grenzen'!AA$13))=TRUE,'Eingabe Kinderzahlen'!E53," ")</f>
        <v xml:space="preserve"> </v>
      </c>
      <c r="F53" s="298" t="str">
        <f>IF(OR(AND($A53&lt;$Y$9,'Info_Elternbeiträge mit Grenzen'!F53='Info_Elternbeiträge mit Grenzen'!AB$9),AND($A53&lt;$Y$10,'Info_Elternbeiträge mit Grenzen'!F53='Info_Elternbeiträge mit Grenzen'!AB$10),AND($A53&lt;$Y$11,'Info_Elternbeiträge mit Grenzen'!F53='Info_Elternbeiträge mit Grenzen'!AB$11),AND($A53&lt;$Y$12,'Info_Elternbeiträge mit Grenzen'!F53='Info_Elternbeiträge mit Grenzen'!AB$12),AND($A53&lt;$Y$13,'Info_Elternbeiträge mit Grenzen'!F53='Info_Elternbeiträge mit Grenzen'!AB$13))=TRUE,'Eingabe Kinderzahlen'!F53," ")</f>
        <v xml:space="preserve"> </v>
      </c>
      <c r="G53" s="298" t="str">
        <f>IF(OR(AND($A53&lt;$Y$9,'Info_Elternbeiträge mit Grenzen'!G53='Info_Elternbeiträge mit Grenzen'!AC$9),AND($A53&lt;$Y$10,'Info_Elternbeiträge mit Grenzen'!G53='Info_Elternbeiträge mit Grenzen'!AC$10),AND($A53&lt;$Y$11,'Info_Elternbeiträge mit Grenzen'!G53='Info_Elternbeiträge mit Grenzen'!AC$11),AND($A53&lt;$Y$12,'Info_Elternbeiträge mit Grenzen'!G53='Info_Elternbeiträge mit Grenzen'!AC$12),AND($A53&lt;$Y$13,'Info_Elternbeiträge mit Grenzen'!G53='Info_Elternbeiträge mit Grenzen'!AC$13))=TRUE,'Eingabe Kinderzahlen'!G53," ")</f>
        <v xml:space="preserve"> </v>
      </c>
      <c r="H53" s="298" t="str">
        <f>IF(OR(AND($A53&lt;$Y$9,'Info_Elternbeiträge mit Grenzen'!H53='Info_Elternbeiträge mit Grenzen'!AD$9),AND($A53&lt;$Y$10,'Info_Elternbeiträge mit Grenzen'!H53='Info_Elternbeiträge mit Grenzen'!AD$10),AND($A53&lt;$Y$11,'Info_Elternbeiträge mit Grenzen'!H53='Info_Elternbeiträge mit Grenzen'!AD$11),AND($A53&lt;$Y$12,'Info_Elternbeiträge mit Grenzen'!H53='Info_Elternbeiträge mit Grenzen'!AD$12),AND($A53&lt;$Y$13,'Info_Elternbeiträge mit Grenzen'!H53='Info_Elternbeiträge mit Grenzen'!AD$13))=TRUE,'Eingabe Kinderzahlen'!H53," ")</f>
        <v xml:space="preserve"> </v>
      </c>
      <c r="I53" s="299" t="str">
        <f>IF(OR(AND($A53&lt;$Y$9,'Info_Elternbeiträge mit Grenzen'!I53='Info_Elternbeiträge mit Grenzen'!Z$9),AND($A53&lt;$Y$10,'Info_Elternbeiträge mit Grenzen'!I53='Info_Elternbeiträge mit Grenzen'!Z$10),AND($A53&lt;$Y$11,'Info_Elternbeiträge mit Grenzen'!I53='Info_Elternbeiträge mit Grenzen'!Z$11),AND($A53&lt;$Y$12,'Info_Elternbeiträge mit Grenzen'!I53='Info_Elternbeiträge mit Grenzen'!Z$12),AND($A53&lt;$Y$13,'Info_Elternbeiträge mit Grenzen'!I53='Info_Elternbeiträge mit Grenzen'!Z$13))=TRUE,'Eingabe Kinderzahlen'!I53," ")</f>
        <v xml:space="preserve"> </v>
      </c>
      <c r="J53" s="299" t="str">
        <f>IF(OR(AND($A53&lt;$Y$9,'Info_Elternbeiträge mit Grenzen'!J53='Info_Elternbeiträge mit Grenzen'!AA$9),AND($A53&lt;$Y$10,'Info_Elternbeiträge mit Grenzen'!J53='Info_Elternbeiträge mit Grenzen'!AA$10),AND($A53&lt;$Y$11,'Info_Elternbeiträge mit Grenzen'!J53='Info_Elternbeiträge mit Grenzen'!AA$11),AND($A53&lt;$Y$12,'Info_Elternbeiträge mit Grenzen'!J53='Info_Elternbeiträge mit Grenzen'!AA$12),AND($A53&lt;$Y$13,'Info_Elternbeiträge mit Grenzen'!J53='Info_Elternbeiträge mit Grenzen'!AA$13))=TRUE,'Eingabe Kinderzahlen'!J53," ")</f>
        <v xml:space="preserve"> </v>
      </c>
      <c r="K53" s="299" t="str">
        <f>IF(OR(AND($A53&lt;$Y$9,'Info_Elternbeiträge mit Grenzen'!K53='Info_Elternbeiträge mit Grenzen'!AB$9),AND($A53&lt;$Y$10,'Info_Elternbeiträge mit Grenzen'!K53='Info_Elternbeiträge mit Grenzen'!AB$10),AND($A53&lt;$Y$11,'Info_Elternbeiträge mit Grenzen'!K53='Info_Elternbeiträge mit Grenzen'!AB$11),AND($A53&lt;$Y$12,'Info_Elternbeiträge mit Grenzen'!K53='Info_Elternbeiträge mit Grenzen'!AB$12),AND($A53&lt;$Y$13,'Info_Elternbeiträge mit Grenzen'!K53='Info_Elternbeiträge mit Grenzen'!AB$13))=TRUE,'Eingabe Kinderzahlen'!K53," ")</f>
        <v xml:space="preserve"> </v>
      </c>
      <c r="L53" s="299" t="str">
        <f>IF(OR(AND($A53&lt;$Y$9,'Info_Elternbeiträge mit Grenzen'!L53='Info_Elternbeiträge mit Grenzen'!AC$9),AND($A53&lt;$Y$10,'Info_Elternbeiträge mit Grenzen'!L53='Info_Elternbeiträge mit Grenzen'!AC$10),AND($A53&lt;$Y$11,'Info_Elternbeiträge mit Grenzen'!L53='Info_Elternbeiträge mit Grenzen'!AC$11),AND($A53&lt;$Y$12,'Info_Elternbeiträge mit Grenzen'!L53='Info_Elternbeiträge mit Grenzen'!AC$12),AND($A53&lt;$Y$13,'Info_Elternbeiträge mit Grenzen'!L53='Info_Elternbeiträge mit Grenzen'!AC$13))=TRUE,'Eingabe Kinderzahlen'!L53," ")</f>
        <v xml:space="preserve"> </v>
      </c>
      <c r="M53" s="299" t="str">
        <f>IF(OR(AND($A53&lt;$Y$9,'Info_Elternbeiträge mit Grenzen'!M53='Info_Elternbeiträge mit Grenzen'!AD$9),AND($A53&lt;$Y$10,'Info_Elternbeiträge mit Grenzen'!M53='Info_Elternbeiträge mit Grenzen'!AD$10),AND($A53&lt;$Y$11,'Info_Elternbeiträge mit Grenzen'!M53='Info_Elternbeiträge mit Grenzen'!AD$11),AND($A53&lt;$Y$12,'Info_Elternbeiträge mit Grenzen'!M53='Info_Elternbeiträge mit Grenzen'!AD$12),AND($A53&lt;$Y$13,'Info_Elternbeiträge mit Grenzen'!M53='Info_Elternbeiträge mit Grenzen'!AD$13))=TRUE,'Eingabe Kinderzahlen'!M53," ")</f>
        <v xml:space="preserve"> </v>
      </c>
      <c r="N53" s="300" t="str">
        <f>IF(OR(AND($A53&lt;$Y$9,'Info_Elternbeiträge mit Grenzen'!N53='Info_Elternbeiträge mit Grenzen'!Z$9),AND($A53&lt;$Y$10,'Info_Elternbeiträge mit Grenzen'!N53='Info_Elternbeiträge mit Grenzen'!Z$10),AND($A53&lt;$Y$11,'Info_Elternbeiträge mit Grenzen'!N53='Info_Elternbeiträge mit Grenzen'!Z$11),AND($A53&lt;$Y$12,'Info_Elternbeiträge mit Grenzen'!N53='Info_Elternbeiträge mit Grenzen'!Z$12),AND($A53&lt;$Y$13,'Info_Elternbeiträge mit Grenzen'!N53='Info_Elternbeiträge mit Grenzen'!Z$13))=TRUE,'Eingabe Kinderzahlen'!N53," ")</f>
        <v xml:space="preserve"> </v>
      </c>
      <c r="O53" s="300" t="str">
        <f>IF(OR(AND($A53&lt;$Y$9,'Info_Elternbeiträge mit Grenzen'!O53='Info_Elternbeiträge mit Grenzen'!AA$9),AND($A53&lt;$Y$10,'Info_Elternbeiträge mit Grenzen'!O53='Info_Elternbeiträge mit Grenzen'!AA$10),AND($A53&lt;$Y$11,'Info_Elternbeiträge mit Grenzen'!O53='Info_Elternbeiträge mit Grenzen'!AA$11),AND($A53&lt;$Y$12,'Info_Elternbeiträge mit Grenzen'!O53='Info_Elternbeiträge mit Grenzen'!AA$12),AND($A53&lt;$Y$13,'Info_Elternbeiträge mit Grenzen'!O53='Info_Elternbeiträge mit Grenzen'!AA$13))=TRUE,'Eingabe Kinderzahlen'!O53," ")</f>
        <v xml:space="preserve"> </v>
      </c>
      <c r="P53" s="300" t="str">
        <f>IF(OR(AND($A53&lt;$Y$9,'Info_Elternbeiträge mit Grenzen'!P53='Info_Elternbeiträge mit Grenzen'!AB$9),AND($A53&lt;$Y$10,'Info_Elternbeiträge mit Grenzen'!P53='Info_Elternbeiträge mit Grenzen'!AB$10),AND($A53&lt;$Y$11,'Info_Elternbeiträge mit Grenzen'!P53='Info_Elternbeiträge mit Grenzen'!AB$11),AND($A53&lt;$Y$12,'Info_Elternbeiträge mit Grenzen'!P53='Info_Elternbeiträge mit Grenzen'!AB$12),AND($A53&lt;$Y$13,'Info_Elternbeiträge mit Grenzen'!P53='Info_Elternbeiträge mit Grenzen'!AB$13))=TRUE,'Eingabe Kinderzahlen'!P53," ")</f>
        <v xml:space="preserve"> </v>
      </c>
      <c r="Q53" s="300" t="str">
        <f>IF(OR(AND($A53&lt;$Y$9,'Info_Elternbeiträge mit Grenzen'!Q53='Info_Elternbeiträge mit Grenzen'!AC$9),AND($A53&lt;$Y$10,'Info_Elternbeiträge mit Grenzen'!Q53='Info_Elternbeiträge mit Grenzen'!AC$10),AND($A53&lt;$Y$11,'Info_Elternbeiträge mit Grenzen'!Q53='Info_Elternbeiträge mit Grenzen'!AC$11),AND($A53&lt;$Y$12,'Info_Elternbeiträge mit Grenzen'!Q53='Info_Elternbeiträge mit Grenzen'!AC$12),AND($A53&lt;$Y$13,'Info_Elternbeiträge mit Grenzen'!Q53='Info_Elternbeiträge mit Grenzen'!AC$13))=TRUE,'Eingabe Kinderzahlen'!Q53," ")</f>
        <v xml:space="preserve"> </v>
      </c>
      <c r="R53" s="300" t="str">
        <f>IF(OR(AND($A53&lt;$Y$9,'Info_Elternbeiträge mit Grenzen'!R53='Info_Elternbeiträge mit Grenzen'!AD$9),AND($A53&lt;$Y$10,'Info_Elternbeiträge mit Grenzen'!R53='Info_Elternbeiträge mit Grenzen'!AD$10),AND($A53&lt;$Y$11,'Info_Elternbeiträge mit Grenzen'!R53='Info_Elternbeiträge mit Grenzen'!AD$11),AND($A53&lt;$Y$12,'Info_Elternbeiträge mit Grenzen'!R53='Info_Elternbeiträge mit Grenzen'!AD$12),AND($A53&lt;$Y$13,'Info_Elternbeiträge mit Grenzen'!R53='Info_Elternbeiträge mit Grenzen'!AD$13))=TRUE,'Eingabe Kinderzahlen'!R53," ")</f>
        <v xml:space="preserve"> </v>
      </c>
      <c r="S53" s="301" t="str">
        <f>IF(OR(AND($A53&lt;$Y$9,'Info_Elternbeiträge mit Grenzen'!S53='Info_Elternbeiträge mit Grenzen'!Z$9),AND($A53&lt;$Y$10,'Info_Elternbeiträge mit Grenzen'!S53='Info_Elternbeiträge mit Grenzen'!Z$10),AND($A53&lt;$Y$11,'Info_Elternbeiträge mit Grenzen'!S53='Info_Elternbeiträge mit Grenzen'!Z$11),AND($A53&lt;$Y$12,'Info_Elternbeiträge mit Grenzen'!S53='Info_Elternbeiträge mit Grenzen'!Z$12),AND($A53&lt;$Y$13,'Info_Elternbeiträge mit Grenzen'!S53='Info_Elternbeiträge mit Grenzen'!Z$13))=TRUE,'Eingabe Kinderzahlen'!S53," ")</f>
        <v xml:space="preserve"> </v>
      </c>
      <c r="T53" s="301" t="str">
        <f>IF(OR(AND($A53&lt;$Y$9,'Info_Elternbeiträge mit Grenzen'!T53='Info_Elternbeiträge mit Grenzen'!AA$9),AND($A53&lt;$Y$10,'Info_Elternbeiträge mit Grenzen'!T53='Info_Elternbeiträge mit Grenzen'!AA$10),AND($A53&lt;$Y$11,'Info_Elternbeiträge mit Grenzen'!T53='Info_Elternbeiträge mit Grenzen'!AA$11),AND($A53&lt;$Y$12,'Info_Elternbeiträge mit Grenzen'!T53='Info_Elternbeiträge mit Grenzen'!AA$12),AND($A53&lt;$Y$13,'Info_Elternbeiträge mit Grenzen'!T53='Info_Elternbeiträge mit Grenzen'!AA$13))=TRUE,'Eingabe Kinderzahlen'!T53," ")</f>
        <v xml:space="preserve"> </v>
      </c>
      <c r="U53" s="301" t="str">
        <f>IF(OR(AND($A53&lt;$Y$9,'Info_Elternbeiträge mit Grenzen'!U53='Info_Elternbeiträge mit Grenzen'!AB$9),AND($A53&lt;$Y$10,'Info_Elternbeiträge mit Grenzen'!U53='Info_Elternbeiträge mit Grenzen'!AB$10),AND($A53&lt;$Y$11,'Info_Elternbeiträge mit Grenzen'!U53='Info_Elternbeiträge mit Grenzen'!AB$11),AND($A53&lt;$Y$12,'Info_Elternbeiträge mit Grenzen'!U53='Info_Elternbeiträge mit Grenzen'!AB$12),AND($A53&lt;$Y$13,'Info_Elternbeiträge mit Grenzen'!U53='Info_Elternbeiträge mit Grenzen'!AB$13))=TRUE,'Eingabe Kinderzahlen'!U53," ")</f>
        <v xml:space="preserve"> </v>
      </c>
      <c r="V53" s="301" t="str">
        <f>IF(OR(AND($A53&lt;$Y$9,'Info_Elternbeiträge mit Grenzen'!V53='Info_Elternbeiträge mit Grenzen'!AC$9),AND($A53&lt;$Y$10,'Info_Elternbeiträge mit Grenzen'!V53='Info_Elternbeiträge mit Grenzen'!AC$10),AND($A53&lt;$Y$11,'Info_Elternbeiträge mit Grenzen'!V53='Info_Elternbeiträge mit Grenzen'!AC$11),AND($A53&lt;$Y$12,'Info_Elternbeiträge mit Grenzen'!V53='Info_Elternbeiträge mit Grenzen'!AC$12),AND($A53&lt;$Y$13,'Info_Elternbeiträge mit Grenzen'!V53='Info_Elternbeiträge mit Grenzen'!AC$13))=TRUE,'Eingabe Kinderzahlen'!V53," ")</f>
        <v xml:space="preserve"> </v>
      </c>
      <c r="W53" s="301" t="str">
        <f>IF(OR(AND($A53&lt;$Y$9,'Info_Elternbeiträge mit Grenzen'!W53='Info_Elternbeiträge mit Grenzen'!AD$9),AND($A53&lt;$Y$10,'Info_Elternbeiträge mit Grenzen'!W53='Info_Elternbeiträge mit Grenzen'!AD$10),AND($A53&lt;$Y$11,'Info_Elternbeiträge mit Grenzen'!W53='Info_Elternbeiträge mit Grenzen'!AD$11),AND($A53&lt;$Y$12,'Info_Elternbeiträge mit Grenzen'!W53='Info_Elternbeiträge mit Grenzen'!AD$12),AND($A53&lt;$Y$13,'Info_Elternbeiträge mit Grenzen'!W53='Info_Elternbeiträge mit Grenzen'!AD$13))=TRUE,'Eingabe Kinderzahlen'!W53," ")</f>
        <v xml:space="preserve"> </v>
      </c>
    </row>
    <row r="54" spans="1:23" x14ac:dyDescent="0.25">
      <c r="A54" s="323">
        <f>Eingabe!A99</f>
        <v>6601</v>
      </c>
      <c r="B54" s="355" t="s">
        <v>6</v>
      </c>
      <c r="C54" s="252">
        <f>Eingabe!D99</f>
        <v>6700</v>
      </c>
      <c r="D54" s="298" t="str">
        <f>IF(OR(AND($A54&lt;$Y$9,'Info_Elternbeiträge mit Grenzen'!D54='Info_Elternbeiträge mit Grenzen'!Z$9),AND($A54&lt;$Y$10,'Info_Elternbeiträge mit Grenzen'!D54='Info_Elternbeiträge mit Grenzen'!Z$10),AND($A54&lt;$Y$11,'Info_Elternbeiträge mit Grenzen'!D54='Info_Elternbeiträge mit Grenzen'!Z$11),AND($A54&lt;$Y$12,'Info_Elternbeiträge mit Grenzen'!D54='Info_Elternbeiträge mit Grenzen'!Z$12),AND($A54&lt;$Y$13,'Info_Elternbeiträge mit Grenzen'!D54='Info_Elternbeiträge mit Grenzen'!Z$13))=TRUE,'Eingabe Kinderzahlen'!D54," ")</f>
        <v xml:space="preserve"> </v>
      </c>
      <c r="E54" s="298" t="str">
        <f>IF(OR(AND($A54&lt;$Y$9,'Info_Elternbeiträge mit Grenzen'!E54='Info_Elternbeiträge mit Grenzen'!AA$9),AND($A54&lt;$Y$10,'Info_Elternbeiträge mit Grenzen'!E54='Info_Elternbeiträge mit Grenzen'!AA$10),AND($A54&lt;$Y$11,'Info_Elternbeiträge mit Grenzen'!E54='Info_Elternbeiträge mit Grenzen'!AA$11),AND($A54&lt;$Y$12,'Info_Elternbeiträge mit Grenzen'!E54='Info_Elternbeiträge mit Grenzen'!AA$12),AND($A54&lt;$Y$13,'Info_Elternbeiträge mit Grenzen'!E54='Info_Elternbeiträge mit Grenzen'!AA$13))=TRUE,'Eingabe Kinderzahlen'!E54," ")</f>
        <v xml:space="preserve"> </v>
      </c>
      <c r="F54" s="298" t="str">
        <f>IF(OR(AND($A54&lt;$Y$9,'Info_Elternbeiträge mit Grenzen'!F54='Info_Elternbeiträge mit Grenzen'!AB$9),AND($A54&lt;$Y$10,'Info_Elternbeiträge mit Grenzen'!F54='Info_Elternbeiträge mit Grenzen'!AB$10),AND($A54&lt;$Y$11,'Info_Elternbeiträge mit Grenzen'!F54='Info_Elternbeiträge mit Grenzen'!AB$11),AND($A54&lt;$Y$12,'Info_Elternbeiträge mit Grenzen'!F54='Info_Elternbeiträge mit Grenzen'!AB$12),AND($A54&lt;$Y$13,'Info_Elternbeiträge mit Grenzen'!F54='Info_Elternbeiträge mit Grenzen'!AB$13))=TRUE,'Eingabe Kinderzahlen'!F54," ")</f>
        <v xml:space="preserve"> </v>
      </c>
      <c r="G54" s="298" t="str">
        <f>IF(OR(AND($A54&lt;$Y$9,'Info_Elternbeiträge mit Grenzen'!G54='Info_Elternbeiträge mit Grenzen'!AC$9),AND($A54&lt;$Y$10,'Info_Elternbeiträge mit Grenzen'!G54='Info_Elternbeiträge mit Grenzen'!AC$10),AND($A54&lt;$Y$11,'Info_Elternbeiträge mit Grenzen'!G54='Info_Elternbeiträge mit Grenzen'!AC$11),AND($A54&lt;$Y$12,'Info_Elternbeiträge mit Grenzen'!G54='Info_Elternbeiträge mit Grenzen'!AC$12),AND($A54&lt;$Y$13,'Info_Elternbeiträge mit Grenzen'!G54='Info_Elternbeiträge mit Grenzen'!AC$13))=TRUE,'Eingabe Kinderzahlen'!G54," ")</f>
        <v xml:space="preserve"> </v>
      </c>
      <c r="H54" s="298" t="str">
        <f>IF(OR(AND($A54&lt;$Y$9,'Info_Elternbeiträge mit Grenzen'!H54='Info_Elternbeiträge mit Grenzen'!AD$9),AND($A54&lt;$Y$10,'Info_Elternbeiträge mit Grenzen'!H54='Info_Elternbeiträge mit Grenzen'!AD$10),AND($A54&lt;$Y$11,'Info_Elternbeiträge mit Grenzen'!H54='Info_Elternbeiträge mit Grenzen'!AD$11),AND($A54&lt;$Y$12,'Info_Elternbeiträge mit Grenzen'!H54='Info_Elternbeiträge mit Grenzen'!AD$12),AND($A54&lt;$Y$13,'Info_Elternbeiträge mit Grenzen'!H54='Info_Elternbeiträge mit Grenzen'!AD$13))=TRUE,'Eingabe Kinderzahlen'!H54," ")</f>
        <v xml:space="preserve"> </v>
      </c>
      <c r="I54" s="299" t="str">
        <f>IF(OR(AND($A54&lt;$Y$9,'Info_Elternbeiträge mit Grenzen'!I54='Info_Elternbeiträge mit Grenzen'!Z$9),AND($A54&lt;$Y$10,'Info_Elternbeiträge mit Grenzen'!I54='Info_Elternbeiträge mit Grenzen'!Z$10),AND($A54&lt;$Y$11,'Info_Elternbeiträge mit Grenzen'!I54='Info_Elternbeiträge mit Grenzen'!Z$11),AND($A54&lt;$Y$12,'Info_Elternbeiträge mit Grenzen'!I54='Info_Elternbeiträge mit Grenzen'!Z$12),AND($A54&lt;$Y$13,'Info_Elternbeiträge mit Grenzen'!I54='Info_Elternbeiträge mit Grenzen'!Z$13))=TRUE,'Eingabe Kinderzahlen'!I54," ")</f>
        <v xml:space="preserve"> </v>
      </c>
      <c r="J54" s="299" t="str">
        <f>IF(OR(AND($A54&lt;$Y$9,'Info_Elternbeiträge mit Grenzen'!J54='Info_Elternbeiträge mit Grenzen'!AA$9),AND($A54&lt;$Y$10,'Info_Elternbeiträge mit Grenzen'!J54='Info_Elternbeiträge mit Grenzen'!AA$10),AND($A54&lt;$Y$11,'Info_Elternbeiträge mit Grenzen'!J54='Info_Elternbeiträge mit Grenzen'!AA$11),AND($A54&lt;$Y$12,'Info_Elternbeiträge mit Grenzen'!J54='Info_Elternbeiträge mit Grenzen'!AA$12),AND($A54&lt;$Y$13,'Info_Elternbeiträge mit Grenzen'!J54='Info_Elternbeiträge mit Grenzen'!AA$13))=TRUE,'Eingabe Kinderzahlen'!J54," ")</f>
        <v xml:space="preserve"> </v>
      </c>
      <c r="K54" s="299" t="str">
        <f>IF(OR(AND($A54&lt;$Y$9,'Info_Elternbeiträge mit Grenzen'!K54='Info_Elternbeiträge mit Grenzen'!AB$9),AND($A54&lt;$Y$10,'Info_Elternbeiträge mit Grenzen'!K54='Info_Elternbeiträge mit Grenzen'!AB$10),AND($A54&lt;$Y$11,'Info_Elternbeiträge mit Grenzen'!K54='Info_Elternbeiträge mit Grenzen'!AB$11),AND($A54&lt;$Y$12,'Info_Elternbeiträge mit Grenzen'!K54='Info_Elternbeiträge mit Grenzen'!AB$12),AND($A54&lt;$Y$13,'Info_Elternbeiträge mit Grenzen'!K54='Info_Elternbeiträge mit Grenzen'!AB$13))=TRUE,'Eingabe Kinderzahlen'!K54," ")</f>
        <v xml:space="preserve"> </v>
      </c>
      <c r="L54" s="299" t="str">
        <f>IF(OR(AND($A54&lt;$Y$9,'Info_Elternbeiträge mit Grenzen'!L54='Info_Elternbeiträge mit Grenzen'!AC$9),AND($A54&lt;$Y$10,'Info_Elternbeiträge mit Grenzen'!L54='Info_Elternbeiträge mit Grenzen'!AC$10),AND($A54&lt;$Y$11,'Info_Elternbeiträge mit Grenzen'!L54='Info_Elternbeiträge mit Grenzen'!AC$11),AND($A54&lt;$Y$12,'Info_Elternbeiträge mit Grenzen'!L54='Info_Elternbeiträge mit Grenzen'!AC$12),AND($A54&lt;$Y$13,'Info_Elternbeiträge mit Grenzen'!L54='Info_Elternbeiträge mit Grenzen'!AC$13))=TRUE,'Eingabe Kinderzahlen'!L54," ")</f>
        <v xml:space="preserve"> </v>
      </c>
      <c r="M54" s="299" t="str">
        <f>IF(OR(AND($A54&lt;$Y$9,'Info_Elternbeiträge mit Grenzen'!M54='Info_Elternbeiträge mit Grenzen'!AD$9),AND($A54&lt;$Y$10,'Info_Elternbeiträge mit Grenzen'!M54='Info_Elternbeiträge mit Grenzen'!AD$10),AND($A54&lt;$Y$11,'Info_Elternbeiträge mit Grenzen'!M54='Info_Elternbeiträge mit Grenzen'!AD$11),AND($A54&lt;$Y$12,'Info_Elternbeiträge mit Grenzen'!M54='Info_Elternbeiträge mit Grenzen'!AD$12),AND($A54&lt;$Y$13,'Info_Elternbeiträge mit Grenzen'!M54='Info_Elternbeiträge mit Grenzen'!AD$13))=TRUE,'Eingabe Kinderzahlen'!M54," ")</f>
        <v xml:space="preserve"> </v>
      </c>
      <c r="N54" s="300" t="str">
        <f>IF(OR(AND($A54&lt;$Y$9,'Info_Elternbeiträge mit Grenzen'!N54='Info_Elternbeiträge mit Grenzen'!Z$9),AND($A54&lt;$Y$10,'Info_Elternbeiträge mit Grenzen'!N54='Info_Elternbeiträge mit Grenzen'!Z$10),AND($A54&lt;$Y$11,'Info_Elternbeiträge mit Grenzen'!N54='Info_Elternbeiträge mit Grenzen'!Z$11),AND($A54&lt;$Y$12,'Info_Elternbeiträge mit Grenzen'!N54='Info_Elternbeiträge mit Grenzen'!Z$12),AND($A54&lt;$Y$13,'Info_Elternbeiträge mit Grenzen'!N54='Info_Elternbeiträge mit Grenzen'!Z$13))=TRUE,'Eingabe Kinderzahlen'!N54," ")</f>
        <v xml:space="preserve"> </v>
      </c>
      <c r="O54" s="300" t="str">
        <f>IF(OR(AND($A54&lt;$Y$9,'Info_Elternbeiträge mit Grenzen'!O54='Info_Elternbeiträge mit Grenzen'!AA$9),AND($A54&lt;$Y$10,'Info_Elternbeiträge mit Grenzen'!O54='Info_Elternbeiträge mit Grenzen'!AA$10),AND($A54&lt;$Y$11,'Info_Elternbeiträge mit Grenzen'!O54='Info_Elternbeiträge mit Grenzen'!AA$11),AND($A54&lt;$Y$12,'Info_Elternbeiträge mit Grenzen'!O54='Info_Elternbeiträge mit Grenzen'!AA$12),AND($A54&lt;$Y$13,'Info_Elternbeiträge mit Grenzen'!O54='Info_Elternbeiträge mit Grenzen'!AA$13))=TRUE,'Eingabe Kinderzahlen'!O54," ")</f>
        <v xml:space="preserve"> </v>
      </c>
      <c r="P54" s="300" t="str">
        <f>IF(OR(AND($A54&lt;$Y$9,'Info_Elternbeiträge mit Grenzen'!P54='Info_Elternbeiträge mit Grenzen'!AB$9),AND($A54&lt;$Y$10,'Info_Elternbeiträge mit Grenzen'!P54='Info_Elternbeiträge mit Grenzen'!AB$10),AND($A54&lt;$Y$11,'Info_Elternbeiträge mit Grenzen'!P54='Info_Elternbeiträge mit Grenzen'!AB$11),AND($A54&lt;$Y$12,'Info_Elternbeiträge mit Grenzen'!P54='Info_Elternbeiträge mit Grenzen'!AB$12),AND($A54&lt;$Y$13,'Info_Elternbeiträge mit Grenzen'!P54='Info_Elternbeiträge mit Grenzen'!AB$13))=TRUE,'Eingabe Kinderzahlen'!P54," ")</f>
        <v xml:space="preserve"> </v>
      </c>
      <c r="Q54" s="300" t="str">
        <f>IF(OR(AND($A54&lt;$Y$9,'Info_Elternbeiträge mit Grenzen'!Q54='Info_Elternbeiträge mit Grenzen'!AC$9),AND($A54&lt;$Y$10,'Info_Elternbeiträge mit Grenzen'!Q54='Info_Elternbeiträge mit Grenzen'!AC$10),AND($A54&lt;$Y$11,'Info_Elternbeiträge mit Grenzen'!Q54='Info_Elternbeiträge mit Grenzen'!AC$11),AND($A54&lt;$Y$12,'Info_Elternbeiträge mit Grenzen'!Q54='Info_Elternbeiträge mit Grenzen'!AC$12),AND($A54&lt;$Y$13,'Info_Elternbeiträge mit Grenzen'!Q54='Info_Elternbeiträge mit Grenzen'!AC$13))=TRUE,'Eingabe Kinderzahlen'!Q54," ")</f>
        <v xml:space="preserve"> </v>
      </c>
      <c r="R54" s="300" t="str">
        <f>IF(OR(AND($A54&lt;$Y$9,'Info_Elternbeiträge mit Grenzen'!R54='Info_Elternbeiträge mit Grenzen'!AD$9),AND($A54&lt;$Y$10,'Info_Elternbeiträge mit Grenzen'!R54='Info_Elternbeiträge mit Grenzen'!AD$10),AND($A54&lt;$Y$11,'Info_Elternbeiträge mit Grenzen'!R54='Info_Elternbeiträge mit Grenzen'!AD$11),AND($A54&lt;$Y$12,'Info_Elternbeiträge mit Grenzen'!R54='Info_Elternbeiträge mit Grenzen'!AD$12),AND($A54&lt;$Y$13,'Info_Elternbeiträge mit Grenzen'!R54='Info_Elternbeiträge mit Grenzen'!AD$13))=TRUE,'Eingabe Kinderzahlen'!R54," ")</f>
        <v xml:space="preserve"> </v>
      </c>
      <c r="S54" s="301" t="str">
        <f>IF(OR(AND($A54&lt;$Y$9,'Info_Elternbeiträge mit Grenzen'!S54='Info_Elternbeiträge mit Grenzen'!Z$9),AND($A54&lt;$Y$10,'Info_Elternbeiträge mit Grenzen'!S54='Info_Elternbeiträge mit Grenzen'!Z$10),AND($A54&lt;$Y$11,'Info_Elternbeiträge mit Grenzen'!S54='Info_Elternbeiträge mit Grenzen'!Z$11),AND($A54&lt;$Y$12,'Info_Elternbeiträge mit Grenzen'!S54='Info_Elternbeiträge mit Grenzen'!Z$12),AND($A54&lt;$Y$13,'Info_Elternbeiträge mit Grenzen'!S54='Info_Elternbeiträge mit Grenzen'!Z$13))=TRUE,'Eingabe Kinderzahlen'!S54," ")</f>
        <v xml:space="preserve"> </v>
      </c>
      <c r="T54" s="301" t="str">
        <f>IF(OR(AND($A54&lt;$Y$9,'Info_Elternbeiträge mit Grenzen'!T54='Info_Elternbeiträge mit Grenzen'!AA$9),AND($A54&lt;$Y$10,'Info_Elternbeiträge mit Grenzen'!T54='Info_Elternbeiträge mit Grenzen'!AA$10),AND($A54&lt;$Y$11,'Info_Elternbeiträge mit Grenzen'!T54='Info_Elternbeiträge mit Grenzen'!AA$11),AND($A54&lt;$Y$12,'Info_Elternbeiträge mit Grenzen'!T54='Info_Elternbeiträge mit Grenzen'!AA$12),AND($A54&lt;$Y$13,'Info_Elternbeiträge mit Grenzen'!T54='Info_Elternbeiträge mit Grenzen'!AA$13))=TRUE,'Eingabe Kinderzahlen'!T54," ")</f>
        <v xml:space="preserve"> </v>
      </c>
      <c r="U54" s="301" t="str">
        <f>IF(OR(AND($A54&lt;$Y$9,'Info_Elternbeiträge mit Grenzen'!U54='Info_Elternbeiträge mit Grenzen'!AB$9),AND($A54&lt;$Y$10,'Info_Elternbeiträge mit Grenzen'!U54='Info_Elternbeiträge mit Grenzen'!AB$10),AND($A54&lt;$Y$11,'Info_Elternbeiträge mit Grenzen'!U54='Info_Elternbeiträge mit Grenzen'!AB$11),AND($A54&lt;$Y$12,'Info_Elternbeiträge mit Grenzen'!U54='Info_Elternbeiträge mit Grenzen'!AB$12),AND($A54&lt;$Y$13,'Info_Elternbeiträge mit Grenzen'!U54='Info_Elternbeiträge mit Grenzen'!AB$13))=TRUE,'Eingabe Kinderzahlen'!U54," ")</f>
        <v xml:space="preserve"> </v>
      </c>
      <c r="V54" s="301" t="str">
        <f>IF(OR(AND($A54&lt;$Y$9,'Info_Elternbeiträge mit Grenzen'!V54='Info_Elternbeiträge mit Grenzen'!AC$9),AND($A54&lt;$Y$10,'Info_Elternbeiträge mit Grenzen'!V54='Info_Elternbeiträge mit Grenzen'!AC$10),AND($A54&lt;$Y$11,'Info_Elternbeiträge mit Grenzen'!V54='Info_Elternbeiträge mit Grenzen'!AC$11),AND($A54&lt;$Y$12,'Info_Elternbeiträge mit Grenzen'!V54='Info_Elternbeiträge mit Grenzen'!AC$12),AND($A54&lt;$Y$13,'Info_Elternbeiträge mit Grenzen'!V54='Info_Elternbeiträge mit Grenzen'!AC$13))=TRUE,'Eingabe Kinderzahlen'!V54," ")</f>
        <v xml:space="preserve"> </v>
      </c>
      <c r="W54" s="301" t="str">
        <f>IF(OR(AND($A54&lt;$Y$9,'Info_Elternbeiträge mit Grenzen'!W54='Info_Elternbeiträge mit Grenzen'!AD$9),AND($A54&lt;$Y$10,'Info_Elternbeiträge mit Grenzen'!W54='Info_Elternbeiträge mit Grenzen'!AD$10),AND($A54&lt;$Y$11,'Info_Elternbeiträge mit Grenzen'!W54='Info_Elternbeiträge mit Grenzen'!AD$11),AND($A54&lt;$Y$12,'Info_Elternbeiträge mit Grenzen'!W54='Info_Elternbeiträge mit Grenzen'!AD$12),AND($A54&lt;$Y$13,'Info_Elternbeiträge mit Grenzen'!W54='Info_Elternbeiträge mit Grenzen'!AD$13))=TRUE,'Eingabe Kinderzahlen'!W54," ")</f>
        <v xml:space="preserve"> </v>
      </c>
    </row>
    <row r="55" spans="1:23" x14ac:dyDescent="0.25">
      <c r="A55" s="323">
        <f>Eingabe!A100</f>
        <v>6701</v>
      </c>
      <c r="B55" s="355" t="s">
        <v>6</v>
      </c>
      <c r="C55" s="252">
        <f>Eingabe!D100</f>
        <v>6800</v>
      </c>
      <c r="D55" s="298" t="str">
        <f>IF(OR(AND($A55&lt;$Y$9,'Info_Elternbeiträge mit Grenzen'!D55='Info_Elternbeiträge mit Grenzen'!Z$9),AND($A55&lt;$Y$10,'Info_Elternbeiträge mit Grenzen'!D55='Info_Elternbeiträge mit Grenzen'!Z$10),AND($A55&lt;$Y$11,'Info_Elternbeiträge mit Grenzen'!D55='Info_Elternbeiträge mit Grenzen'!Z$11),AND($A55&lt;$Y$12,'Info_Elternbeiträge mit Grenzen'!D55='Info_Elternbeiträge mit Grenzen'!Z$12),AND($A55&lt;$Y$13,'Info_Elternbeiträge mit Grenzen'!D55='Info_Elternbeiträge mit Grenzen'!Z$13))=TRUE,'Eingabe Kinderzahlen'!D55," ")</f>
        <v xml:space="preserve"> </v>
      </c>
      <c r="E55" s="298" t="str">
        <f>IF(OR(AND($A55&lt;$Y$9,'Info_Elternbeiträge mit Grenzen'!E55='Info_Elternbeiträge mit Grenzen'!AA$9),AND($A55&lt;$Y$10,'Info_Elternbeiträge mit Grenzen'!E55='Info_Elternbeiträge mit Grenzen'!AA$10),AND($A55&lt;$Y$11,'Info_Elternbeiträge mit Grenzen'!E55='Info_Elternbeiträge mit Grenzen'!AA$11),AND($A55&lt;$Y$12,'Info_Elternbeiträge mit Grenzen'!E55='Info_Elternbeiträge mit Grenzen'!AA$12),AND($A55&lt;$Y$13,'Info_Elternbeiträge mit Grenzen'!E55='Info_Elternbeiträge mit Grenzen'!AA$13))=TRUE,'Eingabe Kinderzahlen'!E55," ")</f>
        <v xml:space="preserve"> </v>
      </c>
      <c r="F55" s="298" t="str">
        <f>IF(OR(AND($A55&lt;$Y$9,'Info_Elternbeiträge mit Grenzen'!F55='Info_Elternbeiträge mit Grenzen'!AB$9),AND($A55&lt;$Y$10,'Info_Elternbeiträge mit Grenzen'!F55='Info_Elternbeiträge mit Grenzen'!AB$10),AND($A55&lt;$Y$11,'Info_Elternbeiträge mit Grenzen'!F55='Info_Elternbeiträge mit Grenzen'!AB$11),AND($A55&lt;$Y$12,'Info_Elternbeiträge mit Grenzen'!F55='Info_Elternbeiträge mit Grenzen'!AB$12),AND($A55&lt;$Y$13,'Info_Elternbeiträge mit Grenzen'!F55='Info_Elternbeiträge mit Grenzen'!AB$13))=TRUE,'Eingabe Kinderzahlen'!F55," ")</f>
        <v xml:space="preserve"> </v>
      </c>
      <c r="G55" s="298" t="str">
        <f>IF(OR(AND($A55&lt;$Y$9,'Info_Elternbeiträge mit Grenzen'!G55='Info_Elternbeiträge mit Grenzen'!AC$9),AND($A55&lt;$Y$10,'Info_Elternbeiträge mit Grenzen'!G55='Info_Elternbeiträge mit Grenzen'!AC$10),AND($A55&lt;$Y$11,'Info_Elternbeiträge mit Grenzen'!G55='Info_Elternbeiträge mit Grenzen'!AC$11),AND($A55&lt;$Y$12,'Info_Elternbeiträge mit Grenzen'!G55='Info_Elternbeiträge mit Grenzen'!AC$12),AND($A55&lt;$Y$13,'Info_Elternbeiträge mit Grenzen'!G55='Info_Elternbeiträge mit Grenzen'!AC$13))=TRUE,'Eingabe Kinderzahlen'!G55," ")</f>
        <v xml:space="preserve"> </v>
      </c>
      <c r="H55" s="298" t="str">
        <f>IF(OR(AND($A55&lt;$Y$9,'Info_Elternbeiträge mit Grenzen'!H55='Info_Elternbeiträge mit Grenzen'!AD$9),AND($A55&lt;$Y$10,'Info_Elternbeiträge mit Grenzen'!H55='Info_Elternbeiträge mit Grenzen'!AD$10),AND($A55&lt;$Y$11,'Info_Elternbeiträge mit Grenzen'!H55='Info_Elternbeiträge mit Grenzen'!AD$11),AND($A55&lt;$Y$12,'Info_Elternbeiträge mit Grenzen'!H55='Info_Elternbeiträge mit Grenzen'!AD$12),AND($A55&lt;$Y$13,'Info_Elternbeiträge mit Grenzen'!H55='Info_Elternbeiträge mit Grenzen'!AD$13))=TRUE,'Eingabe Kinderzahlen'!H55," ")</f>
        <v xml:space="preserve"> </v>
      </c>
      <c r="I55" s="299" t="str">
        <f>IF(OR(AND($A55&lt;$Y$9,'Info_Elternbeiträge mit Grenzen'!I55='Info_Elternbeiträge mit Grenzen'!Z$9),AND($A55&lt;$Y$10,'Info_Elternbeiträge mit Grenzen'!I55='Info_Elternbeiträge mit Grenzen'!Z$10),AND($A55&lt;$Y$11,'Info_Elternbeiträge mit Grenzen'!I55='Info_Elternbeiträge mit Grenzen'!Z$11),AND($A55&lt;$Y$12,'Info_Elternbeiträge mit Grenzen'!I55='Info_Elternbeiträge mit Grenzen'!Z$12),AND($A55&lt;$Y$13,'Info_Elternbeiträge mit Grenzen'!I55='Info_Elternbeiträge mit Grenzen'!Z$13))=TRUE,'Eingabe Kinderzahlen'!I55," ")</f>
        <v xml:space="preserve"> </v>
      </c>
      <c r="J55" s="299" t="str">
        <f>IF(OR(AND($A55&lt;$Y$9,'Info_Elternbeiträge mit Grenzen'!J55='Info_Elternbeiträge mit Grenzen'!AA$9),AND($A55&lt;$Y$10,'Info_Elternbeiträge mit Grenzen'!J55='Info_Elternbeiträge mit Grenzen'!AA$10),AND($A55&lt;$Y$11,'Info_Elternbeiträge mit Grenzen'!J55='Info_Elternbeiträge mit Grenzen'!AA$11),AND($A55&lt;$Y$12,'Info_Elternbeiträge mit Grenzen'!J55='Info_Elternbeiträge mit Grenzen'!AA$12),AND($A55&lt;$Y$13,'Info_Elternbeiträge mit Grenzen'!J55='Info_Elternbeiträge mit Grenzen'!AA$13))=TRUE,'Eingabe Kinderzahlen'!J55," ")</f>
        <v xml:space="preserve"> </v>
      </c>
      <c r="K55" s="299" t="str">
        <f>IF(OR(AND($A55&lt;$Y$9,'Info_Elternbeiträge mit Grenzen'!K55='Info_Elternbeiträge mit Grenzen'!AB$9),AND($A55&lt;$Y$10,'Info_Elternbeiträge mit Grenzen'!K55='Info_Elternbeiträge mit Grenzen'!AB$10),AND($A55&lt;$Y$11,'Info_Elternbeiträge mit Grenzen'!K55='Info_Elternbeiträge mit Grenzen'!AB$11),AND($A55&lt;$Y$12,'Info_Elternbeiträge mit Grenzen'!K55='Info_Elternbeiträge mit Grenzen'!AB$12),AND($A55&lt;$Y$13,'Info_Elternbeiträge mit Grenzen'!K55='Info_Elternbeiträge mit Grenzen'!AB$13))=TRUE,'Eingabe Kinderzahlen'!K55," ")</f>
        <v xml:space="preserve"> </v>
      </c>
      <c r="L55" s="299" t="str">
        <f>IF(OR(AND($A55&lt;$Y$9,'Info_Elternbeiträge mit Grenzen'!L55='Info_Elternbeiträge mit Grenzen'!AC$9),AND($A55&lt;$Y$10,'Info_Elternbeiträge mit Grenzen'!L55='Info_Elternbeiträge mit Grenzen'!AC$10),AND($A55&lt;$Y$11,'Info_Elternbeiträge mit Grenzen'!L55='Info_Elternbeiträge mit Grenzen'!AC$11),AND($A55&lt;$Y$12,'Info_Elternbeiträge mit Grenzen'!L55='Info_Elternbeiträge mit Grenzen'!AC$12),AND($A55&lt;$Y$13,'Info_Elternbeiträge mit Grenzen'!L55='Info_Elternbeiträge mit Grenzen'!AC$13))=TRUE,'Eingabe Kinderzahlen'!L55," ")</f>
        <v xml:space="preserve"> </v>
      </c>
      <c r="M55" s="299" t="str">
        <f>IF(OR(AND($A55&lt;$Y$9,'Info_Elternbeiträge mit Grenzen'!M55='Info_Elternbeiträge mit Grenzen'!AD$9),AND($A55&lt;$Y$10,'Info_Elternbeiträge mit Grenzen'!M55='Info_Elternbeiträge mit Grenzen'!AD$10),AND($A55&lt;$Y$11,'Info_Elternbeiträge mit Grenzen'!M55='Info_Elternbeiträge mit Grenzen'!AD$11),AND($A55&lt;$Y$12,'Info_Elternbeiträge mit Grenzen'!M55='Info_Elternbeiträge mit Grenzen'!AD$12),AND($A55&lt;$Y$13,'Info_Elternbeiträge mit Grenzen'!M55='Info_Elternbeiträge mit Grenzen'!AD$13))=TRUE,'Eingabe Kinderzahlen'!M55," ")</f>
        <v xml:space="preserve"> </v>
      </c>
      <c r="N55" s="300" t="str">
        <f>IF(OR(AND($A55&lt;$Y$9,'Info_Elternbeiträge mit Grenzen'!N55='Info_Elternbeiträge mit Grenzen'!Z$9),AND($A55&lt;$Y$10,'Info_Elternbeiträge mit Grenzen'!N55='Info_Elternbeiträge mit Grenzen'!Z$10),AND($A55&lt;$Y$11,'Info_Elternbeiträge mit Grenzen'!N55='Info_Elternbeiträge mit Grenzen'!Z$11),AND($A55&lt;$Y$12,'Info_Elternbeiträge mit Grenzen'!N55='Info_Elternbeiträge mit Grenzen'!Z$12),AND($A55&lt;$Y$13,'Info_Elternbeiträge mit Grenzen'!N55='Info_Elternbeiträge mit Grenzen'!Z$13))=TRUE,'Eingabe Kinderzahlen'!N55," ")</f>
        <v xml:space="preserve"> </v>
      </c>
      <c r="O55" s="300" t="str">
        <f>IF(OR(AND($A55&lt;$Y$9,'Info_Elternbeiträge mit Grenzen'!O55='Info_Elternbeiträge mit Grenzen'!AA$9),AND($A55&lt;$Y$10,'Info_Elternbeiträge mit Grenzen'!O55='Info_Elternbeiträge mit Grenzen'!AA$10),AND($A55&lt;$Y$11,'Info_Elternbeiträge mit Grenzen'!O55='Info_Elternbeiträge mit Grenzen'!AA$11),AND($A55&lt;$Y$12,'Info_Elternbeiträge mit Grenzen'!O55='Info_Elternbeiträge mit Grenzen'!AA$12),AND($A55&lt;$Y$13,'Info_Elternbeiträge mit Grenzen'!O55='Info_Elternbeiträge mit Grenzen'!AA$13))=TRUE,'Eingabe Kinderzahlen'!O55," ")</f>
        <v xml:space="preserve"> </v>
      </c>
      <c r="P55" s="300" t="str">
        <f>IF(OR(AND($A55&lt;$Y$9,'Info_Elternbeiträge mit Grenzen'!P55='Info_Elternbeiträge mit Grenzen'!AB$9),AND($A55&lt;$Y$10,'Info_Elternbeiträge mit Grenzen'!P55='Info_Elternbeiträge mit Grenzen'!AB$10),AND($A55&lt;$Y$11,'Info_Elternbeiträge mit Grenzen'!P55='Info_Elternbeiträge mit Grenzen'!AB$11),AND($A55&lt;$Y$12,'Info_Elternbeiträge mit Grenzen'!P55='Info_Elternbeiträge mit Grenzen'!AB$12),AND($A55&lt;$Y$13,'Info_Elternbeiträge mit Grenzen'!P55='Info_Elternbeiträge mit Grenzen'!AB$13))=TRUE,'Eingabe Kinderzahlen'!P55," ")</f>
        <v xml:space="preserve"> </v>
      </c>
      <c r="Q55" s="300" t="str">
        <f>IF(OR(AND($A55&lt;$Y$9,'Info_Elternbeiträge mit Grenzen'!Q55='Info_Elternbeiträge mit Grenzen'!AC$9),AND($A55&lt;$Y$10,'Info_Elternbeiträge mit Grenzen'!Q55='Info_Elternbeiträge mit Grenzen'!AC$10),AND($A55&lt;$Y$11,'Info_Elternbeiträge mit Grenzen'!Q55='Info_Elternbeiträge mit Grenzen'!AC$11),AND($A55&lt;$Y$12,'Info_Elternbeiträge mit Grenzen'!Q55='Info_Elternbeiträge mit Grenzen'!AC$12),AND($A55&lt;$Y$13,'Info_Elternbeiträge mit Grenzen'!Q55='Info_Elternbeiträge mit Grenzen'!AC$13))=TRUE,'Eingabe Kinderzahlen'!Q55," ")</f>
        <v xml:space="preserve"> </v>
      </c>
      <c r="R55" s="300" t="str">
        <f>IF(OR(AND($A55&lt;$Y$9,'Info_Elternbeiträge mit Grenzen'!R55='Info_Elternbeiträge mit Grenzen'!AD$9),AND($A55&lt;$Y$10,'Info_Elternbeiträge mit Grenzen'!R55='Info_Elternbeiträge mit Grenzen'!AD$10),AND($A55&lt;$Y$11,'Info_Elternbeiträge mit Grenzen'!R55='Info_Elternbeiträge mit Grenzen'!AD$11),AND($A55&lt;$Y$12,'Info_Elternbeiträge mit Grenzen'!R55='Info_Elternbeiträge mit Grenzen'!AD$12),AND($A55&lt;$Y$13,'Info_Elternbeiträge mit Grenzen'!R55='Info_Elternbeiträge mit Grenzen'!AD$13))=TRUE,'Eingabe Kinderzahlen'!R55," ")</f>
        <v xml:space="preserve"> </v>
      </c>
      <c r="S55" s="301" t="str">
        <f>IF(OR(AND($A55&lt;$Y$9,'Info_Elternbeiträge mit Grenzen'!S55='Info_Elternbeiträge mit Grenzen'!Z$9),AND($A55&lt;$Y$10,'Info_Elternbeiträge mit Grenzen'!S55='Info_Elternbeiträge mit Grenzen'!Z$10),AND($A55&lt;$Y$11,'Info_Elternbeiträge mit Grenzen'!S55='Info_Elternbeiträge mit Grenzen'!Z$11),AND($A55&lt;$Y$12,'Info_Elternbeiträge mit Grenzen'!S55='Info_Elternbeiträge mit Grenzen'!Z$12),AND($A55&lt;$Y$13,'Info_Elternbeiträge mit Grenzen'!S55='Info_Elternbeiträge mit Grenzen'!Z$13))=TRUE,'Eingabe Kinderzahlen'!S55," ")</f>
        <v xml:space="preserve"> </v>
      </c>
      <c r="T55" s="301" t="str">
        <f>IF(OR(AND($A55&lt;$Y$9,'Info_Elternbeiträge mit Grenzen'!T55='Info_Elternbeiträge mit Grenzen'!AA$9),AND($A55&lt;$Y$10,'Info_Elternbeiträge mit Grenzen'!T55='Info_Elternbeiträge mit Grenzen'!AA$10),AND($A55&lt;$Y$11,'Info_Elternbeiträge mit Grenzen'!T55='Info_Elternbeiträge mit Grenzen'!AA$11),AND($A55&lt;$Y$12,'Info_Elternbeiträge mit Grenzen'!T55='Info_Elternbeiträge mit Grenzen'!AA$12),AND($A55&lt;$Y$13,'Info_Elternbeiträge mit Grenzen'!T55='Info_Elternbeiträge mit Grenzen'!AA$13))=TRUE,'Eingabe Kinderzahlen'!T55," ")</f>
        <v xml:space="preserve"> </v>
      </c>
      <c r="U55" s="301" t="str">
        <f>IF(OR(AND($A55&lt;$Y$9,'Info_Elternbeiträge mit Grenzen'!U55='Info_Elternbeiträge mit Grenzen'!AB$9),AND($A55&lt;$Y$10,'Info_Elternbeiträge mit Grenzen'!U55='Info_Elternbeiträge mit Grenzen'!AB$10),AND($A55&lt;$Y$11,'Info_Elternbeiträge mit Grenzen'!U55='Info_Elternbeiträge mit Grenzen'!AB$11),AND($A55&lt;$Y$12,'Info_Elternbeiträge mit Grenzen'!U55='Info_Elternbeiträge mit Grenzen'!AB$12),AND($A55&lt;$Y$13,'Info_Elternbeiträge mit Grenzen'!U55='Info_Elternbeiträge mit Grenzen'!AB$13))=TRUE,'Eingabe Kinderzahlen'!U55," ")</f>
        <v xml:space="preserve"> </v>
      </c>
      <c r="V55" s="301" t="str">
        <f>IF(OR(AND($A55&lt;$Y$9,'Info_Elternbeiträge mit Grenzen'!V55='Info_Elternbeiträge mit Grenzen'!AC$9),AND($A55&lt;$Y$10,'Info_Elternbeiträge mit Grenzen'!V55='Info_Elternbeiträge mit Grenzen'!AC$10),AND($A55&lt;$Y$11,'Info_Elternbeiträge mit Grenzen'!V55='Info_Elternbeiträge mit Grenzen'!AC$11),AND($A55&lt;$Y$12,'Info_Elternbeiträge mit Grenzen'!V55='Info_Elternbeiträge mit Grenzen'!AC$12),AND($A55&lt;$Y$13,'Info_Elternbeiträge mit Grenzen'!V55='Info_Elternbeiträge mit Grenzen'!AC$13))=TRUE,'Eingabe Kinderzahlen'!V55," ")</f>
        <v xml:space="preserve"> </v>
      </c>
      <c r="W55" s="301" t="str">
        <f>IF(OR(AND($A55&lt;$Y$9,'Info_Elternbeiträge mit Grenzen'!W55='Info_Elternbeiträge mit Grenzen'!AD$9),AND($A55&lt;$Y$10,'Info_Elternbeiträge mit Grenzen'!W55='Info_Elternbeiträge mit Grenzen'!AD$10),AND($A55&lt;$Y$11,'Info_Elternbeiträge mit Grenzen'!W55='Info_Elternbeiträge mit Grenzen'!AD$11),AND($A55&lt;$Y$12,'Info_Elternbeiträge mit Grenzen'!W55='Info_Elternbeiträge mit Grenzen'!AD$12),AND($A55&lt;$Y$13,'Info_Elternbeiträge mit Grenzen'!W55='Info_Elternbeiträge mit Grenzen'!AD$13))=TRUE,'Eingabe Kinderzahlen'!W55," ")</f>
        <v xml:space="preserve"> </v>
      </c>
    </row>
    <row r="56" spans="1:23" x14ac:dyDescent="0.25">
      <c r="A56" s="323">
        <f>Eingabe!A101</f>
        <v>6801</v>
      </c>
      <c r="B56" s="355" t="s">
        <v>6</v>
      </c>
      <c r="C56" s="252">
        <f>Eingabe!D101</f>
        <v>6900</v>
      </c>
      <c r="D56" s="298" t="str">
        <f>IF(OR(AND($A56&lt;$Y$9,'Info_Elternbeiträge mit Grenzen'!D56='Info_Elternbeiträge mit Grenzen'!Z$9),AND($A56&lt;$Y$10,'Info_Elternbeiträge mit Grenzen'!D56='Info_Elternbeiträge mit Grenzen'!Z$10),AND($A56&lt;$Y$11,'Info_Elternbeiträge mit Grenzen'!D56='Info_Elternbeiträge mit Grenzen'!Z$11),AND($A56&lt;$Y$12,'Info_Elternbeiträge mit Grenzen'!D56='Info_Elternbeiträge mit Grenzen'!Z$12),AND($A56&lt;$Y$13,'Info_Elternbeiträge mit Grenzen'!D56='Info_Elternbeiträge mit Grenzen'!Z$13))=TRUE,'Eingabe Kinderzahlen'!D56," ")</f>
        <v xml:space="preserve"> </v>
      </c>
      <c r="E56" s="298" t="str">
        <f>IF(OR(AND($A56&lt;$Y$9,'Info_Elternbeiträge mit Grenzen'!E56='Info_Elternbeiträge mit Grenzen'!AA$9),AND($A56&lt;$Y$10,'Info_Elternbeiträge mit Grenzen'!E56='Info_Elternbeiträge mit Grenzen'!AA$10),AND($A56&lt;$Y$11,'Info_Elternbeiträge mit Grenzen'!E56='Info_Elternbeiträge mit Grenzen'!AA$11),AND($A56&lt;$Y$12,'Info_Elternbeiträge mit Grenzen'!E56='Info_Elternbeiträge mit Grenzen'!AA$12),AND($A56&lt;$Y$13,'Info_Elternbeiträge mit Grenzen'!E56='Info_Elternbeiträge mit Grenzen'!AA$13))=TRUE,'Eingabe Kinderzahlen'!E56," ")</f>
        <v xml:space="preserve"> </v>
      </c>
      <c r="F56" s="298" t="str">
        <f>IF(OR(AND($A56&lt;$Y$9,'Info_Elternbeiträge mit Grenzen'!F56='Info_Elternbeiträge mit Grenzen'!AB$9),AND($A56&lt;$Y$10,'Info_Elternbeiträge mit Grenzen'!F56='Info_Elternbeiträge mit Grenzen'!AB$10),AND($A56&lt;$Y$11,'Info_Elternbeiträge mit Grenzen'!F56='Info_Elternbeiträge mit Grenzen'!AB$11),AND($A56&lt;$Y$12,'Info_Elternbeiträge mit Grenzen'!F56='Info_Elternbeiträge mit Grenzen'!AB$12),AND($A56&lt;$Y$13,'Info_Elternbeiträge mit Grenzen'!F56='Info_Elternbeiträge mit Grenzen'!AB$13))=TRUE,'Eingabe Kinderzahlen'!F56," ")</f>
        <v xml:space="preserve"> </v>
      </c>
      <c r="G56" s="298" t="str">
        <f>IF(OR(AND($A56&lt;$Y$9,'Info_Elternbeiträge mit Grenzen'!G56='Info_Elternbeiträge mit Grenzen'!AC$9),AND($A56&lt;$Y$10,'Info_Elternbeiträge mit Grenzen'!G56='Info_Elternbeiträge mit Grenzen'!AC$10),AND($A56&lt;$Y$11,'Info_Elternbeiträge mit Grenzen'!G56='Info_Elternbeiträge mit Grenzen'!AC$11),AND($A56&lt;$Y$12,'Info_Elternbeiträge mit Grenzen'!G56='Info_Elternbeiträge mit Grenzen'!AC$12),AND($A56&lt;$Y$13,'Info_Elternbeiträge mit Grenzen'!G56='Info_Elternbeiträge mit Grenzen'!AC$13))=TRUE,'Eingabe Kinderzahlen'!G56," ")</f>
        <v xml:space="preserve"> </v>
      </c>
      <c r="H56" s="298" t="str">
        <f>IF(OR(AND($A56&lt;$Y$9,'Info_Elternbeiträge mit Grenzen'!H56='Info_Elternbeiträge mit Grenzen'!AD$9),AND($A56&lt;$Y$10,'Info_Elternbeiträge mit Grenzen'!H56='Info_Elternbeiträge mit Grenzen'!AD$10),AND($A56&lt;$Y$11,'Info_Elternbeiträge mit Grenzen'!H56='Info_Elternbeiträge mit Grenzen'!AD$11),AND($A56&lt;$Y$12,'Info_Elternbeiträge mit Grenzen'!H56='Info_Elternbeiträge mit Grenzen'!AD$12),AND($A56&lt;$Y$13,'Info_Elternbeiträge mit Grenzen'!H56='Info_Elternbeiträge mit Grenzen'!AD$13))=TRUE,'Eingabe Kinderzahlen'!H56," ")</f>
        <v xml:space="preserve"> </v>
      </c>
      <c r="I56" s="299" t="str">
        <f>IF(OR(AND($A56&lt;$Y$9,'Info_Elternbeiträge mit Grenzen'!I56='Info_Elternbeiträge mit Grenzen'!Z$9),AND($A56&lt;$Y$10,'Info_Elternbeiträge mit Grenzen'!I56='Info_Elternbeiträge mit Grenzen'!Z$10),AND($A56&lt;$Y$11,'Info_Elternbeiträge mit Grenzen'!I56='Info_Elternbeiträge mit Grenzen'!Z$11),AND($A56&lt;$Y$12,'Info_Elternbeiträge mit Grenzen'!I56='Info_Elternbeiträge mit Grenzen'!Z$12),AND($A56&lt;$Y$13,'Info_Elternbeiträge mit Grenzen'!I56='Info_Elternbeiträge mit Grenzen'!Z$13))=TRUE,'Eingabe Kinderzahlen'!I56," ")</f>
        <v xml:space="preserve"> </v>
      </c>
      <c r="J56" s="299" t="str">
        <f>IF(OR(AND($A56&lt;$Y$9,'Info_Elternbeiträge mit Grenzen'!J56='Info_Elternbeiträge mit Grenzen'!AA$9),AND($A56&lt;$Y$10,'Info_Elternbeiträge mit Grenzen'!J56='Info_Elternbeiträge mit Grenzen'!AA$10),AND($A56&lt;$Y$11,'Info_Elternbeiträge mit Grenzen'!J56='Info_Elternbeiträge mit Grenzen'!AA$11),AND($A56&lt;$Y$12,'Info_Elternbeiträge mit Grenzen'!J56='Info_Elternbeiträge mit Grenzen'!AA$12),AND($A56&lt;$Y$13,'Info_Elternbeiträge mit Grenzen'!J56='Info_Elternbeiträge mit Grenzen'!AA$13))=TRUE,'Eingabe Kinderzahlen'!J56," ")</f>
        <v xml:space="preserve"> </v>
      </c>
      <c r="K56" s="299" t="str">
        <f>IF(OR(AND($A56&lt;$Y$9,'Info_Elternbeiträge mit Grenzen'!K56='Info_Elternbeiträge mit Grenzen'!AB$9),AND($A56&lt;$Y$10,'Info_Elternbeiträge mit Grenzen'!K56='Info_Elternbeiträge mit Grenzen'!AB$10),AND($A56&lt;$Y$11,'Info_Elternbeiträge mit Grenzen'!K56='Info_Elternbeiträge mit Grenzen'!AB$11),AND($A56&lt;$Y$12,'Info_Elternbeiträge mit Grenzen'!K56='Info_Elternbeiträge mit Grenzen'!AB$12),AND($A56&lt;$Y$13,'Info_Elternbeiträge mit Grenzen'!K56='Info_Elternbeiträge mit Grenzen'!AB$13))=TRUE,'Eingabe Kinderzahlen'!K56," ")</f>
        <v xml:space="preserve"> </v>
      </c>
      <c r="L56" s="299" t="str">
        <f>IF(OR(AND($A56&lt;$Y$9,'Info_Elternbeiträge mit Grenzen'!L56='Info_Elternbeiträge mit Grenzen'!AC$9),AND($A56&lt;$Y$10,'Info_Elternbeiträge mit Grenzen'!L56='Info_Elternbeiträge mit Grenzen'!AC$10),AND($A56&lt;$Y$11,'Info_Elternbeiträge mit Grenzen'!L56='Info_Elternbeiträge mit Grenzen'!AC$11),AND($A56&lt;$Y$12,'Info_Elternbeiträge mit Grenzen'!L56='Info_Elternbeiträge mit Grenzen'!AC$12),AND($A56&lt;$Y$13,'Info_Elternbeiträge mit Grenzen'!L56='Info_Elternbeiträge mit Grenzen'!AC$13))=TRUE,'Eingabe Kinderzahlen'!L56," ")</f>
        <v xml:space="preserve"> </v>
      </c>
      <c r="M56" s="299" t="str">
        <f>IF(OR(AND($A56&lt;$Y$9,'Info_Elternbeiträge mit Grenzen'!M56='Info_Elternbeiträge mit Grenzen'!AD$9),AND($A56&lt;$Y$10,'Info_Elternbeiträge mit Grenzen'!M56='Info_Elternbeiträge mit Grenzen'!AD$10),AND($A56&lt;$Y$11,'Info_Elternbeiträge mit Grenzen'!M56='Info_Elternbeiträge mit Grenzen'!AD$11),AND($A56&lt;$Y$12,'Info_Elternbeiträge mit Grenzen'!M56='Info_Elternbeiträge mit Grenzen'!AD$12),AND($A56&lt;$Y$13,'Info_Elternbeiträge mit Grenzen'!M56='Info_Elternbeiträge mit Grenzen'!AD$13))=TRUE,'Eingabe Kinderzahlen'!M56," ")</f>
        <v xml:space="preserve"> </v>
      </c>
      <c r="N56" s="300" t="str">
        <f>IF(OR(AND($A56&lt;$Y$9,'Info_Elternbeiträge mit Grenzen'!N56='Info_Elternbeiträge mit Grenzen'!Z$9),AND($A56&lt;$Y$10,'Info_Elternbeiträge mit Grenzen'!N56='Info_Elternbeiträge mit Grenzen'!Z$10),AND($A56&lt;$Y$11,'Info_Elternbeiträge mit Grenzen'!N56='Info_Elternbeiträge mit Grenzen'!Z$11),AND($A56&lt;$Y$12,'Info_Elternbeiträge mit Grenzen'!N56='Info_Elternbeiträge mit Grenzen'!Z$12),AND($A56&lt;$Y$13,'Info_Elternbeiträge mit Grenzen'!N56='Info_Elternbeiträge mit Grenzen'!Z$13))=TRUE,'Eingabe Kinderzahlen'!N56," ")</f>
        <v xml:space="preserve"> </v>
      </c>
      <c r="O56" s="300" t="str">
        <f>IF(OR(AND($A56&lt;$Y$9,'Info_Elternbeiträge mit Grenzen'!O56='Info_Elternbeiträge mit Grenzen'!AA$9),AND($A56&lt;$Y$10,'Info_Elternbeiträge mit Grenzen'!O56='Info_Elternbeiträge mit Grenzen'!AA$10),AND($A56&lt;$Y$11,'Info_Elternbeiträge mit Grenzen'!O56='Info_Elternbeiträge mit Grenzen'!AA$11),AND($A56&lt;$Y$12,'Info_Elternbeiträge mit Grenzen'!O56='Info_Elternbeiträge mit Grenzen'!AA$12),AND($A56&lt;$Y$13,'Info_Elternbeiträge mit Grenzen'!O56='Info_Elternbeiträge mit Grenzen'!AA$13))=TRUE,'Eingabe Kinderzahlen'!O56," ")</f>
        <v xml:space="preserve"> </v>
      </c>
      <c r="P56" s="300" t="str">
        <f>IF(OR(AND($A56&lt;$Y$9,'Info_Elternbeiträge mit Grenzen'!P56='Info_Elternbeiträge mit Grenzen'!AB$9),AND($A56&lt;$Y$10,'Info_Elternbeiträge mit Grenzen'!P56='Info_Elternbeiträge mit Grenzen'!AB$10),AND($A56&lt;$Y$11,'Info_Elternbeiträge mit Grenzen'!P56='Info_Elternbeiträge mit Grenzen'!AB$11),AND($A56&lt;$Y$12,'Info_Elternbeiträge mit Grenzen'!P56='Info_Elternbeiträge mit Grenzen'!AB$12),AND($A56&lt;$Y$13,'Info_Elternbeiträge mit Grenzen'!P56='Info_Elternbeiträge mit Grenzen'!AB$13))=TRUE,'Eingabe Kinderzahlen'!P56," ")</f>
        <v xml:space="preserve"> </v>
      </c>
      <c r="Q56" s="300" t="str">
        <f>IF(OR(AND($A56&lt;$Y$9,'Info_Elternbeiträge mit Grenzen'!Q56='Info_Elternbeiträge mit Grenzen'!AC$9),AND($A56&lt;$Y$10,'Info_Elternbeiträge mit Grenzen'!Q56='Info_Elternbeiträge mit Grenzen'!AC$10),AND($A56&lt;$Y$11,'Info_Elternbeiträge mit Grenzen'!Q56='Info_Elternbeiträge mit Grenzen'!AC$11),AND($A56&lt;$Y$12,'Info_Elternbeiträge mit Grenzen'!Q56='Info_Elternbeiträge mit Grenzen'!AC$12),AND($A56&lt;$Y$13,'Info_Elternbeiträge mit Grenzen'!Q56='Info_Elternbeiträge mit Grenzen'!AC$13))=TRUE,'Eingabe Kinderzahlen'!Q56," ")</f>
        <v xml:space="preserve"> </v>
      </c>
      <c r="R56" s="300" t="str">
        <f>IF(OR(AND($A56&lt;$Y$9,'Info_Elternbeiträge mit Grenzen'!R56='Info_Elternbeiträge mit Grenzen'!AD$9),AND($A56&lt;$Y$10,'Info_Elternbeiträge mit Grenzen'!R56='Info_Elternbeiträge mit Grenzen'!AD$10),AND($A56&lt;$Y$11,'Info_Elternbeiträge mit Grenzen'!R56='Info_Elternbeiträge mit Grenzen'!AD$11),AND($A56&lt;$Y$12,'Info_Elternbeiträge mit Grenzen'!R56='Info_Elternbeiträge mit Grenzen'!AD$12),AND($A56&lt;$Y$13,'Info_Elternbeiträge mit Grenzen'!R56='Info_Elternbeiträge mit Grenzen'!AD$13))=TRUE,'Eingabe Kinderzahlen'!R56," ")</f>
        <v xml:space="preserve"> </v>
      </c>
      <c r="S56" s="301" t="str">
        <f>IF(OR(AND($A56&lt;$Y$9,'Info_Elternbeiträge mit Grenzen'!S56='Info_Elternbeiträge mit Grenzen'!Z$9),AND($A56&lt;$Y$10,'Info_Elternbeiträge mit Grenzen'!S56='Info_Elternbeiträge mit Grenzen'!Z$10),AND($A56&lt;$Y$11,'Info_Elternbeiträge mit Grenzen'!S56='Info_Elternbeiträge mit Grenzen'!Z$11),AND($A56&lt;$Y$12,'Info_Elternbeiträge mit Grenzen'!S56='Info_Elternbeiträge mit Grenzen'!Z$12),AND($A56&lt;$Y$13,'Info_Elternbeiträge mit Grenzen'!S56='Info_Elternbeiträge mit Grenzen'!Z$13))=TRUE,'Eingabe Kinderzahlen'!S56," ")</f>
        <v xml:space="preserve"> </v>
      </c>
      <c r="T56" s="301" t="str">
        <f>IF(OR(AND($A56&lt;$Y$9,'Info_Elternbeiträge mit Grenzen'!T56='Info_Elternbeiträge mit Grenzen'!AA$9),AND($A56&lt;$Y$10,'Info_Elternbeiträge mit Grenzen'!T56='Info_Elternbeiträge mit Grenzen'!AA$10),AND($A56&lt;$Y$11,'Info_Elternbeiträge mit Grenzen'!T56='Info_Elternbeiträge mit Grenzen'!AA$11),AND($A56&lt;$Y$12,'Info_Elternbeiträge mit Grenzen'!T56='Info_Elternbeiträge mit Grenzen'!AA$12),AND($A56&lt;$Y$13,'Info_Elternbeiträge mit Grenzen'!T56='Info_Elternbeiträge mit Grenzen'!AA$13))=TRUE,'Eingabe Kinderzahlen'!T56," ")</f>
        <v xml:space="preserve"> </v>
      </c>
      <c r="U56" s="301" t="str">
        <f>IF(OR(AND($A56&lt;$Y$9,'Info_Elternbeiträge mit Grenzen'!U56='Info_Elternbeiträge mit Grenzen'!AB$9),AND($A56&lt;$Y$10,'Info_Elternbeiträge mit Grenzen'!U56='Info_Elternbeiträge mit Grenzen'!AB$10),AND($A56&lt;$Y$11,'Info_Elternbeiträge mit Grenzen'!U56='Info_Elternbeiträge mit Grenzen'!AB$11),AND($A56&lt;$Y$12,'Info_Elternbeiträge mit Grenzen'!U56='Info_Elternbeiträge mit Grenzen'!AB$12),AND($A56&lt;$Y$13,'Info_Elternbeiträge mit Grenzen'!U56='Info_Elternbeiträge mit Grenzen'!AB$13))=TRUE,'Eingabe Kinderzahlen'!U56," ")</f>
        <v xml:space="preserve"> </v>
      </c>
      <c r="V56" s="301" t="str">
        <f>IF(OR(AND($A56&lt;$Y$9,'Info_Elternbeiträge mit Grenzen'!V56='Info_Elternbeiträge mit Grenzen'!AC$9),AND($A56&lt;$Y$10,'Info_Elternbeiträge mit Grenzen'!V56='Info_Elternbeiträge mit Grenzen'!AC$10),AND($A56&lt;$Y$11,'Info_Elternbeiträge mit Grenzen'!V56='Info_Elternbeiträge mit Grenzen'!AC$11),AND($A56&lt;$Y$12,'Info_Elternbeiträge mit Grenzen'!V56='Info_Elternbeiträge mit Grenzen'!AC$12),AND($A56&lt;$Y$13,'Info_Elternbeiträge mit Grenzen'!V56='Info_Elternbeiträge mit Grenzen'!AC$13))=TRUE,'Eingabe Kinderzahlen'!V56," ")</f>
        <v xml:space="preserve"> </v>
      </c>
      <c r="W56" s="301" t="str">
        <f>IF(OR(AND($A56&lt;$Y$9,'Info_Elternbeiträge mit Grenzen'!W56='Info_Elternbeiträge mit Grenzen'!AD$9),AND($A56&lt;$Y$10,'Info_Elternbeiträge mit Grenzen'!W56='Info_Elternbeiträge mit Grenzen'!AD$10),AND($A56&lt;$Y$11,'Info_Elternbeiträge mit Grenzen'!W56='Info_Elternbeiträge mit Grenzen'!AD$11),AND($A56&lt;$Y$12,'Info_Elternbeiträge mit Grenzen'!W56='Info_Elternbeiträge mit Grenzen'!AD$12),AND($A56&lt;$Y$13,'Info_Elternbeiträge mit Grenzen'!W56='Info_Elternbeiträge mit Grenzen'!AD$13))=TRUE,'Eingabe Kinderzahlen'!W56," ")</f>
        <v xml:space="preserve"> </v>
      </c>
    </row>
    <row r="57" spans="1:23" x14ac:dyDescent="0.25">
      <c r="A57" s="323">
        <f>Eingabe!A102</f>
        <v>6901</v>
      </c>
      <c r="B57" s="355" t="s">
        <v>6</v>
      </c>
      <c r="C57" s="252">
        <f>Eingabe!D102</f>
        <v>7000</v>
      </c>
      <c r="D57" s="298" t="str">
        <f>IF(OR(AND($A57&lt;$Y$9,'Info_Elternbeiträge mit Grenzen'!D57='Info_Elternbeiträge mit Grenzen'!Z$9),AND($A57&lt;$Y$10,'Info_Elternbeiträge mit Grenzen'!D57='Info_Elternbeiträge mit Grenzen'!Z$10),AND($A57&lt;$Y$11,'Info_Elternbeiträge mit Grenzen'!D57='Info_Elternbeiträge mit Grenzen'!Z$11),AND($A57&lt;$Y$12,'Info_Elternbeiträge mit Grenzen'!D57='Info_Elternbeiträge mit Grenzen'!Z$12),AND($A57&lt;$Y$13,'Info_Elternbeiträge mit Grenzen'!D57='Info_Elternbeiträge mit Grenzen'!Z$13))=TRUE,'Eingabe Kinderzahlen'!D57," ")</f>
        <v xml:space="preserve"> </v>
      </c>
      <c r="E57" s="298" t="str">
        <f>IF(OR(AND($A57&lt;$Y$9,'Info_Elternbeiträge mit Grenzen'!E57='Info_Elternbeiträge mit Grenzen'!AA$9),AND($A57&lt;$Y$10,'Info_Elternbeiträge mit Grenzen'!E57='Info_Elternbeiträge mit Grenzen'!AA$10),AND($A57&lt;$Y$11,'Info_Elternbeiträge mit Grenzen'!E57='Info_Elternbeiträge mit Grenzen'!AA$11),AND($A57&lt;$Y$12,'Info_Elternbeiträge mit Grenzen'!E57='Info_Elternbeiträge mit Grenzen'!AA$12),AND($A57&lt;$Y$13,'Info_Elternbeiträge mit Grenzen'!E57='Info_Elternbeiträge mit Grenzen'!AA$13))=TRUE,'Eingabe Kinderzahlen'!E57," ")</f>
        <v xml:space="preserve"> </v>
      </c>
      <c r="F57" s="298" t="str">
        <f>IF(OR(AND($A57&lt;$Y$9,'Info_Elternbeiträge mit Grenzen'!F57='Info_Elternbeiträge mit Grenzen'!AB$9),AND($A57&lt;$Y$10,'Info_Elternbeiträge mit Grenzen'!F57='Info_Elternbeiträge mit Grenzen'!AB$10),AND($A57&lt;$Y$11,'Info_Elternbeiträge mit Grenzen'!F57='Info_Elternbeiträge mit Grenzen'!AB$11),AND($A57&lt;$Y$12,'Info_Elternbeiträge mit Grenzen'!F57='Info_Elternbeiträge mit Grenzen'!AB$12),AND($A57&lt;$Y$13,'Info_Elternbeiträge mit Grenzen'!F57='Info_Elternbeiträge mit Grenzen'!AB$13))=TRUE,'Eingabe Kinderzahlen'!F57," ")</f>
        <v xml:space="preserve"> </v>
      </c>
      <c r="G57" s="298" t="str">
        <f>IF(OR(AND($A57&lt;$Y$9,'Info_Elternbeiträge mit Grenzen'!G57='Info_Elternbeiträge mit Grenzen'!AC$9),AND($A57&lt;$Y$10,'Info_Elternbeiträge mit Grenzen'!G57='Info_Elternbeiträge mit Grenzen'!AC$10),AND($A57&lt;$Y$11,'Info_Elternbeiträge mit Grenzen'!G57='Info_Elternbeiträge mit Grenzen'!AC$11),AND($A57&lt;$Y$12,'Info_Elternbeiträge mit Grenzen'!G57='Info_Elternbeiträge mit Grenzen'!AC$12),AND($A57&lt;$Y$13,'Info_Elternbeiträge mit Grenzen'!G57='Info_Elternbeiträge mit Grenzen'!AC$13))=TRUE,'Eingabe Kinderzahlen'!G57," ")</f>
        <v xml:space="preserve"> </v>
      </c>
      <c r="H57" s="298" t="str">
        <f>IF(OR(AND($A57&lt;$Y$9,'Info_Elternbeiträge mit Grenzen'!H57='Info_Elternbeiträge mit Grenzen'!AD$9),AND($A57&lt;$Y$10,'Info_Elternbeiträge mit Grenzen'!H57='Info_Elternbeiträge mit Grenzen'!AD$10),AND($A57&lt;$Y$11,'Info_Elternbeiträge mit Grenzen'!H57='Info_Elternbeiträge mit Grenzen'!AD$11),AND($A57&lt;$Y$12,'Info_Elternbeiträge mit Grenzen'!H57='Info_Elternbeiträge mit Grenzen'!AD$12),AND($A57&lt;$Y$13,'Info_Elternbeiträge mit Grenzen'!H57='Info_Elternbeiträge mit Grenzen'!AD$13))=TRUE,'Eingabe Kinderzahlen'!H57," ")</f>
        <v xml:space="preserve"> </v>
      </c>
      <c r="I57" s="299" t="str">
        <f>IF(OR(AND($A57&lt;$Y$9,'Info_Elternbeiträge mit Grenzen'!I57='Info_Elternbeiträge mit Grenzen'!Z$9),AND($A57&lt;$Y$10,'Info_Elternbeiträge mit Grenzen'!I57='Info_Elternbeiträge mit Grenzen'!Z$10),AND($A57&lt;$Y$11,'Info_Elternbeiträge mit Grenzen'!I57='Info_Elternbeiträge mit Grenzen'!Z$11),AND($A57&lt;$Y$12,'Info_Elternbeiträge mit Grenzen'!I57='Info_Elternbeiträge mit Grenzen'!Z$12),AND($A57&lt;$Y$13,'Info_Elternbeiträge mit Grenzen'!I57='Info_Elternbeiträge mit Grenzen'!Z$13))=TRUE,'Eingabe Kinderzahlen'!I57," ")</f>
        <v xml:space="preserve"> </v>
      </c>
      <c r="J57" s="299" t="str">
        <f>IF(OR(AND($A57&lt;$Y$9,'Info_Elternbeiträge mit Grenzen'!J57='Info_Elternbeiträge mit Grenzen'!AA$9),AND($A57&lt;$Y$10,'Info_Elternbeiträge mit Grenzen'!J57='Info_Elternbeiträge mit Grenzen'!AA$10),AND($A57&lt;$Y$11,'Info_Elternbeiträge mit Grenzen'!J57='Info_Elternbeiträge mit Grenzen'!AA$11),AND($A57&lt;$Y$12,'Info_Elternbeiträge mit Grenzen'!J57='Info_Elternbeiträge mit Grenzen'!AA$12),AND($A57&lt;$Y$13,'Info_Elternbeiträge mit Grenzen'!J57='Info_Elternbeiträge mit Grenzen'!AA$13))=TRUE,'Eingabe Kinderzahlen'!J57," ")</f>
        <v xml:space="preserve"> </v>
      </c>
      <c r="K57" s="299" t="str">
        <f>IF(OR(AND($A57&lt;$Y$9,'Info_Elternbeiträge mit Grenzen'!K57='Info_Elternbeiträge mit Grenzen'!AB$9),AND($A57&lt;$Y$10,'Info_Elternbeiträge mit Grenzen'!K57='Info_Elternbeiträge mit Grenzen'!AB$10),AND($A57&lt;$Y$11,'Info_Elternbeiträge mit Grenzen'!K57='Info_Elternbeiträge mit Grenzen'!AB$11),AND($A57&lt;$Y$12,'Info_Elternbeiträge mit Grenzen'!K57='Info_Elternbeiträge mit Grenzen'!AB$12),AND($A57&lt;$Y$13,'Info_Elternbeiträge mit Grenzen'!K57='Info_Elternbeiträge mit Grenzen'!AB$13))=TRUE,'Eingabe Kinderzahlen'!K57," ")</f>
        <v xml:space="preserve"> </v>
      </c>
      <c r="L57" s="299" t="str">
        <f>IF(OR(AND($A57&lt;$Y$9,'Info_Elternbeiträge mit Grenzen'!L57='Info_Elternbeiträge mit Grenzen'!AC$9),AND($A57&lt;$Y$10,'Info_Elternbeiträge mit Grenzen'!L57='Info_Elternbeiträge mit Grenzen'!AC$10),AND($A57&lt;$Y$11,'Info_Elternbeiträge mit Grenzen'!L57='Info_Elternbeiträge mit Grenzen'!AC$11),AND($A57&lt;$Y$12,'Info_Elternbeiträge mit Grenzen'!L57='Info_Elternbeiträge mit Grenzen'!AC$12),AND($A57&lt;$Y$13,'Info_Elternbeiträge mit Grenzen'!L57='Info_Elternbeiträge mit Grenzen'!AC$13))=TRUE,'Eingabe Kinderzahlen'!L57," ")</f>
        <v xml:space="preserve"> </v>
      </c>
      <c r="M57" s="299" t="str">
        <f>IF(OR(AND($A57&lt;$Y$9,'Info_Elternbeiträge mit Grenzen'!M57='Info_Elternbeiträge mit Grenzen'!AD$9),AND($A57&lt;$Y$10,'Info_Elternbeiträge mit Grenzen'!M57='Info_Elternbeiträge mit Grenzen'!AD$10),AND($A57&lt;$Y$11,'Info_Elternbeiträge mit Grenzen'!M57='Info_Elternbeiträge mit Grenzen'!AD$11),AND($A57&lt;$Y$12,'Info_Elternbeiträge mit Grenzen'!M57='Info_Elternbeiträge mit Grenzen'!AD$12),AND($A57&lt;$Y$13,'Info_Elternbeiträge mit Grenzen'!M57='Info_Elternbeiträge mit Grenzen'!AD$13))=TRUE,'Eingabe Kinderzahlen'!M57," ")</f>
        <v xml:space="preserve"> </v>
      </c>
      <c r="N57" s="300" t="str">
        <f>IF(OR(AND($A57&lt;$Y$9,'Info_Elternbeiträge mit Grenzen'!N57='Info_Elternbeiträge mit Grenzen'!Z$9),AND($A57&lt;$Y$10,'Info_Elternbeiträge mit Grenzen'!N57='Info_Elternbeiträge mit Grenzen'!Z$10),AND($A57&lt;$Y$11,'Info_Elternbeiträge mit Grenzen'!N57='Info_Elternbeiträge mit Grenzen'!Z$11),AND($A57&lt;$Y$12,'Info_Elternbeiträge mit Grenzen'!N57='Info_Elternbeiträge mit Grenzen'!Z$12),AND($A57&lt;$Y$13,'Info_Elternbeiträge mit Grenzen'!N57='Info_Elternbeiträge mit Grenzen'!Z$13))=TRUE,'Eingabe Kinderzahlen'!N57," ")</f>
        <v xml:space="preserve"> </v>
      </c>
      <c r="O57" s="300" t="str">
        <f>IF(OR(AND($A57&lt;$Y$9,'Info_Elternbeiträge mit Grenzen'!O57='Info_Elternbeiträge mit Grenzen'!AA$9),AND($A57&lt;$Y$10,'Info_Elternbeiträge mit Grenzen'!O57='Info_Elternbeiträge mit Grenzen'!AA$10),AND($A57&lt;$Y$11,'Info_Elternbeiträge mit Grenzen'!O57='Info_Elternbeiträge mit Grenzen'!AA$11),AND($A57&lt;$Y$12,'Info_Elternbeiträge mit Grenzen'!O57='Info_Elternbeiträge mit Grenzen'!AA$12),AND($A57&lt;$Y$13,'Info_Elternbeiträge mit Grenzen'!O57='Info_Elternbeiträge mit Grenzen'!AA$13))=TRUE,'Eingabe Kinderzahlen'!O57," ")</f>
        <v xml:space="preserve"> </v>
      </c>
      <c r="P57" s="300" t="str">
        <f>IF(OR(AND($A57&lt;$Y$9,'Info_Elternbeiträge mit Grenzen'!P57='Info_Elternbeiträge mit Grenzen'!AB$9),AND($A57&lt;$Y$10,'Info_Elternbeiträge mit Grenzen'!P57='Info_Elternbeiträge mit Grenzen'!AB$10),AND($A57&lt;$Y$11,'Info_Elternbeiträge mit Grenzen'!P57='Info_Elternbeiträge mit Grenzen'!AB$11),AND($A57&lt;$Y$12,'Info_Elternbeiträge mit Grenzen'!P57='Info_Elternbeiträge mit Grenzen'!AB$12),AND($A57&lt;$Y$13,'Info_Elternbeiträge mit Grenzen'!P57='Info_Elternbeiträge mit Grenzen'!AB$13))=TRUE,'Eingabe Kinderzahlen'!P57," ")</f>
        <v xml:space="preserve"> </v>
      </c>
      <c r="Q57" s="300" t="str">
        <f>IF(OR(AND($A57&lt;$Y$9,'Info_Elternbeiträge mit Grenzen'!Q57='Info_Elternbeiträge mit Grenzen'!AC$9),AND($A57&lt;$Y$10,'Info_Elternbeiträge mit Grenzen'!Q57='Info_Elternbeiträge mit Grenzen'!AC$10),AND($A57&lt;$Y$11,'Info_Elternbeiträge mit Grenzen'!Q57='Info_Elternbeiträge mit Grenzen'!AC$11),AND($A57&lt;$Y$12,'Info_Elternbeiträge mit Grenzen'!Q57='Info_Elternbeiträge mit Grenzen'!AC$12),AND($A57&lt;$Y$13,'Info_Elternbeiträge mit Grenzen'!Q57='Info_Elternbeiträge mit Grenzen'!AC$13))=TRUE,'Eingabe Kinderzahlen'!Q57," ")</f>
        <v xml:space="preserve"> </v>
      </c>
      <c r="R57" s="300" t="str">
        <f>IF(OR(AND($A57&lt;$Y$9,'Info_Elternbeiträge mit Grenzen'!R57='Info_Elternbeiträge mit Grenzen'!AD$9),AND($A57&lt;$Y$10,'Info_Elternbeiträge mit Grenzen'!R57='Info_Elternbeiträge mit Grenzen'!AD$10),AND($A57&lt;$Y$11,'Info_Elternbeiträge mit Grenzen'!R57='Info_Elternbeiträge mit Grenzen'!AD$11),AND($A57&lt;$Y$12,'Info_Elternbeiträge mit Grenzen'!R57='Info_Elternbeiträge mit Grenzen'!AD$12),AND($A57&lt;$Y$13,'Info_Elternbeiträge mit Grenzen'!R57='Info_Elternbeiträge mit Grenzen'!AD$13))=TRUE,'Eingabe Kinderzahlen'!R57," ")</f>
        <v xml:space="preserve"> </v>
      </c>
      <c r="S57" s="301" t="str">
        <f>IF(OR(AND($A57&lt;$Y$9,'Info_Elternbeiträge mit Grenzen'!S57='Info_Elternbeiträge mit Grenzen'!Z$9),AND($A57&lt;$Y$10,'Info_Elternbeiträge mit Grenzen'!S57='Info_Elternbeiträge mit Grenzen'!Z$10),AND($A57&lt;$Y$11,'Info_Elternbeiträge mit Grenzen'!S57='Info_Elternbeiträge mit Grenzen'!Z$11),AND($A57&lt;$Y$12,'Info_Elternbeiträge mit Grenzen'!S57='Info_Elternbeiträge mit Grenzen'!Z$12),AND($A57&lt;$Y$13,'Info_Elternbeiträge mit Grenzen'!S57='Info_Elternbeiträge mit Grenzen'!Z$13))=TRUE,'Eingabe Kinderzahlen'!S57," ")</f>
        <v xml:space="preserve"> </v>
      </c>
      <c r="T57" s="301" t="str">
        <f>IF(OR(AND($A57&lt;$Y$9,'Info_Elternbeiträge mit Grenzen'!T57='Info_Elternbeiträge mit Grenzen'!AA$9),AND($A57&lt;$Y$10,'Info_Elternbeiträge mit Grenzen'!T57='Info_Elternbeiträge mit Grenzen'!AA$10),AND($A57&lt;$Y$11,'Info_Elternbeiträge mit Grenzen'!T57='Info_Elternbeiträge mit Grenzen'!AA$11),AND($A57&lt;$Y$12,'Info_Elternbeiträge mit Grenzen'!T57='Info_Elternbeiträge mit Grenzen'!AA$12),AND($A57&lt;$Y$13,'Info_Elternbeiträge mit Grenzen'!T57='Info_Elternbeiträge mit Grenzen'!AA$13))=TRUE,'Eingabe Kinderzahlen'!T57," ")</f>
        <v xml:space="preserve"> </v>
      </c>
      <c r="U57" s="301" t="str">
        <f>IF(OR(AND($A57&lt;$Y$9,'Info_Elternbeiträge mit Grenzen'!U57='Info_Elternbeiträge mit Grenzen'!AB$9),AND($A57&lt;$Y$10,'Info_Elternbeiträge mit Grenzen'!U57='Info_Elternbeiträge mit Grenzen'!AB$10),AND($A57&lt;$Y$11,'Info_Elternbeiträge mit Grenzen'!U57='Info_Elternbeiträge mit Grenzen'!AB$11),AND($A57&lt;$Y$12,'Info_Elternbeiträge mit Grenzen'!U57='Info_Elternbeiträge mit Grenzen'!AB$12),AND($A57&lt;$Y$13,'Info_Elternbeiträge mit Grenzen'!U57='Info_Elternbeiträge mit Grenzen'!AB$13))=TRUE,'Eingabe Kinderzahlen'!U57," ")</f>
        <v xml:space="preserve"> </v>
      </c>
      <c r="V57" s="301" t="str">
        <f>IF(OR(AND($A57&lt;$Y$9,'Info_Elternbeiträge mit Grenzen'!V57='Info_Elternbeiträge mit Grenzen'!AC$9),AND($A57&lt;$Y$10,'Info_Elternbeiträge mit Grenzen'!V57='Info_Elternbeiträge mit Grenzen'!AC$10),AND($A57&lt;$Y$11,'Info_Elternbeiträge mit Grenzen'!V57='Info_Elternbeiträge mit Grenzen'!AC$11),AND($A57&lt;$Y$12,'Info_Elternbeiträge mit Grenzen'!V57='Info_Elternbeiträge mit Grenzen'!AC$12),AND($A57&lt;$Y$13,'Info_Elternbeiträge mit Grenzen'!V57='Info_Elternbeiträge mit Grenzen'!AC$13))=TRUE,'Eingabe Kinderzahlen'!V57," ")</f>
        <v xml:space="preserve"> </v>
      </c>
      <c r="W57" s="301" t="str">
        <f>IF(OR(AND($A57&lt;$Y$9,'Info_Elternbeiträge mit Grenzen'!W57='Info_Elternbeiträge mit Grenzen'!AD$9),AND($A57&lt;$Y$10,'Info_Elternbeiträge mit Grenzen'!W57='Info_Elternbeiträge mit Grenzen'!AD$10),AND($A57&lt;$Y$11,'Info_Elternbeiträge mit Grenzen'!W57='Info_Elternbeiträge mit Grenzen'!AD$11),AND($A57&lt;$Y$12,'Info_Elternbeiträge mit Grenzen'!W57='Info_Elternbeiträge mit Grenzen'!AD$12),AND($A57&lt;$Y$13,'Info_Elternbeiträge mit Grenzen'!W57='Info_Elternbeiträge mit Grenzen'!AD$13))=TRUE,'Eingabe Kinderzahlen'!W57," ")</f>
        <v xml:space="preserve"> </v>
      </c>
    </row>
    <row r="58" spans="1:23" x14ac:dyDescent="0.25">
      <c r="A58" s="323">
        <f>Eingabe!A103</f>
        <v>7001</v>
      </c>
      <c r="B58" s="355" t="s">
        <v>6</v>
      </c>
      <c r="C58" s="252">
        <f>Eingabe!D103</f>
        <v>7100</v>
      </c>
      <c r="D58" s="298" t="str">
        <f>IF(OR(AND($A58&lt;$Y$9,'Info_Elternbeiträge mit Grenzen'!D58='Info_Elternbeiträge mit Grenzen'!Z$9),AND($A58&lt;$Y$10,'Info_Elternbeiträge mit Grenzen'!D58='Info_Elternbeiträge mit Grenzen'!Z$10),AND($A58&lt;$Y$11,'Info_Elternbeiträge mit Grenzen'!D58='Info_Elternbeiträge mit Grenzen'!Z$11),AND($A58&lt;$Y$12,'Info_Elternbeiträge mit Grenzen'!D58='Info_Elternbeiträge mit Grenzen'!Z$12),AND($A58&lt;$Y$13,'Info_Elternbeiträge mit Grenzen'!D58='Info_Elternbeiträge mit Grenzen'!Z$13))=TRUE,'Eingabe Kinderzahlen'!D58," ")</f>
        <v xml:space="preserve"> </v>
      </c>
      <c r="E58" s="298" t="str">
        <f>IF(OR(AND($A58&lt;$Y$9,'Info_Elternbeiträge mit Grenzen'!E58='Info_Elternbeiträge mit Grenzen'!AA$9),AND($A58&lt;$Y$10,'Info_Elternbeiträge mit Grenzen'!E58='Info_Elternbeiträge mit Grenzen'!AA$10),AND($A58&lt;$Y$11,'Info_Elternbeiträge mit Grenzen'!E58='Info_Elternbeiträge mit Grenzen'!AA$11),AND($A58&lt;$Y$12,'Info_Elternbeiträge mit Grenzen'!E58='Info_Elternbeiträge mit Grenzen'!AA$12),AND($A58&lt;$Y$13,'Info_Elternbeiträge mit Grenzen'!E58='Info_Elternbeiträge mit Grenzen'!AA$13))=TRUE,'Eingabe Kinderzahlen'!E58," ")</f>
        <v xml:space="preserve"> </v>
      </c>
      <c r="F58" s="298" t="str">
        <f>IF(OR(AND($A58&lt;$Y$9,'Info_Elternbeiträge mit Grenzen'!F58='Info_Elternbeiträge mit Grenzen'!AB$9),AND($A58&lt;$Y$10,'Info_Elternbeiträge mit Grenzen'!F58='Info_Elternbeiträge mit Grenzen'!AB$10),AND($A58&lt;$Y$11,'Info_Elternbeiträge mit Grenzen'!F58='Info_Elternbeiträge mit Grenzen'!AB$11),AND($A58&lt;$Y$12,'Info_Elternbeiträge mit Grenzen'!F58='Info_Elternbeiträge mit Grenzen'!AB$12),AND($A58&lt;$Y$13,'Info_Elternbeiträge mit Grenzen'!F58='Info_Elternbeiträge mit Grenzen'!AB$13))=TRUE,'Eingabe Kinderzahlen'!F58," ")</f>
        <v xml:space="preserve"> </v>
      </c>
      <c r="G58" s="298" t="str">
        <f>IF(OR(AND($A58&lt;$Y$9,'Info_Elternbeiträge mit Grenzen'!G58='Info_Elternbeiträge mit Grenzen'!AC$9),AND($A58&lt;$Y$10,'Info_Elternbeiträge mit Grenzen'!G58='Info_Elternbeiträge mit Grenzen'!AC$10),AND($A58&lt;$Y$11,'Info_Elternbeiträge mit Grenzen'!G58='Info_Elternbeiträge mit Grenzen'!AC$11),AND($A58&lt;$Y$12,'Info_Elternbeiträge mit Grenzen'!G58='Info_Elternbeiträge mit Grenzen'!AC$12),AND($A58&lt;$Y$13,'Info_Elternbeiträge mit Grenzen'!G58='Info_Elternbeiträge mit Grenzen'!AC$13))=TRUE,'Eingabe Kinderzahlen'!G58," ")</f>
        <v xml:space="preserve"> </v>
      </c>
      <c r="H58" s="298" t="str">
        <f>IF(OR(AND($A58&lt;$Y$9,'Info_Elternbeiträge mit Grenzen'!H58='Info_Elternbeiträge mit Grenzen'!AD$9),AND($A58&lt;$Y$10,'Info_Elternbeiträge mit Grenzen'!H58='Info_Elternbeiträge mit Grenzen'!AD$10),AND($A58&lt;$Y$11,'Info_Elternbeiträge mit Grenzen'!H58='Info_Elternbeiträge mit Grenzen'!AD$11),AND($A58&lt;$Y$12,'Info_Elternbeiträge mit Grenzen'!H58='Info_Elternbeiträge mit Grenzen'!AD$12),AND($A58&lt;$Y$13,'Info_Elternbeiträge mit Grenzen'!H58='Info_Elternbeiträge mit Grenzen'!AD$13))=TRUE,'Eingabe Kinderzahlen'!H58," ")</f>
        <v xml:space="preserve"> </v>
      </c>
      <c r="I58" s="299" t="str">
        <f>IF(OR(AND($A58&lt;$Y$9,'Info_Elternbeiträge mit Grenzen'!I58='Info_Elternbeiträge mit Grenzen'!Z$9),AND($A58&lt;$Y$10,'Info_Elternbeiträge mit Grenzen'!I58='Info_Elternbeiträge mit Grenzen'!Z$10),AND($A58&lt;$Y$11,'Info_Elternbeiträge mit Grenzen'!I58='Info_Elternbeiträge mit Grenzen'!Z$11),AND($A58&lt;$Y$12,'Info_Elternbeiträge mit Grenzen'!I58='Info_Elternbeiträge mit Grenzen'!Z$12),AND($A58&lt;$Y$13,'Info_Elternbeiträge mit Grenzen'!I58='Info_Elternbeiträge mit Grenzen'!Z$13))=TRUE,'Eingabe Kinderzahlen'!I58," ")</f>
        <v xml:space="preserve"> </v>
      </c>
      <c r="J58" s="299" t="str">
        <f>IF(OR(AND($A58&lt;$Y$9,'Info_Elternbeiträge mit Grenzen'!J58='Info_Elternbeiträge mit Grenzen'!AA$9),AND($A58&lt;$Y$10,'Info_Elternbeiträge mit Grenzen'!J58='Info_Elternbeiträge mit Grenzen'!AA$10),AND($A58&lt;$Y$11,'Info_Elternbeiträge mit Grenzen'!J58='Info_Elternbeiträge mit Grenzen'!AA$11),AND($A58&lt;$Y$12,'Info_Elternbeiträge mit Grenzen'!J58='Info_Elternbeiträge mit Grenzen'!AA$12),AND($A58&lt;$Y$13,'Info_Elternbeiträge mit Grenzen'!J58='Info_Elternbeiträge mit Grenzen'!AA$13))=TRUE,'Eingabe Kinderzahlen'!J58," ")</f>
        <v xml:space="preserve"> </v>
      </c>
      <c r="K58" s="299" t="str">
        <f>IF(OR(AND($A58&lt;$Y$9,'Info_Elternbeiträge mit Grenzen'!K58='Info_Elternbeiträge mit Grenzen'!AB$9),AND($A58&lt;$Y$10,'Info_Elternbeiträge mit Grenzen'!K58='Info_Elternbeiträge mit Grenzen'!AB$10),AND($A58&lt;$Y$11,'Info_Elternbeiträge mit Grenzen'!K58='Info_Elternbeiträge mit Grenzen'!AB$11),AND($A58&lt;$Y$12,'Info_Elternbeiträge mit Grenzen'!K58='Info_Elternbeiträge mit Grenzen'!AB$12),AND($A58&lt;$Y$13,'Info_Elternbeiträge mit Grenzen'!K58='Info_Elternbeiträge mit Grenzen'!AB$13))=TRUE,'Eingabe Kinderzahlen'!K58," ")</f>
        <v xml:space="preserve"> </v>
      </c>
      <c r="L58" s="299" t="str">
        <f>IF(OR(AND($A58&lt;$Y$9,'Info_Elternbeiträge mit Grenzen'!L58='Info_Elternbeiträge mit Grenzen'!AC$9),AND($A58&lt;$Y$10,'Info_Elternbeiträge mit Grenzen'!L58='Info_Elternbeiträge mit Grenzen'!AC$10),AND($A58&lt;$Y$11,'Info_Elternbeiträge mit Grenzen'!L58='Info_Elternbeiträge mit Grenzen'!AC$11),AND($A58&lt;$Y$12,'Info_Elternbeiträge mit Grenzen'!L58='Info_Elternbeiträge mit Grenzen'!AC$12),AND($A58&lt;$Y$13,'Info_Elternbeiträge mit Grenzen'!L58='Info_Elternbeiträge mit Grenzen'!AC$13))=TRUE,'Eingabe Kinderzahlen'!L58," ")</f>
        <v xml:space="preserve"> </v>
      </c>
      <c r="M58" s="299" t="str">
        <f>IF(OR(AND($A58&lt;$Y$9,'Info_Elternbeiträge mit Grenzen'!M58='Info_Elternbeiträge mit Grenzen'!AD$9),AND($A58&lt;$Y$10,'Info_Elternbeiträge mit Grenzen'!M58='Info_Elternbeiträge mit Grenzen'!AD$10),AND($A58&lt;$Y$11,'Info_Elternbeiträge mit Grenzen'!M58='Info_Elternbeiträge mit Grenzen'!AD$11),AND($A58&lt;$Y$12,'Info_Elternbeiträge mit Grenzen'!M58='Info_Elternbeiträge mit Grenzen'!AD$12),AND($A58&lt;$Y$13,'Info_Elternbeiträge mit Grenzen'!M58='Info_Elternbeiträge mit Grenzen'!AD$13))=TRUE,'Eingabe Kinderzahlen'!M58," ")</f>
        <v xml:space="preserve"> </v>
      </c>
      <c r="N58" s="300" t="str">
        <f>IF(OR(AND($A58&lt;$Y$9,'Info_Elternbeiträge mit Grenzen'!N58='Info_Elternbeiträge mit Grenzen'!Z$9),AND($A58&lt;$Y$10,'Info_Elternbeiträge mit Grenzen'!N58='Info_Elternbeiträge mit Grenzen'!Z$10),AND($A58&lt;$Y$11,'Info_Elternbeiträge mit Grenzen'!N58='Info_Elternbeiträge mit Grenzen'!Z$11),AND($A58&lt;$Y$12,'Info_Elternbeiträge mit Grenzen'!N58='Info_Elternbeiträge mit Grenzen'!Z$12),AND($A58&lt;$Y$13,'Info_Elternbeiträge mit Grenzen'!N58='Info_Elternbeiträge mit Grenzen'!Z$13))=TRUE,'Eingabe Kinderzahlen'!N58," ")</f>
        <v xml:space="preserve"> </v>
      </c>
      <c r="O58" s="300" t="str">
        <f>IF(OR(AND($A58&lt;$Y$9,'Info_Elternbeiträge mit Grenzen'!O58='Info_Elternbeiträge mit Grenzen'!AA$9),AND($A58&lt;$Y$10,'Info_Elternbeiträge mit Grenzen'!O58='Info_Elternbeiträge mit Grenzen'!AA$10),AND($A58&lt;$Y$11,'Info_Elternbeiträge mit Grenzen'!O58='Info_Elternbeiträge mit Grenzen'!AA$11),AND($A58&lt;$Y$12,'Info_Elternbeiträge mit Grenzen'!O58='Info_Elternbeiträge mit Grenzen'!AA$12),AND($A58&lt;$Y$13,'Info_Elternbeiträge mit Grenzen'!O58='Info_Elternbeiträge mit Grenzen'!AA$13))=TRUE,'Eingabe Kinderzahlen'!O58," ")</f>
        <v xml:space="preserve"> </v>
      </c>
      <c r="P58" s="300" t="str">
        <f>IF(OR(AND($A58&lt;$Y$9,'Info_Elternbeiträge mit Grenzen'!P58='Info_Elternbeiträge mit Grenzen'!AB$9),AND($A58&lt;$Y$10,'Info_Elternbeiträge mit Grenzen'!P58='Info_Elternbeiträge mit Grenzen'!AB$10),AND($A58&lt;$Y$11,'Info_Elternbeiträge mit Grenzen'!P58='Info_Elternbeiträge mit Grenzen'!AB$11),AND($A58&lt;$Y$12,'Info_Elternbeiträge mit Grenzen'!P58='Info_Elternbeiträge mit Grenzen'!AB$12),AND($A58&lt;$Y$13,'Info_Elternbeiträge mit Grenzen'!P58='Info_Elternbeiträge mit Grenzen'!AB$13))=TRUE,'Eingabe Kinderzahlen'!P58," ")</f>
        <v xml:space="preserve"> </v>
      </c>
      <c r="Q58" s="300" t="str">
        <f>IF(OR(AND($A58&lt;$Y$9,'Info_Elternbeiträge mit Grenzen'!Q58='Info_Elternbeiträge mit Grenzen'!AC$9),AND($A58&lt;$Y$10,'Info_Elternbeiträge mit Grenzen'!Q58='Info_Elternbeiträge mit Grenzen'!AC$10),AND($A58&lt;$Y$11,'Info_Elternbeiträge mit Grenzen'!Q58='Info_Elternbeiträge mit Grenzen'!AC$11),AND($A58&lt;$Y$12,'Info_Elternbeiträge mit Grenzen'!Q58='Info_Elternbeiträge mit Grenzen'!AC$12),AND($A58&lt;$Y$13,'Info_Elternbeiträge mit Grenzen'!Q58='Info_Elternbeiträge mit Grenzen'!AC$13))=TRUE,'Eingabe Kinderzahlen'!Q58," ")</f>
        <v xml:space="preserve"> </v>
      </c>
      <c r="R58" s="300" t="str">
        <f>IF(OR(AND($A58&lt;$Y$9,'Info_Elternbeiträge mit Grenzen'!R58='Info_Elternbeiträge mit Grenzen'!AD$9),AND($A58&lt;$Y$10,'Info_Elternbeiträge mit Grenzen'!R58='Info_Elternbeiträge mit Grenzen'!AD$10),AND($A58&lt;$Y$11,'Info_Elternbeiträge mit Grenzen'!R58='Info_Elternbeiträge mit Grenzen'!AD$11),AND($A58&lt;$Y$12,'Info_Elternbeiträge mit Grenzen'!R58='Info_Elternbeiträge mit Grenzen'!AD$12),AND($A58&lt;$Y$13,'Info_Elternbeiträge mit Grenzen'!R58='Info_Elternbeiträge mit Grenzen'!AD$13))=TRUE,'Eingabe Kinderzahlen'!R58," ")</f>
        <v xml:space="preserve"> </v>
      </c>
      <c r="S58" s="301" t="str">
        <f>IF(OR(AND($A58&lt;$Y$9,'Info_Elternbeiträge mit Grenzen'!S58='Info_Elternbeiträge mit Grenzen'!Z$9),AND($A58&lt;$Y$10,'Info_Elternbeiträge mit Grenzen'!S58='Info_Elternbeiträge mit Grenzen'!Z$10),AND($A58&lt;$Y$11,'Info_Elternbeiträge mit Grenzen'!S58='Info_Elternbeiträge mit Grenzen'!Z$11),AND($A58&lt;$Y$12,'Info_Elternbeiträge mit Grenzen'!S58='Info_Elternbeiträge mit Grenzen'!Z$12),AND($A58&lt;$Y$13,'Info_Elternbeiträge mit Grenzen'!S58='Info_Elternbeiträge mit Grenzen'!Z$13))=TRUE,'Eingabe Kinderzahlen'!S58," ")</f>
        <v xml:space="preserve"> </v>
      </c>
      <c r="T58" s="301" t="str">
        <f>IF(OR(AND($A58&lt;$Y$9,'Info_Elternbeiträge mit Grenzen'!T58='Info_Elternbeiträge mit Grenzen'!AA$9),AND($A58&lt;$Y$10,'Info_Elternbeiträge mit Grenzen'!T58='Info_Elternbeiträge mit Grenzen'!AA$10),AND($A58&lt;$Y$11,'Info_Elternbeiträge mit Grenzen'!T58='Info_Elternbeiträge mit Grenzen'!AA$11),AND($A58&lt;$Y$12,'Info_Elternbeiträge mit Grenzen'!T58='Info_Elternbeiträge mit Grenzen'!AA$12),AND($A58&lt;$Y$13,'Info_Elternbeiträge mit Grenzen'!T58='Info_Elternbeiträge mit Grenzen'!AA$13))=TRUE,'Eingabe Kinderzahlen'!T58," ")</f>
        <v xml:space="preserve"> </v>
      </c>
      <c r="U58" s="301" t="str">
        <f>IF(OR(AND($A58&lt;$Y$9,'Info_Elternbeiträge mit Grenzen'!U58='Info_Elternbeiträge mit Grenzen'!AB$9),AND($A58&lt;$Y$10,'Info_Elternbeiträge mit Grenzen'!U58='Info_Elternbeiträge mit Grenzen'!AB$10),AND($A58&lt;$Y$11,'Info_Elternbeiträge mit Grenzen'!U58='Info_Elternbeiträge mit Grenzen'!AB$11),AND($A58&lt;$Y$12,'Info_Elternbeiträge mit Grenzen'!U58='Info_Elternbeiträge mit Grenzen'!AB$12),AND($A58&lt;$Y$13,'Info_Elternbeiträge mit Grenzen'!U58='Info_Elternbeiträge mit Grenzen'!AB$13))=TRUE,'Eingabe Kinderzahlen'!U58," ")</f>
        <v xml:space="preserve"> </v>
      </c>
      <c r="V58" s="301" t="str">
        <f>IF(OR(AND($A58&lt;$Y$9,'Info_Elternbeiträge mit Grenzen'!V58='Info_Elternbeiträge mit Grenzen'!AC$9),AND($A58&lt;$Y$10,'Info_Elternbeiträge mit Grenzen'!V58='Info_Elternbeiträge mit Grenzen'!AC$10),AND($A58&lt;$Y$11,'Info_Elternbeiträge mit Grenzen'!V58='Info_Elternbeiträge mit Grenzen'!AC$11),AND($A58&lt;$Y$12,'Info_Elternbeiträge mit Grenzen'!V58='Info_Elternbeiträge mit Grenzen'!AC$12),AND($A58&lt;$Y$13,'Info_Elternbeiträge mit Grenzen'!V58='Info_Elternbeiträge mit Grenzen'!AC$13))=TRUE,'Eingabe Kinderzahlen'!V58," ")</f>
        <v xml:space="preserve"> </v>
      </c>
      <c r="W58" s="301" t="str">
        <f>IF(OR(AND($A58&lt;$Y$9,'Info_Elternbeiträge mit Grenzen'!W58='Info_Elternbeiträge mit Grenzen'!AD$9),AND($A58&lt;$Y$10,'Info_Elternbeiträge mit Grenzen'!W58='Info_Elternbeiträge mit Grenzen'!AD$10),AND($A58&lt;$Y$11,'Info_Elternbeiträge mit Grenzen'!W58='Info_Elternbeiträge mit Grenzen'!AD$11),AND($A58&lt;$Y$12,'Info_Elternbeiträge mit Grenzen'!W58='Info_Elternbeiträge mit Grenzen'!AD$12),AND($A58&lt;$Y$13,'Info_Elternbeiträge mit Grenzen'!W58='Info_Elternbeiträge mit Grenzen'!AD$13))=TRUE,'Eingabe Kinderzahlen'!W58," ")</f>
        <v xml:space="preserve"> </v>
      </c>
    </row>
    <row r="59" spans="1:23" x14ac:dyDescent="0.25">
      <c r="A59" s="323">
        <f>Eingabe!A104</f>
        <v>7101</v>
      </c>
      <c r="B59" s="355" t="s">
        <v>6</v>
      </c>
      <c r="C59" s="252">
        <f>Eingabe!D104</f>
        <v>7200</v>
      </c>
      <c r="D59" s="298" t="str">
        <f>IF(OR(AND($A59&lt;$Y$9,'Info_Elternbeiträge mit Grenzen'!D59='Info_Elternbeiträge mit Grenzen'!Z$9),AND($A59&lt;$Y$10,'Info_Elternbeiträge mit Grenzen'!D59='Info_Elternbeiträge mit Grenzen'!Z$10),AND($A59&lt;$Y$11,'Info_Elternbeiträge mit Grenzen'!D59='Info_Elternbeiträge mit Grenzen'!Z$11),AND($A59&lt;$Y$12,'Info_Elternbeiträge mit Grenzen'!D59='Info_Elternbeiträge mit Grenzen'!Z$12),AND($A59&lt;$Y$13,'Info_Elternbeiträge mit Grenzen'!D59='Info_Elternbeiträge mit Grenzen'!Z$13))=TRUE,'Eingabe Kinderzahlen'!D59," ")</f>
        <v xml:space="preserve"> </v>
      </c>
      <c r="E59" s="298" t="str">
        <f>IF(OR(AND($A59&lt;$Y$9,'Info_Elternbeiträge mit Grenzen'!E59='Info_Elternbeiträge mit Grenzen'!AA$9),AND($A59&lt;$Y$10,'Info_Elternbeiträge mit Grenzen'!E59='Info_Elternbeiträge mit Grenzen'!AA$10),AND($A59&lt;$Y$11,'Info_Elternbeiträge mit Grenzen'!E59='Info_Elternbeiträge mit Grenzen'!AA$11),AND($A59&lt;$Y$12,'Info_Elternbeiträge mit Grenzen'!E59='Info_Elternbeiträge mit Grenzen'!AA$12),AND($A59&lt;$Y$13,'Info_Elternbeiträge mit Grenzen'!E59='Info_Elternbeiträge mit Grenzen'!AA$13))=TRUE,'Eingabe Kinderzahlen'!E59," ")</f>
        <v xml:space="preserve"> </v>
      </c>
      <c r="F59" s="298" t="str">
        <f>IF(OR(AND($A59&lt;$Y$9,'Info_Elternbeiträge mit Grenzen'!F59='Info_Elternbeiträge mit Grenzen'!AB$9),AND($A59&lt;$Y$10,'Info_Elternbeiträge mit Grenzen'!F59='Info_Elternbeiträge mit Grenzen'!AB$10),AND($A59&lt;$Y$11,'Info_Elternbeiträge mit Grenzen'!F59='Info_Elternbeiträge mit Grenzen'!AB$11),AND($A59&lt;$Y$12,'Info_Elternbeiträge mit Grenzen'!F59='Info_Elternbeiträge mit Grenzen'!AB$12),AND($A59&lt;$Y$13,'Info_Elternbeiträge mit Grenzen'!F59='Info_Elternbeiträge mit Grenzen'!AB$13))=TRUE,'Eingabe Kinderzahlen'!F59," ")</f>
        <v xml:space="preserve"> </v>
      </c>
      <c r="G59" s="298" t="str">
        <f>IF(OR(AND($A59&lt;$Y$9,'Info_Elternbeiträge mit Grenzen'!G59='Info_Elternbeiträge mit Grenzen'!AC$9),AND($A59&lt;$Y$10,'Info_Elternbeiträge mit Grenzen'!G59='Info_Elternbeiträge mit Grenzen'!AC$10),AND($A59&lt;$Y$11,'Info_Elternbeiträge mit Grenzen'!G59='Info_Elternbeiträge mit Grenzen'!AC$11),AND($A59&lt;$Y$12,'Info_Elternbeiträge mit Grenzen'!G59='Info_Elternbeiträge mit Grenzen'!AC$12),AND($A59&lt;$Y$13,'Info_Elternbeiträge mit Grenzen'!G59='Info_Elternbeiträge mit Grenzen'!AC$13))=TRUE,'Eingabe Kinderzahlen'!G59," ")</f>
        <v xml:space="preserve"> </v>
      </c>
      <c r="H59" s="298" t="str">
        <f>IF(OR(AND($A59&lt;$Y$9,'Info_Elternbeiträge mit Grenzen'!H59='Info_Elternbeiträge mit Grenzen'!AD$9),AND($A59&lt;$Y$10,'Info_Elternbeiträge mit Grenzen'!H59='Info_Elternbeiträge mit Grenzen'!AD$10),AND($A59&lt;$Y$11,'Info_Elternbeiträge mit Grenzen'!H59='Info_Elternbeiträge mit Grenzen'!AD$11),AND($A59&lt;$Y$12,'Info_Elternbeiträge mit Grenzen'!H59='Info_Elternbeiträge mit Grenzen'!AD$12),AND($A59&lt;$Y$13,'Info_Elternbeiträge mit Grenzen'!H59='Info_Elternbeiträge mit Grenzen'!AD$13))=TRUE,'Eingabe Kinderzahlen'!H59," ")</f>
        <v xml:space="preserve"> </v>
      </c>
      <c r="I59" s="299" t="str">
        <f>IF(OR(AND($A59&lt;$Y$9,'Info_Elternbeiträge mit Grenzen'!I59='Info_Elternbeiträge mit Grenzen'!Z$9),AND($A59&lt;$Y$10,'Info_Elternbeiträge mit Grenzen'!I59='Info_Elternbeiträge mit Grenzen'!Z$10),AND($A59&lt;$Y$11,'Info_Elternbeiträge mit Grenzen'!I59='Info_Elternbeiträge mit Grenzen'!Z$11),AND($A59&lt;$Y$12,'Info_Elternbeiträge mit Grenzen'!I59='Info_Elternbeiträge mit Grenzen'!Z$12),AND($A59&lt;$Y$13,'Info_Elternbeiträge mit Grenzen'!I59='Info_Elternbeiträge mit Grenzen'!Z$13))=TRUE,'Eingabe Kinderzahlen'!I59," ")</f>
        <v xml:space="preserve"> </v>
      </c>
      <c r="J59" s="299" t="str">
        <f>IF(OR(AND($A59&lt;$Y$9,'Info_Elternbeiträge mit Grenzen'!J59='Info_Elternbeiträge mit Grenzen'!AA$9),AND($A59&lt;$Y$10,'Info_Elternbeiträge mit Grenzen'!J59='Info_Elternbeiträge mit Grenzen'!AA$10),AND($A59&lt;$Y$11,'Info_Elternbeiträge mit Grenzen'!J59='Info_Elternbeiträge mit Grenzen'!AA$11),AND($A59&lt;$Y$12,'Info_Elternbeiträge mit Grenzen'!J59='Info_Elternbeiträge mit Grenzen'!AA$12),AND($A59&lt;$Y$13,'Info_Elternbeiträge mit Grenzen'!J59='Info_Elternbeiträge mit Grenzen'!AA$13))=TRUE,'Eingabe Kinderzahlen'!J59," ")</f>
        <v xml:space="preserve"> </v>
      </c>
      <c r="K59" s="299" t="str">
        <f>IF(OR(AND($A59&lt;$Y$9,'Info_Elternbeiträge mit Grenzen'!K59='Info_Elternbeiträge mit Grenzen'!AB$9),AND($A59&lt;$Y$10,'Info_Elternbeiträge mit Grenzen'!K59='Info_Elternbeiträge mit Grenzen'!AB$10),AND($A59&lt;$Y$11,'Info_Elternbeiträge mit Grenzen'!K59='Info_Elternbeiträge mit Grenzen'!AB$11),AND($A59&lt;$Y$12,'Info_Elternbeiträge mit Grenzen'!K59='Info_Elternbeiträge mit Grenzen'!AB$12),AND($A59&lt;$Y$13,'Info_Elternbeiträge mit Grenzen'!K59='Info_Elternbeiträge mit Grenzen'!AB$13))=TRUE,'Eingabe Kinderzahlen'!K59," ")</f>
        <v xml:space="preserve"> </v>
      </c>
      <c r="L59" s="299" t="str">
        <f>IF(OR(AND($A59&lt;$Y$9,'Info_Elternbeiträge mit Grenzen'!L59='Info_Elternbeiträge mit Grenzen'!AC$9),AND($A59&lt;$Y$10,'Info_Elternbeiträge mit Grenzen'!L59='Info_Elternbeiträge mit Grenzen'!AC$10),AND($A59&lt;$Y$11,'Info_Elternbeiträge mit Grenzen'!L59='Info_Elternbeiträge mit Grenzen'!AC$11),AND($A59&lt;$Y$12,'Info_Elternbeiträge mit Grenzen'!L59='Info_Elternbeiträge mit Grenzen'!AC$12),AND($A59&lt;$Y$13,'Info_Elternbeiträge mit Grenzen'!L59='Info_Elternbeiträge mit Grenzen'!AC$13))=TRUE,'Eingabe Kinderzahlen'!L59," ")</f>
        <v xml:space="preserve"> </v>
      </c>
      <c r="M59" s="299" t="str">
        <f>IF(OR(AND($A59&lt;$Y$9,'Info_Elternbeiträge mit Grenzen'!M59='Info_Elternbeiträge mit Grenzen'!AD$9),AND($A59&lt;$Y$10,'Info_Elternbeiträge mit Grenzen'!M59='Info_Elternbeiträge mit Grenzen'!AD$10),AND($A59&lt;$Y$11,'Info_Elternbeiträge mit Grenzen'!M59='Info_Elternbeiträge mit Grenzen'!AD$11),AND($A59&lt;$Y$12,'Info_Elternbeiträge mit Grenzen'!M59='Info_Elternbeiträge mit Grenzen'!AD$12),AND($A59&lt;$Y$13,'Info_Elternbeiträge mit Grenzen'!M59='Info_Elternbeiträge mit Grenzen'!AD$13))=TRUE,'Eingabe Kinderzahlen'!M59," ")</f>
        <v xml:space="preserve"> </v>
      </c>
      <c r="N59" s="300" t="str">
        <f>IF(OR(AND($A59&lt;$Y$9,'Info_Elternbeiträge mit Grenzen'!N59='Info_Elternbeiträge mit Grenzen'!Z$9),AND($A59&lt;$Y$10,'Info_Elternbeiträge mit Grenzen'!N59='Info_Elternbeiträge mit Grenzen'!Z$10),AND($A59&lt;$Y$11,'Info_Elternbeiträge mit Grenzen'!N59='Info_Elternbeiträge mit Grenzen'!Z$11),AND($A59&lt;$Y$12,'Info_Elternbeiträge mit Grenzen'!N59='Info_Elternbeiträge mit Grenzen'!Z$12),AND($A59&lt;$Y$13,'Info_Elternbeiträge mit Grenzen'!N59='Info_Elternbeiträge mit Grenzen'!Z$13))=TRUE,'Eingabe Kinderzahlen'!N59," ")</f>
        <v xml:space="preserve"> </v>
      </c>
      <c r="O59" s="300" t="str">
        <f>IF(OR(AND($A59&lt;$Y$9,'Info_Elternbeiträge mit Grenzen'!O59='Info_Elternbeiträge mit Grenzen'!AA$9),AND($A59&lt;$Y$10,'Info_Elternbeiträge mit Grenzen'!O59='Info_Elternbeiträge mit Grenzen'!AA$10),AND($A59&lt;$Y$11,'Info_Elternbeiträge mit Grenzen'!O59='Info_Elternbeiträge mit Grenzen'!AA$11),AND($A59&lt;$Y$12,'Info_Elternbeiträge mit Grenzen'!O59='Info_Elternbeiträge mit Grenzen'!AA$12),AND($A59&lt;$Y$13,'Info_Elternbeiträge mit Grenzen'!O59='Info_Elternbeiträge mit Grenzen'!AA$13))=TRUE,'Eingabe Kinderzahlen'!O59," ")</f>
        <v xml:space="preserve"> </v>
      </c>
      <c r="P59" s="300" t="str">
        <f>IF(OR(AND($A59&lt;$Y$9,'Info_Elternbeiträge mit Grenzen'!P59='Info_Elternbeiträge mit Grenzen'!AB$9),AND($A59&lt;$Y$10,'Info_Elternbeiträge mit Grenzen'!P59='Info_Elternbeiträge mit Grenzen'!AB$10),AND($A59&lt;$Y$11,'Info_Elternbeiträge mit Grenzen'!P59='Info_Elternbeiträge mit Grenzen'!AB$11),AND($A59&lt;$Y$12,'Info_Elternbeiträge mit Grenzen'!P59='Info_Elternbeiträge mit Grenzen'!AB$12),AND($A59&lt;$Y$13,'Info_Elternbeiträge mit Grenzen'!P59='Info_Elternbeiträge mit Grenzen'!AB$13))=TRUE,'Eingabe Kinderzahlen'!P59," ")</f>
        <v xml:space="preserve"> </v>
      </c>
      <c r="Q59" s="300" t="str">
        <f>IF(OR(AND($A59&lt;$Y$9,'Info_Elternbeiträge mit Grenzen'!Q59='Info_Elternbeiträge mit Grenzen'!AC$9),AND($A59&lt;$Y$10,'Info_Elternbeiträge mit Grenzen'!Q59='Info_Elternbeiträge mit Grenzen'!AC$10),AND($A59&lt;$Y$11,'Info_Elternbeiträge mit Grenzen'!Q59='Info_Elternbeiträge mit Grenzen'!AC$11),AND($A59&lt;$Y$12,'Info_Elternbeiträge mit Grenzen'!Q59='Info_Elternbeiträge mit Grenzen'!AC$12),AND($A59&lt;$Y$13,'Info_Elternbeiträge mit Grenzen'!Q59='Info_Elternbeiträge mit Grenzen'!AC$13))=TRUE,'Eingabe Kinderzahlen'!Q59," ")</f>
        <v xml:space="preserve"> </v>
      </c>
      <c r="R59" s="300" t="str">
        <f>IF(OR(AND($A59&lt;$Y$9,'Info_Elternbeiträge mit Grenzen'!R59='Info_Elternbeiträge mit Grenzen'!AD$9),AND($A59&lt;$Y$10,'Info_Elternbeiträge mit Grenzen'!R59='Info_Elternbeiträge mit Grenzen'!AD$10),AND($A59&lt;$Y$11,'Info_Elternbeiträge mit Grenzen'!R59='Info_Elternbeiträge mit Grenzen'!AD$11),AND($A59&lt;$Y$12,'Info_Elternbeiträge mit Grenzen'!R59='Info_Elternbeiträge mit Grenzen'!AD$12),AND($A59&lt;$Y$13,'Info_Elternbeiträge mit Grenzen'!R59='Info_Elternbeiträge mit Grenzen'!AD$13))=TRUE,'Eingabe Kinderzahlen'!R59," ")</f>
        <v xml:space="preserve"> </v>
      </c>
      <c r="S59" s="301" t="str">
        <f>IF(OR(AND($A59&lt;$Y$9,'Info_Elternbeiträge mit Grenzen'!S59='Info_Elternbeiträge mit Grenzen'!Z$9),AND($A59&lt;$Y$10,'Info_Elternbeiträge mit Grenzen'!S59='Info_Elternbeiträge mit Grenzen'!Z$10),AND($A59&lt;$Y$11,'Info_Elternbeiträge mit Grenzen'!S59='Info_Elternbeiträge mit Grenzen'!Z$11),AND($A59&lt;$Y$12,'Info_Elternbeiträge mit Grenzen'!S59='Info_Elternbeiträge mit Grenzen'!Z$12),AND($A59&lt;$Y$13,'Info_Elternbeiträge mit Grenzen'!S59='Info_Elternbeiträge mit Grenzen'!Z$13))=TRUE,'Eingabe Kinderzahlen'!S59," ")</f>
        <v xml:space="preserve"> </v>
      </c>
      <c r="T59" s="301" t="str">
        <f>IF(OR(AND($A59&lt;$Y$9,'Info_Elternbeiträge mit Grenzen'!T59='Info_Elternbeiträge mit Grenzen'!AA$9),AND($A59&lt;$Y$10,'Info_Elternbeiträge mit Grenzen'!T59='Info_Elternbeiträge mit Grenzen'!AA$10),AND($A59&lt;$Y$11,'Info_Elternbeiträge mit Grenzen'!T59='Info_Elternbeiträge mit Grenzen'!AA$11),AND($A59&lt;$Y$12,'Info_Elternbeiträge mit Grenzen'!T59='Info_Elternbeiträge mit Grenzen'!AA$12),AND($A59&lt;$Y$13,'Info_Elternbeiträge mit Grenzen'!T59='Info_Elternbeiträge mit Grenzen'!AA$13))=TRUE,'Eingabe Kinderzahlen'!T59," ")</f>
        <v xml:space="preserve"> </v>
      </c>
      <c r="U59" s="301" t="str">
        <f>IF(OR(AND($A59&lt;$Y$9,'Info_Elternbeiträge mit Grenzen'!U59='Info_Elternbeiträge mit Grenzen'!AB$9),AND($A59&lt;$Y$10,'Info_Elternbeiträge mit Grenzen'!U59='Info_Elternbeiträge mit Grenzen'!AB$10),AND($A59&lt;$Y$11,'Info_Elternbeiträge mit Grenzen'!U59='Info_Elternbeiträge mit Grenzen'!AB$11),AND($A59&lt;$Y$12,'Info_Elternbeiträge mit Grenzen'!U59='Info_Elternbeiträge mit Grenzen'!AB$12),AND($A59&lt;$Y$13,'Info_Elternbeiträge mit Grenzen'!U59='Info_Elternbeiträge mit Grenzen'!AB$13))=TRUE,'Eingabe Kinderzahlen'!U59," ")</f>
        <v xml:space="preserve"> </v>
      </c>
      <c r="V59" s="301" t="str">
        <f>IF(OR(AND($A59&lt;$Y$9,'Info_Elternbeiträge mit Grenzen'!V59='Info_Elternbeiträge mit Grenzen'!AC$9),AND($A59&lt;$Y$10,'Info_Elternbeiträge mit Grenzen'!V59='Info_Elternbeiträge mit Grenzen'!AC$10),AND($A59&lt;$Y$11,'Info_Elternbeiträge mit Grenzen'!V59='Info_Elternbeiträge mit Grenzen'!AC$11),AND($A59&lt;$Y$12,'Info_Elternbeiträge mit Grenzen'!V59='Info_Elternbeiträge mit Grenzen'!AC$12),AND($A59&lt;$Y$13,'Info_Elternbeiträge mit Grenzen'!V59='Info_Elternbeiträge mit Grenzen'!AC$13))=TRUE,'Eingabe Kinderzahlen'!V59," ")</f>
        <v xml:space="preserve"> </v>
      </c>
      <c r="W59" s="301" t="str">
        <f>IF(OR(AND($A59&lt;$Y$9,'Info_Elternbeiträge mit Grenzen'!W59='Info_Elternbeiträge mit Grenzen'!AD$9),AND($A59&lt;$Y$10,'Info_Elternbeiträge mit Grenzen'!W59='Info_Elternbeiträge mit Grenzen'!AD$10),AND($A59&lt;$Y$11,'Info_Elternbeiträge mit Grenzen'!W59='Info_Elternbeiträge mit Grenzen'!AD$11),AND($A59&lt;$Y$12,'Info_Elternbeiträge mit Grenzen'!W59='Info_Elternbeiträge mit Grenzen'!AD$12),AND($A59&lt;$Y$13,'Info_Elternbeiträge mit Grenzen'!W59='Info_Elternbeiträge mit Grenzen'!AD$13))=TRUE,'Eingabe Kinderzahlen'!W59," ")</f>
        <v xml:space="preserve"> </v>
      </c>
    </row>
    <row r="60" spans="1:23" x14ac:dyDescent="0.25">
      <c r="A60" s="323">
        <f>Eingabe!A105</f>
        <v>7201</v>
      </c>
      <c r="B60" s="355" t="s">
        <v>6</v>
      </c>
      <c r="C60" s="252">
        <f>Eingabe!D105</f>
        <v>7300</v>
      </c>
      <c r="D60" s="298" t="str">
        <f>IF(OR(AND($A60&lt;$Y$9,'Info_Elternbeiträge mit Grenzen'!D60='Info_Elternbeiträge mit Grenzen'!Z$9),AND($A60&lt;$Y$10,'Info_Elternbeiträge mit Grenzen'!D60='Info_Elternbeiträge mit Grenzen'!Z$10),AND($A60&lt;$Y$11,'Info_Elternbeiträge mit Grenzen'!D60='Info_Elternbeiträge mit Grenzen'!Z$11),AND($A60&lt;$Y$12,'Info_Elternbeiträge mit Grenzen'!D60='Info_Elternbeiträge mit Grenzen'!Z$12),AND($A60&lt;$Y$13,'Info_Elternbeiträge mit Grenzen'!D60='Info_Elternbeiträge mit Grenzen'!Z$13))=TRUE,'Eingabe Kinderzahlen'!D60," ")</f>
        <v xml:space="preserve"> </v>
      </c>
      <c r="E60" s="298" t="str">
        <f>IF(OR(AND($A60&lt;$Y$9,'Info_Elternbeiträge mit Grenzen'!E60='Info_Elternbeiträge mit Grenzen'!AA$9),AND($A60&lt;$Y$10,'Info_Elternbeiträge mit Grenzen'!E60='Info_Elternbeiträge mit Grenzen'!AA$10),AND($A60&lt;$Y$11,'Info_Elternbeiträge mit Grenzen'!E60='Info_Elternbeiträge mit Grenzen'!AA$11),AND($A60&lt;$Y$12,'Info_Elternbeiträge mit Grenzen'!E60='Info_Elternbeiträge mit Grenzen'!AA$12),AND($A60&lt;$Y$13,'Info_Elternbeiträge mit Grenzen'!E60='Info_Elternbeiträge mit Grenzen'!AA$13))=TRUE,'Eingabe Kinderzahlen'!E60," ")</f>
        <v xml:space="preserve"> </v>
      </c>
      <c r="F60" s="298" t="str">
        <f>IF(OR(AND($A60&lt;$Y$9,'Info_Elternbeiträge mit Grenzen'!F60='Info_Elternbeiträge mit Grenzen'!AB$9),AND($A60&lt;$Y$10,'Info_Elternbeiträge mit Grenzen'!F60='Info_Elternbeiträge mit Grenzen'!AB$10),AND($A60&lt;$Y$11,'Info_Elternbeiträge mit Grenzen'!F60='Info_Elternbeiträge mit Grenzen'!AB$11),AND($A60&lt;$Y$12,'Info_Elternbeiträge mit Grenzen'!F60='Info_Elternbeiträge mit Grenzen'!AB$12),AND($A60&lt;$Y$13,'Info_Elternbeiträge mit Grenzen'!F60='Info_Elternbeiträge mit Grenzen'!AB$13))=TRUE,'Eingabe Kinderzahlen'!F60," ")</f>
        <v xml:space="preserve"> </v>
      </c>
      <c r="G60" s="298" t="str">
        <f>IF(OR(AND($A60&lt;$Y$9,'Info_Elternbeiträge mit Grenzen'!G60='Info_Elternbeiträge mit Grenzen'!AC$9),AND($A60&lt;$Y$10,'Info_Elternbeiträge mit Grenzen'!G60='Info_Elternbeiträge mit Grenzen'!AC$10),AND($A60&lt;$Y$11,'Info_Elternbeiträge mit Grenzen'!G60='Info_Elternbeiträge mit Grenzen'!AC$11),AND($A60&lt;$Y$12,'Info_Elternbeiträge mit Grenzen'!G60='Info_Elternbeiträge mit Grenzen'!AC$12),AND($A60&lt;$Y$13,'Info_Elternbeiträge mit Grenzen'!G60='Info_Elternbeiträge mit Grenzen'!AC$13))=TRUE,'Eingabe Kinderzahlen'!G60," ")</f>
        <v xml:space="preserve"> </v>
      </c>
      <c r="H60" s="298" t="str">
        <f>IF(OR(AND($A60&lt;$Y$9,'Info_Elternbeiträge mit Grenzen'!H60='Info_Elternbeiträge mit Grenzen'!AD$9),AND($A60&lt;$Y$10,'Info_Elternbeiträge mit Grenzen'!H60='Info_Elternbeiträge mit Grenzen'!AD$10),AND($A60&lt;$Y$11,'Info_Elternbeiträge mit Grenzen'!H60='Info_Elternbeiträge mit Grenzen'!AD$11),AND($A60&lt;$Y$12,'Info_Elternbeiträge mit Grenzen'!H60='Info_Elternbeiträge mit Grenzen'!AD$12),AND($A60&lt;$Y$13,'Info_Elternbeiträge mit Grenzen'!H60='Info_Elternbeiträge mit Grenzen'!AD$13))=TRUE,'Eingabe Kinderzahlen'!H60," ")</f>
        <v xml:space="preserve"> </v>
      </c>
      <c r="I60" s="299" t="str">
        <f>IF(OR(AND($A60&lt;$Y$9,'Info_Elternbeiträge mit Grenzen'!I60='Info_Elternbeiträge mit Grenzen'!Z$9),AND($A60&lt;$Y$10,'Info_Elternbeiträge mit Grenzen'!I60='Info_Elternbeiträge mit Grenzen'!Z$10),AND($A60&lt;$Y$11,'Info_Elternbeiträge mit Grenzen'!I60='Info_Elternbeiträge mit Grenzen'!Z$11),AND($A60&lt;$Y$12,'Info_Elternbeiträge mit Grenzen'!I60='Info_Elternbeiträge mit Grenzen'!Z$12),AND($A60&lt;$Y$13,'Info_Elternbeiträge mit Grenzen'!I60='Info_Elternbeiträge mit Grenzen'!Z$13))=TRUE,'Eingabe Kinderzahlen'!I60," ")</f>
        <v xml:space="preserve"> </v>
      </c>
      <c r="J60" s="299" t="str">
        <f>IF(OR(AND($A60&lt;$Y$9,'Info_Elternbeiträge mit Grenzen'!J60='Info_Elternbeiträge mit Grenzen'!AA$9),AND($A60&lt;$Y$10,'Info_Elternbeiträge mit Grenzen'!J60='Info_Elternbeiträge mit Grenzen'!AA$10),AND($A60&lt;$Y$11,'Info_Elternbeiträge mit Grenzen'!J60='Info_Elternbeiträge mit Grenzen'!AA$11),AND($A60&lt;$Y$12,'Info_Elternbeiträge mit Grenzen'!J60='Info_Elternbeiträge mit Grenzen'!AA$12),AND($A60&lt;$Y$13,'Info_Elternbeiträge mit Grenzen'!J60='Info_Elternbeiträge mit Grenzen'!AA$13))=TRUE,'Eingabe Kinderzahlen'!J60," ")</f>
        <v xml:space="preserve"> </v>
      </c>
      <c r="K60" s="299" t="str">
        <f>IF(OR(AND($A60&lt;$Y$9,'Info_Elternbeiträge mit Grenzen'!K60='Info_Elternbeiträge mit Grenzen'!AB$9),AND($A60&lt;$Y$10,'Info_Elternbeiträge mit Grenzen'!K60='Info_Elternbeiträge mit Grenzen'!AB$10),AND($A60&lt;$Y$11,'Info_Elternbeiträge mit Grenzen'!K60='Info_Elternbeiträge mit Grenzen'!AB$11),AND($A60&lt;$Y$12,'Info_Elternbeiträge mit Grenzen'!K60='Info_Elternbeiträge mit Grenzen'!AB$12),AND($A60&lt;$Y$13,'Info_Elternbeiträge mit Grenzen'!K60='Info_Elternbeiträge mit Grenzen'!AB$13))=TRUE,'Eingabe Kinderzahlen'!K60," ")</f>
        <v xml:space="preserve"> </v>
      </c>
      <c r="L60" s="299" t="str">
        <f>IF(OR(AND($A60&lt;$Y$9,'Info_Elternbeiträge mit Grenzen'!L60='Info_Elternbeiträge mit Grenzen'!AC$9),AND($A60&lt;$Y$10,'Info_Elternbeiträge mit Grenzen'!L60='Info_Elternbeiträge mit Grenzen'!AC$10),AND($A60&lt;$Y$11,'Info_Elternbeiträge mit Grenzen'!L60='Info_Elternbeiträge mit Grenzen'!AC$11),AND($A60&lt;$Y$12,'Info_Elternbeiträge mit Grenzen'!L60='Info_Elternbeiträge mit Grenzen'!AC$12),AND($A60&lt;$Y$13,'Info_Elternbeiträge mit Grenzen'!L60='Info_Elternbeiträge mit Grenzen'!AC$13))=TRUE,'Eingabe Kinderzahlen'!L60," ")</f>
        <v xml:space="preserve"> </v>
      </c>
      <c r="M60" s="299" t="str">
        <f>IF(OR(AND($A60&lt;$Y$9,'Info_Elternbeiträge mit Grenzen'!M60='Info_Elternbeiträge mit Grenzen'!AD$9),AND($A60&lt;$Y$10,'Info_Elternbeiträge mit Grenzen'!M60='Info_Elternbeiträge mit Grenzen'!AD$10),AND($A60&lt;$Y$11,'Info_Elternbeiträge mit Grenzen'!M60='Info_Elternbeiträge mit Grenzen'!AD$11),AND($A60&lt;$Y$12,'Info_Elternbeiträge mit Grenzen'!M60='Info_Elternbeiträge mit Grenzen'!AD$12),AND($A60&lt;$Y$13,'Info_Elternbeiträge mit Grenzen'!M60='Info_Elternbeiträge mit Grenzen'!AD$13))=TRUE,'Eingabe Kinderzahlen'!M60," ")</f>
        <v xml:space="preserve"> </v>
      </c>
      <c r="N60" s="300" t="str">
        <f>IF(OR(AND($A60&lt;$Y$9,'Info_Elternbeiträge mit Grenzen'!N60='Info_Elternbeiträge mit Grenzen'!Z$9),AND($A60&lt;$Y$10,'Info_Elternbeiträge mit Grenzen'!N60='Info_Elternbeiträge mit Grenzen'!Z$10),AND($A60&lt;$Y$11,'Info_Elternbeiträge mit Grenzen'!N60='Info_Elternbeiträge mit Grenzen'!Z$11),AND($A60&lt;$Y$12,'Info_Elternbeiträge mit Grenzen'!N60='Info_Elternbeiträge mit Grenzen'!Z$12),AND($A60&lt;$Y$13,'Info_Elternbeiträge mit Grenzen'!N60='Info_Elternbeiträge mit Grenzen'!Z$13))=TRUE,'Eingabe Kinderzahlen'!N60," ")</f>
        <v xml:space="preserve"> </v>
      </c>
      <c r="O60" s="300" t="str">
        <f>IF(OR(AND($A60&lt;$Y$9,'Info_Elternbeiträge mit Grenzen'!O60='Info_Elternbeiträge mit Grenzen'!AA$9),AND($A60&lt;$Y$10,'Info_Elternbeiträge mit Grenzen'!O60='Info_Elternbeiträge mit Grenzen'!AA$10),AND($A60&lt;$Y$11,'Info_Elternbeiträge mit Grenzen'!O60='Info_Elternbeiträge mit Grenzen'!AA$11),AND($A60&lt;$Y$12,'Info_Elternbeiträge mit Grenzen'!O60='Info_Elternbeiträge mit Grenzen'!AA$12),AND($A60&lt;$Y$13,'Info_Elternbeiträge mit Grenzen'!O60='Info_Elternbeiträge mit Grenzen'!AA$13))=TRUE,'Eingabe Kinderzahlen'!O60," ")</f>
        <v xml:space="preserve"> </v>
      </c>
      <c r="P60" s="300" t="str">
        <f>IF(OR(AND($A60&lt;$Y$9,'Info_Elternbeiträge mit Grenzen'!P60='Info_Elternbeiträge mit Grenzen'!AB$9),AND($A60&lt;$Y$10,'Info_Elternbeiträge mit Grenzen'!P60='Info_Elternbeiträge mit Grenzen'!AB$10),AND($A60&lt;$Y$11,'Info_Elternbeiträge mit Grenzen'!P60='Info_Elternbeiträge mit Grenzen'!AB$11),AND($A60&lt;$Y$12,'Info_Elternbeiträge mit Grenzen'!P60='Info_Elternbeiträge mit Grenzen'!AB$12),AND($A60&lt;$Y$13,'Info_Elternbeiträge mit Grenzen'!P60='Info_Elternbeiträge mit Grenzen'!AB$13))=TRUE,'Eingabe Kinderzahlen'!P60," ")</f>
        <v xml:space="preserve"> </v>
      </c>
      <c r="Q60" s="300" t="str">
        <f>IF(OR(AND($A60&lt;$Y$9,'Info_Elternbeiträge mit Grenzen'!Q60='Info_Elternbeiträge mit Grenzen'!AC$9),AND($A60&lt;$Y$10,'Info_Elternbeiträge mit Grenzen'!Q60='Info_Elternbeiträge mit Grenzen'!AC$10),AND($A60&lt;$Y$11,'Info_Elternbeiträge mit Grenzen'!Q60='Info_Elternbeiträge mit Grenzen'!AC$11),AND($A60&lt;$Y$12,'Info_Elternbeiträge mit Grenzen'!Q60='Info_Elternbeiträge mit Grenzen'!AC$12),AND($A60&lt;$Y$13,'Info_Elternbeiträge mit Grenzen'!Q60='Info_Elternbeiträge mit Grenzen'!AC$13))=TRUE,'Eingabe Kinderzahlen'!Q60," ")</f>
        <v xml:space="preserve"> </v>
      </c>
      <c r="R60" s="300" t="str">
        <f>IF(OR(AND($A60&lt;$Y$9,'Info_Elternbeiträge mit Grenzen'!R60='Info_Elternbeiträge mit Grenzen'!AD$9),AND($A60&lt;$Y$10,'Info_Elternbeiträge mit Grenzen'!R60='Info_Elternbeiträge mit Grenzen'!AD$10),AND($A60&lt;$Y$11,'Info_Elternbeiträge mit Grenzen'!R60='Info_Elternbeiträge mit Grenzen'!AD$11),AND($A60&lt;$Y$12,'Info_Elternbeiträge mit Grenzen'!R60='Info_Elternbeiträge mit Grenzen'!AD$12),AND($A60&lt;$Y$13,'Info_Elternbeiträge mit Grenzen'!R60='Info_Elternbeiträge mit Grenzen'!AD$13))=TRUE,'Eingabe Kinderzahlen'!R60," ")</f>
        <v xml:space="preserve"> </v>
      </c>
      <c r="S60" s="301" t="str">
        <f>IF(OR(AND($A60&lt;$Y$9,'Info_Elternbeiträge mit Grenzen'!S60='Info_Elternbeiträge mit Grenzen'!Z$9),AND($A60&lt;$Y$10,'Info_Elternbeiträge mit Grenzen'!S60='Info_Elternbeiträge mit Grenzen'!Z$10),AND($A60&lt;$Y$11,'Info_Elternbeiträge mit Grenzen'!S60='Info_Elternbeiträge mit Grenzen'!Z$11),AND($A60&lt;$Y$12,'Info_Elternbeiträge mit Grenzen'!S60='Info_Elternbeiträge mit Grenzen'!Z$12),AND($A60&lt;$Y$13,'Info_Elternbeiträge mit Grenzen'!S60='Info_Elternbeiträge mit Grenzen'!Z$13))=TRUE,'Eingabe Kinderzahlen'!S60," ")</f>
        <v xml:space="preserve"> </v>
      </c>
      <c r="T60" s="301" t="str">
        <f>IF(OR(AND($A60&lt;$Y$9,'Info_Elternbeiträge mit Grenzen'!T60='Info_Elternbeiträge mit Grenzen'!AA$9),AND($A60&lt;$Y$10,'Info_Elternbeiträge mit Grenzen'!T60='Info_Elternbeiträge mit Grenzen'!AA$10),AND($A60&lt;$Y$11,'Info_Elternbeiträge mit Grenzen'!T60='Info_Elternbeiträge mit Grenzen'!AA$11),AND($A60&lt;$Y$12,'Info_Elternbeiträge mit Grenzen'!T60='Info_Elternbeiträge mit Grenzen'!AA$12),AND($A60&lt;$Y$13,'Info_Elternbeiträge mit Grenzen'!T60='Info_Elternbeiträge mit Grenzen'!AA$13))=TRUE,'Eingabe Kinderzahlen'!T60," ")</f>
        <v xml:space="preserve"> </v>
      </c>
      <c r="U60" s="301" t="str">
        <f>IF(OR(AND($A60&lt;$Y$9,'Info_Elternbeiträge mit Grenzen'!U60='Info_Elternbeiträge mit Grenzen'!AB$9),AND($A60&lt;$Y$10,'Info_Elternbeiträge mit Grenzen'!U60='Info_Elternbeiträge mit Grenzen'!AB$10),AND($A60&lt;$Y$11,'Info_Elternbeiträge mit Grenzen'!U60='Info_Elternbeiträge mit Grenzen'!AB$11),AND($A60&lt;$Y$12,'Info_Elternbeiträge mit Grenzen'!U60='Info_Elternbeiträge mit Grenzen'!AB$12),AND($A60&lt;$Y$13,'Info_Elternbeiträge mit Grenzen'!U60='Info_Elternbeiträge mit Grenzen'!AB$13))=TRUE,'Eingabe Kinderzahlen'!U60," ")</f>
        <v xml:space="preserve"> </v>
      </c>
      <c r="V60" s="301" t="str">
        <f>IF(OR(AND($A60&lt;$Y$9,'Info_Elternbeiträge mit Grenzen'!V60='Info_Elternbeiträge mit Grenzen'!AC$9),AND($A60&lt;$Y$10,'Info_Elternbeiträge mit Grenzen'!V60='Info_Elternbeiträge mit Grenzen'!AC$10),AND($A60&lt;$Y$11,'Info_Elternbeiträge mit Grenzen'!V60='Info_Elternbeiträge mit Grenzen'!AC$11),AND($A60&lt;$Y$12,'Info_Elternbeiträge mit Grenzen'!V60='Info_Elternbeiträge mit Grenzen'!AC$12),AND($A60&lt;$Y$13,'Info_Elternbeiträge mit Grenzen'!V60='Info_Elternbeiträge mit Grenzen'!AC$13))=TRUE,'Eingabe Kinderzahlen'!V60," ")</f>
        <v xml:space="preserve"> </v>
      </c>
      <c r="W60" s="301" t="str">
        <f>IF(OR(AND($A60&lt;$Y$9,'Info_Elternbeiträge mit Grenzen'!W60='Info_Elternbeiträge mit Grenzen'!AD$9),AND($A60&lt;$Y$10,'Info_Elternbeiträge mit Grenzen'!W60='Info_Elternbeiträge mit Grenzen'!AD$10),AND($A60&lt;$Y$11,'Info_Elternbeiträge mit Grenzen'!W60='Info_Elternbeiträge mit Grenzen'!AD$11),AND($A60&lt;$Y$12,'Info_Elternbeiträge mit Grenzen'!W60='Info_Elternbeiträge mit Grenzen'!AD$12),AND($A60&lt;$Y$13,'Info_Elternbeiträge mit Grenzen'!W60='Info_Elternbeiträge mit Grenzen'!AD$13))=TRUE,'Eingabe Kinderzahlen'!W60," ")</f>
        <v xml:space="preserve"> </v>
      </c>
    </row>
    <row r="61" spans="1:23" x14ac:dyDescent="0.25">
      <c r="A61" s="323">
        <f>Eingabe!A106</f>
        <v>7301</v>
      </c>
      <c r="B61" s="355" t="s">
        <v>6</v>
      </c>
      <c r="C61" s="252">
        <f>Eingabe!D106</f>
        <v>7400</v>
      </c>
      <c r="D61" s="298" t="str">
        <f>IF(OR(AND($A61&lt;$Y$9,'Info_Elternbeiträge mit Grenzen'!D61='Info_Elternbeiträge mit Grenzen'!Z$9),AND($A61&lt;$Y$10,'Info_Elternbeiträge mit Grenzen'!D61='Info_Elternbeiträge mit Grenzen'!Z$10),AND($A61&lt;$Y$11,'Info_Elternbeiträge mit Grenzen'!D61='Info_Elternbeiträge mit Grenzen'!Z$11),AND($A61&lt;$Y$12,'Info_Elternbeiträge mit Grenzen'!D61='Info_Elternbeiträge mit Grenzen'!Z$12),AND($A61&lt;$Y$13,'Info_Elternbeiträge mit Grenzen'!D61='Info_Elternbeiträge mit Grenzen'!Z$13))=TRUE,'Eingabe Kinderzahlen'!D61," ")</f>
        <v xml:space="preserve"> </v>
      </c>
      <c r="E61" s="298" t="str">
        <f>IF(OR(AND($A61&lt;$Y$9,'Info_Elternbeiträge mit Grenzen'!E61='Info_Elternbeiträge mit Grenzen'!AA$9),AND($A61&lt;$Y$10,'Info_Elternbeiträge mit Grenzen'!E61='Info_Elternbeiträge mit Grenzen'!AA$10),AND($A61&lt;$Y$11,'Info_Elternbeiträge mit Grenzen'!E61='Info_Elternbeiträge mit Grenzen'!AA$11),AND($A61&lt;$Y$12,'Info_Elternbeiträge mit Grenzen'!E61='Info_Elternbeiträge mit Grenzen'!AA$12),AND($A61&lt;$Y$13,'Info_Elternbeiträge mit Grenzen'!E61='Info_Elternbeiträge mit Grenzen'!AA$13))=TRUE,'Eingabe Kinderzahlen'!E61," ")</f>
        <v xml:space="preserve"> </v>
      </c>
      <c r="F61" s="298" t="str">
        <f>IF(OR(AND($A61&lt;$Y$9,'Info_Elternbeiträge mit Grenzen'!F61='Info_Elternbeiträge mit Grenzen'!AB$9),AND($A61&lt;$Y$10,'Info_Elternbeiträge mit Grenzen'!F61='Info_Elternbeiträge mit Grenzen'!AB$10),AND($A61&lt;$Y$11,'Info_Elternbeiträge mit Grenzen'!F61='Info_Elternbeiträge mit Grenzen'!AB$11),AND($A61&lt;$Y$12,'Info_Elternbeiträge mit Grenzen'!F61='Info_Elternbeiträge mit Grenzen'!AB$12),AND($A61&lt;$Y$13,'Info_Elternbeiträge mit Grenzen'!F61='Info_Elternbeiträge mit Grenzen'!AB$13))=TRUE,'Eingabe Kinderzahlen'!F61," ")</f>
        <v xml:space="preserve"> </v>
      </c>
      <c r="G61" s="298" t="str">
        <f>IF(OR(AND($A61&lt;$Y$9,'Info_Elternbeiträge mit Grenzen'!G61='Info_Elternbeiträge mit Grenzen'!AC$9),AND($A61&lt;$Y$10,'Info_Elternbeiträge mit Grenzen'!G61='Info_Elternbeiträge mit Grenzen'!AC$10),AND($A61&lt;$Y$11,'Info_Elternbeiträge mit Grenzen'!G61='Info_Elternbeiträge mit Grenzen'!AC$11),AND($A61&lt;$Y$12,'Info_Elternbeiträge mit Grenzen'!G61='Info_Elternbeiträge mit Grenzen'!AC$12),AND($A61&lt;$Y$13,'Info_Elternbeiträge mit Grenzen'!G61='Info_Elternbeiträge mit Grenzen'!AC$13))=TRUE,'Eingabe Kinderzahlen'!G61," ")</f>
        <v xml:space="preserve"> </v>
      </c>
      <c r="H61" s="298" t="str">
        <f>IF(OR(AND($A61&lt;$Y$9,'Info_Elternbeiträge mit Grenzen'!H61='Info_Elternbeiträge mit Grenzen'!AD$9),AND($A61&lt;$Y$10,'Info_Elternbeiträge mit Grenzen'!H61='Info_Elternbeiträge mit Grenzen'!AD$10),AND($A61&lt;$Y$11,'Info_Elternbeiträge mit Grenzen'!H61='Info_Elternbeiträge mit Grenzen'!AD$11),AND($A61&lt;$Y$12,'Info_Elternbeiträge mit Grenzen'!H61='Info_Elternbeiträge mit Grenzen'!AD$12),AND($A61&lt;$Y$13,'Info_Elternbeiträge mit Grenzen'!H61='Info_Elternbeiträge mit Grenzen'!AD$13))=TRUE,'Eingabe Kinderzahlen'!H61," ")</f>
        <v xml:space="preserve"> </v>
      </c>
      <c r="I61" s="299" t="str">
        <f>IF(OR(AND($A61&lt;$Y$9,'Info_Elternbeiträge mit Grenzen'!I61='Info_Elternbeiträge mit Grenzen'!Z$9),AND($A61&lt;$Y$10,'Info_Elternbeiträge mit Grenzen'!I61='Info_Elternbeiträge mit Grenzen'!Z$10),AND($A61&lt;$Y$11,'Info_Elternbeiträge mit Grenzen'!I61='Info_Elternbeiträge mit Grenzen'!Z$11),AND($A61&lt;$Y$12,'Info_Elternbeiträge mit Grenzen'!I61='Info_Elternbeiträge mit Grenzen'!Z$12),AND($A61&lt;$Y$13,'Info_Elternbeiträge mit Grenzen'!I61='Info_Elternbeiträge mit Grenzen'!Z$13))=TRUE,'Eingabe Kinderzahlen'!I61," ")</f>
        <v xml:space="preserve"> </v>
      </c>
      <c r="J61" s="299" t="str">
        <f>IF(OR(AND($A61&lt;$Y$9,'Info_Elternbeiträge mit Grenzen'!J61='Info_Elternbeiträge mit Grenzen'!AA$9),AND($A61&lt;$Y$10,'Info_Elternbeiträge mit Grenzen'!J61='Info_Elternbeiträge mit Grenzen'!AA$10),AND($A61&lt;$Y$11,'Info_Elternbeiträge mit Grenzen'!J61='Info_Elternbeiträge mit Grenzen'!AA$11),AND($A61&lt;$Y$12,'Info_Elternbeiträge mit Grenzen'!J61='Info_Elternbeiträge mit Grenzen'!AA$12),AND($A61&lt;$Y$13,'Info_Elternbeiträge mit Grenzen'!J61='Info_Elternbeiträge mit Grenzen'!AA$13))=TRUE,'Eingabe Kinderzahlen'!J61," ")</f>
        <v xml:space="preserve"> </v>
      </c>
      <c r="K61" s="299" t="str">
        <f>IF(OR(AND($A61&lt;$Y$9,'Info_Elternbeiträge mit Grenzen'!K61='Info_Elternbeiträge mit Grenzen'!AB$9),AND($A61&lt;$Y$10,'Info_Elternbeiträge mit Grenzen'!K61='Info_Elternbeiträge mit Grenzen'!AB$10),AND($A61&lt;$Y$11,'Info_Elternbeiträge mit Grenzen'!K61='Info_Elternbeiträge mit Grenzen'!AB$11),AND($A61&lt;$Y$12,'Info_Elternbeiträge mit Grenzen'!K61='Info_Elternbeiträge mit Grenzen'!AB$12),AND($A61&lt;$Y$13,'Info_Elternbeiträge mit Grenzen'!K61='Info_Elternbeiträge mit Grenzen'!AB$13))=TRUE,'Eingabe Kinderzahlen'!K61," ")</f>
        <v xml:space="preserve"> </v>
      </c>
      <c r="L61" s="299" t="str">
        <f>IF(OR(AND($A61&lt;$Y$9,'Info_Elternbeiträge mit Grenzen'!L61='Info_Elternbeiträge mit Grenzen'!AC$9),AND($A61&lt;$Y$10,'Info_Elternbeiträge mit Grenzen'!L61='Info_Elternbeiträge mit Grenzen'!AC$10),AND($A61&lt;$Y$11,'Info_Elternbeiträge mit Grenzen'!L61='Info_Elternbeiträge mit Grenzen'!AC$11),AND($A61&lt;$Y$12,'Info_Elternbeiträge mit Grenzen'!L61='Info_Elternbeiträge mit Grenzen'!AC$12),AND($A61&lt;$Y$13,'Info_Elternbeiträge mit Grenzen'!L61='Info_Elternbeiträge mit Grenzen'!AC$13))=TRUE,'Eingabe Kinderzahlen'!L61," ")</f>
        <v xml:space="preserve"> </v>
      </c>
      <c r="M61" s="299" t="str">
        <f>IF(OR(AND($A61&lt;$Y$9,'Info_Elternbeiträge mit Grenzen'!M61='Info_Elternbeiträge mit Grenzen'!AD$9),AND($A61&lt;$Y$10,'Info_Elternbeiträge mit Grenzen'!M61='Info_Elternbeiträge mit Grenzen'!AD$10),AND($A61&lt;$Y$11,'Info_Elternbeiträge mit Grenzen'!M61='Info_Elternbeiträge mit Grenzen'!AD$11),AND($A61&lt;$Y$12,'Info_Elternbeiträge mit Grenzen'!M61='Info_Elternbeiträge mit Grenzen'!AD$12),AND($A61&lt;$Y$13,'Info_Elternbeiträge mit Grenzen'!M61='Info_Elternbeiträge mit Grenzen'!AD$13))=TRUE,'Eingabe Kinderzahlen'!M61," ")</f>
        <v xml:space="preserve"> </v>
      </c>
      <c r="N61" s="300" t="str">
        <f>IF(OR(AND($A61&lt;$Y$9,'Info_Elternbeiträge mit Grenzen'!N61='Info_Elternbeiträge mit Grenzen'!Z$9),AND($A61&lt;$Y$10,'Info_Elternbeiträge mit Grenzen'!N61='Info_Elternbeiträge mit Grenzen'!Z$10),AND($A61&lt;$Y$11,'Info_Elternbeiträge mit Grenzen'!N61='Info_Elternbeiträge mit Grenzen'!Z$11),AND($A61&lt;$Y$12,'Info_Elternbeiträge mit Grenzen'!N61='Info_Elternbeiträge mit Grenzen'!Z$12),AND($A61&lt;$Y$13,'Info_Elternbeiträge mit Grenzen'!N61='Info_Elternbeiträge mit Grenzen'!Z$13))=TRUE,'Eingabe Kinderzahlen'!N61," ")</f>
        <v xml:space="preserve"> </v>
      </c>
      <c r="O61" s="300" t="str">
        <f>IF(OR(AND($A61&lt;$Y$9,'Info_Elternbeiträge mit Grenzen'!O61='Info_Elternbeiträge mit Grenzen'!AA$9),AND($A61&lt;$Y$10,'Info_Elternbeiträge mit Grenzen'!O61='Info_Elternbeiträge mit Grenzen'!AA$10),AND($A61&lt;$Y$11,'Info_Elternbeiträge mit Grenzen'!O61='Info_Elternbeiträge mit Grenzen'!AA$11),AND($A61&lt;$Y$12,'Info_Elternbeiträge mit Grenzen'!O61='Info_Elternbeiträge mit Grenzen'!AA$12),AND($A61&lt;$Y$13,'Info_Elternbeiträge mit Grenzen'!O61='Info_Elternbeiträge mit Grenzen'!AA$13))=TRUE,'Eingabe Kinderzahlen'!O61," ")</f>
        <v xml:space="preserve"> </v>
      </c>
      <c r="P61" s="300" t="str">
        <f>IF(OR(AND($A61&lt;$Y$9,'Info_Elternbeiträge mit Grenzen'!P61='Info_Elternbeiträge mit Grenzen'!AB$9),AND($A61&lt;$Y$10,'Info_Elternbeiträge mit Grenzen'!P61='Info_Elternbeiträge mit Grenzen'!AB$10),AND($A61&lt;$Y$11,'Info_Elternbeiträge mit Grenzen'!P61='Info_Elternbeiträge mit Grenzen'!AB$11),AND($A61&lt;$Y$12,'Info_Elternbeiträge mit Grenzen'!P61='Info_Elternbeiträge mit Grenzen'!AB$12),AND($A61&lt;$Y$13,'Info_Elternbeiträge mit Grenzen'!P61='Info_Elternbeiträge mit Grenzen'!AB$13))=TRUE,'Eingabe Kinderzahlen'!P61," ")</f>
        <v xml:space="preserve"> </v>
      </c>
      <c r="Q61" s="300" t="str">
        <f>IF(OR(AND($A61&lt;$Y$9,'Info_Elternbeiträge mit Grenzen'!Q61='Info_Elternbeiträge mit Grenzen'!AC$9),AND($A61&lt;$Y$10,'Info_Elternbeiträge mit Grenzen'!Q61='Info_Elternbeiträge mit Grenzen'!AC$10),AND($A61&lt;$Y$11,'Info_Elternbeiträge mit Grenzen'!Q61='Info_Elternbeiträge mit Grenzen'!AC$11),AND($A61&lt;$Y$12,'Info_Elternbeiträge mit Grenzen'!Q61='Info_Elternbeiträge mit Grenzen'!AC$12),AND($A61&lt;$Y$13,'Info_Elternbeiträge mit Grenzen'!Q61='Info_Elternbeiträge mit Grenzen'!AC$13))=TRUE,'Eingabe Kinderzahlen'!Q61," ")</f>
        <v xml:space="preserve"> </v>
      </c>
      <c r="R61" s="300" t="str">
        <f>IF(OR(AND($A61&lt;$Y$9,'Info_Elternbeiträge mit Grenzen'!R61='Info_Elternbeiträge mit Grenzen'!AD$9),AND($A61&lt;$Y$10,'Info_Elternbeiträge mit Grenzen'!R61='Info_Elternbeiträge mit Grenzen'!AD$10),AND($A61&lt;$Y$11,'Info_Elternbeiträge mit Grenzen'!R61='Info_Elternbeiträge mit Grenzen'!AD$11),AND($A61&lt;$Y$12,'Info_Elternbeiträge mit Grenzen'!R61='Info_Elternbeiträge mit Grenzen'!AD$12),AND($A61&lt;$Y$13,'Info_Elternbeiträge mit Grenzen'!R61='Info_Elternbeiträge mit Grenzen'!AD$13))=TRUE,'Eingabe Kinderzahlen'!R61," ")</f>
        <v xml:space="preserve"> </v>
      </c>
      <c r="S61" s="301" t="str">
        <f>IF(OR(AND($A61&lt;$Y$9,'Info_Elternbeiträge mit Grenzen'!S61='Info_Elternbeiträge mit Grenzen'!Z$9),AND($A61&lt;$Y$10,'Info_Elternbeiträge mit Grenzen'!S61='Info_Elternbeiträge mit Grenzen'!Z$10),AND($A61&lt;$Y$11,'Info_Elternbeiträge mit Grenzen'!S61='Info_Elternbeiträge mit Grenzen'!Z$11),AND($A61&lt;$Y$12,'Info_Elternbeiträge mit Grenzen'!S61='Info_Elternbeiträge mit Grenzen'!Z$12),AND($A61&lt;$Y$13,'Info_Elternbeiträge mit Grenzen'!S61='Info_Elternbeiträge mit Grenzen'!Z$13))=TRUE,'Eingabe Kinderzahlen'!S61," ")</f>
        <v xml:space="preserve"> </v>
      </c>
      <c r="T61" s="301" t="str">
        <f>IF(OR(AND($A61&lt;$Y$9,'Info_Elternbeiträge mit Grenzen'!T61='Info_Elternbeiträge mit Grenzen'!AA$9),AND($A61&lt;$Y$10,'Info_Elternbeiträge mit Grenzen'!T61='Info_Elternbeiträge mit Grenzen'!AA$10),AND($A61&lt;$Y$11,'Info_Elternbeiträge mit Grenzen'!T61='Info_Elternbeiträge mit Grenzen'!AA$11),AND($A61&lt;$Y$12,'Info_Elternbeiträge mit Grenzen'!T61='Info_Elternbeiträge mit Grenzen'!AA$12),AND($A61&lt;$Y$13,'Info_Elternbeiträge mit Grenzen'!T61='Info_Elternbeiträge mit Grenzen'!AA$13))=TRUE,'Eingabe Kinderzahlen'!T61," ")</f>
        <v xml:space="preserve"> </v>
      </c>
      <c r="U61" s="301" t="str">
        <f>IF(OR(AND($A61&lt;$Y$9,'Info_Elternbeiträge mit Grenzen'!U61='Info_Elternbeiträge mit Grenzen'!AB$9),AND($A61&lt;$Y$10,'Info_Elternbeiträge mit Grenzen'!U61='Info_Elternbeiträge mit Grenzen'!AB$10),AND($A61&lt;$Y$11,'Info_Elternbeiträge mit Grenzen'!U61='Info_Elternbeiträge mit Grenzen'!AB$11),AND($A61&lt;$Y$12,'Info_Elternbeiträge mit Grenzen'!U61='Info_Elternbeiträge mit Grenzen'!AB$12),AND($A61&lt;$Y$13,'Info_Elternbeiträge mit Grenzen'!U61='Info_Elternbeiträge mit Grenzen'!AB$13))=TRUE,'Eingabe Kinderzahlen'!U61," ")</f>
        <v xml:space="preserve"> </v>
      </c>
      <c r="V61" s="301" t="str">
        <f>IF(OR(AND($A61&lt;$Y$9,'Info_Elternbeiträge mit Grenzen'!V61='Info_Elternbeiträge mit Grenzen'!AC$9),AND($A61&lt;$Y$10,'Info_Elternbeiträge mit Grenzen'!V61='Info_Elternbeiträge mit Grenzen'!AC$10),AND($A61&lt;$Y$11,'Info_Elternbeiträge mit Grenzen'!V61='Info_Elternbeiträge mit Grenzen'!AC$11),AND($A61&lt;$Y$12,'Info_Elternbeiträge mit Grenzen'!V61='Info_Elternbeiträge mit Grenzen'!AC$12),AND($A61&lt;$Y$13,'Info_Elternbeiträge mit Grenzen'!V61='Info_Elternbeiträge mit Grenzen'!AC$13))=TRUE,'Eingabe Kinderzahlen'!V61," ")</f>
        <v xml:space="preserve"> </v>
      </c>
      <c r="W61" s="301" t="str">
        <f>IF(OR(AND($A61&lt;$Y$9,'Info_Elternbeiträge mit Grenzen'!W61='Info_Elternbeiträge mit Grenzen'!AD$9),AND($A61&lt;$Y$10,'Info_Elternbeiträge mit Grenzen'!W61='Info_Elternbeiträge mit Grenzen'!AD$10),AND($A61&lt;$Y$11,'Info_Elternbeiträge mit Grenzen'!W61='Info_Elternbeiträge mit Grenzen'!AD$11),AND($A61&lt;$Y$12,'Info_Elternbeiträge mit Grenzen'!W61='Info_Elternbeiträge mit Grenzen'!AD$12),AND($A61&lt;$Y$13,'Info_Elternbeiträge mit Grenzen'!W61='Info_Elternbeiträge mit Grenzen'!AD$13))=TRUE,'Eingabe Kinderzahlen'!W61," ")</f>
        <v xml:space="preserve"> </v>
      </c>
    </row>
    <row r="62" spans="1:23" x14ac:dyDescent="0.25">
      <c r="A62" s="323">
        <f>Eingabe!A107</f>
        <v>7401</v>
      </c>
      <c r="B62" s="355" t="s">
        <v>6</v>
      </c>
      <c r="C62" s="252">
        <f>Eingabe!D107</f>
        <v>7500</v>
      </c>
      <c r="D62" s="298" t="str">
        <f>IF(OR(AND($A62&lt;$Y$9,'Info_Elternbeiträge mit Grenzen'!D62='Info_Elternbeiträge mit Grenzen'!Z$9),AND($A62&lt;$Y$10,'Info_Elternbeiträge mit Grenzen'!D62='Info_Elternbeiträge mit Grenzen'!Z$10),AND($A62&lt;$Y$11,'Info_Elternbeiträge mit Grenzen'!D62='Info_Elternbeiträge mit Grenzen'!Z$11),AND($A62&lt;$Y$12,'Info_Elternbeiträge mit Grenzen'!D62='Info_Elternbeiträge mit Grenzen'!Z$12),AND($A62&lt;$Y$13,'Info_Elternbeiträge mit Grenzen'!D62='Info_Elternbeiträge mit Grenzen'!Z$13))=TRUE,'Eingabe Kinderzahlen'!D62," ")</f>
        <v xml:space="preserve"> </v>
      </c>
      <c r="E62" s="298" t="str">
        <f>IF(OR(AND($A62&lt;$Y$9,'Info_Elternbeiträge mit Grenzen'!E62='Info_Elternbeiträge mit Grenzen'!AA$9),AND($A62&lt;$Y$10,'Info_Elternbeiträge mit Grenzen'!E62='Info_Elternbeiträge mit Grenzen'!AA$10),AND($A62&lt;$Y$11,'Info_Elternbeiträge mit Grenzen'!E62='Info_Elternbeiträge mit Grenzen'!AA$11),AND($A62&lt;$Y$12,'Info_Elternbeiträge mit Grenzen'!E62='Info_Elternbeiträge mit Grenzen'!AA$12),AND($A62&lt;$Y$13,'Info_Elternbeiträge mit Grenzen'!E62='Info_Elternbeiträge mit Grenzen'!AA$13))=TRUE,'Eingabe Kinderzahlen'!E62," ")</f>
        <v xml:space="preserve"> </v>
      </c>
      <c r="F62" s="298" t="str">
        <f>IF(OR(AND($A62&lt;$Y$9,'Info_Elternbeiträge mit Grenzen'!F62='Info_Elternbeiträge mit Grenzen'!AB$9),AND($A62&lt;$Y$10,'Info_Elternbeiträge mit Grenzen'!F62='Info_Elternbeiträge mit Grenzen'!AB$10),AND($A62&lt;$Y$11,'Info_Elternbeiträge mit Grenzen'!F62='Info_Elternbeiträge mit Grenzen'!AB$11),AND($A62&lt;$Y$12,'Info_Elternbeiträge mit Grenzen'!F62='Info_Elternbeiträge mit Grenzen'!AB$12),AND($A62&lt;$Y$13,'Info_Elternbeiträge mit Grenzen'!F62='Info_Elternbeiträge mit Grenzen'!AB$13))=TRUE,'Eingabe Kinderzahlen'!F62," ")</f>
        <v xml:space="preserve"> </v>
      </c>
      <c r="G62" s="298" t="str">
        <f>IF(OR(AND($A62&lt;$Y$9,'Info_Elternbeiträge mit Grenzen'!G62='Info_Elternbeiträge mit Grenzen'!AC$9),AND($A62&lt;$Y$10,'Info_Elternbeiträge mit Grenzen'!G62='Info_Elternbeiträge mit Grenzen'!AC$10),AND($A62&lt;$Y$11,'Info_Elternbeiträge mit Grenzen'!G62='Info_Elternbeiträge mit Grenzen'!AC$11),AND($A62&lt;$Y$12,'Info_Elternbeiträge mit Grenzen'!G62='Info_Elternbeiträge mit Grenzen'!AC$12),AND($A62&lt;$Y$13,'Info_Elternbeiträge mit Grenzen'!G62='Info_Elternbeiträge mit Grenzen'!AC$13))=TRUE,'Eingabe Kinderzahlen'!G62," ")</f>
        <v xml:space="preserve"> </v>
      </c>
      <c r="H62" s="298" t="str">
        <f>IF(OR(AND($A62&lt;$Y$9,'Info_Elternbeiträge mit Grenzen'!H62='Info_Elternbeiträge mit Grenzen'!AD$9),AND($A62&lt;$Y$10,'Info_Elternbeiträge mit Grenzen'!H62='Info_Elternbeiträge mit Grenzen'!AD$10),AND($A62&lt;$Y$11,'Info_Elternbeiträge mit Grenzen'!H62='Info_Elternbeiträge mit Grenzen'!AD$11),AND($A62&lt;$Y$12,'Info_Elternbeiträge mit Grenzen'!H62='Info_Elternbeiträge mit Grenzen'!AD$12),AND($A62&lt;$Y$13,'Info_Elternbeiträge mit Grenzen'!H62='Info_Elternbeiträge mit Grenzen'!AD$13))=TRUE,'Eingabe Kinderzahlen'!H62," ")</f>
        <v xml:space="preserve"> </v>
      </c>
      <c r="I62" s="299" t="str">
        <f>IF(OR(AND($A62&lt;$Y$9,'Info_Elternbeiträge mit Grenzen'!I62='Info_Elternbeiträge mit Grenzen'!Z$9),AND($A62&lt;$Y$10,'Info_Elternbeiträge mit Grenzen'!I62='Info_Elternbeiträge mit Grenzen'!Z$10),AND($A62&lt;$Y$11,'Info_Elternbeiträge mit Grenzen'!I62='Info_Elternbeiträge mit Grenzen'!Z$11),AND($A62&lt;$Y$12,'Info_Elternbeiträge mit Grenzen'!I62='Info_Elternbeiträge mit Grenzen'!Z$12),AND($A62&lt;$Y$13,'Info_Elternbeiträge mit Grenzen'!I62='Info_Elternbeiträge mit Grenzen'!Z$13))=TRUE,'Eingabe Kinderzahlen'!I62," ")</f>
        <v xml:space="preserve"> </v>
      </c>
      <c r="J62" s="299" t="str">
        <f>IF(OR(AND($A62&lt;$Y$9,'Info_Elternbeiträge mit Grenzen'!J62='Info_Elternbeiträge mit Grenzen'!AA$9),AND($A62&lt;$Y$10,'Info_Elternbeiträge mit Grenzen'!J62='Info_Elternbeiträge mit Grenzen'!AA$10),AND($A62&lt;$Y$11,'Info_Elternbeiträge mit Grenzen'!J62='Info_Elternbeiträge mit Grenzen'!AA$11),AND($A62&lt;$Y$12,'Info_Elternbeiträge mit Grenzen'!J62='Info_Elternbeiträge mit Grenzen'!AA$12),AND($A62&lt;$Y$13,'Info_Elternbeiträge mit Grenzen'!J62='Info_Elternbeiträge mit Grenzen'!AA$13))=TRUE,'Eingabe Kinderzahlen'!J62," ")</f>
        <v xml:space="preserve"> </v>
      </c>
      <c r="K62" s="299" t="str">
        <f>IF(OR(AND($A62&lt;$Y$9,'Info_Elternbeiträge mit Grenzen'!K62='Info_Elternbeiträge mit Grenzen'!AB$9),AND($A62&lt;$Y$10,'Info_Elternbeiträge mit Grenzen'!K62='Info_Elternbeiträge mit Grenzen'!AB$10),AND($A62&lt;$Y$11,'Info_Elternbeiträge mit Grenzen'!K62='Info_Elternbeiträge mit Grenzen'!AB$11),AND($A62&lt;$Y$12,'Info_Elternbeiträge mit Grenzen'!K62='Info_Elternbeiträge mit Grenzen'!AB$12),AND($A62&lt;$Y$13,'Info_Elternbeiträge mit Grenzen'!K62='Info_Elternbeiträge mit Grenzen'!AB$13))=TRUE,'Eingabe Kinderzahlen'!K62," ")</f>
        <v xml:space="preserve"> </v>
      </c>
      <c r="L62" s="299" t="str">
        <f>IF(OR(AND($A62&lt;$Y$9,'Info_Elternbeiträge mit Grenzen'!L62='Info_Elternbeiträge mit Grenzen'!AC$9),AND($A62&lt;$Y$10,'Info_Elternbeiträge mit Grenzen'!L62='Info_Elternbeiträge mit Grenzen'!AC$10),AND($A62&lt;$Y$11,'Info_Elternbeiträge mit Grenzen'!L62='Info_Elternbeiträge mit Grenzen'!AC$11),AND($A62&lt;$Y$12,'Info_Elternbeiträge mit Grenzen'!L62='Info_Elternbeiträge mit Grenzen'!AC$12),AND($A62&lt;$Y$13,'Info_Elternbeiträge mit Grenzen'!L62='Info_Elternbeiträge mit Grenzen'!AC$13))=TRUE,'Eingabe Kinderzahlen'!L62," ")</f>
        <v xml:space="preserve"> </v>
      </c>
      <c r="M62" s="299" t="str">
        <f>IF(OR(AND($A62&lt;$Y$9,'Info_Elternbeiträge mit Grenzen'!M62='Info_Elternbeiträge mit Grenzen'!AD$9),AND($A62&lt;$Y$10,'Info_Elternbeiträge mit Grenzen'!M62='Info_Elternbeiträge mit Grenzen'!AD$10),AND($A62&lt;$Y$11,'Info_Elternbeiträge mit Grenzen'!M62='Info_Elternbeiträge mit Grenzen'!AD$11),AND($A62&lt;$Y$12,'Info_Elternbeiträge mit Grenzen'!M62='Info_Elternbeiträge mit Grenzen'!AD$12),AND($A62&lt;$Y$13,'Info_Elternbeiträge mit Grenzen'!M62='Info_Elternbeiträge mit Grenzen'!AD$13))=TRUE,'Eingabe Kinderzahlen'!M62," ")</f>
        <v xml:space="preserve"> </v>
      </c>
      <c r="N62" s="300" t="str">
        <f>IF(OR(AND($A62&lt;$Y$9,'Info_Elternbeiträge mit Grenzen'!N62='Info_Elternbeiträge mit Grenzen'!Z$9),AND($A62&lt;$Y$10,'Info_Elternbeiträge mit Grenzen'!N62='Info_Elternbeiträge mit Grenzen'!Z$10),AND($A62&lt;$Y$11,'Info_Elternbeiträge mit Grenzen'!N62='Info_Elternbeiträge mit Grenzen'!Z$11),AND($A62&lt;$Y$12,'Info_Elternbeiträge mit Grenzen'!N62='Info_Elternbeiträge mit Grenzen'!Z$12),AND($A62&lt;$Y$13,'Info_Elternbeiträge mit Grenzen'!N62='Info_Elternbeiträge mit Grenzen'!Z$13))=TRUE,'Eingabe Kinderzahlen'!N62," ")</f>
        <v xml:space="preserve"> </v>
      </c>
      <c r="O62" s="300" t="str">
        <f>IF(OR(AND($A62&lt;$Y$9,'Info_Elternbeiträge mit Grenzen'!O62='Info_Elternbeiträge mit Grenzen'!AA$9),AND($A62&lt;$Y$10,'Info_Elternbeiträge mit Grenzen'!O62='Info_Elternbeiträge mit Grenzen'!AA$10),AND($A62&lt;$Y$11,'Info_Elternbeiträge mit Grenzen'!O62='Info_Elternbeiträge mit Grenzen'!AA$11),AND($A62&lt;$Y$12,'Info_Elternbeiträge mit Grenzen'!O62='Info_Elternbeiträge mit Grenzen'!AA$12),AND($A62&lt;$Y$13,'Info_Elternbeiträge mit Grenzen'!O62='Info_Elternbeiträge mit Grenzen'!AA$13))=TRUE,'Eingabe Kinderzahlen'!O62," ")</f>
        <v xml:space="preserve"> </v>
      </c>
      <c r="P62" s="300" t="str">
        <f>IF(OR(AND($A62&lt;$Y$9,'Info_Elternbeiträge mit Grenzen'!P62='Info_Elternbeiträge mit Grenzen'!AB$9),AND($A62&lt;$Y$10,'Info_Elternbeiträge mit Grenzen'!P62='Info_Elternbeiträge mit Grenzen'!AB$10),AND($A62&lt;$Y$11,'Info_Elternbeiträge mit Grenzen'!P62='Info_Elternbeiträge mit Grenzen'!AB$11),AND($A62&lt;$Y$12,'Info_Elternbeiträge mit Grenzen'!P62='Info_Elternbeiträge mit Grenzen'!AB$12),AND($A62&lt;$Y$13,'Info_Elternbeiträge mit Grenzen'!P62='Info_Elternbeiträge mit Grenzen'!AB$13))=TRUE,'Eingabe Kinderzahlen'!P62," ")</f>
        <v xml:space="preserve"> </v>
      </c>
      <c r="Q62" s="300" t="str">
        <f>IF(OR(AND($A62&lt;$Y$9,'Info_Elternbeiträge mit Grenzen'!Q62='Info_Elternbeiträge mit Grenzen'!AC$9),AND($A62&lt;$Y$10,'Info_Elternbeiträge mit Grenzen'!Q62='Info_Elternbeiträge mit Grenzen'!AC$10),AND($A62&lt;$Y$11,'Info_Elternbeiträge mit Grenzen'!Q62='Info_Elternbeiträge mit Grenzen'!AC$11),AND($A62&lt;$Y$12,'Info_Elternbeiträge mit Grenzen'!Q62='Info_Elternbeiträge mit Grenzen'!AC$12),AND($A62&lt;$Y$13,'Info_Elternbeiträge mit Grenzen'!Q62='Info_Elternbeiträge mit Grenzen'!AC$13))=TRUE,'Eingabe Kinderzahlen'!Q62," ")</f>
        <v xml:space="preserve"> </v>
      </c>
      <c r="R62" s="300" t="str">
        <f>IF(OR(AND($A62&lt;$Y$9,'Info_Elternbeiträge mit Grenzen'!R62='Info_Elternbeiträge mit Grenzen'!AD$9),AND($A62&lt;$Y$10,'Info_Elternbeiträge mit Grenzen'!R62='Info_Elternbeiträge mit Grenzen'!AD$10),AND($A62&lt;$Y$11,'Info_Elternbeiträge mit Grenzen'!R62='Info_Elternbeiträge mit Grenzen'!AD$11),AND($A62&lt;$Y$12,'Info_Elternbeiträge mit Grenzen'!R62='Info_Elternbeiträge mit Grenzen'!AD$12),AND($A62&lt;$Y$13,'Info_Elternbeiträge mit Grenzen'!R62='Info_Elternbeiträge mit Grenzen'!AD$13))=TRUE,'Eingabe Kinderzahlen'!R62," ")</f>
        <v xml:space="preserve"> </v>
      </c>
      <c r="S62" s="301" t="str">
        <f>IF(OR(AND($A62&lt;$Y$9,'Info_Elternbeiträge mit Grenzen'!S62='Info_Elternbeiträge mit Grenzen'!Z$9),AND($A62&lt;$Y$10,'Info_Elternbeiträge mit Grenzen'!S62='Info_Elternbeiträge mit Grenzen'!Z$10),AND($A62&lt;$Y$11,'Info_Elternbeiträge mit Grenzen'!S62='Info_Elternbeiträge mit Grenzen'!Z$11),AND($A62&lt;$Y$12,'Info_Elternbeiträge mit Grenzen'!S62='Info_Elternbeiträge mit Grenzen'!Z$12),AND($A62&lt;$Y$13,'Info_Elternbeiträge mit Grenzen'!S62='Info_Elternbeiträge mit Grenzen'!Z$13))=TRUE,'Eingabe Kinderzahlen'!S62," ")</f>
        <v xml:space="preserve"> </v>
      </c>
      <c r="T62" s="301" t="str">
        <f>IF(OR(AND($A62&lt;$Y$9,'Info_Elternbeiträge mit Grenzen'!T62='Info_Elternbeiträge mit Grenzen'!AA$9),AND($A62&lt;$Y$10,'Info_Elternbeiträge mit Grenzen'!T62='Info_Elternbeiträge mit Grenzen'!AA$10),AND($A62&lt;$Y$11,'Info_Elternbeiträge mit Grenzen'!T62='Info_Elternbeiträge mit Grenzen'!AA$11),AND($A62&lt;$Y$12,'Info_Elternbeiträge mit Grenzen'!T62='Info_Elternbeiträge mit Grenzen'!AA$12),AND($A62&lt;$Y$13,'Info_Elternbeiträge mit Grenzen'!T62='Info_Elternbeiträge mit Grenzen'!AA$13))=TRUE,'Eingabe Kinderzahlen'!T62," ")</f>
        <v xml:space="preserve"> </v>
      </c>
      <c r="U62" s="301" t="str">
        <f>IF(OR(AND($A62&lt;$Y$9,'Info_Elternbeiträge mit Grenzen'!U62='Info_Elternbeiträge mit Grenzen'!AB$9),AND($A62&lt;$Y$10,'Info_Elternbeiträge mit Grenzen'!U62='Info_Elternbeiträge mit Grenzen'!AB$10),AND($A62&lt;$Y$11,'Info_Elternbeiträge mit Grenzen'!U62='Info_Elternbeiträge mit Grenzen'!AB$11),AND($A62&lt;$Y$12,'Info_Elternbeiträge mit Grenzen'!U62='Info_Elternbeiträge mit Grenzen'!AB$12),AND($A62&lt;$Y$13,'Info_Elternbeiträge mit Grenzen'!U62='Info_Elternbeiträge mit Grenzen'!AB$13))=TRUE,'Eingabe Kinderzahlen'!U62," ")</f>
        <v xml:space="preserve"> </v>
      </c>
      <c r="V62" s="301" t="str">
        <f>IF(OR(AND($A62&lt;$Y$9,'Info_Elternbeiträge mit Grenzen'!V62='Info_Elternbeiträge mit Grenzen'!AC$9),AND($A62&lt;$Y$10,'Info_Elternbeiträge mit Grenzen'!V62='Info_Elternbeiträge mit Grenzen'!AC$10),AND($A62&lt;$Y$11,'Info_Elternbeiträge mit Grenzen'!V62='Info_Elternbeiträge mit Grenzen'!AC$11),AND($A62&lt;$Y$12,'Info_Elternbeiträge mit Grenzen'!V62='Info_Elternbeiträge mit Grenzen'!AC$12),AND($A62&lt;$Y$13,'Info_Elternbeiträge mit Grenzen'!V62='Info_Elternbeiträge mit Grenzen'!AC$13))=TRUE,'Eingabe Kinderzahlen'!V62," ")</f>
        <v xml:space="preserve"> </v>
      </c>
      <c r="W62" s="301" t="str">
        <f>IF(OR(AND($A62&lt;$Y$9,'Info_Elternbeiträge mit Grenzen'!W62='Info_Elternbeiträge mit Grenzen'!AD$9),AND($A62&lt;$Y$10,'Info_Elternbeiträge mit Grenzen'!W62='Info_Elternbeiträge mit Grenzen'!AD$10),AND($A62&lt;$Y$11,'Info_Elternbeiträge mit Grenzen'!W62='Info_Elternbeiträge mit Grenzen'!AD$11),AND($A62&lt;$Y$12,'Info_Elternbeiträge mit Grenzen'!W62='Info_Elternbeiträge mit Grenzen'!AD$12),AND($A62&lt;$Y$13,'Info_Elternbeiträge mit Grenzen'!W62='Info_Elternbeiträge mit Grenzen'!AD$13))=TRUE,'Eingabe Kinderzahlen'!W62," ")</f>
        <v xml:space="preserve"> </v>
      </c>
    </row>
    <row r="63" spans="1:23" x14ac:dyDescent="0.25">
      <c r="A63" s="323">
        <f>Eingabe!A108</f>
        <v>7501</v>
      </c>
      <c r="B63" s="355" t="s">
        <v>6</v>
      </c>
      <c r="C63" s="252">
        <f>Eingabe!D108</f>
        <v>7600</v>
      </c>
      <c r="D63" s="298" t="str">
        <f>IF(OR(AND($A63&lt;$Y$9,'Info_Elternbeiträge mit Grenzen'!D63='Info_Elternbeiträge mit Grenzen'!Z$9),AND($A63&lt;$Y$10,'Info_Elternbeiträge mit Grenzen'!D63='Info_Elternbeiträge mit Grenzen'!Z$10),AND($A63&lt;$Y$11,'Info_Elternbeiträge mit Grenzen'!D63='Info_Elternbeiträge mit Grenzen'!Z$11),AND($A63&lt;$Y$12,'Info_Elternbeiträge mit Grenzen'!D63='Info_Elternbeiträge mit Grenzen'!Z$12),AND($A63&lt;$Y$13,'Info_Elternbeiträge mit Grenzen'!D63='Info_Elternbeiträge mit Grenzen'!Z$13))=TRUE,'Eingabe Kinderzahlen'!D63," ")</f>
        <v xml:space="preserve"> </v>
      </c>
      <c r="E63" s="298" t="str">
        <f>IF(OR(AND($A63&lt;$Y$9,'Info_Elternbeiträge mit Grenzen'!E63='Info_Elternbeiträge mit Grenzen'!AA$9),AND($A63&lt;$Y$10,'Info_Elternbeiträge mit Grenzen'!E63='Info_Elternbeiträge mit Grenzen'!AA$10),AND($A63&lt;$Y$11,'Info_Elternbeiträge mit Grenzen'!E63='Info_Elternbeiträge mit Grenzen'!AA$11),AND($A63&lt;$Y$12,'Info_Elternbeiträge mit Grenzen'!E63='Info_Elternbeiträge mit Grenzen'!AA$12),AND($A63&lt;$Y$13,'Info_Elternbeiträge mit Grenzen'!E63='Info_Elternbeiträge mit Grenzen'!AA$13))=TRUE,'Eingabe Kinderzahlen'!E63," ")</f>
        <v xml:space="preserve"> </v>
      </c>
      <c r="F63" s="298" t="str">
        <f>IF(OR(AND($A63&lt;$Y$9,'Info_Elternbeiträge mit Grenzen'!F63='Info_Elternbeiträge mit Grenzen'!AB$9),AND($A63&lt;$Y$10,'Info_Elternbeiträge mit Grenzen'!F63='Info_Elternbeiträge mit Grenzen'!AB$10),AND($A63&lt;$Y$11,'Info_Elternbeiträge mit Grenzen'!F63='Info_Elternbeiträge mit Grenzen'!AB$11),AND($A63&lt;$Y$12,'Info_Elternbeiträge mit Grenzen'!F63='Info_Elternbeiträge mit Grenzen'!AB$12),AND($A63&lt;$Y$13,'Info_Elternbeiträge mit Grenzen'!F63='Info_Elternbeiträge mit Grenzen'!AB$13))=TRUE,'Eingabe Kinderzahlen'!F63," ")</f>
        <v xml:space="preserve"> </v>
      </c>
      <c r="G63" s="298" t="str">
        <f>IF(OR(AND($A63&lt;$Y$9,'Info_Elternbeiträge mit Grenzen'!G63='Info_Elternbeiträge mit Grenzen'!AC$9),AND($A63&lt;$Y$10,'Info_Elternbeiträge mit Grenzen'!G63='Info_Elternbeiträge mit Grenzen'!AC$10),AND($A63&lt;$Y$11,'Info_Elternbeiträge mit Grenzen'!G63='Info_Elternbeiträge mit Grenzen'!AC$11),AND($A63&lt;$Y$12,'Info_Elternbeiträge mit Grenzen'!G63='Info_Elternbeiträge mit Grenzen'!AC$12),AND($A63&lt;$Y$13,'Info_Elternbeiträge mit Grenzen'!G63='Info_Elternbeiträge mit Grenzen'!AC$13))=TRUE,'Eingabe Kinderzahlen'!G63," ")</f>
        <v xml:space="preserve"> </v>
      </c>
      <c r="H63" s="298" t="str">
        <f>IF(OR(AND($A63&lt;$Y$9,'Info_Elternbeiträge mit Grenzen'!H63='Info_Elternbeiträge mit Grenzen'!AD$9),AND($A63&lt;$Y$10,'Info_Elternbeiträge mit Grenzen'!H63='Info_Elternbeiträge mit Grenzen'!AD$10),AND($A63&lt;$Y$11,'Info_Elternbeiträge mit Grenzen'!H63='Info_Elternbeiträge mit Grenzen'!AD$11),AND($A63&lt;$Y$12,'Info_Elternbeiträge mit Grenzen'!H63='Info_Elternbeiträge mit Grenzen'!AD$12),AND($A63&lt;$Y$13,'Info_Elternbeiträge mit Grenzen'!H63='Info_Elternbeiträge mit Grenzen'!AD$13))=TRUE,'Eingabe Kinderzahlen'!H63," ")</f>
        <v xml:space="preserve"> </v>
      </c>
      <c r="I63" s="299" t="str">
        <f>IF(OR(AND($A63&lt;$Y$9,'Info_Elternbeiträge mit Grenzen'!I63='Info_Elternbeiträge mit Grenzen'!Z$9),AND($A63&lt;$Y$10,'Info_Elternbeiträge mit Grenzen'!I63='Info_Elternbeiträge mit Grenzen'!Z$10),AND($A63&lt;$Y$11,'Info_Elternbeiträge mit Grenzen'!I63='Info_Elternbeiträge mit Grenzen'!Z$11),AND($A63&lt;$Y$12,'Info_Elternbeiträge mit Grenzen'!I63='Info_Elternbeiträge mit Grenzen'!Z$12),AND($A63&lt;$Y$13,'Info_Elternbeiträge mit Grenzen'!I63='Info_Elternbeiträge mit Grenzen'!Z$13))=TRUE,'Eingabe Kinderzahlen'!I63," ")</f>
        <v xml:space="preserve"> </v>
      </c>
      <c r="J63" s="299" t="str">
        <f>IF(OR(AND($A63&lt;$Y$9,'Info_Elternbeiträge mit Grenzen'!J63='Info_Elternbeiträge mit Grenzen'!AA$9),AND($A63&lt;$Y$10,'Info_Elternbeiträge mit Grenzen'!J63='Info_Elternbeiträge mit Grenzen'!AA$10),AND($A63&lt;$Y$11,'Info_Elternbeiträge mit Grenzen'!J63='Info_Elternbeiträge mit Grenzen'!AA$11),AND($A63&lt;$Y$12,'Info_Elternbeiträge mit Grenzen'!J63='Info_Elternbeiträge mit Grenzen'!AA$12),AND($A63&lt;$Y$13,'Info_Elternbeiträge mit Grenzen'!J63='Info_Elternbeiträge mit Grenzen'!AA$13))=TRUE,'Eingabe Kinderzahlen'!J63," ")</f>
        <v xml:space="preserve"> </v>
      </c>
      <c r="K63" s="299" t="str">
        <f>IF(OR(AND($A63&lt;$Y$9,'Info_Elternbeiträge mit Grenzen'!K63='Info_Elternbeiträge mit Grenzen'!AB$9),AND($A63&lt;$Y$10,'Info_Elternbeiträge mit Grenzen'!K63='Info_Elternbeiträge mit Grenzen'!AB$10),AND($A63&lt;$Y$11,'Info_Elternbeiträge mit Grenzen'!K63='Info_Elternbeiträge mit Grenzen'!AB$11),AND($A63&lt;$Y$12,'Info_Elternbeiträge mit Grenzen'!K63='Info_Elternbeiträge mit Grenzen'!AB$12),AND($A63&lt;$Y$13,'Info_Elternbeiträge mit Grenzen'!K63='Info_Elternbeiträge mit Grenzen'!AB$13))=TRUE,'Eingabe Kinderzahlen'!K63," ")</f>
        <v xml:space="preserve"> </v>
      </c>
      <c r="L63" s="299" t="str">
        <f>IF(OR(AND($A63&lt;$Y$9,'Info_Elternbeiträge mit Grenzen'!L63='Info_Elternbeiträge mit Grenzen'!AC$9),AND($A63&lt;$Y$10,'Info_Elternbeiträge mit Grenzen'!L63='Info_Elternbeiträge mit Grenzen'!AC$10),AND($A63&lt;$Y$11,'Info_Elternbeiträge mit Grenzen'!L63='Info_Elternbeiträge mit Grenzen'!AC$11),AND($A63&lt;$Y$12,'Info_Elternbeiträge mit Grenzen'!L63='Info_Elternbeiträge mit Grenzen'!AC$12),AND($A63&lt;$Y$13,'Info_Elternbeiträge mit Grenzen'!L63='Info_Elternbeiträge mit Grenzen'!AC$13))=TRUE,'Eingabe Kinderzahlen'!L63," ")</f>
        <v xml:space="preserve"> </v>
      </c>
      <c r="M63" s="299" t="str">
        <f>IF(OR(AND($A63&lt;$Y$9,'Info_Elternbeiträge mit Grenzen'!M63='Info_Elternbeiträge mit Grenzen'!AD$9),AND($A63&lt;$Y$10,'Info_Elternbeiträge mit Grenzen'!M63='Info_Elternbeiträge mit Grenzen'!AD$10),AND($A63&lt;$Y$11,'Info_Elternbeiträge mit Grenzen'!M63='Info_Elternbeiträge mit Grenzen'!AD$11),AND($A63&lt;$Y$12,'Info_Elternbeiträge mit Grenzen'!M63='Info_Elternbeiträge mit Grenzen'!AD$12),AND($A63&lt;$Y$13,'Info_Elternbeiträge mit Grenzen'!M63='Info_Elternbeiträge mit Grenzen'!AD$13))=TRUE,'Eingabe Kinderzahlen'!M63," ")</f>
        <v xml:space="preserve"> </v>
      </c>
      <c r="N63" s="300" t="str">
        <f>IF(OR(AND($A63&lt;$Y$9,'Info_Elternbeiträge mit Grenzen'!N63='Info_Elternbeiträge mit Grenzen'!Z$9),AND($A63&lt;$Y$10,'Info_Elternbeiträge mit Grenzen'!N63='Info_Elternbeiträge mit Grenzen'!Z$10),AND($A63&lt;$Y$11,'Info_Elternbeiträge mit Grenzen'!N63='Info_Elternbeiträge mit Grenzen'!Z$11),AND($A63&lt;$Y$12,'Info_Elternbeiträge mit Grenzen'!N63='Info_Elternbeiträge mit Grenzen'!Z$12),AND($A63&lt;$Y$13,'Info_Elternbeiträge mit Grenzen'!N63='Info_Elternbeiträge mit Grenzen'!Z$13))=TRUE,'Eingabe Kinderzahlen'!N63," ")</f>
        <v xml:space="preserve"> </v>
      </c>
      <c r="O63" s="300" t="str">
        <f>IF(OR(AND($A63&lt;$Y$9,'Info_Elternbeiträge mit Grenzen'!O63='Info_Elternbeiträge mit Grenzen'!AA$9),AND($A63&lt;$Y$10,'Info_Elternbeiträge mit Grenzen'!O63='Info_Elternbeiträge mit Grenzen'!AA$10),AND($A63&lt;$Y$11,'Info_Elternbeiträge mit Grenzen'!O63='Info_Elternbeiträge mit Grenzen'!AA$11),AND($A63&lt;$Y$12,'Info_Elternbeiträge mit Grenzen'!O63='Info_Elternbeiträge mit Grenzen'!AA$12),AND($A63&lt;$Y$13,'Info_Elternbeiträge mit Grenzen'!O63='Info_Elternbeiträge mit Grenzen'!AA$13))=TRUE,'Eingabe Kinderzahlen'!O63," ")</f>
        <v xml:space="preserve"> </v>
      </c>
      <c r="P63" s="300" t="str">
        <f>IF(OR(AND($A63&lt;$Y$9,'Info_Elternbeiträge mit Grenzen'!P63='Info_Elternbeiträge mit Grenzen'!AB$9),AND($A63&lt;$Y$10,'Info_Elternbeiträge mit Grenzen'!P63='Info_Elternbeiträge mit Grenzen'!AB$10),AND($A63&lt;$Y$11,'Info_Elternbeiträge mit Grenzen'!P63='Info_Elternbeiträge mit Grenzen'!AB$11),AND($A63&lt;$Y$12,'Info_Elternbeiträge mit Grenzen'!P63='Info_Elternbeiträge mit Grenzen'!AB$12),AND($A63&lt;$Y$13,'Info_Elternbeiträge mit Grenzen'!P63='Info_Elternbeiträge mit Grenzen'!AB$13))=TRUE,'Eingabe Kinderzahlen'!P63," ")</f>
        <v xml:space="preserve"> </v>
      </c>
      <c r="Q63" s="300" t="str">
        <f>IF(OR(AND($A63&lt;$Y$9,'Info_Elternbeiträge mit Grenzen'!Q63='Info_Elternbeiträge mit Grenzen'!AC$9),AND($A63&lt;$Y$10,'Info_Elternbeiträge mit Grenzen'!Q63='Info_Elternbeiträge mit Grenzen'!AC$10),AND($A63&lt;$Y$11,'Info_Elternbeiträge mit Grenzen'!Q63='Info_Elternbeiträge mit Grenzen'!AC$11),AND($A63&lt;$Y$12,'Info_Elternbeiträge mit Grenzen'!Q63='Info_Elternbeiträge mit Grenzen'!AC$12),AND($A63&lt;$Y$13,'Info_Elternbeiträge mit Grenzen'!Q63='Info_Elternbeiträge mit Grenzen'!AC$13))=TRUE,'Eingabe Kinderzahlen'!Q63," ")</f>
        <v xml:space="preserve"> </v>
      </c>
      <c r="R63" s="300" t="str">
        <f>IF(OR(AND($A63&lt;$Y$9,'Info_Elternbeiträge mit Grenzen'!R63='Info_Elternbeiträge mit Grenzen'!AD$9),AND($A63&lt;$Y$10,'Info_Elternbeiträge mit Grenzen'!R63='Info_Elternbeiträge mit Grenzen'!AD$10),AND($A63&lt;$Y$11,'Info_Elternbeiträge mit Grenzen'!R63='Info_Elternbeiträge mit Grenzen'!AD$11),AND($A63&lt;$Y$12,'Info_Elternbeiträge mit Grenzen'!R63='Info_Elternbeiträge mit Grenzen'!AD$12),AND($A63&lt;$Y$13,'Info_Elternbeiträge mit Grenzen'!R63='Info_Elternbeiträge mit Grenzen'!AD$13))=TRUE,'Eingabe Kinderzahlen'!R63," ")</f>
        <v xml:space="preserve"> </v>
      </c>
      <c r="S63" s="301" t="str">
        <f>IF(OR(AND($A63&lt;$Y$9,'Info_Elternbeiträge mit Grenzen'!S63='Info_Elternbeiträge mit Grenzen'!Z$9),AND($A63&lt;$Y$10,'Info_Elternbeiträge mit Grenzen'!S63='Info_Elternbeiträge mit Grenzen'!Z$10),AND($A63&lt;$Y$11,'Info_Elternbeiträge mit Grenzen'!S63='Info_Elternbeiträge mit Grenzen'!Z$11),AND($A63&lt;$Y$12,'Info_Elternbeiträge mit Grenzen'!S63='Info_Elternbeiträge mit Grenzen'!Z$12),AND($A63&lt;$Y$13,'Info_Elternbeiträge mit Grenzen'!S63='Info_Elternbeiträge mit Grenzen'!Z$13))=TRUE,'Eingabe Kinderzahlen'!S63," ")</f>
        <v xml:space="preserve"> </v>
      </c>
      <c r="T63" s="301" t="str">
        <f>IF(OR(AND($A63&lt;$Y$9,'Info_Elternbeiträge mit Grenzen'!T63='Info_Elternbeiträge mit Grenzen'!AA$9),AND($A63&lt;$Y$10,'Info_Elternbeiträge mit Grenzen'!T63='Info_Elternbeiträge mit Grenzen'!AA$10),AND($A63&lt;$Y$11,'Info_Elternbeiträge mit Grenzen'!T63='Info_Elternbeiträge mit Grenzen'!AA$11),AND($A63&lt;$Y$12,'Info_Elternbeiträge mit Grenzen'!T63='Info_Elternbeiträge mit Grenzen'!AA$12),AND($A63&lt;$Y$13,'Info_Elternbeiträge mit Grenzen'!T63='Info_Elternbeiträge mit Grenzen'!AA$13))=TRUE,'Eingabe Kinderzahlen'!T63," ")</f>
        <v xml:space="preserve"> </v>
      </c>
      <c r="U63" s="301" t="str">
        <f>IF(OR(AND($A63&lt;$Y$9,'Info_Elternbeiträge mit Grenzen'!U63='Info_Elternbeiträge mit Grenzen'!AB$9),AND($A63&lt;$Y$10,'Info_Elternbeiträge mit Grenzen'!U63='Info_Elternbeiträge mit Grenzen'!AB$10),AND($A63&lt;$Y$11,'Info_Elternbeiträge mit Grenzen'!U63='Info_Elternbeiträge mit Grenzen'!AB$11),AND($A63&lt;$Y$12,'Info_Elternbeiträge mit Grenzen'!U63='Info_Elternbeiträge mit Grenzen'!AB$12),AND($A63&lt;$Y$13,'Info_Elternbeiträge mit Grenzen'!U63='Info_Elternbeiträge mit Grenzen'!AB$13))=TRUE,'Eingabe Kinderzahlen'!U63," ")</f>
        <v xml:space="preserve"> </v>
      </c>
      <c r="V63" s="301" t="str">
        <f>IF(OR(AND($A63&lt;$Y$9,'Info_Elternbeiträge mit Grenzen'!V63='Info_Elternbeiträge mit Grenzen'!AC$9),AND($A63&lt;$Y$10,'Info_Elternbeiträge mit Grenzen'!V63='Info_Elternbeiträge mit Grenzen'!AC$10),AND($A63&lt;$Y$11,'Info_Elternbeiträge mit Grenzen'!V63='Info_Elternbeiträge mit Grenzen'!AC$11),AND($A63&lt;$Y$12,'Info_Elternbeiträge mit Grenzen'!V63='Info_Elternbeiträge mit Grenzen'!AC$12),AND($A63&lt;$Y$13,'Info_Elternbeiträge mit Grenzen'!V63='Info_Elternbeiträge mit Grenzen'!AC$13))=TRUE,'Eingabe Kinderzahlen'!V63," ")</f>
        <v xml:space="preserve"> </v>
      </c>
      <c r="W63" s="301" t="str">
        <f>IF(OR(AND($A63&lt;$Y$9,'Info_Elternbeiträge mit Grenzen'!W63='Info_Elternbeiträge mit Grenzen'!AD$9),AND($A63&lt;$Y$10,'Info_Elternbeiträge mit Grenzen'!W63='Info_Elternbeiträge mit Grenzen'!AD$10),AND($A63&lt;$Y$11,'Info_Elternbeiträge mit Grenzen'!W63='Info_Elternbeiträge mit Grenzen'!AD$11),AND($A63&lt;$Y$12,'Info_Elternbeiträge mit Grenzen'!W63='Info_Elternbeiträge mit Grenzen'!AD$12),AND($A63&lt;$Y$13,'Info_Elternbeiträge mit Grenzen'!W63='Info_Elternbeiträge mit Grenzen'!AD$13))=TRUE,'Eingabe Kinderzahlen'!W63," ")</f>
        <v xml:space="preserve"> </v>
      </c>
    </row>
    <row r="64" spans="1:23" x14ac:dyDescent="0.25">
      <c r="A64" s="323">
        <f>Eingabe!A109</f>
        <v>7601</v>
      </c>
      <c r="B64" s="355" t="s">
        <v>6</v>
      </c>
      <c r="C64" s="252">
        <f>Eingabe!D109</f>
        <v>7700</v>
      </c>
      <c r="D64" s="298" t="str">
        <f>IF(OR(AND($A64&lt;$Y$9,'Info_Elternbeiträge mit Grenzen'!D64='Info_Elternbeiträge mit Grenzen'!Z$9),AND($A64&lt;$Y$10,'Info_Elternbeiträge mit Grenzen'!D64='Info_Elternbeiträge mit Grenzen'!Z$10),AND($A64&lt;$Y$11,'Info_Elternbeiträge mit Grenzen'!D64='Info_Elternbeiträge mit Grenzen'!Z$11),AND($A64&lt;$Y$12,'Info_Elternbeiträge mit Grenzen'!D64='Info_Elternbeiträge mit Grenzen'!Z$12),AND($A64&lt;$Y$13,'Info_Elternbeiträge mit Grenzen'!D64='Info_Elternbeiträge mit Grenzen'!Z$13))=TRUE,'Eingabe Kinderzahlen'!D64," ")</f>
        <v xml:space="preserve"> </v>
      </c>
      <c r="E64" s="298" t="str">
        <f>IF(OR(AND($A64&lt;$Y$9,'Info_Elternbeiträge mit Grenzen'!E64='Info_Elternbeiträge mit Grenzen'!AA$9),AND($A64&lt;$Y$10,'Info_Elternbeiträge mit Grenzen'!E64='Info_Elternbeiträge mit Grenzen'!AA$10),AND($A64&lt;$Y$11,'Info_Elternbeiträge mit Grenzen'!E64='Info_Elternbeiträge mit Grenzen'!AA$11),AND($A64&lt;$Y$12,'Info_Elternbeiträge mit Grenzen'!E64='Info_Elternbeiträge mit Grenzen'!AA$12),AND($A64&lt;$Y$13,'Info_Elternbeiträge mit Grenzen'!E64='Info_Elternbeiträge mit Grenzen'!AA$13))=TRUE,'Eingabe Kinderzahlen'!E64," ")</f>
        <v xml:space="preserve"> </v>
      </c>
      <c r="F64" s="298" t="str">
        <f>IF(OR(AND($A64&lt;$Y$9,'Info_Elternbeiträge mit Grenzen'!F64='Info_Elternbeiträge mit Grenzen'!AB$9),AND($A64&lt;$Y$10,'Info_Elternbeiträge mit Grenzen'!F64='Info_Elternbeiträge mit Grenzen'!AB$10),AND($A64&lt;$Y$11,'Info_Elternbeiträge mit Grenzen'!F64='Info_Elternbeiträge mit Grenzen'!AB$11),AND($A64&lt;$Y$12,'Info_Elternbeiträge mit Grenzen'!F64='Info_Elternbeiträge mit Grenzen'!AB$12),AND($A64&lt;$Y$13,'Info_Elternbeiträge mit Grenzen'!F64='Info_Elternbeiträge mit Grenzen'!AB$13))=TRUE,'Eingabe Kinderzahlen'!F64," ")</f>
        <v xml:space="preserve"> </v>
      </c>
      <c r="G64" s="298" t="str">
        <f>IF(OR(AND($A64&lt;$Y$9,'Info_Elternbeiträge mit Grenzen'!G64='Info_Elternbeiträge mit Grenzen'!AC$9),AND($A64&lt;$Y$10,'Info_Elternbeiträge mit Grenzen'!G64='Info_Elternbeiträge mit Grenzen'!AC$10),AND($A64&lt;$Y$11,'Info_Elternbeiträge mit Grenzen'!G64='Info_Elternbeiträge mit Grenzen'!AC$11),AND($A64&lt;$Y$12,'Info_Elternbeiträge mit Grenzen'!G64='Info_Elternbeiträge mit Grenzen'!AC$12),AND($A64&lt;$Y$13,'Info_Elternbeiträge mit Grenzen'!G64='Info_Elternbeiträge mit Grenzen'!AC$13))=TRUE,'Eingabe Kinderzahlen'!G64," ")</f>
        <v xml:space="preserve"> </v>
      </c>
      <c r="H64" s="298" t="str">
        <f>IF(OR(AND($A64&lt;$Y$9,'Info_Elternbeiträge mit Grenzen'!H64='Info_Elternbeiträge mit Grenzen'!AD$9),AND($A64&lt;$Y$10,'Info_Elternbeiträge mit Grenzen'!H64='Info_Elternbeiträge mit Grenzen'!AD$10),AND($A64&lt;$Y$11,'Info_Elternbeiträge mit Grenzen'!H64='Info_Elternbeiträge mit Grenzen'!AD$11),AND($A64&lt;$Y$12,'Info_Elternbeiträge mit Grenzen'!H64='Info_Elternbeiträge mit Grenzen'!AD$12),AND($A64&lt;$Y$13,'Info_Elternbeiträge mit Grenzen'!H64='Info_Elternbeiträge mit Grenzen'!AD$13))=TRUE,'Eingabe Kinderzahlen'!H64," ")</f>
        <v xml:space="preserve"> </v>
      </c>
      <c r="I64" s="299" t="str">
        <f>IF(OR(AND($A64&lt;$Y$9,'Info_Elternbeiträge mit Grenzen'!I64='Info_Elternbeiträge mit Grenzen'!Z$9),AND($A64&lt;$Y$10,'Info_Elternbeiträge mit Grenzen'!I64='Info_Elternbeiträge mit Grenzen'!Z$10),AND($A64&lt;$Y$11,'Info_Elternbeiträge mit Grenzen'!I64='Info_Elternbeiträge mit Grenzen'!Z$11),AND($A64&lt;$Y$12,'Info_Elternbeiträge mit Grenzen'!I64='Info_Elternbeiträge mit Grenzen'!Z$12),AND($A64&lt;$Y$13,'Info_Elternbeiträge mit Grenzen'!I64='Info_Elternbeiträge mit Grenzen'!Z$13))=TRUE,'Eingabe Kinderzahlen'!I64," ")</f>
        <v xml:space="preserve"> </v>
      </c>
      <c r="J64" s="299" t="str">
        <f>IF(OR(AND($A64&lt;$Y$9,'Info_Elternbeiträge mit Grenzen'!J64='Info_Elternbeiträge mit Grenzen'!AA$9),AND($A64&lt;$Y$10,'Info_Elternbeiträge mit Grenzen'!J64='Info_Elternbeiträge mit Grenzen'!AA$10),AND($A64&lt;$Y$11,'Info_Elternbeiträge mit Grenzen'!J64='Info_Elternbeiträge mit Grenzen'!AA$11),AND($A64&lt;$Y$12,'Info_Elternbeiträge mit Grenzen'!J64='Info_Elternbeiträge mit Grenzen'!AA$12),AND($A64&lt;$Y$13,'Info_Elternbeiträge mit Grenzen'!J64='Info_Elternbeiträge mit Grenzen'!AA$13))=TRUE,'Eingabe Kinderzahlen'!J64," ")</f>
        <v xml:space="preserve"> </v>
      </c>
      <c r="K64" s="299" t="str">
        <f>IF(OR(AND($A64&lt;$Y$9,'Info_Elternbeiträge mit Grenzen'!K64='Info_Elternbeiträge mit Grenzen'!AB$9),AND($A64&lt;$Y$10,'Info_Elternbeiträge mit Grenzen'!K64='Info_Elternbeiträge mit Grenzen'!AB$10),AND($A64&lt;$Y$11,'Info_Elternbeiträge mit Grenzen'!K64='Info_Elternbeiträge mit Grenzen'!AB$11),AND($A64&lt;$Y$12,'Info_Elternbeiträge mit Grenzen'!K64='Info_Elternbeiträge mit Grenzen'!AB$12),AND($A64&lt;$Y$13,'Info_Elternbeiträge mit Grenzen'!K64='Info_Elternbeiträge mit Grenzen'!AB$13))=TRUE,'Eingabe Kinderzahlen'!K64," ")</f>
        <v xml:space="preserve"> </v>
      </c>
      <c r="L64" s="299" t="str">
        <f>IF(OR(AND($A64&lt;$Y$9,'Info_Elternbeiträge mit Grenzen'!L64='Info_Elternbeiträge mit Grenzen'!AC$9),AND($A64&lt;$Y$10,'Info_Elternbeiträge mit Grenzen'!L64='Info_Elternbeiträge mit Grenzen'!AC$10),AND($A64&lt;$Y$11,'Info_Elternbeiträge mit Grenzen'!L64='Info_Elternbeiträge mit Grenzen'!AC$11),AND($A64&lt;$Y$12,'Info_Elternbeiträge mit Grenzen'!L64='Info_Elternbeiträge mit Grenzen'!AC$12),AND($A64&lt;$Y$13,'Info_Elternbeiträge mit Grenzen'!L64='Info_Elternbeiträge mit Grenzen'!AC$13))=TRUE,'Eingabe Kinderzahlen'!L64," ")</f>
        <v xml:space="preserve"> </v>
      </c>
      <c r="M64" s="299" t="str">
        <f>IF(OR(AND($A64&lt;$Y$9,'Info_Elternbeiträge mit Grenzen'!M64='Info_Elternbeiträge mit Grenzen'!AD$9),AND($A64&lt;$Y$10,'Info_Elternbeiträge mit Grenzen'!M64='Info_Elternbeiträge mit Grenzen'!AD$10),AND($A64&lt;$Y$11,'Info_Elternbeiträge mit Grenzen'!M64='Info_Elternbeiträge mit Grenzen'!AD$11),AND($A64&lt;$Y$12,'Info_Elternbeiträge mit Grenzen'!M64='Info_Elternbeiträge mit Grenzen'!AD$12),AND($A64&lt;$Y$13,'Info_Elternbeiträge mit Grenzen'!M64='Info_Elternbeiträge mit Grenzen'!AD$13))=TRUE,'Eingabe Kinderzahlen'!M64," ")</f>
        <v xml:space="preserve"> </v>
      </c>
      <c r="N64" s="300" t="str">
        <f>IF(OR(AND($A64&lt;$Y$9,'Info_Elternbeiträge mit Grenzen'!N64='Info_Elternbeiträge mit Grenzen'!Z$9),AND($A64&lt;$Y$10,'Info_Elternbeiträge mit Grenzen'!N64='Info_Elternbeiträge mit Grenzen'!Z$10),AND($A64&lt;$Y$11,'Info_Elternbeiträge mit Grenzen'!N64='Info_Elternbeiträge mit Grenzen'!Z$11),AND($A64&lt;$Y$12,'Info_Elternbeiträge mit Grenzen'!N64='Info_Elternbeiträge mit Grenzen'!Z$12),AND($A64&lt;$Y$13,'Info_Elternbeiträge mit Grenzen'!N64='Info_Elternbeiträge mit Grenzen'!Z$13))=TRUE,'Eingabe Kinderzahlen'!N64," ")</f>
        <v xml:space="preserve"> </v>
      </c>
      <c r="O64" s="300" t="str">
        <f>IF(OR(AND($A64&lt;$Y$9,'Info_Elternbeiträge mit Grenzen'!O64='Info_Elternbeiträge mit Grenzen'!AA$9),AND($A64&lt;$Y$10,'Info_Elternbeiträge mit Grenzen'!O64='Info_Elternbeiträge mit Grenzen'!AA$10),AND($A64&lt;$Y$11,'Info_Elternbeiträge mit Grenzen'!O64='Info_Elternbeiträge mit Grenzen'!AA$11),AND($A64&lt;$Y$12,'Info_Elternbeiträge mit Grenzen'!O64='Info_Elternbeiträge mit Grenzen'!AA$12),AND($A64&lt;$Y$13,'Info_Elternbeiträge mit Grenzen'!O64='Info_Elternbeiträge mit Grenzen'!AA$13))=TRUE,'Eingabe Kinderzahlen'!O64," ")</f>
        <v xml:space="preserve"> </v>
      </c>
      <c r="P64" s="300" t="str">
        <f>IF(OR(AND($A64&lt;$Y$9,'Info_Elternbeiträge mit Grenzen'!P64='Info_Elternbeiträge mit Grenzen'!AB$9),AND($A64&lt;$Y$10,'Info_Elternbeiträge mit Grenzen'!P64='Info_Elternbeiträge mit Grenzen'!AB$10),AND($A64&lt;$Y$11,'Info_Elternbeiträge mit Grenzen'!P64='Info_Elternbeiträge mit Grenzen'!AB$11),AND($A64&lt;$Y$12,'Info_Elternbeiträge mit Grenzen'!P64='Info_Elternbeiträge mit Grenzen'!AB$12),AND($A64&lt;$Y$13,'Info_Elternbeiträge mit Grenzen'!P64='Info_Elternbeiträge mit Grenzen'!AB$13))=TRUE,'Eingabe Kinderzahlen'!P64," ")</f>
        <v xml:space="preserve"> </v>
      </c>
      <c r="Q64" s="300" t="str">
        <f>IF(OR(AND($A64&lt;$Y$9,'Info_Elternbeiträge mit Grenzen'!Q64='Info_Elternbeiträge mit Grenzen'!AC$9),AND($A64&lt;$Y$10,'Info_Elternbeiträge mit Grenzen'!Q64='Info_Elternbeiträge mit Grenzen'!AC$10),AND($A64&lt;$Y$11,'Info_Elternbeiträge mit Grenzen'!Q64='Info_Elternbeiträge mit Grenzen'!AC$11),AND($A64&lt;$Y$12,'Info_Elternbeiträge mit Grenzen'!Q64='Info_Elternbeiträge mit Grenzen'!AC$12),AND($A64&lt;$Y$13,'Info_Elternbeiträge mit Grenzen'!Q64='Info_Elternbeiträge mit Grenzen'!AC$13))=TRUE,'Eingabe Kinderzahlen'!Q64," ")</f>
        <v xml:space="preserve"> </v>
      </c>
      <c r="R64" s="300" t="str">
        <f>IF(OR(AND($A64&lt;$Y$9,'Info_Elternbeiträge mit Grenzen'!R64='Info_Elternbeiträge mit Grenzen'!AD$9),AND($A64&lt;$Y$10,'Info_Elternbeiträge mit Grenzen'!R64='Info_Elternbeiträge mit Grenzen'!AD$10),AND($A64&lt;$Y$11,'Info_Elternbeiträge mit Grenzen'!R64='Info_Elternbeiträge mit Grenzen'!AD$11),AND($A64&lt;$Y$12,'Info_Elternbeiträge mit Grenzen'!R64='Info_Elternbeiträge mit Grenzen'!AD$12),AND($A64&lt;$Y$13,'Info_Elternbeiträge mit Grenzen'!R64='Info_Elternbeiträge mit Grenzen'!AD$13))=TRUE,'Eingabe Kinderzahlen'!R64," ")</f>
        <v xml:space="preserve"> </v>
      </c>
      <c r="S64" s="301" t="str">
        <f>IF(OR(AND($A64&lt;$Y$9,'Info_Elternbeiträge mit Grenzen'!S64='Info_Elternbeiträge mit Grenzen'!Z$9),AND($A64&lt;$Y$10,'Info_Elternbeiträge mit Grenzen'!S64='Info_Elternbeiträge mit Grenzen'!Z$10),AND($A64&lt;$Y$11,'Info_Elternbeiträge mit Grenzen'!S64='Info_Elternbeiträge mit Grenzen'!Z$11),AND($A64&lt;$Y$12,'Info_Elternbeiträge mit Grenzen'!S64='Info_Elternbeiträge mit Grenzen'!Z$12),AND($A64&lt;$Y$13,'Info_Elternbeiträge mit Grenzen'!S64='Info_Elternbeiträge mit Grenzen'!Z$13))=TRUE,'Eingabe Kinderzahlen'!S64," ")</f>
        <v xml:space="preserve"> </v>
      </c>
      <c r="T64" s="301" t="str">
        <f>IF(OR(AND($A64&lt;$Y$9,'Info_Elternbeiträge mit Grenzen'!T64='Info_Elternbeiträge mit Grenzen'!AA$9),AND($A64&lt;$Y$10,'Info_Elternbeiträge mit Grenzen'!T64='Info_Elternbeiträge mit Grenzen'!AA$10),AND($A64&lt;$Y$11,'Info_Elternbeiträge mit Grenzen'!T64='Info_Elternbeiträge mit Grenzen'!AA$11),AND($A64&lt;$Y$12,'Info_Elternbeiträge mit Grenzen'!T64='Info_Elternbeiträge mit Grenzen'!AA$12),AND($A64&lt;$Y$13,'Info_Elternbeiträge mit Grenzen'!T64='Info_Elternbeiträge mit Grenzen'!AA$13))=TRUE,'Eingabe Kinderzahlen'!T64," ")</f>
        <v xml:space="preserve"> </v>
      </c>
      <c r="U64" s="301" t="str">
        <f>IF(OR(AND($A64&lt;$Y$9,'Info_Elternbeiträge mit Grenzen'!U64='Info_Elternbeiträge mit Grenzen'!AB$9),AND($A64&lt;$Y$10,'Info_Elternbeiträge mit Grenzen'!U64='Info_Elternbeiträge mit Grenzen'!AB$10),AND($A64&lt;$Y$11,'Info_Elternbeiträge mit Grenzen'!U64='Info_Elternbeiträge mit Grenzen'!AB$11),AND($A64&lt;$Y$12,'Info_Elternbeiträge mit Grenzen'!U64='Info_Elternbeiträge mit Grenzen'!AB$12),AND($A64&lt;$Y$13,'Info_Elternbeiträge mit Grenzen'!U64='Info_Elternbeiträge mit Grenzen'!AB$13))=TRUE,'Eingabe Kinderzahlen'!U64," ")</f>
        <v xml:space="preserve"> </v>
      </c>
      <c r="V64" s="301" t="str">
        <f>IF(OR(AND($A64&lt;$Y$9,'Info_Elternbeiträge mit Grenzen'!V64='Info_Elternbeiträge mit Grenzen'!AC$9),AND($A64&lt;$Y$10,'Info_Elternbeiträge mit Grenzen'!V64='Info_Elternbeiträge mit Grenzen'!AC$10),AND($A64&lt;$Y$11,'Info_Elternbeiträge mit Grenzen'!V64='Info_Elternbeiträge mit Grenzen'!AC$11),AND($A64&lt;$Y$12,'Info_Elternbeiträge mit Grenzen'!V64='Info_Elternbeiträge mit Grenzen'!AC$12),AND($A64&lt;$Y$13,'Info_Elternbeiträge mit Grenzen'!V64='Info_Elternbeiträge mit Grenzen'!AC$13))=TRUE,'Eingabe Kinderzahlen'!V64," ")</f>
        <v xml:space="preserve"> </v>
      </c>
      <c r="W64" s="301" t="str">
        <f>IF(OR(AND($A64&lt;$Y$9,'Info_Elternbeiträge mit Grenzen'!W64='Info_Elternbeiträge mit Grenzen'!AD$9),AND($A64&lt;$Y$10,'Info_Elternbeiträge mit Grenzen'!W64='Info_Elternbeiträge mit Grenzen'!AD$10),AND($A64&lt;$Y$11,'Info_Elternbeiträge mit Grenzen'!W64='Info_Elternbeiträge mit Grenzen'!AD$11),AND($A64&lt;$Y$12,'Info_Elternbeiträge mit Grenzen'!W64='Info_Elternbeiträge mit Grenzen'!AD$12),AND($A64&lt;$Y$13,'Info_Elternbeiträge mit Grenzen'!W64='Info_Elternbeiträge mit Grenzen'!AD$13))=TRUE,'Eingabe Kinderzahlen'!W64," ")</f>
        <v xml:space="preserve"> </v>
      </c>
    </row>
    <row r="65" spans="1:23" x14ac:dyDescent="0.25">
      <c r="A65" s="323">
        <f>Eingabe!A110</f>
        <v>7701</v>
      </c>
      <c r="B65" s="355" t="s">
        <v>6</v>
      </c>
      <c r="C65" s="252">
        <f>Eingabe!D110</f>
        <v>7800</v>
      </c>
      <c r="D65" s="298" t="str">
        <f>IF(OR(AND($A65&lt;$Y$9,'Info_Elternbeiträge mit Grenzen'!D65='Info_Elternbeiträge mit Grenzen'!Z$9),AND($A65&lt;$Y$10,'Info_Elternbeiträge mit Grenzen'!D65='Info_Elternbeiträge mit Grenzen'!Z$10),AND($A65&lt;$Y$11,'Info_Elternbeiträge mit Grenzen'!D65='Info_Elternbeiträge mit Grenzen'!Z$11),AND($A65&lt;$Y$12,'Info_Elternbeiträge mit Grenzen'!D65='Info_Elternbeiträge mit Grenzen'!Z$12),AND($A65&lt;$Y$13,'Info_Elternbeiträge mit Grenzen'!D65='Info_Elternbeiträge mit Grenzen'!Z$13))=TRUE,'Eingabe Kinderzahlen'!D65," ")</f>
        <v xml:space="preserve"> </v>
      </c>
      <c r="E65" s="298" t="str">
        <f>IF(OR(AND($A65&lt;$Y$9,'Info_Elternbeiträge mit Grenzen'!E65='Info_Elternbeiträge mit Grenzen'!AA$9),AND($A65&lt;$Y$10,'Info_Elternbeiträge mit Grenzen'!E65='Info_Elternbeiträge mit Grenzen'!AA$10),AND($A65&lt;$Y$11,'Info_Elternbeiträge mit Grenzen'!E65='Info_Elternbeiträge mit Grenzen'!AA$11),AND($A65&lt;$Y$12,'Info_Elternbeiträge mit Grenzen'!E65='Info_Elternbeiträge mit Grenzen'!AA$12),AND($A65&lt;$Y$13,'Info_Elternbeiträge mit Grenzen'!E65='Info_Elternbeiträge mit Grenzen'!AA$13))=TRUE,'Eingabe Kinderzahlen'!E65," ")</f>
        <v xml:space="preserve"> </v>
      </c>
      <c r="F65" s="298" t="str">
        <f>IF(OR(AND($A65&lt;$Y$9,'Info_Elternbeiträge mit Grenzen'!F65='Info_Elternbeiträge mit Grenzen'!AB$9),AND($A65&lt;$Y$10,'Info_Elternbeiträge mit Grenzen'!F65='Info_Elternbeiträge mit Grenzen'!AB$10),AND($A65&lt;$Y$11,'Info_Elternbeiträge mit Grenzen'!F65='Info_Elternbeiträge mit Grenzen'!AB$11),AND($A65&lt;$Y$12,'Info_Elternbeiträge mit Grenzen'!F65='Info_Elternbeiträge mit Grenzen'!AB$12),AND($A65&lt;$Y$13,'Info_Elternbeiträge mit Grenzen'!F65='Info_Elternbeiträge mit Grenzen'!AB$13))=TRUE,'Eingabe Kinderzahlen'!F65," ")</f>
        <v xml:space="preserve"> </v>
      </c>
      <c r="G65" s="298" t="str">
        <f>IF(OR(AND($A65&lt;$Y$9,'Info_Elternbeiträge mit Grenzen'!G65='Info_Elternbeiträge mit Grenzen'!AC$9),AND($A65&lt;$Y$10,'Info_Elternbeiträge mit Grenzen'!G65='Info_Elternbeiträge mit Grenzen'!AC$10),AND($A65&lt;$Y$11,'Info_Elternbeiträge mit Grenzen'!G65='Info_Elternbeiträge mit Grenzen'!AC$11),AND($A65&lt;$Y$12,'Info_Elternbeiträge mit Grenzen'!G65='Info_Elternbeiträge mit Grenzen'!AC$12),AND($A65&lt;$Y$13,'Info_Elternbeiträge mit Grenzen'!G65='Info_Elternbeiträge mit Grenzen'!AC$13))=TRUE,'Eingabe Kinderzahlen'!G65," ")</f>
        <v xml:space="preserve"> </v>
      </c>
      <c r="H65" s="298" t="str">
        <f>IF(OR(AND($A65&lt;$Y$9,'Info_Elternbeiträge mit Grenzen'!H65='Info_Elternbeiträge mit Grenzen'!AD$9),AND($A65&lt;$Y$10,'Info_Elternbeiträge mit Grenzen'!H65='Info_Elternbeiträge mit Grenzen'!AD$10),AND($A65&lt;$Y$11,'Info_Elternbeiträge mit Grenzen'!H65='Info_Elternbeiträge mit Grenzen'!AD$11),AND($A65&lt;$Y$12,'Info_Elternbeiträge mit Grenzen'!H65='Info_Elternbeiträge mit Grenzen'!AD$12),AND($A65&lt;$Y$13,'Info_Elternbeiträge mit Grenzen'!H65='Info_Elternbeiträge mit Grenzen'!AD$13))=TRUE,'Eingabe Kinderzahlen'!H65," ")</f>
        <v xml:space="preserve"> </v>
      </c>
      <c r="I65" s="299" t="str">
        <f>IF(OR(AND($A65&lt;$Y$9,'Info_Elternbeiträge mit Grenzen'!I65='Info_Elternbeiträge mit Grenzen'!Z$9),AND($A65&lt;$Y$10,'Info_Elternbeiträge mit Grenzen'!I65='Info_Elternbeiträge mit Grenzen'!Z$10),AND($A65&lt;$Y$11,'Info_Elternbeiträge mit Grenzen'!I65='Info_Elternbeiträge mit Grenzen'!Z$11),AND($A65&lt;$Y$12,'Info_Elternbeiträge mit Grenzen'!I65='Info_Elternbeiträge mit Grenzen'!Z$12),AND($A65&lt;$Y$13,'Info_Elternbeiträge mit Grenzen'!I65='Info_Elternbeiträge mit Grenzen'!Z$13))=TRUE,'Eingabe Kinderzahlen'!I65," ")</f>
        <v xml:space="preserve"> </v>
      </c>
      <c r="J65" s="299" t="str">
        <f>IF(OR(AND($A65&lt;$Y$9,'Info_Elternbeiträge mit Grenzen'!J65='Info_Elternbeiträge mit Grenzen'!AA$9),AND($A65&lt;$Y$10,'Info_Elternbeiträge mit Grenzen'!J65='Info_Elternbeiträge mit Grenzen'!AA$10),AND($A65&lt;$Y$11,'Info_Elternbeiträge mit Grenzen'!J65='Info_Elternbeiträge mit Grenzen'!AA$11),AND($A65&lt;$Y$12,'Info_Elternbeiträge mit Grenzen'!J65='Info_Elternbeiträge mit Grenzen'!AA$12),AND($A65&lt;$Y$13,'Info_Elternbeiträge mit Grenzen'!J65='Info_Elternbeiträge mit Grenzen'!AA$13))=TRUE,'Eingabe Kinderzahlen'!J65," ")</f>
        <v xml:space="preserve"> </v>
      </c>
      <c r="K65" s="299" t="str">
        <f>IF(OR(AND($A65&lt;$Y$9,'Info_Elternbeiträge mit Grenzen'!K65='Info_Elternbeiträge mit Grenzen'!AB$9),AND($A65&lt;$Y$10,'Info_Elternbeiträge mit Grenzen'!K65='Info_Elternbeiträge mit Grenzen'!AB$10),AND($A65&lt;$Y$11,'Info_Elternbeiträge mit Grenzen'!K65='Info_Elternbeiträge mit Grenzen'!AB$11),AND($A65&lt;$Y$12,'Info_Elternbeiträge mit Grenzen'!K65='Info_Elternbeiträge mit Grenzen'!AB$12),AND($A65&lt;$Y$13,'Info_Elternbeiträge mit Grenzen'!K65='Info_Elternbeiträge mit Grenzen'!AB$13))=TRUE,'Eingabe Kinderzahlen'!K65," ")</f>
        <v xml:space="preserve"> </v>
      </c>
      <c r="L65" s="299" t="str">
        <f>IF(OR(AND($A65&lt;$Y$9,'Info_Elternbeiträge mit Grenzen'!L65='Info_Elternbeiträge mit Grenzen'!AC$9),AND($A65&lt;$Y$10,'Info_Elternbeiträge mit Grenzen'!L65='Info_Elternbeiträge mit Grenzen'!AC$10),AND($A65&lt;$Y$11,'Info_Elternbeiträge mit Grenzen'!L65='Info_Elternbeiträge mit Grenzen'!AC$11),AND($A65&lt;$Y$12,'Info_Elternbeiträge mit Grenzen'!L65='Info_Elternbeiträge mit Grenzen'!AC$12),AND($A65&lt;$Y$13,'Info_Elternbeiträge mit Grenzen'!L65='Info_Elternbeiträge mit Grenzen'!AC$13))=TRUE,'Eingabe Kinderzahlen'!L65," ")</f>
        <v xml:space="preserve"> </v>
      </c>
      <c r="M65" s="299" t="str">
        <f>IF(OR(AND($A65&lt;$Y$9,'Info_Elternbeiträge mit Grenzen'!M65='Info_Elternbeiträge mit Grenzen'!AD$9),AND($A65&lt;$Y$10,'Info_Elternbeiträge mit Grenzen'!M65='Info_Elternbeiträge mit Grenzen'!AD$10),AND($A65&lt;$Y$11,'Info_Elternbeiträge mit Grenzen'!M65='Info_Elternbeiträge mit Grenzen'!AD$11),AND($A65&lt;$Y$12,'Info_Elternbeiträge mit Grenzen'!M65='Info_Elternbeiträge mit Grenzen'!AD$12),AND($A65&lt;$Y$13,'Info_Elternbeiträge mit Grenzen'!M65='Info_Elternbeiträge mit Grenzen'!AD$13))=TRUE,'Eingabe Kinderzahlen'!M65," ")</f>
        <v xml:space="preserve"> </v>
      </c>
      <c r="N65" s="300" t="str">
        <f>IF(OR(AND($A65&lt;$Y$9,'Info_Elternbeiträge mit Grenzen'!N65='Info_Elternbeiträge mit Grenzen'!Z$9),AND($A65&lt;$Y$10,'Info_Elternbeiträge mit Grenzen'!N65='Info_Elternbeiträge mit Grenzen'!Z$10),AND($A65&lt;$Y$11,'Info_Elternbeiträge mit Grenzen'!N65='Info_Elternbeiträge mit Grenzen'!Z$11),AND($A65&lt;$Y$12,'Info_Elternbeiträge mit Grenzen'!N65='Info_Elternbeiträge mit Grenzen'!Z$12),AND($A65&lt;$Y$13,'Info_Elternbeiträge mit Grenzen'!N65='Info_Elternbeiträge mit Grenzen'!Z$13))=TRUE,'Eingabe Kinderzahlen'!N65," ")</f>
        <v xml:space="preserve"> </v>
      </c>
      <c r="O65" s="300" t="str">
        <f>IF(OR(AND($A65&lt;$Y$9,'Info_Elternbeiträge mit Grenzen'!O65='Info_Elternbeiträge mit Grenzen'!AA$9),AND($A65&lt;$Y$10,'Info_Elternbeiträge mit Grenzen'!O65='Info_Elternbeiträge mit Grenzen'!AA$10),AND($A65&lt;$Y$11,'Info_Elternbeiträge mit Grenzen'!O65='Info_Elternbeiträge mit Grenzen'!AA$11),AND($A65&lt;$Y$12,'Info_Elternbeiträge mit Grenzen'!O65='Info_Elternbeiträge mit Grenzen'!AA$12),AND($A65&lt;$Y$13,'Info_Elternbeiträge mit Grenzen'!O65='Info_Elternbeiträge mit Grenzen'!AA$13))=TRUE,'Eingabe Kinderzahlen'!O65," ")</f>
        <v xml:space="preserve"> </v>
      </c>
      <c r="P65" s="300" t="str">
        <f>IF(OR(AND($A65&lt;$Y$9,'Info_Elternbeiträge mit Grenzen'!P65='Info_Elternbeiträge mit Grenzen'!AB$9),AND($A65&lt;$Y$10,'Info_Elternbeiträge mit Grenzen'!P65='Info_Elternbeiträge mit Grenzen'!AB$10),AND($A65&lt;$Y$11,'Info_Elternbeiträge mit Grenzen'!P65='Info_Elternbeiträge mit Grenzen'!AB$11),AND($A65&lt;$Y$12,'Info_Elternbeiträge mit Grenzen'!P65='Info_Elternbeiträge mit Grenzen'!AB$12),AND($A65&lt;$Y$13,'Info_Elternbeiträge mit Grenzen'!P65='Info_Elternbeiträge mit Grenzen'!AB$13))=TRUE,'Eingabe Kinderzahlen'!P65," ")</f>
        <v xml:space="preserve"> </v>
      </c>
      <c r="Q65" s="300" t="str">
        <f>IF(OR(AND($A65&lt;$Y$9,'Info_Elternbeiträge mit Grenzen'!Q65='Info_Elternbeiträge mit Grenzen'!AC$9),AND($A65&lt;$Y$10,'Info_Elternbeiträge mit Grenzen'!Q65='Info_Elternbeiträge mit Grenzen'!AC$10),AND($A65&lt;$Y$11,'Info_Elternbeiträge mit Grenzen'!Q65='Info_Elternbeiträge mit Grenzen'!AC$11),AND($A65&lt;$Y$12,'Info_Elternbeiträge mit Grenzen'!Q65='Info_Elternbeiträge mit Grenzen'!AC$12),AND($A65&lt;$Y$13,'Info_Elternbeiträge mit Grenzen'!Q65='Info_Elternbeiträge mit Grenzen'!AC$13))=TRUE,'Eingabe Kinderzahlen'!Q65," ")</f>
        <v xml:space="preserve"> </v>
      </c>
      <c r="R65" s="300" t="str">
        <f>IF(OR(AND($A65&lt;$Y$9,'Info_Elternbeiträge mit Grenzen'!R65='Info_Elternbeiträge mit Grenzen'!AD$9),AND($A65&lt;$Y$10,'Info_Elternbeiträge mit Grenzen'!R65='Info_Elternbeiträge mit Grenzen'!AD$10),AND($A65&lt;$Y$11,'Info_Elternbeiträge mit Grenzen'!R65='Info_Elternbeiträge mit Grenzen'!AD$11),AND($A65&lt;$Y$12,'Info_Elternbeiträge mit Grenzen'!R65='Info_Elternbeiträge mit Grenzen'!AD$12),AND($A65&lt;$Y$13,'Info_Elternbeiträge mit Grenzen'!R65='Info_Elternbeiträge mit Grenzen'!AD$13))=TRUE,'Eingabe Kinderzahlen'!R65," ")</f>
        <v xml:space="preserve"> </v>
      </c>
      <c r="S65" s="301" t="str">
        <f>IF(OR(AND($A65&lt;$Y$9,'Info_Elternbeiträge mit Grenzen'!S65='Info_Elternbeiträge mit Grenzen'!Z$9),AND($A65&lt;$Y$10,'Info_Elternbeiträge mit Grenzen'!S65='Info_Elternbeiträge mit Grenzen'!Z$10),AND($A65&lt;$Y$11,'Info_Elternbeiträge mit Grenzen'!S65='Info_Elternbeiträge mit Grenzen'!Z$11),AND($A65&lt;$Y$12,'Info_Elternbeiträge mit Grenzen'!S65='Info_Elternbeiträge mit Grenzen'!Z$12),AND($A65&lt;$Y$13,'Info_Elternbeiträge mit Grenzen'!S65='Info_Elternbeiträge mit Grenzen'!Z$13))=TRUE,'Eingabe Kinderzahlen'!S65," ")</f>
        <v xml:space="preserve"> </v>
      </c>
      <c r="T65" s="301" t="str">
        <f>IF(OR(AND($A65&lt;$Y$9,'Info_Elternbeiträge mit Grenzen'!T65='Info_Elternbeiträge mit Grenzen'!AA$9),AND($A65&lt;$Y$10,'Info_Elternbeiträge mit Grenzen'!T65='Info_Elternbeiträge mit Grenzen'!AA$10),AND($A65&lt;$Y$11,'Info_Elternbeiträge mit Grenzen'!T65='Info_Elternbeiträge mit Grenzen'!AA$11),AND($A65&lt;$Y$12,'Info_Elternbeiträge mit Grenzen'!T65='Info_Elternbeiträge mit Grenzen'!AA$12),AND($A65&lt;$Y$13,'Info_Elternbeiträge mit Grenzen'!T65='Info_Elternbeiträge mit Grenzen'!AA$13))=TRUE,'Eingabe Kinderzahlen'!T65," ")</f>
        <v xml:space="preserve"> </v>
      </c>
      <c r="U65" s="301" t="str">
        <f>IF(OR(AND($A65&lt;$Y$9,'Info_Elternbeiträge mit Grenzen'!U65='Info_Elternbeiträge mit Grenzen'!AB$9),AND($A65&lt;$Y$10,'Info_Elternbeiträge mit Grenzen'!U65='Info_Elternbeiträge mit Grenzen'!AB$10),AND($A65&lt;$Y$11,'Info_Elternbeiträge mit Grenzen'!U65='Info_Elternbeiträge mit Grenzen'!AB$11),AND($A65&lt;$Y$12,'Info_Elternbeiträge mit Grenzen'!U65='Info_Elternbeiträge mit Grenzen'!AB$12),AND($A65&lt;$Y$13,'Info_Elternbeiträge mit Grenzen'!U65='Info_Elternbeiträge mit Grenzen'!AB$13))=TRUE,'Eingabe Kinderzahlen'!U65," ")</f>
        <v xml:space="preserve"> </v>
      </c>
      <c r="V65" s="301" t="str">
        <f>IF(OR(AND($A65&lt;$Y$9,'Info_Elternbeiträge mit Grenzen'!V65='Info_Elternbeiträge mit Grenzen'!AC$9),AND($A65&lt;$Y$10,'Info_Elternbeiträge mit Grenzen'!V65='Info_Elternbeiträge mit Grenzen'!AC$10),AND($A65&lt;$Y$11,'Info_Elternbeiträge mit Grenzen'!V65='Info_Elternbeiträge mit Grenzen'!AC$11),AND($A65&lt;$Y$12,'Info_Elternbeiträge mit Grenzen'!V65='Info_Elternbeiträge mit Grenzen'!AC$12),AND($A65&lt;$Y$13,'Info_Elternbeiträge mit Grenzen'!V65='Info_Elternbeiträge mit Grenzen'!AC$13))=TRUE,'Eingabe Kinderzahlen'!V65," ")</f>
        <v xml:space="preserve"> </v>
      </c>
      <c r="W65" s="301" t="str">
        <f>IF(OR(AND($A65&lt;$Y$9,'Info_Elternbeiträge mit Grenzen'!W65='Info_Elternbeiträge mit Grenzen'!AD$9),AND($A65&lt;$Y$10,'Info_Elternbeiträge mit Grenzen'!W65='Info_Elternbeiträge mit Grenzen'!AD$10),AND($A65&lt;$Y$11,'Info_Elternbeiträge mit Grenzen'!W65='Info_Elternbeiträge mit Grenzen'!AD$11),AND($A65&lt;$Y$12,'Info_Elternbeiträge mit Grenzen'!W65='Info_Elternbeiträge mit Grenzen'!AD$12),AND($A65&lt;$Y$13,'Info_Elternbeiträge mit Grenzen'!W65='Info_Elternbeiträge mit Grenzen'!AD$13))=TRUE,'Eingabe Kinderzahlen'!W65," ")</f>
        <v xml:space="preserve"> </v>
      </c>
    </row>
    <row r="66" spans="1:23" x14ac:dyDescent="0.25">
      <c r="A66" s="323">
        <f>Eingabe!A111</f>
        <v>7801</v>
      </c>
      <c r="B66" s="355" t="s">
        <v>6</v>
      </c>
      <c r="C66" s="252">
        <f>Eingabe!D111</f>
        <v>7900</v>
      </c>
      <c r="D66" s="298" t="str">
        <f>IF(OR(AND($A66&lt;$Y$9,'Info_Elternbeiträge mit Grenzen'!D66='Info_Elternbeiträge mit Grenzen'!Z$9),AND($A66&lt;$Y$10,'Info_Elternbeiträge mit Grenzen'!D66='Info_Elternbeiträge mit Grenzen'!Z$10),AND($A66&lt;$Y$11,'Info_Elternbeiträge mit Grenzen'!D66='Info_Elternbeiträge mit Grenzen'!Z$11),AND($A66&lt;$Y$12,'Info_Elternbeiträge mit Grenzen'!D66='Info_Elternbeiträge mit Grenzen'!Z$12),AND($A66&lt;$Y$13,'Info_Elternbeiträge mit Grenzen'!D66='Info_Elternbeiträge mit Grenzen'!Z$13))=TRUE,'Eingabe Kinderzahlen'!D66," ")</f>
        <v xml:space="preserve"> </v>
      </c>
      <c r="E66" s="298" t="str">
        <f>IF(OR(AND($A66&lt;$Y$9,'Info_Elternbeiträge mit Grenzen'!E66='Info_Elternbeiträge mit Grenzen'!AA$9),AND($A66&lt;$Y$10,'Info_Elternbeiträge mit Grenzen'!E66='Info_Elternbeiträge mit Grenzen'!AA$10),AND($A66&lt;$Y$11,'Info_Elternbeiträge mit Grenzen'!E66='Info_Elternbeiträge mit Grenzen'!AA$11),AND($A66&lt;$Y$12,'Info_Elternbeiträge mit Grenzen'!E66='Info_Elternbeiträge mit Grenzen'!AA$12),AND($A66&lt;$Y$13,'Info_Elternbeiträge mit Grenzen'!E66='Info_Elternbeiträge mit Grenzen'!AA$13))=TRUE,'Eingabe Kinderzahlen'!E66," ")</f>
        <v xml:space="preserve"> </v>
      </c>
      <c r="F66" s="298" t="str">
        <f>IF(OR(AND($A66&lt;$Y$9,'Info_Elternbeiträge mit Grenzen'!F66='Info_Elternbeiträge mit Grenzen'!AB$9),AND($A66&lt;$Y$10,'Info_Elternbeiträge mit Grenzen'!F66='Info_Elternbeiträge mit Grenzen'!AB$10),AND($A66&lt;$Y$11,'Info_Elternbeiträge mit Grenzen'!F66='Info_Elternbeiträge mit Grenzen'!AB$11),AND($A66&lt;$Y$12,'Info_Elternbeiträge mit Grenzen'!F66='Info_Elternbeiträge mit Grenzen'!AB$12),AND($A66&lt;$Y$13,'Info_Elternbeiträge mit Grenzen'!F66='Info_Elternbeiträge mit Grenzen'!AB$13))=TRUE,'Eingabe Kinderzahlen'!F66," ")</f>
        <v xml:space="preserve"> </v>
      </c>
      <c r="G66" s="298" t="str">
        <f>IF(OR(AND($A66&lt;$Y$9,'Info_Elternbeiträge mit Grenzen'!G66='Info_Elternbeiträge mit Grenzen'!AC$9),AND($A66&lt;$Y$10,'Info_Elternbeiträge mit Grenzen'!G66='Info_Elternbeiträge mit Grenzen'!AC$10),AND($A66&lt;$Y$11,'Info_Elternbeiträge mit Grenzen'!G66='Info_Elternbeiträge mit Grenzen'!AC$11),AND($A66&lt;$Y$12,'Info_Elternbeiträge mit Grenzen'!G66='Info_Elternbeiträge mit Grenzen'!AC$12),AND($A66&lt;$Y$13,'Info_Elternbeiträge mit Grenzen'!G66='Info_Elternbeiträge mit Grenzen'!AC$13))=TRUE,'Eingabe Kinderzahlen'!G66," ")</f>
        <v xml:space="preserve"> </v>
      </c>
      <c r="H66" s="298" t="str">
        <f>IF(OR(AND($A66&lt;$Y$9,'Info_Elternbeiträge mit Grenzen'!H66='Info_Elternbeiträge mit Grenzen'!AD$9),AND($A66&lt;$Y$10,'Info_Elternbeiträge mit Grenzen'!H66='Info_Elternbeiträge mit Grenzen'!AD$10),AND($A66&lt;$Y$11,'Info_Elternbeiträge mit Grenzen'!H66='Info_Elternbeiträge mit Grenzen'!AD$11),AND($A66&lt;$Y$12,'Info_Elternbeiträge mit Grenzen'!H66='Info_Elternbeiträge mit Grenzen'!AD$12),AND($A66&lt;$Y$13,'Info_Elternbeiträge mit Grenzen'!H66='Info_Elternbeiträge mit Grenzen'!AD$13))=TRUE,'Eingabe Kinderzahlen'!H66," ")</f>
        <v xml:space="preserve"> </v>
      </c>
      <c r="I66" s="299" t="str">
        <f>IF(OR(AND($A66&lt;$Y$9,'Info_Elternbeiträge mit Grenzen'!I66='Info_Elternbeiträge mit Grenzen'!Z$9),AND($A66&lt;$Y$10,'Info_Elternbeiträge mit Grenzen'!I66='Info_Elternbeiträge mit Grenzen'!Z$10),AND($A66&lt;$Y$11,'Info_Elternbeiträge mit Grenzen'!I66='Info_Elternbeiträge mit Grenzen'!Z$11),AND($A66&lt;$Y$12,'Info_Elternbeiträge mit Grenzen'!I66='Info_Elternbeiträge mit Grenzen'!Z$12),AND($A66&lt;$Y$13,'Info_Elternbeiträge mit Grenzen'!I66='Info_Elternbeiträge mit Grenzen'!Z$13))=TRUE,'Eingabe Kinderzahlen'!I66," ")</f>
        <v xml:space="preserve"> </v>
      </c>
      <c r="J66" s="299" t="str">
        <f>IF(OR(AND($A66&lt;$Y$9,'Info_Elternbeiträge mit Grenzen'!J66='Info_Elternbeiträge mit Grenzen'!AA$9),AND($A66&lt;$Y$10,'Info_Elternbeiträge mit Grenzen'!J66='Info_Elternbeiträge mit Grenzen'!AA$10),AND($A66&lt;$Y$11,'Info_Elternbeiträge mit Grenzen'!J66='Info_Elternbeiträge mit Grenzen'!AA$11),AND($A66&lt;$Y$12,'Info_Elternbeiträge mit Grenzen'!J66='Info_Elternbeiträge mit Grenzen'!AA$12),AND($A66&lt;$Y$13,'Info_Elternbeiträge mit Grenzen'!J66='Info_Elternbeiträge mit Grenzen'!AA$13))=TRUE,'Eingabe Kinderzahlen'!J66," ")</f>
        <v xml:space="preserve"> </v>
      </c>
      <c r="K66" s="299" t="str">
        <f>IF(OR(AND($A66&lt;$Y$9,'Info_Elternbeiträge mit Grenzen'!K66='Info_Elternbeiträge mit Grenzen'!AB$9),AND($A66&lt;$Y$10,'Info_Elternbeiträge mit Grenzen'!K66='Info_Elternbeiträge mit Grenzen'!AB$10),AND($A66&lt;$Y$11,'Info_Elternbeiträge mit Grenzen'!K66='Info_Elternbeiträge mit Grenzen'!AB$11),AND($A66&lt;$Y$12,'Info_Elternbeiträge mit Grenzen'!K66='Info_Elternbeiträge mit Grenzen'!AB$12),AND($A66&lt;$Y$13,'Info_Elternbeiträge mit Grenzen'!K66='Info_Elternbeiträge mit Grenzen'!AB$13))=TRUE,'Eingabe Kinderzahlen'!K66," ")</f>
        <v xml:space="preserve"> </v>
      </c>
      <c r="L66" s="299" t="str">
        <f>IF(OR(AND($A66&lt;$Y$9,'Info_Elternbeiträge mit Grenzen'!L66='Info_Elternbeiträge mit Grenzen'!AC$9),AND($A66&lt;$Y$10,'Info_Elternbeiträge mit Grenzen'!L66='Info_Elternbeiträge mit Grenzen'!AC$10),AND($A66&lt;$Y$11,'Info_Elternbeiträge mit Grenzen'!L66='Info_Elternbeiträge mit Grenzen'!AC$11),AND($A66&lt;$Y$12,'Info_Elternbeiträge mit Grenzen'!L66='Info_Elternbeiträge mit Grenzen'!AC$12),AND($A66&lt;$Y$13,'Info_Elternbeiträge mit Grenzen'!L66='Info_Elternbeiträge mit Grenzen'!AC$13))=TRUE,'Eingabe Kinderzahlen'!L66," ")</f>
        <v xml:space="preserve"> </v>
      </c>
      <c r="M66" s="299" t="str">
        <f>IF(OR(AND($A66&lt;$Y$9,'Info_Elternbeiträge mit Grenzen'!M66='Info_Elternbeiträge mit Grenzen'!AD$9),AND($A66&lt;$Y$10,'Info_Elternbeiträge mit Grenzen'!M66='Info_Elternbeiträge mit Grenzen'!AD$10),AND($A66&lt;$Y$11,'Info_Elternbeiträge mit Grenzen'!M66='Info_Elternbeiträge mit Grenzen'!AD$11),AND($A66&lt;$Y$12,'Info_Elternbeiträge mit Grenzen'!M66='Info_Elternbeiträge mit Grenzen'!AD$12),AND($A66&lt;$Y$13,'Info_Elternbeiträge mit Grenzen'!M66='Info_Elternbeiträge mit Grenzen'!AD$13))=TRUE,'Eingabe Kinderzahlen'!M66," ")</f>
        <v xml:space="preserve"> </v>
      </c>
      <c r="N66" s="300" t="str">
        <f>IF(OR(AND($A66&lt;$Y$9,'Info_Elternbeiträge mit Grenzen'!N66='Info_Elternbeiträge mit Grenzen'!Z$9),AND($A66&lt;$Y$10,'Info_Elternbeiträge mit Grenzen'!N66='Info_Elternbeiträge mit Grenzen'!Z$10),AND($A66&lt;$Y$11,'Info_Elternbeiträge mit Grenzen'!N66='Info_Elternbeiträge mit Grenzen'!Z$11),AND($A66&lt;$Y$12,'Info_Elternbeiträge mit Grenzen'!N66='Info_Elternbeiträge mit Grenzen'!Z$12),AND($A66&lt;$Y$13,'Info_Elternbeiträge mit Grenzen'!N66='Info_Elternbeiträge mit Grenzen'!Z$13))=TRUE,'Eingabe Kinderzahlen'!N66," ")</f>
        <v xml:space="preserve"> </v>
      </c>
      <c r="O66" s="300" t="str">
        <f>IF(OR(AND($A66&lt;$Y$9,'Info_Elternbeiträge mit Grenzen'!O66='Info_Elternbeiträge mit Grenzen'!AA$9),AND($A66&lt;$Y$10,'Info_Elternbeiträge mit Grenzen'!O66='Info_Elternbeiträge mit Grenzen'!AA$10),AND($A66&lt;$Y$11,'Info_Elternbeiträge mit Grenzen'!O66='Info_Elternbeiträge mit Grenzen'!AA$11),AND($A66&lt;$Y$12,'Info_Elternbeiträge mit Grenzen'!O66='Info_Elternbeiträge mit Grenzen'!AA$12),AND($A66&lt;$Y$13,'Info_Elternbeiträge mit Grenzen'!O66='Info_Elternbeiträge mit Grenzen'!AA$13))=TRUE,'Eingabe Kinderzahlen'!O66," ")</f>
        <v xml:space="preserve"> </v>
      </c>
      <c r="P66" s="300" t="str">
        <f>IF(OR(AND($A66&lt;$Y$9,'Info_Elternbeiträge mit Grenzen'!P66='Info_Elternbeiträge mit Grenzen'!AB$9),AND($A66&lt;$Y$10,'Info_Elternbeiträge mit Grenzen'!P66='Info_Elternbeiträge mit Grenzen'!AB$10),AND($A66&lt;$Y$11,'Info_Elternbeiträge mit Grenzen'!P66='Info_Elternbeiträge mit Grenzen'!AB$11),AND($A66&lt;$Y$12,'Info_Elternbeiträge mit Grenzen'!P66='Info_Elternbeiträge mit Grenzen'!AB$12),AND($A66&lt;$Y$13,'Info_Elternbeiträge mit Grenzen'!P66='Info_Elternbeiträge mit Grenzen'!AB$13))=TRUE,'Eingabe Kinderzahlen'!P66," ")</f>
        <v xml:space="preserve"> </v>
      </c>
      <c r="Q66" s="300" t="str">
        <f>IF(OR(AND($A66&lt;$Y$9,'Info_Elternbeiträge mit Grenzen'!Q66='Info_Elternbeiträge mit Grenzen'!AC$9),AND($A66&lt;$Y$10,'Info_Elternbeiträge mit Grenzen'!Q66='Info_Elternbeiträge mit Grenzen'!AC$10),AND($A66&lt;$Y$11,'Info_Elternbeiträge mit Grenzen'!Q66='Info_Elternbeiträge mit Grenzen'!AC$11),AND($A66&lt;$Y$12,'Info_Elternbeiträge mit Grenzen'!Q66='Info_Elternbeiträge mit Grenzen'!AC$12),AND($A66&lt;$Y$13,'Info_Elternbeiträge mit Grenzen'!Q66='Info_Elternbeiträge mit Grenzen'!AC$13))=TRUE,'Eingabe Kinderzahlen'!Q66," ")</f>
        <v xml:space="preserve"> </v>
      </c>
      <c r="R66" s="300" t="str">
        <f>IF(OR(AND($A66&lt;$Y$9,'Info_Elternbeiträge mit Grenzen'!R66='Info_Elternbeiträge mit Grenzen'!AD$9),AND($A66&lt;$Y$10,'Info_Elternbeiträge mit Grenzen'!R66='Info_Elternbeiträge mit Grenzen'!AD$10),AND($A66&lt;$Y$11,'Info_Elternbeiträge mit Grenzen'!R66='Info_Elternbeiträge mit Grenzen'!AD$11),AND($A66&lt;$Y$12,'Info_Elternbeiträge mit Grenzen'!R66='Info_Elternbeiträge mit Grenzen'!AD$12),AND($A66&lt;$Y$13,'Info_Elternbeiträge mit Grenzen'!R66='Info_Elternbeiträge mit Grenzen'!AD$13))=TRUE,'Eingabe Kinderzahlen'!R66," ")</f>
        <v xml:space="preserve"> </v>
      </c>
      <c r="S66" s="301" t="str">
        <f>IF(OR(AND($A66&lt;$Y$9,'Info_Elternbeiträge mit Grenzen'!S66='Info_Elternbeiträge mit Grenzen'!Z$9),AND($A66&lt;$Y$10,'Info_Elternbeiträge mit Grenzen'!S66='Info_Elternbeiträge mit Grenzen'!Z$10),AND($A66&lt;$Y$11,'Info_Elternbeiträge mit Grenzen'!S66='Info_Elternbeiträge mit Grenzen'!Z$11),AND($A66&lt;$Y$12,'Info_Elternbeiträge mit Grenzen'!S66='Info_Elternbeiträge mit Grenzen'!Z$12),AND($A66&lt;$Y$13,'Info_Elternbeiträge mit Grenzen'!S66='Info_Elternbeiträge mit Grenzen'!Z$13))=TRUE,'Eingabe Kinderzahlen'!S66," ")</f>
        <v xml:space="preserve"> </v>
      </c>
      <c r="T66" s="301" t="str">
        <f>IF(OR(AND($A66&lt;$Y$9,'Info_Elternbeiträge mit Grenzen'!T66='Info_Elternbeiträge mit Grenzen'!AA$9),AND($A66&lt;$Y$10,'Info_Elternbeiträge mit Grenzen'!T66='Info_Elternbeiträge mit Grenzen'!AA$10),AND($A66&lt;$Y$11,'Info_Elternbeiträge mit Grenzen'!T66='Info_Elternbeiträge mit Grenzen'!AA$11),AND($A66&lt;$Y$12,'Info_Elternbeiträge mit Grenzen'!T66='Info_Elternbeiträge mit Grenzen'!AA$12),AND($A66&lt;$Y$13,'Info_Elternbeiträge mit Grenzen'!T66='Info_Elternbeiträge mit Grenzen'!AA$13))=TRUE,'Eingabe Kinderzahlen'!T66," ")</f>
        <v xml:space="preserve"> </v>
      </c>
      <c r="U66" s="301" t="str">
        <f>IF(OR(AND($A66&lt;$Y$9,'Info_Elternbeiträge mit Grenzen'!U66='Info_Elternbeiträge mit Grenzen'!AB$9),AND($A66&lt;$Y$10,'Info_Elternbeiträge mit Grenzen'!U66='Info_Elternbeiträge mit Grenzen'!AB$10),AND($A66&lt;$Y$11,'Info_Elternbeiträge mit Grenzen'!U66='Info_Elternbeiträge mit Grenzen'!AB$11),AND($A66&lt;$Y$12,'Info_Elternbeiträge mit Grenzen'!U66='Info_Elternbeiträge mit Grenzen'!AB$12),AND($A66&lt;$Y$13,'Info_Elternbeiträge mit Grenzen'!U66='Info_Elternbeiträge mit Grenzen'!AB$13))=TRUE,'Eingabe Kinderzahlen'!U66," ")</f>
        <v xml:space="preserve"> </v>
      </c>
      <c r="V66" s="301" t="str">
        <f>IF(OR(AND($A66&lt;$Y$9,'Info_Elternbeiträge mit Grenzen'!V66='Info_Elternbeiträge mit Grenzen'!AC$9),AND($A66&lt;$Y$10,'Info_Elternbeiträge mit Grenzen'!V66='Info_Elternbeiträge mit Grenzen'!AC$10),AND($A66&lt;$Y$11,'Info_Elternbeiträge mit Grenzen'!V66='Info_Elternbeiträge mit Grenzen'!AC$11),AND($A66&lt;$Y$12,'Info_Elternbeiträge mit Grenzen'!V66='Info_Elternbeiträge mit Grenzen'!AC$12),AND($A66&lt;$Y$13,'Info_Elternbeiträge mit Grenzen'!V66='Info_Elternbeiträge mit Grenzen'!AC$13))=TRUE,'Eingabe Kinderzahlen'!V66," ")</f>
        <v xml:space="preserve"> </v>
      </c>
      <c r="W66" s="301" t="str">
        <f>IF(OR(AND($A66&lt;$Y$9,'Info_Elternbeiträge mit Grenzen'!W66='Info_Elternbeiträge mit Grenzen'!AD$9),AND($A66&lt;$Y$10,'Info_Elternbeiträge mit Grenzen'!W66='Info_Elternbeiträge mit Grenzen'!AD$10),AND($A66&lt;$Y$11,'Info_Elternbeiträge mit Grenzen'!W66='Info_Elternbeiträge mit Grenzen'!AD$11),AND($A66&lt;$Y$12,'Info_Elternbeiträge mit Grenzen'!W66='Info_Elternbeiträge mit Grenzen'!AD$12),AND($A66&lt;$Y$13,'Info_Elternbeiträge mit Grenzen'!W66='Info_Elternbeiträge mit Grenzen'!AD$13))=TRUE,'Eingabe Kinderzahlen'!W66," ")</f>
        <v xml:space="preserve"> </v>
      </c>
    </row>
    <row r="67" spans="1:23" x14ac:dyDescent="0.25">
      <c r="A67" s="323">
        <f>Eingabe!A112</f>
        <v>7901</v>
      </c>
      <c r="B67" s="355" t="s">
        <v>6</v>
      </c>
      <c r="C67" s="252">
        <f>Eingabe!D112</f>
        <v>8000</v>
      </c>
      <c r="D67" s="298" t="str">
        <f>IF(OR(AND($A67&lt;$Y$9,'Info_Elternbeiträge mit Grenzen'!D67='Info_Elternbeiträge mit Grenzen'!Z$9),AND($A67&lt;$Y$10,'Info_Elternbeiträge mit Grenzen'!D67='Info_Elternbeiträge mit Grenzen'!Z$10),AND($A67&lt;$Y$11,'Info_Elternbeiträge mit Grenzen'!D67='Info_Elternbeiträge mit Grenzen'!Z$11),AND($A67&lt;$Y$12,'Info_Elternbeiträge mit Grenzen'!D67='Info_Elternbeiträge mit Grenzen'!Z$12),AND($A67&lt;$Y$13,'Info_Elternbeiträge mit Grenzen'!D67='Info_Elternbeiträge mit Grenzen'!Z$13))=TRUE,'Eingabe Kinderzahlen'!D67," ")</f>
        <v xml:space="preserve"> </v>
      </c>
      <c r="E67" s="298" t="str">
        <f>IF(OR(AND($A67&lt;$Y$9,'Info_Elternbeiträge mit Grenzen'!E67='Info_Elternbeiträge mit Grenzen'!AA$9),AND($A67&lt;$Y$10,'Info_Elternbeiträge mit Grenzen'!E67='Info_Elternbeiträge mit Grenzen'!AA$10),AND($A67&lt;$Y$11,'Info_Elternbeiträge mit Grenzen'!E67='Info_Elternbeiträge mit Grenzen'!AA$11),AND($A67&lt;$Y$12,'Info_Elternbeiträge mit Grenzen'!E67='Info_Elternbeiträge mit Grenzen'!AA$12),AND($A67&lt;$Y$13,'Info_Elternbeiträge mit Grenzen'!E67='Info_Elternbeiträge mit Grenzen'!AA$13))=TRUE,'Eingabe Kinderzahlen'!E67," ")</f>
        <v xml:space="preserve"> </v>
      </c>
      <c r="F67" s="298" t="str">
        <f>IF(OR(AND($A67&lt;$Y$9,'Info_Elternbeiträge mit Grenzen'!F67='Info_Elternbeiträge mit Grenzen'!AB$9),AND($A67&lt;$Y$10,'Info_Elternbeiträge mit Grenzen'!F67='Info_Elternbeiträge mit Grenzen'!AB$10),AND($A67&lt;$Y$11,'Info_Elternbeiträge mit Grenzen'!F67='Info_Elternbeiträge mit Grenzen'!AB$11),AND($A67&lt;$Y$12,'Info_Elternbeiträge mit Grenzen'!F67='Info_Elternbeiträge mit Grenzen'!AB$12),AND($A67&lt;$Y$13,'Info_Elternbeiträge mit Grenzen'!F67='Info_Elternbeiträge mit Grenzen'!AB$13))=TRUE,'Eingabe Kinderzahlen'!F67," ")</f>
        <v xml:space="preserve"> </v>
      </c>
      <c r="G67" s="298" t="str">
        <f>IF(OR(AND($A67&lt;$Y$9,'Info_Elternbeiträge mit Grenzen'!G67='Info_Elternbeiträge mit Grenzen'!AC$9),AND($A67&lt;$Y$10,'Info_Elternbeiträge mit Grenzen'!G67='Info_Elternbeiträge mit Grenzen'!AC$10),AND($A67&lt;$Y$11,'Info_Elternbeiträge mit Grenzen'!G67='Info_Elternbeiträge mit Grenzen'!AC$11),AND($A67&lt;$Y$12,'Info_Elternbeiträge mit Grenzen'!G67='Info_Elternbeiträge mit Grenzen'!AC$12),AND($A67&lt;$Y$13,'Info_Elternbeiträge mit Grenzen'!G67='Info_Elternbeiträge mit Grenzen'!AC$13))=TRUE,'Eingabe Kinderzahlen'!G67," ")</f>
        <v xml:space="preserve"> </v>
      </c>
      <c r="H67" s="298" t="str">
        <f>IF(OR(AND($A67&lt;$Y$9,'Info_Elternbeiträge mit Grenzen'!H67='Info_Elternbeiträge mit Grenzen'!AD$9),AND($A67&lt;$Y$10,'Info_Elternbeiträge mit Grenzen'!H67='Info_Elternbeiträge mit Grenzen'!AD$10),AND($A67&lt;$Y$11,'Info_Elternbeiträge mit Grenzen'!H67='Info_Elternbeiträge mit Grenzen'!AD$11),AND($A67&lt;$Y$12,'Info_Elternbeiträge mit Grenzen'!H67='Info_Elternbeiträge mit Grenzen'!AD$12),AND($A67&lt;$Y$13,'Info_Elternbeiträge mit Grenzen'!H67='Info_Elternbeiträge mit Grenzen'!AD$13))=TRUE,'Eingabe Kinderzahlen'!H67," ")</f>
        <v xml:space="preserve"> </v>
      </c>
      <c r="I67" s="299" t="str">
        <f>IF(OR(AND($A67&lt;$Y$9,'Info_Elternbeiträge mit Grenzen'!I67='Info_Elternbeiträge mit Grenzen'!Z$9),AND($A67&lt;$Y$10,'Info_Elternbeiträge mit Grenzen'!I67='Info_Elternbeiträge mit Grenzen'!Z$10),AND($A67&lt;$Y$11,'Info_Elternbeiträge mit Grenzen'!I67='Info_Elternbeiträge mit Grenzen'!Z$11),AND($A67&lt;$Y$12,'Info_Elternbeiträge mit Grenzen'!I67='Info_Elternbeiträge mit Grenzen'!Z$12),AND($A67&lt;$Y$13,'Info_Elternbeiträge mit Grenzen'!I67='Info_Elternbeiträge mit Grenzen'!Z$13))=TRUE,'Eingabe Kinderzahlen'!I67," ")</f>
        <v xml:space="preserve"> </v>
      </c>
      <c r="J67" s="299" t="str">
        <f>IF(OR(AND($A67&lt;$Y$9,'Info_Elternbeiträge mit Grenzen'!J67='Info_Elternbeiträge mit Grenzen'!AA$9),AND($A67&lt;$Y$10,'Info_Elternbeiträge mit Grenzen'!J67='Info_Elternbeiträge mit Grenzen'!AA$10),AND($A67&lt;$Y$11,'Info_Elternbeiträge mit Grenzen'!J67='Info_Elternbeiträge mit Grenzen'!AA$11),AND($A67&lt;$Y$12,'Info_Elternbeiträge mit Grenzen'!J67='Info_Elternbeiträge mit Grenzen'!AA$12),AND($A67&lt;$Y$13,'Info_Elternbeiträge mit Grenzen'!J67='Info_Elternbeiträge mit Grenzen'!AA$13))=TRUE,'Eingabe Kinderzahlen'!J67," ")</f>
        <v xml:space="preserve"> </v>
      </c>
      <c r="K67" s="299" t="str">
        <f>IF(OR(AND($A67&lt;$Y$9,'Info_Elternbeiträge mit Grenzen'!K67='Info_Elternbeiträge mit Grenzen'!AB$9),AND($A67&lt;$Y$10,'Info_Elternbeiträge mit Grenzen'!K67='Info_Elternbeiträge mit Grenzen'!AB$10),AND($A67&lt;$Y$11,'Info_Elternbeiträge mit Grenzen'!K67='Info_Elternbeiträge mit Grenzen'!AB$11),AND($A67&lt;$Y$12,'Info_Elternbeiträge mit Grenzen'!K67='Info_Elternbeiträge mit Grenzen'!AB$12),AND($A67&lt;$Y$13,'Info_Elternbeiträge mit Grenzen'!K67='Info_Elternbeiträge mit Grenzen'!AB$13))=TRUE,'Eingabe Kinderzahlen'!K67," ")</f>
        <v xml:space="preserve"> </v>
      </c>
      <c r="L67" s="299" t="str">
        <f>IF(OR(AND($A67&lt;$Y$9,'Info_Elternbeiträge mit Grenzen'!L67='Info_Elternbeiträge mit Grenzen'!AC$9),AND($A67&lt;$Y$10,'Info_Elternbeiträge mit Grenzen'!L67='Info_Elternbeiträge mit Grenzen'!AC$10),AND($A67&lt;$Y$11,'Info_Elternbeiträge mit Grenzen'!L67='Info_Elternbeiträge mit Grenzen'!AC$11),AND($A67&lt;$Y$12,'Info_Elternbeiträge mit Grenzen'!L67='Info_Elternbeiträge mit Grenzen'!AC$12),AND($A67&lt;$Y$13,'Info_Elternbeiträge mit Grenzen'!L67='Info_Elternbeiträge mit Grenzen'!AC$13))=TRUE,'Eingabe Kinderzahlen'!L67," ")</f>
        <v xml:space="preserve"> </v>
      </c>
      <c r="M67" s="299" t="str">
        <f>IF(OR(AND($A67&lt;$Y$9,'Info_Elternbeiträge mit Grenzen'!M67='Info_Elternbeiträge mit Grenzen'!AD$9),AND($A67&lt;$Y$10,'Info_Elternbeiträge mit Grenzen'!M67='Info_Elternbeiträge mit Grenzen'!AD$10),AND($A67&lt;$Y$11,'Info_Elternbeiträge mit Grenzen'!M67='Info_Elternbeiträge mit Grenzen'!AD$11),AND($A67&lt;$Y$12,'Info_Elternbeiträge mit Grenzen'!M67='Info_Elternbeiträge mit Grenzen'!AD$12),AND($A67&lt;$Y$13,'Info_Elternbeiträge mit Grenzen'!M67='Info_Elternbeiträge mit Grenzen'!AD$13))=TRUE,'Eingabe Kinderzahlen'!M67," ")</f>
        <v xml:space="preserve"> </v>
      </c>
      <c r="N67" s="300" t="str">
        <f>IF(OR(AND($A67&lt;$Y$9,'Info_Elternbeiträge mit Grenzen'!N67='Info_Elternbeiträge mit Grenzen'!Z$9),AND($A67&lt;$Y$10,'Info_Elternbeiträge mit Grenzen'!N67='Info_Elternbeiträge mit Grenzen'!Z$10),AND($A67&lt;$Y$11,'Info_Elternbeiträge mit Grenzen'!N67='Info_Elternbeiträge mit Grenzen'!Z$11),AND($A67&lt;$Y$12,'Info_Elternbeiträge mit Grenzen'!N67='Info_Elternbeiträge mit Grenzen'!Z$12),AND($A67&lt;$Y$13,'Info_Elternbeiträge mit Grenzen'!N67='Info_Elternbeiträge mit Grenzen'!Z$13))=TRUE,'Eingabe Kinderzahlen'!N67," ")</f>
        <v xml:space="preserve"> </v>
      </c>
      <c r="O67" s="300" t="str">
        <f>IF(OR(AND($A67&lt;$Y$9,'Info_Elternbeiträge mit Grenzen'!O67='Info_Elternbeiträge mit Grenzen'!AA$9),AND($A67&lt;$Y$10,'Info_Elternbeiträge mit Grenzen'!O67='Info_Elternbeiträge mit Grenzen'!AA$10),AND($A67&lt;$Y$11,'Info_Elternbeiträge mit Grenzen'!O67='Info_Elternbeiträge mit Grenzen'!AA$11),AND($A67&lt;$Y$12,'Info_Elternbeiträge mit Grenzen'!O67='Info_Elternbeiträge mit Grenzen'!AA$12),AND($A67&lt;$Y$13,'Info_Elternbeiträge mit Grenzen'!O67='Info_Elternbeiträge mit Grenzen'!AA$13))=TRUE,'Eingabe Kinderzahlen'!O67," ")</f>
        <v xml:space="preserve"> </v>
      </c>
      <c r="P67" s="300" t="str">
        <f>IF(OR(AND($A67&lt;$Y$9,'Info_Elternbeiträge mit Grenzen'!P67='Info_Elternbeiträge mit Grenzen'!AB$9),AND($A67&lt;$Y$10,'Info_Elternbeiträge mit Grenzen'!P67='Info_Elternbeiträge mit Grenzen'!AB$10),AND($A67&lt;$Y$11,'Info_Elternbeiträge mit Grenzen'!P67='Info_Elternbeiträge mit Grenzen'!AB$11),AND($A67&lt;$Y$12,'Info_Elternbeiträge mit Grenzen'!P67='Info_Elternbeiträge mit Grenzen'!AB$12),AND($A67&lt;$Y$13,'Info_Elternbeiträge mit Grenzen'!P67='Info_Elternbeiträge mit Grenzen'!AB$13))=TRUE,'Eingabe Kinderzahlen'!P67," ")</f>
        <v xml:space="preserve"> </v>
      </c>
      <c r="Q67" s="300" t="str">
        <f>IF(OR(AND($A67&lt;$Y$9,'Info_Elternbeiträge mit Grenzen'!Q67='Info_Elternbeiträge mit Grenzen'!AC$9),AND($A67&lt;$Y$10,'Info_Elternbeiträge mit Grenzen'!Q67='Info_Elternbeiträge mit Grenzen'!AC$10),AND($A67&lt;$Y$11,'Info_Elternbeiträge mit Grenzen'!Q67='Info_Elternbeiträge mit Grenzen'!AC$11),AND($A67&lt;$Y$12,'Info_Elternbeiträge mit Grenzen'!Q67='Info_Elternbeiträge mit Grenzen'!AC$12),AND($A67&lt;$Y$13,'Info_Elternbeiträge mit Grenzen'!Q67='Info_Elternbeiträge mit Grenzen'!AC$13))=TRUE,'Eingabe Kinderzahlen'!Q67," ")</f>
        <v xml:space="preserve"> </v>
      </c>
      <c r="R67" s="300" t="str">
        <f>IF(OR(AND($A67&lt;$Y$9,'Info_Elternbeiträge mit Grenzen'!R67='Info_Elternbeiträge mit Grenzen'!AD$9),AND($A67&lt;$Y$10,'Info_Elternbeiträge mit Grenzen'!R67='Info_Elternbeiträge mit Grenzen'!AD$10),AND($A67&lt;$Y$11,'Info_Elternbeiträge mit Grenzen'!R67='Info_Elternbeiträge mit Grenzen'!AD$11),AND($A67&lt;$Y$12,'Info_Elternbeiträge mit Grenzen'!R67='Info_Elternbeiträge mit Grenzen'!AD$12),AND($A67&lt;$Y$13,'Info_Elternbeiträge mit Grenzen'!R67='Info_Elternbeiträge mit Grenzen'!AD$13))=TRUE,'Eingabe Kinderzahlen'!R67," ")</f>
        <v xml:space="preserve"> </v>
      </c>
      <c r="S67" s="301" t="str">
        <f>IF(OR(AND($A67&lt;$Y$9,'Info_Elternbeiträge mit Grenzen'!S67='Info_Elternbeiträge mit Grenzen'!Z$9),AND($A67&lt;$Y$10,'Info_Elternbeiträge mit Grenzen'!S67='Info_Elternbeiträge mit Grenzen'!Z$10),AND($A67&lt;$Y$11,'Info_Elternbeiträge mit Grenzen'!S67='Info_Elternbeiträge mit Grenzen'!Z$11),AND($A67&lt;$Y$12,'Info_Elternbeiträge mit Grenzen'!S67='Info_Elternbeiträge mit Grenzen'!Z$12),AND($A67&lt;$Y$13,'Info_Elternbeiträge mit Grenzen'!S67='Info_Elternbeiträge mit Grenzen'!Z$13))=TRUE,'Eingabe Kinderzahlen'!S67," ")</f>
        <v xml:space="preserve"> </v>
      </c>
      <c r="T67" s="301" t="str">
        <f>IF(OR(AND($A67&lt;$Y$9,'Info_Elternbeiträge mit Grenzen'!T67='Info_Elternbeiträge mit Grenzen'!AA$9),AND($A67&lt;$Y$10,'Info_Elternbeiträge mit Grenzen'!T67='Info_Elternbeiträge mit Grenzen'!AA$10),AND($A67&lt;$Y$11,'Info_Elternbeiträge mit Grenzen'!T67='Info_Elternbeiträge mit Grenzen'!AA$11),AND($A67&lt;$Y$12,'Info_Elternbeiträge mit Grenzen'!T67='Info_Elternbeiträge mit Grenzen'!AA$12),AND($A67&lt;$Y$13,'Info_Elternbeiträge mit Grenzen'!T67='Info_Elternbeiträge mit Grenzen'!AA$13))=TRUE,'Eingabe Kinderzahlen'!T67," ")</f>
        <v xml:space="preserve"> </v>
      </c>
      <c r="U67" s="301" t="str">
        <f>IF(OR(AND($A67&lt;$Y$9,'Info_Elternbeiträge mit Grenzen'!U67='Info_Elternbeiträge mit Grenzen'!AB$9),AND($A67&lt;$Y$10,'Info_Elternbeiträge mit Grenzen'!U67='Info_Elternbeiträge mit Grenzen'!AB$10),AND($A67&lt;$Y$11,'Info_Elternbeiträge mit Grenzen'!U67='Info_Elternbeiträge mit Grenzen'!AB$11),AND($A67&lt;$Y$12,'Info_Elternbeiträge mit Grenzen'!U67='Info_Elternbeiträge mit Grenzen'!AB$12),AND($A67&lt;$Y$13,'Info_Elternbeiträge mit Grenzen'!U67='Info_Elternbeiträge mit Grenzen'!AB$13))=TRUE,'Eingabe Kinderzahlen'!U67," ")</f>
        <v xml:space="preserve"> </v>
      </c>
      <c r="V67" s="301" t="str">
        <f>IF(OR(AND($A67&lt;$Y$9,'Info_Elternbeiträge mit Grenzen'!V67='Info_Elternbeiträge mit Grenzen'!AC$9),AND($A67&lt;$Y$10,'Info_Elternbeiträge mit Grenzen'!V67='Info_Elternbeiträge mit Grenzen'!AC$10),AND($A67&lt;$Y$11,'Info_Elternbeiträge mit Grenzen'!V67='Info_Elternbeiträge mit Grenzen'!AC$11),AND($A67&lt;$Y$12,'Info_Elternbeiträge mit Grenzen'!V67='Info_Elternbeiträge mit Grenzen'!AC$12),AND($A67&lt;$Y$13,'Info_Elternbeiträge mit Grenzen'!V67='Info_Elternbeiträge mit Grenzen'!AC$13))=TRUE,'Eingabe Kinderzahlen'!V67," ")</f>
        <v xml:space="preserve"> </v>
      </c>
      <c r="W67" s="301" t="str">
        <f>IF(OR(AND($A67&lt;$Y$9,'Info_Elternbeiträge mit Grenzen'!W67='Info_Elternbeiträge mit Grenzen'!AD$9),AND($A67&lt;$Y$10,'Info_Elternbeiträge mit Grenzen'!W67='Info_Elternbeiträge mit Grenzen'!AD$10),AND($A67&lt;$Y$11,'Info_Elternbeiträge mit Grenzen'!W67='Info_Elternbeiträge mit Grenzen'!AD$11),AND($A67&lt;$Y$12,'Info_Elternbeiträge mit Grenzen'!W67='Info_Elternbeiträge mit Grenzen'!AD$12),AND($A67&lt;$Y$13,'Info_Elternbeiträge mit Grenzen'!W67='Info_Elternbeiträge mit Grenzen'!AD$13))=TRUE,'Eingabe Kinderzahlen'!W67," ")</f>
        <v xml:space="preserve"> </v>
      </c>
    </row>
    <row r="68" spans="1:23" x14ac:dyDescent="0.25">
      <c r="A68" s="323">
        <f>Eingabe!A113</f>
        <v>8001</v>
      </c>
      <c r="B68" s="355" t="s">
        <v>6</v>
      </c>
      <c r="C68" s="252">
        <f>Eingabe!D113</f>
        <v>8100</v>
      </c>
      <c r="D68" s="298" t="str">
        <f>IF(OR(AND($A68&lt;$Y$9,'Info_Elternbeiträge mit Grenzen'!D68='Info_Elternbeiträge mit Grenzen'!Z$9),AND($A68&lt;$Y$10,'Info_Elternbeiträge mit Grenzen'!D68='Info_Elternbeiträge mit Grenzen'!Z$10),AND($A68&lt;$Y$11,'Info_Elternbeiträge mit Grenzen'!D68='Info_Elternbeiträge mit Grenzen'!Z$11),AND($A68&lt;$Y$12,'Info_Elternbeiträge mit Grenzen'!D68='Info_Elternbeiträge mit Grenzen'!Z$12),AND($A68&lt;$Y$13,'Info_Elternbeiträge mit Grenzen'!D68='Info_Elternbeiträge mit Grenzen'!Z$13))=TRUE,'Eingabe Kinderzahlen'!D68," ")</f>
        <v xml:space="preserve"> </v>
      </c>
      <c r="E68" s="298" t="str">
        <f>IF(OR(AND($A68&lt;$Y$9,'Info_Elternbeiträge mit Grenzen'!E68='Info_Elternbeiträge mit Grenzen'!AA$9),AND($A68&lt;$Y$10,'Info_Elternbeiträge mit Grenzen'!E68='Info_Elternbeiträge mit Grenzen'!AA$10),AND($A68&lt;$Y$11,'Info_Elternbeiträge mit Grenzen'!E68='Info_Elternbeiträge mit Grenzen'!AA$11),AND($A68&lt;$Y$12,'Info_Elternbeiträge mit Grenzen'!E68='Info_Elternbeiträge mit Grenzen'!AA$12),AND($A68&lt;$Y$13,'Info_Elternbeiträge mit Grenzen'!E68='Info_Elternbeiträge mit Grenzen'!AA$13))=TRUE,'Eingabe Kinderzahlen'!E68," ")</f>
        <v xml:space="preserve"> </v>
      </c>
      <c r="F68" s="298" t="str">
        <f>IF(OR(AND($A68&lt;$Y$9,'Info_Elternbeiträge mit Grenzen'!F68='Info_Elternbeiträge mit Grenzen'!AB$9),AND($A68&lt;$Y$10,'Info_Elternbeiträge mit Grenzen'!F68='Info_Elternbeiträge mit Grenzen'!AB$10),AND($A68&lt;$Y$11,'Info_Elternbeiträge mit Grenzen'!F68='Info_Elternbeiträge mit Grenzen'!AB$11),AND($A68&lt;$Y$12,'Info_Elternbeiträge mit Grenzen'!F68='Info_Elternbeiträge mit Grenzen'!AB$12),AND($A68&lt;$Y$13,'Info_Elternbeiträge mit Grenzen'!F68='Info_Elternbeiträge mit Grenzen'!AB$13))=TRUE,'Eingabe Kinderzahlen'!F68," ")</f>
        <v xml:space="preserve"> </v>
      </c>
      <c r="G68" s="298" t="str">
        <f>IF(OR(AND($A68&lt;$Y$9,'Info_Elternbeiträge mit Grenzen'!G68='Info_Elternbeiträge mit Grenzen'!AC$9),AND($A68&lt;$Y$10,'Info_Elternbeiträge mit Grenzen'!G68='Info_Elternbeiträge mit Grenzen'!AC$10),AND($A68&lt;$Y$11,'Info_Elternbeiträge mit Grenzen'!G68='Info_Elternbeiträge mit Grenzen'!AC$11),AND($A68&lt;$Y$12,'Info_Elternbeiträge mit Grenzen'!G68='Info_Elternbeiträge mit Grenzen'!AC$12),AND($A68&lt;$Y$13,'Info_Elternbeiträge mit Grenzen'!G68='Info_Elternbeiträge mit Grenzen'!AC$13))=TRUE,'Eingabe Kinderzahlen'!G68," ")</f>
        <v xml:space="preserve"> </v>
      </c>
      <c r="H68" s="298" t="str">
        <f>IF(OR(AND($A68&lt;$Y$9,'Info_Elternbeiträge mit Grenzen'!H68='Info_Elternbeiträge mit Grenzen'!AD$9),AND($A68&lt;$Y$10,'Info_Elternbeiträge mit Grenzen'!H68='Info_Elternbeiträge mit Grenzen'!AD$10),AND($A68&lt;$Y$11,'Info_Elternbeiträge mit Grenzen'!H68='Info_Elternbeiträge mit Grenzen'!AD$11),AND($A68&lt;$Y$12,'Info_Elternbeiträge mit Grenzen'!H68='Info_Elternbeiträge mit Grenzen'!AD$12),AND($A68&lt;$Y$13,'Info_Elternbeiträge mit Grenzen'!H68='Info_Elternbeiträge mit Grenzen'!AD$13))=TRUE,'Eingabe Kinderzahlen'!H68," ")</f>
        <v xml:space="preserve"> </v>
      </c>
      <c r="I68" s="299" t="str">
        <f>IF(OR(AND($A68&lt;$Y$9,'Info_Elternbeiträge mit Grenzen'!I68='Info_Elternbeiträge mit Grenzen'!Z$9),AND($A68&lt;$Y$10,'Info_Elternbeiträge mit Grenzen'!I68='Info_Elternbeiträge mit Grenzen'!Z$10),AND($A68&lt;$Y$11,'Info_Elternbeiträge mit Grenzen'!I68='Info_Elternbeiträge mit Grenzen'!Z$11),AND($A68&lt;$Y$12,'Info_Elternbeiträge mit Grenzen'!I68='Info_Elternbeiträge mit Grenzen'!Z$12),AND($A68&lt;$Y$13,'Info_Elternbeiträge mit Grenzen'!I68='Info_Elternbeiträge mit Grenzen'!Z$13))=TRUE,'Eingabe Kinderzahlen'!I68," ")</f>
        <v xml:space="preserve"> </v>
      </c>
      <c r="J68" s="299" t="str">
        <f>IF(OR(AND($A68&lt;$Y$9,'Info_Elternbeiträge mit Grenzen'!J68='Info_Elternbeiträge mit Grenzen'!AA$9),AND($A68&lt;$Y$10,'Info_Elternbeiträge mit Grenzen'!J68='Info_Elternbeiträge mit Grenzen'!AA$10),AND($A68&lt;$Y$11,'Info_Elternbeiträge mit Grenzen'!J68='Info_Elternbeiträge mit Grenzen'!AA$11),AND($A68&lt;$Y$12,'Info_Elternbeiträge mit Grenzen'!J68='Info_Elternbeiträge mit Grenzen'!AA$12),AND($A68&lt;$Y$13,'Info_Elternbeiträge mit Grenzen'!J68='Info_Elternbeiträge mit Grenzen'!AA$13))=TRUE,'Eingabe Kinderzahlen'!J68," ")</f>
        <v xml:space="preserve"> </v>
      </c>
      <c r="K68" s="299" t="str">
        <f>IF(OR(AND($A68&lt;$Y$9,'Info_Elternbeiträge mit Grenzen'!K68='Info_Elternbeiträge mit Grenzen'!AB$9),AND($A68&lt;$Y$10,'Info_Elternbeiträge mit Grenzen'!K68='Info_Elternbeiträge mit Grenzen'!AB$10),AND($A68&lt;$Y$11,'Info_Elternbeiträge mit Grenzen'!K68='Info_Elternbeiträge mit Grenzen'!AB$11),AND($A68&lt;$Y$12,'Info_Elternbeiträge mit Grenzen'!K68='Info_Elternbeiträge mit Grenzen'!AB$12),AND($A68&lt;$Y$13,'Info_Elternbeiträge mit Grenzen'!K68='Info_Elternbeiträge mit Grenzen'!AB$13))=TRUE,'Eingabe Kinderzahlen'!K68," ")</f>
        <v xml:space="preserve"> </v>
      </c>
      <c r="L68" s="299" t="str">
        <f>IF(OR(AND($A68&lt;$Y$9,'Info_Elternbeiträge mit Grenzen'!L68='Info_Elternbeiträge mit Grenzen'!AC$9),AND($A68&lt;$Y$10,'Info_Elternbeiträge mit Grenzen'!L68='Info_Elternbeiträge mit Grenzen'!AC$10),AND($A68&lt;$Y$11,'Info_Elternbeiträge mit Grenzen'!L68='Info_Elternbeiträge mit Grenzen'!AC$11),AND($A68&lt;$Y$12,'Info_Elternbeiträge mit Grenzen'!L68='Info_Elternbeiträge mit Grenzen'!AC$12),AND($A68&lt;$Y$13,'Info_Elternbeiträge mit Grenzen'!L68='Info_Elternbeiträge mit Grenzen'!AC$13))=TRUE,'Eingabe Kinderzahlen'!L68," ")</f>
        <v xml:space="preserve"> </v>
      </c>
      <c r="M68" s="299" t="str">
        <f>IF(OR(AND($A68&lt;$Y$9,'Info_Elternbeiträge mit Grenzen'!M68='Info_Elternbeiträge mit Grenzen'!AD$9),AND($A68&lt;$Y$10,'Info_Elternbeiträge mit Grenzen'!M68='Info_Elternbeiträge mit Grenzen'!AD$10),AND($A68&lt;$Y$11,'Info_Elternbeiträge mit Grenzen'!M68='Info_Elternbeiträge mit Grenzen'!AD$11),AND($A68&lt;$Y$12,'Info_Elternbeiträge mit Grenzen'!M68='Info_Elternbeiträge mit Grenzen'!AD$12),AND($A68&lt;$Y$13,'Info_Elternbeiträge mit Grenzen'!M68='Info_Elternbeiträge mit Grenzen'!AD$13))=TRUE,'Eingabe Kinderzahlen'!M68," ")</f>
        <v xml:space="preserve"> </v>
      </c>
      <c r="N68" s="300" t="str">
        <f>IF(OR(AND($A68&lt;$Y$9,'Info_Elternbeiträge mit Grenzen'!N68='Info_Elternbeiträge mit Grenzen'!Z$9),AND($A68&lt;$Y$10,'Info_Elternbeiträge mit Grenzen'!N68='Info_Elternbeiträge mit Grenzen'!Z$10),AND($A68&lt;$Y$11,'Info_Elternbeiträge mit Grenzen'!N68='Info_Elternbeiträge mit Grenzen'!Z$11),AND($A68&lt;$Y$12,'Info_Elternbeiträge mit Grenzen'!N68='Info_Elternbeiträge mit Grenzen'!Z$12),AND($A68&lt;$Y$13,'Info_Elternbeiträge mit Grenzen'!N68='Info_Elternbeiträge mit Grenzen'!Z$13))=TRUE,'Eingabe Kinderzahlen'!N68," ")</f>
        <v xml:space="preserve"> </v>
      </c>
      <c r="O68" s="300" t="str">
        <f>IF(OR(AND($A68&lt;$Y$9,'Info_Elternbeiträge mit Grenzen'!O68='Info_Elternbeiträge mit Grenzen'!AA$9),AND($A68&lt;$Y$10,'Info_Elternbeiträge mit Grenzen'!O68='Info_Elternbeiträge mit Grenzen'!AA$10),AND($A68&lt;$Y$11,'Info_Elternbeiträge mit Grenzen'!O68='Info_Elternbeiträge mit Grenzen'!AA$11),AND($A68&lt;$Y$12,'Info_Elternbeiträge mit Grenzen'!O68='Info_Elternbeiträge mit Grenzen'!AA$12),AND($A68&lt;$Y$13,'Info_Elternbeiträge mit Grenzen'!O68='Info_Elternbeiträge mit Grenzen'!AA$13))=TRUE,'Eingabe Kinderzahlen'!O68," ")</f>
        <v xml:space="preserve"> </v>
      </c>
      <c r="P68" s="300" t="str">
        <f>IF(OR(AND($A68&lt;$Y$9,'Info_Elternbeiträge mit Grenzen'!P68='Info_Elternbeiträge mit Grenzen'!AB$9),AND($A68&lt;$Y$10,'Info_Elternbeiträge mit Grenzen'!P68='Info_Elternbeiträge mit Grenzen'!AB$10),AND($A68&lt;$Y$11,'Info_Elternbeiträge mit Grenzen'!P68='Info_Elternbeiträge mit Grenzen'!AB$11),AND($A68&lt;$Y$12,'Info_Elternbeiträge mit Grenzen'!P68='Info_Elternbeiträge mit Grenzen'!AB$12),AND($A68&lt;$Y$13,'Info_Elternbeiträge mit Grenzen'!P68='Info_Elternbeiträge mit Grenzen'!AB$13))=TRUE,'Eingabe Kinderzahlen'!P68," ")</f>
        <v xml:space="preserve"> </v>
      </c>
      <c r="Q68" s="300" t="str">
        <f>IF(OR(AND($A68&lt;$Y$9,'Info_Elternbeiträge mit Grenzen'!Q68='Info_Elternbeiträge mit Grenzen'!AC$9),AND($A68&lt;$Y$10,'Info_Elternbeiträge mit Grenzen'!Q68='Info_Elternbeiträge mit Grenzen'!AC$10),AND($A68&lt;$Y$11,'Info_Elternbeiträge mit Grenzen'!Q68='Info_Elternbeiträge mit Grenzen'!AC$11),AND($A68&lt;$Y$12,'Info_Elternbeiträge mit Grenzen'!Q68='Info_Elternbeiträge mit Grenzen'!AC$12),AND($A68&lt;$Y$13,'Info_Elternbeiträge mit Grenzen'!Q68='Info_Elternbeiträge mit Grenzen'!AC$13))=TRUE,'Eingabe Kinderzahlen'!Q68," ")</f>
        <v xml:space="preserve"> </v>
      </c>
      <c r="R68" s="300" t="str">
        <f>IF(OR(AND($A68&lt;$Y$9,'Info_Elternbeiträge mit Grenzen'!R68='Info_Elternbeiträge mit Grenzen'!AD$9),AND($A68&lt;$Y$10,'Info_Elternbeiträge mit Grenzen'!R68='Info_Elternbeiträge mit Grenzen'!AD$10),AND($A68&lt;$Y$11,'Info_Elternbeiträge mit Grenzen'!R68='Info_Elternbeiträge mit Grenzen'!AD$11),AND($A68&lt;$Y$12,'Info_Elternbeiträge mit Grenzen'!R68='Info_Elternbeiträge mit Grenzen'!AD$12),AND($A68&lt;$Y$13,'Info_Elternbeiträge mit Grenzen'!R68='Info_Elternbeiträge mit Grenzen'!AD$13))=TRUE,'Eingabe Kinderzahlen'!R68," ")</f>
        <v xml:space="preserve"> </v>
      </c>
      <c r="S68" s="301" t="str">
        <f>IF(OR(AND($A68&lt;$Y$9,'Info_Elternbeiträge mit Grenzen'!S68='Info_Elternbeiträge mit Grenzen'!Z$9),AND($A68&lt;$Y$10,'Info_Elternbeiträge mit Grenzen'!S68='Info_Elternbeiträge mit Grenzen'!Z$10),AND($A68&lt;$Y$11,'Info_Elternbeiträge mit Grenzen'!S68='Info_Elternbeiträge mit Grenzen'!Z$11),AND($A68&lt;$Y$12,'Info_Elternbeiträge mit Grenzen'!S68='Info_Elternbeiträge mit Grenzen'!Z$12),AND($A68&lt;$Y$13,'Info_Elternbeiträge mit Grenzen'!S68='Info_Elternbeiträge mit Grenzen'!Z$13))=TRUE,'Eingabe Kinderzahlen'!S68," ")</f>
        <v xml:space="preserve"> </v>
      </c>
      <c r="T68" s="301" t="str">
        <f>IF(OR(AND($A68&lt;$Y$9,'Info_Elternbeiträge mit Grenzen'!T68='Info_Elternbeiträge mit Grenzen'!AA$9),AND($A68&lt;$Y$10,'Info_Elternbeiträge mit Grenzen'!T68='Info_Elternbeiträge mit Grenzen'!AA$10),AND($A68&lt;$Y$11,'Info_Elternbeiträge mit Grenzen'!T68='Info_Elternbeiträge mit Grenzen'!AA$11),AND($A68&lt;$Y$12,'Info_Elternbeiträge mit Grenzen'!T68='Info_Elternbeiträge mit Grenzen'!AA$12),AND($A68&lt;$Y$13,'Info_Elternbeiträge mit Grenzen'!T68='Info_Elternbeiträge mit Grenzen'!AA$13))=TRUE,'Eingabe Kinderzahlen'!T68," ")</f>
        <v xml:space="preserve"> </v>
      </c>
      <c r="U68" s="301" t="str">
        <f>IF(OR(AND($A68&lt;$Y$9,'Info_Elternbeiträge mit Grenzen'!U68='Info_Elternbeiträge mit Grenzen'!AB$9),AND($A68&lt;$Y$10,'Info_Elternbeiträge mit Grenzen'!U68='Info_Elternbeiträge mit Grenzen'!AB$10),AND($A68&lt;$Y$11,'Info_Elternbeiträge mit Grenzen'!U68='Info_Elternbeiträge mit Grenzen'!AB$11),AND($A68&lt;$Y$12,'Info_Elternbeiträge mit Grenzen'!U68='Info_Elternbeiträge mit Grenzen'!AB$12),AND($A68&lt;$Y$13,'Info_Elternbeiträge mit Grenzen'!U68='Info_Elternbeiträge mit Grenzen'!AB$13))=TRUE,'Eingabe Kinderzahlen'!U68," ")</f>
        <v xml:space="preserve"> </v>
      </c>
      <c r="V68" s="301" t="str">
        <f>IF(OR(AND($A68&lt;$Y$9,'Info_Elternbeiträge mit Grenzen'!V68='Info_Elternbeiträge mit Grenzen'!AC$9),AND($A68&lt;$Y$10,'Info_Elternbeiträge mit Grenzen'!V68='Info_Elternbeiträge mit Grenzen'!AC$10),AND($A68&lt;$Y$11,'Info_Elternbeiträge mit Grenzen'!V68='Info_Elternbeiträge mit Grenzen'!AC$11),AND($A68&lt;$Y$12,'Info_Elternbeiträge mit Grenzen'!V68='Info_Elternbeiträge mit Grenzen'!AC$12),AND($A68&lt;$Y$13,'Info_Elternbeiträge mit Grenzen'!V68='Info_Elternbeiträge mit Grenzen'!AC$13))=TRUE,'Eingabe Kinderzahlen'!V68," ")</f>
        <v xml:space="preserve"> </v>
      </c>
      <c r="W68" s="301" t="str">
        <f>IF(OR(AND($A68&lt;$Y$9,'Info_Elternbeiträge mit Grenzen'!W68='Info_Elternbeiträge mit Grenzen'!AD$9),AND($A68&lt;$Y$10,'Info_Elternbeiträge mit Grenzen'!W68='Info_Elternbeiträge mit Grenzen'!AD$10),AND($A68&lt;$Y$11,'Info_Elternbeiträge mit Grenzen'!W68='Info_Elternbeiträge mit Grenzen'!AD$11),AND($A68&lt;$Y$12,'Info_Elternbeiträge mit Grenzen'!W68='Info_Elternbeiträge mit Grenzen'!AD$12),AND($A68&lt;$Y$13,'Info_Elternbeiträge mit Grenzen'!W68='Info_Elternbeiträge mit Grenzen'!AD$13))=TRUE,'Eingabe Kinderzahlen'!W68," ")</f>
        <v xml:space="preserve"> </v>
      </c>
    </row>
    <row r="69" spans="1:23" x14ac:dyDescent="0.25">
      <c r="A69" s="323">
        <f>Eingabe!A114</f>
        <v>8101</v>
      </c>
      <c r="B69" s="355" t="s">
        <v>6</v>
      </c>
      <c r="C69" s="252">
        <f>Eingabe!D114</f>
        <v>8200</v>
      </c>
      <c r="D69" s="298" t="str">
        <f>IF(OR(AND($A69&lt;$Y$9,'Info_Elternbeiträge mit Grenzen'!D69='Info_Elternbeiträge mit Grenzen'!Z$9),AND($A69&lt;$Y$10,'Info_Elternbeiträge mit Grenzen'!D69='Info_Elternbeiträge mit Grenzen'!Z$10),AND($A69&lt;$Y$11,'Info_Elternbeiträge mit Grenzen'!D69='Info_Elternbeiträge mit Grenzen'!Z$11),AND($A69&lt;$Y$12,'Info_Elternbeiträge mit Grenzen'!D69='Info_Elternbeiträge mit Grenzen'!Z$12),AND($A69&lt;$Y$13,'Info_Elternbeiträge mit Grenzen'!D69='Info_Elternbeiträge mit Grenzen'!Z$13))=TRUE,'Eingabe Kinderzahlen'!D69," ")</f>
        <v xml:space="preserve"> </v>
      </c>
      <c r="E69" s="298" t="str">
        <f>IF(OR(AND($A69&lt;$Y$9,'Info_Elternbeiträge mit Grenzen'!E69='Info_Elternbeiträge mit Grenzen'!AA$9),AND($A69&lt;$Y$10,'Info_Elternbeiträge mit Grenzen'!E69='Info_Elternbeiträge mit Grenzen'!AA$10),AND($A69&lt;$Y$11,'Info_Elternbeiträge mit Grenzen'!E69='Info_Elternbeiträge mit Grenzen'!AA$11),AND($A69&lt;$Y$12,'Info_Elternbeiträge mit Grenzen'!E69='Info_Elternbeiträge mit Grenzen'!AA$12),AND($A69&lt;$Y$13,'Info_Elternbeiträge mit Grenzen'!E69='Info_Elternbeiträge mit Grenzen'!AA$13))=TRUE,'Eingabe Kinderzahlen'!E69," ")</f>
        <v xml:space="preserve"> </v>
      </c>
      <c r="F69" s="298" t="str">
        <f>IF(OR(AND($A69&lt;$Y$9,'Info_Elternbeiträge mit Grenzen'!F69='Info_Elternbeiträge mit Grenzen'!AB$9),AND($A69&lt;$Y$10,'Info_Elternbeiträge mit Grenzen'!F69='Info_Elternbeiträge mit Grenzen'!AB$10),AND($A69&lt;$Y$11,'Info_Elternbeiträge mit Grenzen'!F69='Info_Elternbeiträge mit Grenzen'!AB$11),AND($A69&lt;$Y$12,'Info_Elternbeiträge mit Grenzen'!F69='Info_Elternbeiträge mit Grenzen'!AB$12),AND($A69&lt;$Y$13,'Info_Elternbeiträge mit Grenzen'!F69='Info_Elternbeiträge mit Grenzen'!AB$13))=TRUE,'Eingabe Kinderzahlen'!F69," ")</f>
        <v xml:space="preserve"> </v>
      </c>
      <c r="G69" s="298" t="str">
        <f>IF(OR(AND($A69&lt;$Y$9,'Info_Elternbeiträge mit Grenzen'!G69='Info_Elternbeiträge mit Grenzen'!AC$9),AND($A69&lt;$Y$10,'Info_Elternbeiträge mit Grenzen'!G69='Info_Elternbeiträge mit Grenzen'!AC$10),AND($A69&lt;$Y$11,'Info_Elternbeiträge mit Grenzen'!G69='Info_Elternbeiträge mit Grenzen'!AC$11),AND($A69&lt;$Y$12,'Info_Elternbeiträge mit Grenzen'!G69='Info_Elternbeiträge mit Grenzen'!AC$12),AND($A69&lt;$Y$13,'Info_Elternbeiträge mit Grenzen'!G69='Info_Elternbeiträge mit Grenzen'!AC$13))=TRUE,'Eingabe Kinderzahlen'!G69," ")</f>
        <v xml:space="preserve"> </v>
      </c>
      <c r="H69" s="298" t="str">
        <f>IF(OR(AND($A69&lt;$Y$9,'Info_Elternbeiträge mit Grenzen'!H69='Info_Elternbeiträge mit Grenzen'!AD$9),AND($A69&lt;$Y$10,'Info_Elternbeiträge mit Grenzen'!H69='Info_Elternbeiträge mit Grenzen'!AD$10),AND($A69&lt;$Y$11,'Info_Elternbeiträge mit Grenzen'!H69='Info_Elternbeiträge mit Grenzen'!AD$11),AND($A69&lt;$Y$12,'Info_Elternbeiträge mit Grenzen'!H69='Info_Elternbeiträge mit Grenzen'!AD$12),AND($A69&lt;$Y$13,'Info_Elternbeiträge mit Grenzen'!H69='Info_Elternbeiträge mit Grenzen'!AD$13))=TRUE,'Eingabe Kinderzahlen'!H69," ")</f>
        <v xml:space="preserve"> </v>
      </c>
      <c r="I69" s="299" t="str">
        <f>IF(OR(AND($A69&lt;$Y$9,'Info_Elternbeiträge mit Grenzen'!I69='Info_Elternbeiträge mit Grenzen'!Z$9),AND($A69&lt;$Y$10,'Info_Elternbeiträge mit Grenzen'!I69='Info_Elternbeiträge mit Grenzen'!Z$10),AND($A69&lt;$Y$11,'Info_Elternbeiträge mit Grenzen'!I69='Info_Elternbeiträge mit Grenzen'!Z$11),AND($A69&lt;$Y$12,'Info_Elternbeiträge mit Grenzen'!I69='Info_Elternbeiträge mit Grenzen'!Z$12),AND($A69&lt;$Y$13,'Info_Elternbeiträge mit Grenzen'!I69='Info_Elternbeiträge mit Grenzen'!Z$13))=TRUE,'Eingabe Kinderzahlen'!I69," ")</f>
        <v xml:space="preserve"> </v>
      </c>
      <c r="J69" s="299" t="str">
        <f>IF(OR(AND($A69&lt;$Y$9,'Info_Elternbeiträge mit Grenzen'!J69='Info_Elternbeiträge mit Grenzen'!AA$9),AND($A69&lt;$Y$10,'Info_Elternbeiträge mit Grenzen'!J69='Info_Elternbeiträge mit Grenzen'!AA$10),AND($A69&lt;$Y$11,'Info_Elternbeiträge mit Grenzen'!J69='Info_Elternbeiträge mit Grenzen'!AA$11),AND($A69&lt;$Y$12,'Info_Elternbeiträge mit Grenzen'!J69='Info_Elternbeiträge mit Grenzen'!AA$12),AND($A69&lt;$Y$13,'Info_Elternbeiträge mit Grenzen'!J69='Info_Elternbeiträge mit Grenzen'!AA$13))=TRUE,'Eingabe Kinderzahlen'!J69," ")</f>
        <v xml:space="preserve"> </v>
      </c>
      <c r="K69" s="299" t="str">
        <f>IF(OR(AND($A69&lt;$Y$9,'Info_Elternbeiträge mit Grenzen'!K69='Info_Elternbeiträge mit Grenzen'!AB$9),AND($A69&lt;$Y$10,'Info_Elternbeiträge mit Grenzen'!K69='Info_Elternbeiträge mit Grenzen'!AB$10),AND($A69&lt;$Y$11,'Info_Elternbeiträge mit Grenzen'!K69='Info_Elternbeiträge mit Grenzen'!AB$11),AND($A69&lt;$Y$12,'Info_Elternbeiträge mit Grenzen'!K69='Info_Elternbeiträge mit Grenzen'!AB$12),AND($A69&lt;$Y$13,'Info_Elternbeiträge mit Grenzen'!K69='Info_Elternbeiträge mit Grenzen'!AB$13))=TRUE,'Eingabe Kinderzahlen'!K69," ")</f>
        <v xml:space="preserve"> </v>
      </c>
      <c r="L69" s="299" t="str">
        <f>IF(OR(AND($A69&lt;$Y$9,'Info_Elternbeiträge mit Grenzen'!L69='Info_Elternbeiträge mit Grenzen'!AC$9),AND($A69&lt;$Y$10,'Info_Elternbeiträge mit Grenzen'!L69='Info_Elternbeiträge mit Grenzen'!AC$10),AND($A69&lt;$Y$11,'Info_Elternbeiträge mit Grenzen'!L69='Info_Elternbeiträge mit Grenzen'!AC$11),AND($A69&lt;$Y$12,'Info_Elternbeiträge mit Grenzen'!L69='Info_Elternbeiträge mit Grenzen'!AC$12),AND($A69&lt;$Y$13,'Info_Elternbeiträge mit Grenzen'!L69='Info_Elternbeiträge mit Grenzen'!AC$13))=TRUE,'Eingabe Kinderzahlen'!L69," ")</f>
        <v xml:space="preserve"> </v>
      </c>
      <c r="M69" s="299" t="str">
        <f>IF(OR(AND($A69&lt;$Y$9,'Info_Elternbeiträge mit Grenzen'!M69='Info_Elternbeiträge mit Grenzen'!AD$9),AND($A69&lt;$Y$10,'Info_Elternbeiträge mit Grenzen'!M69='Info_Elternbeiträge mit Grenzen'!AD$10),AND($A69&lt;$Y$11,'Info_Elternbeiträge mit Grenzen'!M69='Info_Elternbeiträge mit Grenzen'!AD$11),AND($A69&lt;$Y$12,'Info_Elternbeiträge mit Grenzen'!M69='Info_Elternbeiträge mit Grenzen'!AD$12),AND($A69&lt;$Y$13,'Info_Elternbeiträge mit Grenzen'!M69='Info_Elternbeiträge mit Grenzen'!AD$13))=TRUE,'Eingabe Kinderzahlen'!M69," ")</f>
        <v xml:space="preserve"> </v>
      </c>
      <c r="N69" s="300" t="str">
        <f>IF(OR(AND($A69&lt;$Y$9,'Info_Elternbeiträge mit Grenzen'!N69='Info_Elternbeiträge mit Grenzen'!Z$9),AND($A69&lt;$Y$10,'Info_Elternbeiträge mit Grenzen'!N69='Info_Elternbeiträge mit Grenzen'!Z$10),AND($A69&lt;$Y$11,'Info_Elternbeiträge mit Grenzen'!N69='Info_Elternbeiträge mit Grenzen'!Z$11),AND($A69&lt;$Y$12,'Info_Elternbeiträge mit Grenzen'!N69='Info_Elternbeiträge mit Grenzen'!Z$12),AND($A69&lt;$Y$13,'Info_Elternbeiträge mit Grenzen'!N69='Info_Elternbeiträge mit Grenzen'!Z$13))=TRUE,'Eingabe Kinderzahlen'!N69," ")</f>
        <v xml:space="preserve"> </v>
      </c>
      <c r="O69" s="300" t="str">
        <f>IF(OR(AND($A69&lt;$Y$9,'Info_Elternbeiträge mit Grenzen'!O69='Info_Elternbeiträge mit Grenzen'!AA$9),AND($A69&lt;$Y$10,'Info_Elternbeiträge mit Grenzen'!O69='Info_Elternbeiträge mit Grenzen'!AA$10),AND($A69&lt;$Y$11,'Info_Elternbeiträge mit Grenzen'!O69='Info_Elternbeiträge mit Grenzen'!AA$11),AND($A69&lt;$Y$12,'Info_Elternbeiträge mit Grenzen'!O69='Info_Elternbeiträge mit Grenzen'!AA$12),AND($A69&lt;$Y$13,'Info_Elternbeiträge mit Grenzen'!O69='Info_Elternbeiträge mit Grenzen'!AA$13))=TRUE,'Eingabe Kinderzahlen'!O69," ")</f>
        <v xml:space="preserve"> </v>
      </c>
      <c r="P69" s="300" t="str">
        <f>IF(OR(AND($A69&lt;$Y$9,'Info_Elternbeiträge mit Grenzen'!P69='Info_Elternbeiträge mit Grenzen'!AB$9),AND($A69&lt;$Y$10,'Info_Elternbeiträge mit Grenzen'!P69='Info_Elternbeiträge mit Grenzen'!AB$10),AND($A69&lt;$Y$11,'Info_Elternbeiträge mit Grenzen'!P69='Info_Elternbeiträge mit Grenzen'!AB$11),AND($A69&lt;$Y$12,'Info_Elternbeiträge mit Grenzen'!P69='Info_Elternbeiträge mit Grenzen'!AB$12),AND($A69&lt;$Y$13,'Info_Elternbeiträge mit Grenzen'!P69='Info_Elternbeiträge mit Grenzen'!AB$13))=TRUE,'Eingabe Kinderzahlen'!P69," ")</f>
        <v xml:space="preserve"> </v>
      </c>
      <c r="Q69" s="300" t="str">
        <f>IF(OR(AND($A69&lt;$Y$9,'Info_Elternbeiträge mit Grenzen'!Q69='Info_Elternbeiträge mit Grenzen'!AC$9),AND($A69&lt;$Y$10,'Info_Elternbeiträge mit Grenzen'!Q69='Info_Elternbeiträge mit Grenzen'!AC$10),AND($A69&lt;$Y$11,'Info_Elternbeiträge mit Grenzen'!Q69='Info_Elternbeiträge mit Grenzen'!AC$11),AND($A69&lt;$Y$12,'Info_Elternbeiträge mit Grenzen'!Q69='Info_Elternbeiträge mit Grenzen'!AC$12),AND($A69&lt;$Y$13,'Info_Elternbeiträge mit Grenzen'!Q69='Info_Elternbeiträge mit Grenzen'!AC$13))=TRUE,'Eingabe Kinderzahlen'!Q69," ")</f>
        <v xml:space="preserve"> </v>
      </c>
      <c r="R69" s="300" t="str">
        <f>IF(OR(AND($A69&lt;$Y$9,'Info_Elternbeiträge mit Grenzen'!R69='Info_Elternbeiträge mit Grenzen'!AD$9),AND($A69&lt;$Y$10,'Info_Elternbeiträge mit Grenzen'!R69='Info_Elternbeiträge mit Grenzen'!AD$10),AND($A69&lt;$Y$11,'Info_Elternbeiträge mit Grenzen'!R69='Info_Elternbeiträge mit Grenzen'!AD$11),AND($A69&lt;$Y$12,'Info_Elternbeiträge mit Grenzen'!R69='Info_Elternbeiträge mit Grenzen'!AD$12),AND($A69&lt;$Y$13,'Info_Elternbeiträge mit Grenzen'!R69='Info_Elternbeiträge mit Grenzen'!AD$13))=TRUE,'Eingabe Kinderzahlen'!R69," ")</f>
        <v xml:space="preserve"> </v>
      </c>
      <c r="S69" s="301" t="str">
        <f>IF(OR(AND($A69&lt;$Y$9,'Info_Elternbeiträge mit Grenzen'!S69='Info_Elternbeiträge mit Grenzen'!Z$9),AND($A69&lt;$Y$10,'Info_Elternbeiträge mit Grenzen'!S69='Info_Elternbeiträge mit Grenzen'!Z$10),AND($A69&lt;$Y$11,'Info_Elternbeiträge mit Grenzen'!S69='Info_Elternbeiträge mit Grenzen'!Z$11),AND($A69&lt;$Y$12,'Info_Elternbeiträge mit Grenzen'!S69='Info_Elternbeiträge mit Grenzen'!Z$12),AND($A69&lt;$Y$13,'Info_Elternbeiträge mit Grenzen'!S69='Info_Elternbeiträge mit Grenzen'!Z$13))=TRUE,'Eingabe Kinderzahlen'!S69," ")</f>
        <v xml:space="preserve"> </v>
      </c>
      <c r="T69" s="301" t="str">
        <f>IF(OR(AND($A69&lt;$Y$9,'Info_Elternbeiträge mit Grenzen'!T69='Info_Elternbeiträge mit Grenzen'!AA$9),AND($A69&lt;$Y$10,'Info_Elternbeiträge mit Grenzen'!T69='Info_Elternbeiträge mit Grenzen'!AA$10),AND($A69&lt;$Y$11,'Info_Elternbeiträge mit Grenzen'!T69='Info_Elternbeiträge mit Grenzen'!AA$11),AND($A69&lt;$Y$12,'Info_Elternbeiträge mit Grenzen'!T69='Info_Elternbeiträge mit Grenzen'!AA$12),AND($A69&lt;$Y$13,'Info_Elternbeiträge mit Grenzen'!T69='Info_Elternbeiträge mit Grenzen'!AA$13))=TRUE,'Eingabe Kinderzahlen'!T69," ")</f>
        <v xml:space="preserve"> </v>
      </c>
      <c r="U69" s="301" t="str">
        <f>IF(OR(AND($A69&lt;$Y$9,'Info_Elternbeiträge mit Grenzen'!U69='Info_Elternbeiträge mit Grenzen'!AB$9),AND($A69&lt;$Y$10,'Info_Elternbeiträge mit Grenzen'!U69='Info_Elternbeiträge mit Grenzen'!AB$10),AND($A69&lt;$Y$11,'Info_Elternbeiträge mit Grenzen'!U69='Info_Elternbeiträge mit Grenzen'!AB$11),AND($A69&lt;$Y$12,'Info_Elternbeiträge mit Grenzen'!U69='Info_Elternbeiträge mit Grenzen'!AB$12),AND($A69&lt;$Y$13,'Info_Elternbeiträge mit Grenzen'!U69='Info_Elternbeiträge mit Grenzen'!AB$13))=TRUE,'Eingabe Kinderzahlen'!U69," ")</f>
        <v xml:space="preserve"> </v>
      </c>
      <c r="V69" s="301" t="str">
        <f>IF(OR(AND($A69&lt;$Y$9,'Info_Elternbeiträge mit Grenzen'!V69='Info_Elternbeiträge mit Grenzen'!AC$9),AND($A69&lt;$Y$10,'Info_Elternbeiträge mit Grenzen'!V69='Info_Elternbeiträge mit Grenzen'!AC$10),AND($A69&lt;$Y$11,'Info_Elternbeiträge mit Grenzen'!V69='Info_Elternbeiträge mit Grenzen'!AC$11),AND($A69&lt;$Y$12,'Info_Elternbeiträge mit Grenzen'!V69='Info_Elternbeiträge mit Grenzen'!AC$12),AND($A69&lt;$Y$13,'Info_Elternbeiträge mit Grenzen'!V69='Info_Elternbeiträge mit Grenzen'!AC$13))=TRUE,'Eingabe Kinderzahlen'!V69," ")</f>
        <v xml:space="preserve"> </v>
      </c>
      <c r="W69" s="301" t="str">
        <f>IF(OR(AND($A69&lt;$Y$9,'Info_Elternbeiträge mit Grenzen'!W69='Info_Elternbeiträge mit Grenzen'!AD$9),AND($A69&lt;$Y$10,'Info_Elternbeiträge mit Grenzen'!W69='Info_Elternbeiträge mit Grenzen'!AD$10),AND($A69&lt;$Y$11,'Info_Elternbeiträge mit Grenzen'!W69='Info_Elternbeiträge mit Grenzen'!AD$11),AND($A69&lt;$Y$12,'Info_Elternbeiträge mit Grenzen'!W69='Info_Elternbeiträge mit Grenzen'!AD$12),AND($A69&lt;$Y$13,'Info_Elternbeiträge mit Grenzen'!W69='Info_Elternbeiträge mit Grenzen'!AD$13))=TRUE,'Eingabe Kinderzahlen'!W69," ")</f>
        <v xml:space="preserve"> </v>
      </c>
    </row>
    <row r="70" spans="1:23" hidden="1" x14ac:dyDescent="0.25">
      <c r="A70" s="323">
        <f>Eingabe!A115</f>
        <v>8201</v>
      </c>
      <c r="B70" s="355" t="s">
        <v>6</v>
      </c>
      <c r="C70" s="252">
        <f>Eingabe!D115</f>
        <v>8300</v>
      </c>
      <c r="D70" s="298" t="str">
        <f>IF(OR(AND($A70&lt;$Y$9,'Info_Elternbeiträge mit Grenzen'!D70='Info_Elternbeiträge mit Grenzen'!Z$9),AND($A70&lt;$Y$10,'Info_Elternbeiträge mit Grenzen'!D70='Info_Elternbeiträge mit Grenzen'!Z$10),AND($A70&lt;$Y$11,'Info_Elternbeiträge mit Grenzen'!D70='Info_Elternbeiträge mit Grenzen'!Z$11),AND($A70&lt;$Y$12,'Info_Elternbeiträge mit Grenzen'!D70='Info_Elternbeiträge mit Grenzen'!Z$12),AND($A70&lt;$Y$13,'Info_Elternbeiträge mit Grenzen'!D70='Info_Elternbeiträge mit Grenzen'!Z$13))=TRUE,'Eingabe Kinderzahlen'!D70," ")</f>
        <v xml:space="preserve"> </v>
      </c>
      <c r="E70" s="298" t="str">
        <f>IF(OR(AND($A70&lt;$Y$9,'Info_Elternbeiträge mit Grenzen'!E70='Info_Elternbeiträge mit Grenzen'!AA$9),AND($A70&lt;$Y$10,'Info_Elternbeiträge mit Grenzen'!E70='Info_Elternbeiträge mit Grenzen'!AA$10),AND($A70&lt;$Y$11,'Info_Elternbeiträge mit Grenzen'!E70='Info_Elternbeiträge mit Grenzen'!AA$11),AND($A70&lt;$Y$12,'Info_Elternbeiträge mit Grenzen'!E70='Info_Elternbeiträge mit Grenzen'!AA$12),AND($A70&lt;$Y$13,'Info_Elternbeiträge mit Grenzen'!E70='Info_Elternbeiträge mit Grenzen'!AA$13))=TRUE,'Eingabe Kinderzahlen'!E70," ")</f>
        <v xml:space="preserve"> </v>
      </c>
      <c r="F70" s="298" t="str">
        <f>IF(OR(AND($A70&lt;$Y$9,'Info_Elternbeiträge mit Grenzen'!F70='Info_Elternbeiträge mit Grenzen'!AB$9),AND($A70&lt;$Y$10,'Info_Elternbeiträge mit Grenzen'!F70='Info_Elternbeiträge mit Grenzen'!AB$10),AND($A70&lt;$Y$11,'Info_Elternbeiträge mit Grenzen'!F70='Info_Elternbeiträge mit Grenzen'!AB$11),AND($A70&lt;$Y$12,'Info_Elternbeiträge mit Grenzen'!F70='Info_Elternbeiträge mit Grenzen'!AB$12),AND($A70&lt;$Y$13,'Info_Elternbeiträge mit Grenzen'!F70='Info_Elternbeiträge mit Grenzen'!AB$13))=TRUE,'Eingabe Kinderzahlen'!F70," ")</f>
        <v xml:space="preserve"> </v>
      </c>
      <c r="G70" s="298" t="str">
        <f>IF(OR(AND($A70&lt;$Y$9,'Info_Elternbeiträge mit Grenzen'!G70='Info_Elternbeiträge mit Grenzen'!AC$9),AND($A70&lt;$Y$10,'Info_Elternbeiträge mit Grenzen'!G70='Info_Elternbeiträge mit Grenzen'!AC$10),AND($A70&lt;$Y$11,'Info_Elternbeiträge mit Grenzen'!G70='Info_Elternbeiträge mit Grenzen'!AC$11),AND($A70&lt;$Y$12,'Info_Elternbeiträge mit Grenzen'!G70='Info_Elternbeiträge mit Grenzen'!AC$12),AND($A70&lt;$Y$13,'Info_Elternbeiträge mit Grenzen'!G70='Info_Elternbeiträge mit Grenzen'!AC$13))=TRUE,'Eingabe Kinderzahlen'!G70," ")</f>
        <v xml:space="preserve"> </v>
      </c>
      <c r="H70" s="298" t="str">
        <f>IF(OR(AND($A70&lt;$Y$9,'Info_Elternbeiträge mit Grenzen'!H70='Info_Elternbeiträge mit Grenzen'!AD$9),AND($A70&lt;$Y$10,'Info_Elternbeiträge mit Grenzen'!H70='Info_Elternbeiträge mit Grenzen'!AD$10),AND($A70&lt;$Y$11,'Info_Elternbeiträge mit Grenzen'!H70='Info_Elternbeiträge mit Grenzen'!AD$11),AND($A70&lt;$Y$12,'Info_Elternbeiträge mit Grenzen'!H70='Info_Elternbeiträge mit Grenzen'!AD$12),AND($A70&lt;$Y$13,'Info_Elternbeiträge mit Grenzen'!H70='Info_Elternbeiträge mit Grenzen'!AD$13))=TRUE,'Eingabe Kinderzahlen'!H70," ")</f>
        <v xml:space="preserve"> </v>
      </c>
      <c r="I70" s="299" t="str">
        <f>IF(OR(AND($A70&lt;$Y$9,'Info_Elternbeiträge mit Grenzen'!I70='Info_Elternbeiträge mit Grenzen'!Z$9),AND($A70&lt;$Y$10,'Info_Elternbeiträge mit Grenzen'!I70='Info_Elternbeiträge mit Grenzen'!Z$10),AND($A70&lt;$Y$11,'Info_Elternbeiträge mit Grenzen'!I70='Info_Elternbeiträge mit Grenzen'!Z$11),AND($A70&lt;$Y$12,'Info_Elternbeiträge mit Grenzen'!I70='Info_Elternbeiträge mit Grenzen'!Z$12),AND($A70&lt;$Y$13,'Info_Elternbeiträge mit Grenzen'!I70='Info_Elternbeiträge mit Grenzen'!Z$13))=TRUE,'Eingabe Kinderzahlen'!I70," ")</f>
        <v xml:space="preserve"> </v>
      </c>
      <c r="J70" s="299" t="str">
        <f>IF(OR(AND($A70&lt;$Y$9,'Info_Elternbeiträge mit Grenzen'!J70='Info_Elternbeiträge mit Grenzen'!AA$9),AND($A70&lt;$Y$10,'Info_Elternbeiträge mit Grenzen'!J70='Info_Elternbeiträge mit Grenzen'!AA$10),AND($A70&lt;$Y$11,'Info_Elternbeiträge mit Grenzen'!J70='Info_Elternbeiträge mit Grenzen'!AA$11),AND($A70&lt;$Y$12,'Info_Elternbeiträge mit Grenzen'!J70='Info_Elternbeiträge mit Grenzen'!AA$12),AND($A70&lt;$Y$13,'Info_Elternbeiträge mit Grenzen'!J70='Info_Elternbeiträge mit Grenzen'!AA$13))=TRUE,'Eingabe Kinderzahlen'!J70," ")</f>
        <v xml:space="preserve"> </v>
      </c>
      <c r="K70" s="299" t="str">
        <f>IF(OR(AND($A70&lt;$Y$9,'Info_Elternbeiträge mit Grenzen'!K70='Info_Elternbeiträge mit Grenzen'!AB$9),AND($A70&lt;$Y$10,'Info_Elternbeiträge mit Grenzen'!K70='Info_Elternbeiträge mit Grenzen'!AB$10),AND($A70&lt;$Y$11,'Info_Elternbeiträge mit Grenzen'!K70='Info_Elternbeiträge mit Grenzen'!AB$11),AND($A70&lt;$Y$12,'Info_Elternbeiträge mit Grenzen'!K70='Info_Elternbeiträge mit Grenzen'!AB$12),AND($A70&lt;$Y$13,'Info_Elternbeiträge mit Grenzen'!K70='Info_Elternbeiträge mit Grenzen'!AB$13))=TRUE,'Eingabe Kinderzahlen'!K70," ")</f>
        <v xml:space="preserve"> </v>
      </c>
      <c r="L70" s="299" t="str">
        <f>IF(OR(AND($A70&lt;$Y$9,'Info_Elternbeiträge mit Grenzen'!L70='Info_Elternbeiträge mit Grenzen'!AC$9),AND($A70&lt;$Y$10,'Info_Elternbeiträge mit Grenzen'!L70='Info_Elternbeiträge mit Grenzen'!AC$10),AND($A70&lt;$Y$11,'Info_Elternbeiträge mit Grenzen'!L70='Info_Elternbeiträge mit Grenzen'!AC$11),AND($A70&lt;$Y$12,'Info_Elternbeiträge mit Grenzen'!L70='Info_Elternbeiträge mit Grenzen'!AC$12),AND($A70&lt;$Y$13,'Info_Elternbeiträge mit Grenzen'!L70='Info_Elternbeiträge mit Grenzen'!AC$13))=TRUE,'Eingabe Kinderzahlen'!L70," ")</f>
        <v xml:space="preserve"> </v>
      </c>
      <c r="M70" s="299" t="str">
        <f>IF(OR(AND($A70&lt;$Y$9,'Info_Elternbeiträge mit Grenzen'!M70='Info_Elternbeiträge mit Grenzen'!AD$9),AND($A70&lt;$Y$10,'Info_Elternbeiträge mit Grenzen'!M70='Info_Elternbeiträge mit Grenzen'!AD$10),AND($A70&lt;$Y$11,'Info_Elternbeiträge mit Grenzen'!M70='Info_Elternbeiträge mit Grenzen'!AD$11),AND($A70&lt;$Y$12,'Info_Elternbeiträge mit Grenzen'!M70='Info_Elternbeiträge mit Grenzen'!AD$12),AND($A70&lt;$Y$13,'Info_Elternbeiträge mit Grenzen'!M70='Info_Elternbeiträge mit Grenzen'!AD$13))=TRUE,'Eingabe Kinderzahlen'!M70," ")</f>
        <v xml:space="preserve"> </v>
      </c>
      <c r="N70" s="300" t="str">
        <f>IF(OR(AND($A70&lt;$Y$9,'Info_Elternbeiträge mit Grenzen'!N70='Info_Elternbeiträge mit Grenzen'!Z$9),AND($A70&lt;$Y$10,'Info_Elternbeiträge mit Grenzen'!N70='Info_Elternbeiträge mit Grenzen'!Z$10),AND($A70&lt;$Y$11,'Info_Elternbeiträge mit Grenzen'!N70='Info_Elternbeiträge mit Grenzen'!Z$11),AND($A70&lt;$Y$12,'Info_Elternbeiträge mit Grenzen'!N70='Info_Elternbeiträge mit Grenzen'!Z$12),AND($A70&lt;$Y$13,'Info_Elternbeiträge mit Grenzen'!N70='Info_Elternbeiträge mit Grenzen'!Z$13))=TRUE,'Eingabe Kinderzahlen'!N70," ")</f>
        <v xml:space="preserve"> </v>
      </c>
      <c r="O70" s="300" t="str">
        <f>IF(OR(AND($A70&lt;$Y$9,'Info_Elternbeiträge mit Grenzen'!O70='Info_Elternbeiträge mit Grenzen'!AA$9),AND($A70&lt;$Y$10,'Info_Elternbeiträge mit Grenzen'!O70='Info_Elternbeiträge mit Grenzen'!AA$10),AND($A70&lt;$Y$11,'Info_Elternbeiträge mit Grenzen'!O70='Info_Elternbeiträge mit Grenzen'!AA$11),AND($A70&lt;$Y$12,'Info_Elternbeiträge mit Grenzen'!O70='Info_Elternbeiträge mit Grenzen'!AA$12),AND($A70&lt;$Y$13,'Info_Elternbeiträge mit Grenzen'!O70='Info_Elternbeiträge mit Grenzen'!AA$13))=TRUE,'Eingabe Kinderzahlen'!O70," ")</f>
        <v xml:space="preserve"> </v>
      </c>
      <c r="P70" s="300" t="str">
        <f>IF(OR(AND($A70&lt;$Y$9,'Info_Elternbeiträge mit Grenzen'!P70='Info_Elternbeiträge mit Grenzen'!AB$9),AND($A70&lt;$Y$10,'Info_Elternbeiträge mit Grenzen'!P70='Info_Elternbeiträge mit Grenzen'!AB$10),AND($A70&lt;$Y$11,'Info_Elternbeiträge mit Grenzen'!P70='Info_Elternbeiträge mit Grenzen'!AB$11),AND($A70&lt;$Y$12,'Info_Elternbeiträge mit Grenzen'!P70='Info_Elternbeiträge mit Grenzen'!AB$12),AND($A70&lt;$Y$13,'Info_Elternbeiträge mit Grenzen'!P70='Info_Elternbeiträge mit Grenzen'!AB$13))=TRUE,'Eingabe Kinderzahlen'!P70," ")</f>
        <v xml:space="preserve"> </v>
      </c>
      <c r="Q70" s="300" t="str">
        <f>IF(OR(AND($A70&lt;$Y$9,'Info_Elternbeiträge mit Grenzen'!Q70='Info_Elternbeiträge mit Grenzen'!AC$9),AND($A70&lt;$Y$10,'Info_Elternbeiträge mit Grenzen'!Q70='Info_Elternbeiträge mit Grenzen'!AC$10),AND($A70&lt;$Y$11,'Info_Elternbeiträge mit Grenzen'!Q70='Info_Elternbeiträge mit Grenzen'!AC$11),AND($A70&lt;$Y$12,'Info_Elternbeiträge mit Grenzen'!Q70='Info_Elternbeiträge mit Grenzen'!AC$12),AND($A70&lt;$Y$13,'Info_Elternbeiträge mit Grenzen'!Q70='Info_Elternbeiträge mit Grenzen'!AC$13))=TRUE,'Eingabe Kinderzahlen'!Q70," ")</f>
        <v xml:space="preserve"> </v>
      </c>
      <c r="R70" s="300" t="str">
        <f>IF(OR(AND($A70&lt;$Y$9,'Info_Elternbeiträge mit Grenzen'!R70='Info_Elternbeiträge mit Grenzen'!AD$9),AND($A70&lt;$Y$10,'Info_Elternbeiträge mit Grenzen'!R70='Info_Elternbeiträge mit Grenzen'!AD$10),AND($A70&lt;$Y$11,'Info_Elternbeiträge mit Grenzen'!R70='Info_Elternbeiträge mit Grenzen'!AD$11),AND($A70&lt;$Y$12,'Info_Elternbeiträge mit Grenzen'!R70='Info_Elternbeiträge mit Grenzen'!AD$12),AND($A70&lt;$Y$13,'Info_Elternbeiträge mit Grenzen'!R70='Info_Elternbeiträge mit Grenzen'!AD$13))=TRUE,'Eingabe Kinderzahlen'!R70," ")</f>
        <v xml:space="preserve"> </v>
      </c>
      <c r="S70" s="301" t="str">
        <f>IF(OR(AND($A70&lt;$Y$9,'Info_Elternbeiträge mit Grenzen'!S70='Info_Elternbeiträge mit Grenzen'!Z$9),AND($A70&lt;$Y$10,'Info_Elternbeiträge mit Grenzen'!S70='Info_Elternbeiträge mit Grenzen'!Z$10),AND($A70&lt;$Y$11,'Info_Elternbeiträge mit Grenzen'!S70='Info_Elternbeiträge mit Grenzen'!Z$11),AND($A70&lt;$Y$12,'Info_Elternbeiträge mit Grenzen'!S70='Info_Elternbeiträge mit Grenzen'!Z$12),AND($A70&lt;$Y$13,'Info_Elternbeiträge mit Grenzen'!S70='Info_Elternbeiträge mit Grenzen'!Z$13))=TRUE,'Eingabe Kinderzahlen'!S70," ")</f>
        <v xml:space="preserve"> </v>
      </c>
      <c r="T70" s="301" t="str">
        <f>IF(OR(AND($A70&lt;$Y$9,'Info_Elternbeiträge mit Grenzen'!T70='Info_Elternbeiträge mit Grenzen'!AA$9),AND($A70&lt;$Y$10,'Info_Elternbeiträge mit Grenzen'!T70='Info_Elternbeiträge mit Grenzen'!AA$10),AND($A70&lt;$Y$11,'Info_Elternbeiträge mit Grenzen'!T70='Info_Elternbeiträge mit Grenzen'!AA$11),AND($A70&lt;$Y$12,'Info_Elternbeiträge mit Grenzen'!T70='Info_Elternbeiträge mit Grenzen'!AA$12),AND($A70&lt;$Y$13,'Info_Elternbeiträge mit Grenzen'!T70='Info_Elternbeiträge mit Grenzen'!AA$13))=TRUE,'Eingabe Kinderzahlen'!T70," ")</f>
        <v xml:space="preserve"> </v>
      </c>
      <c r="U70" s="301" t="str">
        <f>IF(OR(AND($A70&lt;$Y$9,'Info_Elternbeiträge mit Grenzen'!U70='Info_Elternbeiträge mit Grenzen'!AB$9),AND($A70&lt;$Y$10,'Info_Elternbeiträge mit Grenzen'!U70='Info_Elternbeiträge mit Grenzen'!AB$10),AND($A70&lt;$Y$11,'Info_Elternbeiträge mit Grenzen'!U70='Info_Elternbeiträge mit Grenzen'!AB$11),AND($A70&lt;$Y$12,'Info_Elternbeiträge mit Grenzen'!U70='Info_Elternbeiträge mit Grenzen'!AB$12),AND($A70&lt;$Y$13,'Info_Elternbeiträge mit Grenzen'!U70='Info_Elternbeiträge mit Grenzen'!AB$13))=TRUE,'Eingabe Kinderzahlen'!U70," ")</f>
        <v xml:space="preserve"> </v>
      </c>
      <c r="V70" s="301" t="str">
        <f>IF(OR(AND($A70&lt;$Y$9,'Info_Elternbeiträge mit Grenzen'!V70='Info_Elternbeiträge mit Grenzen'!AC$9),AND($A70&lt;$Y$10,'Info_Elternbeiträge mit Grenzen'!V70='Info_Elternbeiträge mit Grenzen'!AC$10),AND($A70&lt;$Y$11,'Info_Elternbeiträge mit Grenzen'!V70='Info_Elternbeiträge mit Grenzen'!AC$11),AND($A70&lt;$Y$12,'Info_Elternbeiträge mit Grenzen'!V70='Info_Elternbeiträge mit Grenzen'!AC$12),AND($A70&lt;$Y$13,'Info_Elternbeiträge mit Grenzen'!V70='Info_Elternbeiträge mit Grenzen'!AC$13))=TRUE,'Eingabe Kinderzahlen'!V70," ")</f>
        <v xml:space="preserve"> </v>
      </c>
      <c r="W70" s="301" t="str">
        <f>IF(OR(AND($A70&lt;$Y$9,'Info_Elternbeiträge mit Grenzen'!W70='Info_Elternbeiträge mit Grenzen'!AD$9),AND($A70&lt;$Y$10,'Info_Elternbeiträge mit Grenzen'!W70='Info_Elternbeiträge mit Grenzen'!AD$10),AND($A70&lt;$Y$11,'Info_Elternbeiträge mit Grenzen'!W70='Info_Elternbeiträge mit Grenzen'!AD$11),AND($A70&lt;$Y$12,'Info_Elternbeiträge mit Grenzen'!W70='Info_Elternbeiträge mit Grenzen'!AD$12),AND($A70&lt;$Y$13,'Info_Elternbeiträge mit Grenzen'!W70='Info_Elternbeiträge mit Grenzen'!AD$13))=TRUE,'Eingabe Kinderzahlen'!W70," ")</f>
        <v xml:space="preserve"> </v>
      </c>
    </row>
    <row r="71" spans="1:23" hidden="1" x14ac:dyDescent="0.25">
      <c r="A71" s="323">
        <f>Eingabe!A116</f>
        <v>8301</v>
      </c>
      <c r="B71" s="355" t="s">
        <v>6</v>
      </c>
      <c r="C71" s="252">
        <f>Eingabe!D116</f>
        <v>8400</v>
      </c>
      <c r="D71" s="298" t="str">
        <f>IF(OR(AND($A71&lt;$Y$9,'Info_Elternbeiträge mit Grenzen'!D71='Info_Elternbeiträge mit Grenzen'!Z$9),AND($A71&lt;$Y$10,'Info_Elternbeiträge mit Grenzen'!D71='Info_Elternbeiträge mit Grenzen'!Z$10),AND($A71&lt;$Y$11,'Info_Elternbeiträge mit Grenzen'!D71='Info_Elternbeiträge mit Grenzen'!Z$11),AND($A71&lt;$Y$12,'Info_Elternbeiträge mit Grenzen'!D71='Info_Elternbeiträge mit Grenzen'!Z$12),AND($A71&lt;$Y$13,'Info_Elternbeiträge mit Grenzen'!D71='Info_Elternbeiträge mit Grenzen'!Z$13))=TRUE,'Eingabe Kinderzahlen'!D71," ")</f>
        <v xml:space="preserve"> </v>
      </c>
      <c r="E71" s="298" t="str">
        <f>IF(OR(AND($A71&lt;$Y$9,'Info_Elternbeiträge mit Grenzen'!E71='Info_Elternbeiträge mit Grenzen'!AA$9),AND($A71&lt;$Y$10,'Info_Elternbeiträge mit Grenzen'!E71='Info_Elternbeiträge mit Grenzen'!AA$10),AND($A71&lt;$Y$11,'Info_Elternbeiträge mit Grenzen'!E71='Info_Elternbeiträge mit Grenzen'!AA$11),AND($A71&lt;$Y$12,'Info_Elternbeiträge mit Grenzen'!E71='Info_Elternbeiträge mit Grenzen'!AA$12),AND($A71&lt;$Y$13,'Info_Elternbeiträge mit Grenzen'!E71='Info_Elternbeiträge mit Grenzen'!AA$13))=TRUE,'Eingabe Kinderzahlen'!E71," ")</f>
        <v xml:space="preserve"> </v>
      </c>
      <c r="F71" s="298" t="str">
        <f>IF(OR(AND($A71&lt;$Y$9,'Info_Elternbeiträge mit Grenzen'!F71='Info_Elternbeiträge mit Grenzen'!AB$9),AND($A71&lt;$Y$10,'Info_Elternbeiträge mit Grenzen'!F71='Info_Elternbeiträge mit Grenzen'!AB$10),AND($A71&lt;$Y$11,'Info_Elternbeiträge mit Grenzen'!F71='Info_Elternbeiträge mit Grenzen'!AB$11),AND($A71&lt;$Y$12,'Info_Elternbeiträge mit Grenzen'!F71='Info_Elternbeiträge mit Grenzen'!AB$12),AND($A71&lt;$Y$13,'Info_Elternbeiträge mit Grenzen'!F71='Info_Elternbeiträge mit Grenzen'!AB$13))=TRUE,'Eingabe Kinderzahlen'!F71," ")</f>
        <v xml:space="preserve"> </v>
      </c>
      <c r="G71" s="298" t="str">
        <f>IF(OR(AND($A71&lt;$Y$9,'Info_Elternbeiträge mit Grenzen'!G71='Info_Elternbeiträge mit Grenzen'!AC$9),AND($A71&lt;$Y$10,'Info_Elternbeiträge mit Grenzen'!G71='Info_Elternbeiträge mit Grenzen'!AC$10),AND($A71&lt;$Y$11,'Info_Elternbeiträge mit Grenzen'!G71='Info_Elternbeiträge mit Grenzen'!AC$11),AND($A71&lt;$Y$12,'Info_Elternbeiträge mit Grenzen'!G71='Info_Elternbeiträge mit Grenzen'!AC$12),AND($A71&lt;$Y$13,'Info_Elternbeiträge mit Grenzen'!G71='Info_Elternbeiträge mit Grenzen'!AC$13))=TRUE,'Eingabe Kinderzahlen'!G71," ")</f>
        <v xml:space="preserve"> </v>
      </c>
      <c r="H71" s="298" t="str">
        <f>IF(OR(AND($A71&lt;$Y$9,'Info_Elternbeiträge mit Grenzen'!H71='Info_Elternbeiträge mit Grenzen'!AD$9),AND($A71&lt;$Y$10,'Info_Elternbeiträge mit Grenzen'!H71='Info_Elternbeiträge mit Grenzen'!AD$10),AND($A71&lt;$Y$11,'Info_Elternbeiträge mit Grenzen'!H71='Info_Elternbeiträge mit Grenzen'!AD$11),AND($A71&lt;$Y$12,'Info_Elternbeiträge mit Grenzen'!H71='Info_Elternbeiträge mit Grenzen'!AD$12),AND($A71&lt;$Y$13,'Info_Elternbeiträge mit Grenzen'!H71='Info_Elternbeiträge mit Grenzen'!AD$13))=TRUE,'Eingabe Kinderzahlen'!H71," ")</f>
        <v xml:space="preserve"> </v>
      </c>
      <c r="I71" s="299" t="str">
        <f>IF(OR(AND($A71&lt;$Y$9,'Info_Elternbeiträge mit Grenzen'!I71='Info_Elternbeiträge mit Grenzen'!Z$9),AND($A71&lt;$Y$10,'Info_Elternbeiträge mit Grenzen'!I71='Info_Elternbeiträge mit Grenzen'!Z$10),AND($A71&lt;$Y$11,'Info_Elternbeiträge mit Grenzen'!I71='Info_Elternbeiträge mit Grenzen'!Z$11),AND($A71&lt;$Y$12,'Info_Elternbeiträge mit Grenzen'!I71='Info_Elternbeiträge mit Grenzen'!Z$12),AND($A71&lt;$Y$13,'Info_Elternbeiträge mit Grenzen'!I71='Info_Elternbeiträge mit Grenzen'!Z$13))=TRUE,'Eingabe Kinderzahlen'!I71," ")</f>
        <v xml:space="preserve"> </v>
      </c>
      <c r="J71" s="299" t="str">
        <f>IF(OR(AND($A71&lt;$Y$9,'Info_Elternbeiträge mit Grenzen'!J71='Info_Elternbeiträge mit Grenzen'!AA$9),AND($A71&lt;$Y$10,'Info_Elternbeiträge mit Grenzen'!J71='Info_Elternbeiträge mit Grenzen'!AA$10),AND($A71&lt;$Y$11,'Info_Elternbeiträge mit Grenzen'!J71='Info_Elternbeiträge mit Grenzen'!AA$11),AND($A71&lt;$Y$12,'Info_Elternbeiträge mit Grenzen'!J71='Info_Elternbeiträge mit Grenzen'!AA$12),AND($A71&lt;$Y$13,'Info_Elternbeiträge mit Grenzen'!J71='Info_Elternbeiträge mit Grenzen'!AA$13))=TRUE,'Eingabe Kinderzahlen'!J71," ")</f>
        <v xml:space="preserve"> </v>
      </c>
      <c r="K71" s="299" t="str">
        <f>IF(OR(AND($A71&lt;$Y$9,'Info_Elternbeiträge mit Grenzen'!K71='Info_Elternbeiträge mit Grenzen'!AB$9),AND($A71&lt;$Y$10,'Info_Elternbeiträge mit Grenzen'!K71='Info_Elternbeiträge mit Grenzen'!AB$10),AND($A71&lt;$Y$11,'Info_Elternbeiträge mit Grenzen'!K71='Info_Elternbeiträge mit Grenzen'!AB$11),AND($A71&lt;$Y$12,'Info_Elternbeiträge mit Grenzen'!K71='Info_Elternbeiträge mit Grenzen'!AB$12),AND($A71&lt;$Y$13,'Info_Elternbeiträge mit Grenzen'!K71='Info_Elternbeiträge mit Grenzen'!AB$13))=TRUE,'Eingabe Kinderzahlen'!K71," ")</f>
        <v xml:space="preserve"> </v>
      </c>
      <c r="L71" s="299" t="str">
        <f>IF(OR(AND($A71&lt;$Y$9,'Info_Elternbeiträge mit Grenzen'!L71='Info_Elternbeiträge mit Grenzen'!AC$9),AND($A71&lt;$Y$10,'Info_Elternbeiträge mit Grenzen'!L71='Info_Elternbeiträge mit Grenzen'!AC$10),AND($A71&lt;$Y$11,'Info_Elternbeiträge mit Grenzen'!L71='Info_Elternbeiträge mit Grenzen'!AC$11),AND($A71&lt;$Y$12,'Info_Elternbeiträge mit Grenzen'!L71='Info_Elternbeiträge mit Grenzen'!AC$12),AND($A71&lt;$Y$13,'Info_Elternbeiträge mit Grenzen'!L71='Info_Elternbeiträge mit Grenzen'!AC$13))=TRUE,'Eingabe Kinderzahlen'!L71," ")</f>
        <v xml:space="preserve"> </v>
      </c>
      <c r="M71" s="299" t="str">
        <f>IF(OR(AND($A71&lt;$Y$9,'Info_Elternbeiträge mit Grenzen'!M71='Info_Elternbeiträge mit Grenzen'!AD$9),AND($A71&lt;$Y$10,'Info_Elternbeiträge mit Grenzen'!M71='Info_Elternbeiträge mit Grenzen'!AD$10),AND($A71&lt;$Y$11,'Info_Elternbeiträge mit Grenzen'!M71='Info_Elternbeiträge mit Grenzen'!AD$11),AND($A71&lt;$Y$12,'Info_Elternbeiträge mit Grenzen'!M71='Info_Elternbeiträge mit Grenzen'!AD$12),AND($A71&lt;$Y$13,'Info_Elternbeiträge mit Grenzen'!M71='Info_Elternbeiträge mit Grenzen'!AD$13))=TRUE,'Eingabe Kinderzahlen'!M71," ")</f>
        <v xml:space="preserve"> </v>
      </c>
      <c r="N71" s="300" t="str">
        <f>IF(OR(AND($A71&lt;$Y$9,'Info_Elternbeiträge mit Grenzen'!N71='Info_Elternbeiträge mit Grenzen'!Z$9),AND($A71&lt;$Y$10,'Info_Elternbeiträge mit Grenzen'!N71='Info_Elternbeiträge mit Grenzen'!Z$10),AND($A71&lt;$Y$11,'Info_Elternbeiträge mit Grenzen'!N71='Info_Elternbeiträge mit Grenzen'!Z$11),AND($A71&lt;$Y$12,'Info_Elternbeiträge mit Grenzen'!N71='Info_Elternbeiträge mit Grenzen'!Z$12),AND($A71&lt;$Y$13,'Info_Elternbeiträge mit Grenzen'!N71='Info_Elternbeiträge mit Grenzen'!Z$13))=TRUE,'Eingabe Kinderzahlen'!N71," ")</f>
        <v xml:space="preserve"> </v>
      </c>
      <c r="O71" s="300" t="str">
        <f>IF(OR(AND($A71&lt;$Y$9,'Info_Elternbeiträge mit Grenzen'!O71='Info_Elternbeiträge mit Grenzen'!AA$9),AND($A71&lt;$Y$10,'Info_Elternbeiträge mit Grenzen'!O71='Info_Elternbeiträge mit Grenzen'!AA$10),AND($A71&lt;$Y$11,'Info_Elternbeiträge mit Grenzen'!O71='Info_Elternbeiträge mit Grenzen'!AA$11),AND($A71&lt;$Y$12,'Info_Elternbeiträge mit Grenzen'!O71='Info_Elternbeiträge mit Grenzen'!AA$12),AND($A71&lt;$Y$13,'Info_Elternbeiträge mit Grenzen'!O71='Info_Elternbeiträge mit Grenzen'!AA$13))=TRUE,'Eingabe Kinderzahlen'!O71," ")</f>
        <v xml:space="preserve"> </v>
      </c>
      <c r="P71" s="300" t="str">
        <f>IF(OR(AND($A71&lt;$Y$9,'Info_Elternbeiträge mit Grenzen'!P71='Info_Elternbeiträge mit Grenzen'!AB$9),AND($A71&lt;$Y$10,'Info_Elternbeiträge mit Grenzen'!P71='Info_Elternbeiträge mit Grenzen'!AB$10),AND($A71&lt;$Y$11,'Info_Elternbeiträge mit Grenzen'!P71='Info_Elternbeiträge mit Grenzen'!AB$11),AND($A71&lt;$Y$12,'Info_Elternbeiträge mit Grenzen'!P71='Info_Elternbeiträge mit Grenzen'!AB$12),AND($A71&lt;$Y$13,'Info_Elternbeiträge mit Grenzen'!P71='Info_Elternbeiträge mit Grenzen'!AB$13))=TRUE,'Eingabe Kinderzahlen'!P71," ")</f>
        <v xml:space="preserve"> </v>
      </c>
      <c r="Q71" s="300" t="str">
        <f>IF(OR(AND($A71&lt;$Y$9,'Info_Elternbeiträge mit Grenzen'!Q71='Info_Elternbeiträge mit Grenzen'!AC$9),AND($A71&lt;$Y$10,'Info_Elternbeiträge mit Grenzen'!Q71='Info_Elternbeiträge mit Grenzen'!AC$10),AND($A71&lt;$Y$11,'Info_Elternbeiträge mit Grenzen'!Q71='Info_Elternbeiträge mit Grenzen'!AC$11),AND($A71&lt;$Y$12,'Info_Elternbeiträge mit Grenzen'!Q71='Info_Elternbeiträge mit Grenzen'!AC$12),AND($A71&lt;$Y$13,'Info_Elternbeiträge mit Grenzen'!Q71='Info_Elternbeiträge mit Grenzen'!AC$13))=TRUE,'Eingabe Kinderzahlen'!Q71," ")</f>
        <v xml:space="preserve"> </v>
      </c>
      <c r="R71" s="300" t="str">
        <f>IF(OR(AND($A71&lt;$Y$9,'Info_Elternbeiträge mit Grenzen'!R71='Info_Elternbeiträge mit Grenzen'!AD$9),AND($A71&lt;$Y$10,'Info_Elternbeiträge mit Grenzen'!R71='Info_Elternbeiträge mit Grenzen'!AD$10),AND($A71&lt;$Y$11,'Info_Elternbeiträge mit Grenzen'!R71='Info_Elternbeiträge mit Grenzen'!AD$11),AND($A71&lt;$Y$12,'Info_Elternbeiträge mit Grenzen'!R71='Info_Elternbeiträge mit Grenzen'!AD$12),AND($A71&lt;$Y$13,'Info_Elternbeiträge mit Grenzen'!R71='Info_Elternbeiträge mit Grenzen'!AD$13))=TRUE,'Eingabe Kinderzahlen'!R71," ")</f>
        <v xml:space="preserve"> </v>
      </c>
      <c r="S71" s="301" t="str">
        <f>IF(OR(AND($A71&lt;$Y$9,'Info_Elternbeiträge mit Grenzen'!S71='Info_Elternbeiträge mit Grenzen'!Z$9),AND($A71&lt;$Y$10,'Info_Elternbeiträge mit Grenzen'!S71='Info_Elternbeiträge mit Grenzen'!Z$10),AND($A71&lt;$Y$11,'Info_Elternbeiträge mit Grenzen'!S71='Info_Elternbeiträge mit Grenzen'!Z$11),AND($A71&lt;$Y$12,'Info_Elternbeiträge mit Grenzen'!S71='Info_Elternbeiträge mit Grenzen'!Z$12),AND($A71&lt;$Y$13,'Info_Elternbeiträge mit Grenzen'!S71='Info_Elternbeiträge mit Grenzen'!Z$13))=TRUE,'Eingabe Kinderzahlen'!S71," ")</f>
        <v xml:space="preserve"> </v>
      </c>
      <c r="T71" s="301" t="str">
        <f>IF(OR(AND($A71&lt;$Y$9,'Info_Elternbeiträge mit Grenzen'!T71='Info_Elternbeiträge mit Grenzen'!AA$9),AND($A71&lt;$Y$10,'Info_Elternbeiträge mit Grenzen'!T71='Info_Elternbeiträge mit Grenzen'!AA$10),AND($A71&lt;$Y$11,'Info_Elternbeiträge mit Grenzen'!T71='Info_Elternbeiträge mit Grenzen'!AA$11),AND($A71&lt;$Y$12,'Info_Elternbeiträge mit Grenzen'!T71='Info_Elternbeiträge mit Grenzen'!AA$12),AND($A71&lt;$Y$13,'Info_Elternbeiträge mit Grenzen'!T71='Info_Elternbeiträge mit Grenzen'!AA$13))=TRUE,'Eingabe Kinderzahlen'!T71," ")</f>
        <v xml:space="preserve"> </v>
      </c>
      <c r="U71" s="301" t="str">
        <f>IF(OR(AND($A71&lt;$Y$9,'Info_Elternbeiträge mit Grenzen'!U71='Info_Elternbeiträge mit Grenzen'!AB$9),AND($A71&lt;$Y$10,'Info_Elternbeiträge mit Grenzen'!U71='Info_Elternbeiträge mit Grenzen'!AB$10),AND($A71&lt;$Y$11,'Info_Elternbeiträge mit Grenzen'!U71='Info_Elternbeiträge mit Grenzen'!AB$11),AND($A71&lt;$Y$12,'Info_Elternbeiträge mit Grenzen'!U71='Info_Elternbeiträge mit Grenzen'!AB$12),AND($A71&lt;$Y$13,'Info_Elternbeiträge mit Grenzen'!U71='Info_Elternbeiträge mit Grenzen'!AB$13))=TRUE,'Eingabe Kinderzahlen'!U71," ")</f>
        <v xml:space="preserve"> </v>
      </c>
      <c r="V71" s="301" t="str">
        <f>IF(OR(AND($A71&lt;$Y$9,'Info_Elternbeiträge mit Grenzen'!V71='Info_Elternbeiträge mit Grenzen'!AC$9),AND($A71&lt;$Y$10,'Info_Elternbeiträge mit Grenzen'!V71='Info_Elternbeiträge mit Grenzen'!AC$10),AND($A71&lt;$Y$11,'Info_Elternbeiträge mit Grenzen'!V71='Info_Elternbeiträge mit Grenzen'!AC$11),AND($A71&lt;$Y$12,'Info_Elternbeiträge mit Grenzen'!V71='Info_Elternbeiträge mit Grenzen'!AC$12),AND($A71&lt;$Y$13,'Info_Elternbeiträge mit Grenzen'!V71='Info_Elternbeiträge mit Grenzen'!AC$13))=TRUE,'Eingabe Kinderzahlen'!V71," ")</f>
        <v xml:space="preserve"> </v>
      </c>
      <c r="W71" s="301" t="str">
        <f>IF(OR(AND($A71&lt;$Y$9,'Info_Elternbeiträge mit Grenzen'!W71='Info_Elternbeiträge mit Grenzen'!AD$9),AND($A71&lt;$Y$10,'Info_Elternbeiträge mit Grenzen'!W71='Info_Elternbeiträge mit Grenzen'!AD$10),AND($A71&lt;$Y$11,'Info_Elternbeiträge mit Grenzen'!W71='Info_Elternbeiträge mit Grenzen'!AD$11),AND($A71&lt;$Y$12,'Info_Elternbeiträge mit Grenzen'!W71='Info_Elternbeiträge mit Grenzen'!AD$12),AND($A71&lt;$Y$13,'Info_Elternbeiträge mit Grenzen'!W71='Info_Elternbeiträge mit Grenzen'!AD$13))=TRUE,'Eingabe Kinderzahlen'!W71," ")</f>
        <v xml:space="preserve"> </v>
      </c>
    </row>
    <row r="72" spans="1:23" hidden="1" x14ac:dyDescent="0.25">
      <c r="A72" s="323">
        <f>Eingabe!A117</f>
        <v>8401</v>
      </c>
      <c r="B72" s="355" t="s">
        <v>6</v>
      </c>
      <c r="C72" s="252">
        <f>Eingabe!D117</f>
        <v>8500</v>
      </c>
      <c r="D72" s="298" t="str">
        <f>IF(OR(AND($A72&lt;$Y$9,'Info_Elternbeiträge mit Grenzen'!D72='Info_Elternbeiträge mit Grenzen'!Z$9),AND($A72&lt;$Y$10,'Info_Elternbeiträge mit Grenzen'!D72='Info_Elternbeiträge mit Grenzen'!Z$10),AND($A72&lt;$Y$11,'Info_Elternbeiträge mit Grenzen'!D72='Info_Elternbeiträge mit Grenzen'!Z$11),AND($A72&lt;$Y$12,'Info_Elternbeiträge mit Grenzen'!D72='Info_Elternbeiträge mit Grenzen'!Z$12),AND($A72&lt;$Y$13,'Info_Elternbeiträge mit Grenzen'!D72='Info_Elternbeiträge mit Grenzen'!Z$13))=TRUE,'Eingabe Kinderzahlen'!D72," ")</f>
        <v xml:space="preserve"> </v>
      </c>
      <c r="E72" s="298" t="str">
        <f>IF(OR(AND($A72&lt;$Y$9,'Info_Elternbeiträge mit Grenzen'!E72='Info_Elternbeiträge mit Grenzen'!AA$9),AND($A72&lt;$Y$10,'Info_Elternbeiträge mit Grenzen'!E72='Info_Elternbeiträge mit Grenzen'!AA$10),AND($A72&lt;$Y$11,'Info_Elternbeiträge mit Grenzen'!E72='Info_Elternbeiträge mit Grenzen'!AA$11),AND($A72&lt;$Y$12,'Info_Elternbeiträge mit Grenzen'!E72='Info_Elternbeiträge mit Grenzen'!AA$12),AND($A72&lt;$Y$13,'Info_Elternbeiträge mit Grenzen'!E72='Info_Elternbeiträge mit Grenzen'!AA$13))=TRUE,'Eingabe Kinderzahlen'!E72," ")</f>
        <v xml:space="preserve"> </v>
      </c>
      <c r="F72" s="298" t="str">
        <f>IF(OR(AND($A72&lt;$Y$9,'Info_Elternbeiträge mit Grenzen'!F72='Info_Elternbeiträge mit Grenzen'!AB$9),AND($A72&lt;$Y$10,'Info_Elternbeiträge mit Grenzen'!F72='Info_Elternbeiträge mit Grenzen'!AB$10),AND($A72&lt;$Y$11,'Info_Elternbeiträge mit Grenzen'!F72='Info_Elternbeiträge mit Grenzen'!AB$11),AND($A72&lt;$Y$12,'Info_Elternbeiträge mit Grenzen'!F72='Info_Elternbeiträge mit Grenzen'!AB$12),AND($A72&lt;$Y$13,'Info_Elternbeiträge mit Grenzen'!F72='Info_Elternbeiträge mit Grenzen'!AB$13))=TRUE,'Eingabe Kinderzahlen'!F72," ")</f>
        <v xml:space="preserve"> </v>
      </c>
      <c r="G72" s="298" t="str">
        <f>IF(OR(AND($A72&lt;$Y$9,'Info_Elternbeiträge mit Grenzen'!G72='Info_Elternbeiträge mit Grenzen'!AC$9),AND($A72&lt;$Y$10,'Info_Elternbeiträge mit Grenzen'!G72='Info_Elternbeiträge mit Grenzen'!AC$10),AND($A72&lt;$Y$11,'Info_Elternbeiträge mit Grenzen'!G72='Info_Elternbeiträge mit Grenzen'!AC$11),AND($A72&lt;$Y$12,'Info_Elternbeiträge mit Grenzen'!G72='Info_Elternbeiträge mit Grenzen'!AC$12),AND($A72&lt;$Y$13,'Info_Elternbeiträge mit Grenzen'!G72='Info_Elternbeiträge mit Grenzen'!AC$13))=TRUE,'Eingabe Kinderzahlen'!G72," ")</f>
        <v xml:space="preserve"> </v>
      </c>
      <c r="H72" s="298" t="str">
        <f>IF(OR(AND($A72&lt;$Y$9,'Info_Elternbeiträge mit Grenzen'!H72='Info_Elternbeiträge mit Grenzen'!AD$9),AND($A72&lt;$Y$10,'Info_Elternbeiträge mit Grenzen'!H72='Info_Elternbeiträge mit Grenzen'!AD$10),AND($A72&lt;$Y$11,'Info_Elternbeiträge mit Grenzen'!H72='Info_Elternbeiträge mit Grenzen'!AD$11),AND($A72&lt;$Y$12,'Info_Elternbeiträge mit Grenzen'!H72='Info_Elternbeiträge mit Grenzen'!AD$12),AND($A72&lt;$Y$13,'Info_Elternbeiträge mit Grenzen'!H72='Info_Elternbeiträge mit Grenzen'!AD$13))=TRUE,'Eingabe Kinderzahlen'!H72," ")</f>
        <v xml:space="preserve"> </v>
      </c>
      <c r="I72" s="299" t="str">
        <f>IF(OR(AND($A72&lt;$Y$9,'Info_Elternbeiträge mit Grenzen'!I72='Info_Elternbeiträge mit Grenzen'!Z$9),AND($A72&lt;$Y$10,'Info_Elternbeiträge mit Grenzen'!I72='Info_Elternbeiträge mit Grenzen'!Z$10),AND($A72&lt;$Y$11,'Info_Elternbeiträge mit Grenzen'!I72='Info_Elternbeiträge mit Grenzen'!Z$11),AND($A72&lt;$Y$12,'Info_Elternbeiträge mit Grenzen'!I72='Info_Elternbeiträge mit Grenzen'!Z$12),AND($A72&lt;$Y$13,'Info_Elternbeiträge mit Grenzen'!I72='Info_Elternbeiträge mit Grenzen'!Z$13))=TRUE,'Eingabe Kinderzahlen'!I72," ")</f>
        <v xml:space="preserve"> </v>
      </c>
      <c r="J72" s="299" t="str">
        <f>IF(OR(AND($A72&lt;$Y$9,'Info_Elternbeiträge mit Grenzen'!J72='Info_Elternbeiträge mit Grenzen'!AA$9),AND($A72&lt;$Y$10,'Info_Elternbeiträge mit Grenzen'!J72='Info_Elternbeiträge mit Grenzen'!AA$10),AND($A72&lt;$Y$11,'Info_Elternbeiträge mit Grenzen'!J72='Info_Elternbeiträge mit Grenzen'!AA$11),AND($A72&lt;$Y$12,'Info_Elternbeiträge mit Grenzen'!J72='Info_Elternbeiträge mit Grenzen'!AA$12),AND($A72&lt;$Y$13,'Info_Elternbeiträge mit Grenzen'!J72='Info_Elternbeiträge mit Grenzen'!AA$13))=TRUE,'Eingabe Kinderzahlen'!J72," ")</f>
        <v xml:space="preserve"> </v>
      </c>
      <c r="K72" s="299" t="str">
        <f>IF(OR(AND($A72&lt;$Y$9,'Info_Elternbeiträge mit Grenzen'!K72='Info_Elternbeiträge mit Grenzen'!AB$9),AND($A72&lt;$Y$10,'Info_Elternbeiträge mit Grenzen'!K72='Info_Elternbeiträge mit Grenzen'!AB$10),AND($A72&lt;$Y$11,'Info_Elternbeiträge mit Grenzen'!K72='Info_Elternbeiträge mit Grenzen'!AB$11),AND($A72&lt;$Y$12,'Info_Elternbeiträge mit Grenzen'!K72='Info_Elternbeiträge mit Grenzen'!AB$12),AND($A72&lt;$Y$13,'Info_Elternbeiträge mit Grenzen'!K72='Info_Elternbeiträge mit Grenzen'!AB$13))=TRUE,'Eingabe Kinderzahlen'!K72," ")</f>
        <v xml:space="preserve"> </v>
      </c>
      <c r="L72" s="299" t="str">
        <f>IF(OR(AND($A72&lt;$Y$9,'Info_Elternbeiträge mit Grenzen'!L72='Info_Elternbeiträge mit Grenzen'!AC$9),AND($A72&lt;$Y$10,'Info_Elternbeiträge mit Grenzen'!L72='Info_Elternbeiträge mit Grenzen'!AC$10),AND($A72&lt;$Y$11,'Info_Elternbeiträge mit Grenzen'!L72='Info_Elternbeiträge mit Grenzen'!AC$11),AND($A72&lt;$Y$12,'Info_Elternbeiträge mit Grenzen'!L72='Info_Elternbeiträge mit Grenzen'!AC$12),AND($A72&lt;$Y$13,'Info_Elternbeiträge mit Grenzen'!L72='Info_Elternbeiträge mit Grenzen'!AC$13))=TRUE,'Eingabe Kinderzahlen'!L72," ")</f>
        <v xml:space="preserve"> </v>
      </c>
      <c r="M72" s="299" t="str">
        <f>IF(OR(AND($A72&lt;$Y$9,'Info_Elternbeiträge mit Grenzen'!M72='Info_Elternbeiträge mit Grenzen'!AD$9),AND($A72&lt;$Y$10,'Info_Elternbeiträge mit Grenzen'!M72='Info_Elternbeiträge mit Grenzen'!AD$10),AND($A72&lt;$Y$11,'Info_Elternbeiträge mit Grenzen'!M72='Info_Elternbeiträge mit Grenzen'!AD$11),AND($A72&lt;$Y$12,'Info_Elternbeiträge mit Grenzen'!M72='Info_Elternbeiträge mit Grenzen'!AD$12),AND($A72&lt;$Y$13,'Info_Elternbeiträge mit Grenzen'!M72='Info_Elternbeiträge mit Grenzen'!AD$13))=TRUE,'Eingabe Kinderzahlen'!M72," ")</f>
        <v xml:space="preserve"> </v>
      </c>
      <c r="N72" s="300" t="str">
        <f>IF(OR(AND($A72&lt;$Y$9,'Info_Elternbeiträge mit Grenzen'!N72='Info_Elternbeiträge mit Grenzen'!Z$9),AND($A72&lt;$Y$10,'Info_Elternbeiträge mit Grenzen'!N72='Info_Elternbeiträge mit Grenzen'!Z$10),AND($A72&lt;$Y$11,'Info_Elternbeiträge mit Grenzen'!N72='Info_Elternbeiträge mit Grenzen'!Z$11),AND($A72&lt;$Y$12,'Info_Elternbeiträge mit Grenzen'!N72='Info_Elternbeiträge mit Grenzen'!Z$12),AND($A72&lt;$Y$13,'Info_Elternbeiträge mit Grenzen'!N72='Info_Elternbeiträge mit Grenzen'!Z$13))=TRUE,'Eingabe Kinderzahlen'!N72," ")</f>
        <v xml:space="preserve"> </v>
      </c>
      <c r="O72" s="300" t="str">
        <f>IF(OR(AND($A72&lt;$Y$9,'Info_Elternbeiträge mit Grenzen'!O72='Info_Elternbeiträge mit Grenzen'!AA$9),AND($A72&lt;$Y$10,'Info_Elternbeiträge mit Grenzen'!O72='Info_Elternbeiträge mit Grenzen'!AA$10),AND($A72&lt;$Y$11,'Info_Elternbeiträge mit Grenzen'!O72='Info_Elternbeiträge mit Grenzen'!AA$11),AND($A72&lt;$Y$12,'Info_Elternbeiträge mit Grenzen'!O72='Info_Elternbeiträge mit Grenzen'!AA$12),AND($A72&lt;$Y$13,'Info_Elternbeiträge mit Grenzen'!O72='Info_Elternbeiträge mit Grenzen'!AA$13))=TRUE,'Eingabe Kinderzahlen'!O72," ")</f>
        <v xml:space="preserve"> </v>
      </c>
      <c r="P72" s="300" t="str">
        <f>IF(OR(AND($A72&lt;$Y$9,'Info_Elternbeiträge mit Grenzen'!P72='Info_Elternbeiträge mit Grenzen'!AB$9),AND($A72&lt;$Y$10,'Info_Elternbeiträge mit Grenzen'!P72='Info_Elternbeiträge mit Grenzen'!AB$10),AND($A72&lt;$Y$11,'Info_Elternbeiträge mit Grenzen'!P72='Info_Elternbeiträge mit Grenzen'!AB$11),AND($A72&lt;$Y$12,'Info_Elternbeiträge mit Grenzen'!P72='Info_Elternbeiträge mit Grenzen'!AB$12),AND($A72&lt;$Y$13,'Info_Elternbeiträge mit Grenzen'!P72='Info_Elternbeiträge mit Grenzen'!AB$13))=TRUE,'Eingabe Kinderzahlen'!P72," ")</f>
        <v xml:space="preserve"> </v>
      </c>
      <c r="Q72" s="300" t="str">
        <f>IF(OR(AND($A72&lt;$Y$9,'Info_Elternbeiträge mit Grenzen'!Q72='Info_Elternbeiträge mit Grenzen'!AC$9),AND($A72&lt;$Y$10,'Info_Elternbeiträge mit Grenzen'!Q72='Info_Elternbeiträge mit Grenzen'!AC$10),AND($A72&lt;$Y$11,'Info_Elternbeiträge mit Grenzen'!Q72='Info_Elternbeiträge mit Grenzen'!AC$11),AND($A72&lt;$Y$12,'Info_Elternbeiträge mit Grenzen'!Q72='Info_Elternbeiträge mit Grenzen'!AC$12),AND($A72&lt;$Y$13,'Info_Elternbeiträge mit Grenzen'!Q72='Info_Elternbeiträge mit Grenzen'!AC$13))=TRUE,'Eingabe Kinderzahlen'!Q72," ")</f>
        <v xml:space="preserve"> </v>
      </c>
      <c r="R72" s="300" t="str">
        <f>IF(OR(AND($A72&lt;$Y$9,'Info_Elternbeiträge mit Grenzen'!R72='Info_Elternbeiträge mit Grenzen'!AD$9),AND($A72&lt;$Y$10,'Info_Elternbeiträge mit Grenzen'!R72='Info_Elternbeiträge mit Grenzen'!AD$10),AND($A72&lt;$Y$11,'Info_Elternbeiträge mit Grenzen'!R72='Info_Elternbeiträge mit Grenzen'!AD$11),AND($A72&lt;$Y$12,'Info_Elternbeiträge mit Grenzen'!R72='Info_Elternbeiträge mit Grenzen'!AD$12),AND($A72&lt;$Y$13,'Info_Elternbeiträge mit Grenzen'!R72='Info_Elternbeiträge mit Grenzen'!AD$13))=TRUE,'Eingabe Kinderzahlen'!R72," ")</f>
        <v xml:space="preserve"> </v>
      </c>
      <c r="S72" s="301" t="str">
        <f>IF(OR(AND($A72&lt;$Y$9,'Info_Elternbeiträge mit Grenzen'!S72='Info_Elternbeiträge mit Grenzen'!Z$9),AND($A72&lt;$Y$10,'Info_Elternbeiträge mit Grenzen'!S72='Info_Elternbeiträge mit Grenzen'!Z$10),AND($A72&lt;$Y$11,'Info_Elternbeiträge mit Grenzen'!S72='Info_Elternbeiträge mit Grenzen'!Z$11),AND($A72&lt;$Y$12,'Info_Elternbeiträge mit Grenzen'!S72='Info_Elternbeiträge mit Grenzen'!Z$12),AND($A72&lt;$Y$13,'Info_Elternbeiträge mit Grenzen'!S72='Info_Elternbeiträge mit Grenzen'!Z$13))=TRUE,'Eingabe Kinderzahlen'!S72," ")</f>
        <v xml:space="preserve"> </v>
      </c>
      <c r="T72" s="301" t="str">
        <f>IF(OR(AND($A72&lt;$Y$9,'Info_Elternbeiträge mit Grenzen'!T72='Info_Elternbeiträge mit Grenzen'!AA$9),AND($A72&lt;$Y$10,'Info_Elternbeiträge mit Grenzen'!T72='Info_Elternbeiträge mit Grenzen'!AA$10),AND($A72&lt;$Y$11,'Info_Elternbeiträge mit Grenzen'!T72='Info_Elternbeiträge mit Grenzen'!AA$11),AND($A72&lt;$Y$12,'Info_Elternbeiträge mit Grenzen'!T72='Info_Elternbeiträge mit Grenzen'!AA$12),AND($A72&lt;$Y$13,'Info_Elternbeiträge mit Grenzen'!T72='Info_Elternbeiträge mit Grenzen'!AA$13))=TRUE,'Eingabe Kinderzahlen'!T72," ")</f>
        <v xml:space="preserve"> </v>
      </c>
      <c r="U72" s="301" t="str">
        <f>IF(OR(AND($A72&lt;$Y$9,'Info_Elternbeiträge mit Grenzen'!U72='Info_Elternbeiträge mit Grenzen'!AB$9),AND($A72&lt;$Y$10,'Info_Elternbeiträge mit Grenzen'!U72='Info_Elternbeiträge mit Grenzen'!AB$10),AND($A72&lt;$Y$11,'Info_Elternbeiträge mit Grenzen'!U72='Info_Elternbeiträge mit Grenzen'!AB$11),AND($A72&lt;$Y$12,'Info_Elternbeiträge mit Grenzen'!U72='Info_Elternbeiträge mit Grenzen'!AB$12),AND($A72&lt;$Y$13,'Info_Elternbeiträge mit Grenzen'!U72='Info_Elternbeiträge mit Grenzen'!AB$13))=TRUE,'Eingabe Kinderzahlen'!U72," ")</f>
        <v xml:space="preserve"> </v>
      </c>
      <c r="V72" s="301" t="str">
        <f>IF(OR(AND($A72&lt;$Y$9,'Info_Elternbeiträge mit Grenzen'!V72='Info_Elternbeiträge mit Grenzen'!AC$9),AND($A72&lt;$Y$10,'Info_Elternbeiträge mit Grenzen'!V72='Info_Elternbeiträge mit Grenzen'!AC$10),AND($A72&lt;$Y$11,'Info_Elternbeiträge mit Grenzen'!V72='Info_Elternbeiträge mit Grenzen'!AC$11),AND($A72&lt;$Y$12,'Info_Elternbeiträge mit Grenzen'!V72='Info_Elternbeiträge mit Grenzen'!AC$12),AND($A72&lt;$Y$13,'Info_Elternbeiträge mit Grenzen'!V72='Info_Elternbeiträge mit Grenzen'!AC$13))=TRUE,'Eingabe Kinderzahlen'!V72," ")</f>
        <v xml:space="preserve"> </v>
      </c>
      <c r="W72" s="301" t="str">
        <f>IF(OR(AND($A72&lt;$Y$9,'Info_Elternbeiträge mit Grenzen'!W72='Info_Elternbeiträge mit Grenzen'!AD$9),AND($A72&lt;$Y$10,'Info_Elternbeiträge mit Grenzen'!W72='Info_Elternbeiträge mit Grenzen'!AD$10),AND($A72&lt;$Y$11,'Info_Elternbeiträge mit Grenzen'!W72='Info_Elternbeiträge mit Grenzen'!AD$11),AND($A72&lt;$Y$12,'Info_Elternbeiträge mit Grenzen'!W72='Info_Elternbeiträge mit Grenzen'!AD$12),AND($A72&lt;$Y$13,'Info_Elternbeiträge mit Grenzen'!W72='Info_Elternbeiträge mit Grenzen'!AD$13))=TRUE,'Eingabe Kinderzahlen'!W72," ")</f>
        <v xml:space="preserve"> </v>
      </c>
    </row>
    <row r="73" spans="1:23" hidden="1" x14ac:dyDescent="0.25">
      <c r="A73" s="323">
        <f>Eingabe!A118</f>
        <v>8501</v>
      </c>
      <c r="B73" s="355" t="s">
        <v>6</v>
      </c>
      <c r="C73" s="252">
        <f>Eingabe!D118</f>
        <v>8600</v>
      </c>
      <c r="D73" s="298" t="str">
        <f>IF(OR(AND($A73&lt;$Y$9,'Info_Elternbeiträge mit Grenzen'!D73='Info_Elternbeiträge mit Grenzen'!Z$9),AND($A73&lt;$Y$10,'Info_Elternbeiträge mit Grenzen'!D73='Info_Elternbeiträge mit Grenzen'!Z$10),AND($A73&lt;$Y$11,'Info_Elternbeiträge mit Grenzen'!D73='Info_Elternbeiträge mit Grenzen'!Z$11),AND($A73&lt;$Y$12,'Info_Elternbeiträge mit Grenzen'!D73='Info_Elternbeiträge mit Grenzen'!Z$12),AND($A73&lt;$Y$13,'Info_Elternbeiträge mit Grenzen'!D73='Info_Elternbeiträge mit Grenzen'!Z$13))=TRUE,'Eingabe Kinderzahlen'!D73," ")</f>
        <v xml:space="preserve"> </v>
      </c>
      <c r="E73" s="298" t="str">
        <f>IF(OR(AND($A73&lt;$Y$9,'Info_Elternbeiträge mit Grenzen'!E73='Info_Elternbeiträge mit Grenzen'!AA$9),AND($A73&lt;$Y$10,'Info_Elternbeiträge mit Grenzen'!E73='Info_Elternbeiträge mit Grenzen'!AA$10),AND($A73&lt;$Y$11,'Info_Elternbeiträge mit Grenzen'!E73='Info_Elternbeiträge mit Grenzen'!AA$11),AND($A73&lt;$Y$12,'Info_Elternbeiträge mit Grenzen'!E73='Info_Elternbeiträge mit Grenzen'!AA$12),AND($A73&lt;$Y$13,'Info_Elternbeiträge mit Grenzen'!E73='Info_Elternbeiträge mit Grenzen'!AA$13))=TRUE,'Eingabe Kinderzahlen'!E73," ")</f>
        <v xml:space="preserve"> </v>
      </c>
      <c r="F73" s="298" t="str">
        <f>IF(OR(AND($A73&lt;$Y$9,'Info_Elternbeiträge mit Grenzen'!F73='Info_Elternbeiträge mit Grenzen'!AB$9),AND($A73&lt;$Y$10,'Info_Elternbeiträge mit Grenzen'!F73='Info_Elternbeiträge mit Grenzen'!AB$10),AND($A73&lt;$Y$11,'Info_Elternbeiträge mit Grenzen'!F73='Info_Elternbeiträge mit Grenzen'!AB$11),AND($A73&lt;$Y$12,'Info_Elternbeiträge mit Grenzen'!F73='Info_Elternbeiträge mit Grenzen'!AB$12),AND($A73&lt;$Y$13,'Info_Elternbeiträge mit Grenzen'!F73='Info_Elternbeiträge mit Grenzen'!AB$13))=TRUE,'Eingabe Kinderzahlen'!F73," ")</f>
        <v xml:space="preserve"> </v>
      </c>
      <c r="G73" s="298" t="str">
        <f>IF(OR(AND($A73&lt;$Y$9,'Info_Elternbeiträge mit Grenzen'!G73='Info_Elternbeiträge mit Grenzen'!AC$9),AND($A73&lt;$Y$10,'Info_Elternbeiträge mit Grenzen'!G73='Info_Elternbeiträge mit Grenzen'!AC$10),AND($A73&lt;$Y$11,'Info_Elternbeiträge mit Grenzen'!G73='Info_Elternbeiträge mit Grenzen'!AC$11),AND($A73&lt;$Y$12,'Info_Elternbeiträge mit Grenzen'!G73='Info_Elternbeiträge mit Grenzen'!AC$12),AND($A73&lt;$Y$13,'Info_Elternbeiträge mit Grenzen'!G73='Info_Elternbeiträge mit Grenzen'!AC$13))=TRUE,'Eingabe Kinderzahlen'!G73," ")</f>
        <v xml:space="preserve"> </v>
      </c>
      <c r="H73" s="298" t="str">
        <f>IF(OR(AND($A73&lt;$Y$9,'Info_Elternbeiträge mit Grenzen'!H73='Info_Elternbeiträge mit Grenzen'!AD$9),AND($A73&lt;$Y$10,'Info_Elternbeiträge mit Grenzen'!H73='Info_Elternbeiträge mit Grenzen'!AD$10),AND($A73&lt;$Y$11,'Info_Elternbeiträge mit Grenzen'!H73='Info_Elternbeiträge mit Grenzen'!AD$11),AND($A73&lt;$Y$12,'Info_Elternbeiträge mit Grenzen'!H73='Info_Elternbeiträge mit Grenzen'!AD$12),AND($A73&lt;$Y$13,'Info_Elternbeiträge mit Grenzen'!H73='Info_Elternbeiträge mit Grenzen'!AD$13))=TRUE,'Eingabe Kinderzahlen'!H73," ")</f>
        <v xml:space="preserve"> </v>
      </c>
      <c r="I73" s="299" t="str">
        <f>IF(OR(AND($A73&lt;$Y$9,'Info_Elternbeiträge mit Grenzen'!I73='Info_Elternbeiträge mit Grenzen'!Z$9),AND($A73&lt;$Y$10,'Info_Elternbeiträge mit Grenzen'!I73='Info_Elternbeiträge mit Grenzen'!Z$10),AND($A73&lt;$Y$11,'Info_Elternbeiträge mit Grenzen'!I73='Info_Elternbeiträge mit Grenzen'!Z$11),AND($A73&lt;$Y$12,'Info_Elternbeiträge mit Grenzen'!I73='Info_Elternbeiträge mit Grenzen'!Z$12),AND($A73&lt;$Y$13,'Info_Elternbeiträge mit Grenzen'!I73='Info_Elternbeiträge mit Grenzen'!Z$13))=TRUE,'Eingabe Kinderzahlen'!I73," ")</f>
        <v xml:space="preserve"> </v>
      </c>
      <c r="J73" s="299" t="str">
        <f>IF(OR(AND($A73&lt;$Y$9,'Info_Elternbeiträge mit Grenzen'!J73='Info_Elternbeiträge mit Grenzen'!AA$9),AND($A73&lt;$Y$10,'Info_Elternbeiträge mit Grenzen'!J73='Info_Elternbeiträge mit Grenzen'!AA$10),AND($A73&lt;$Y$11,'Info_Elternbeiträge mit Grenzen'!J73='Info_Elternbeiträge mit Grenzen'!AA$11),AND($A73&lt;$Y$12,'Info_Elternbeiträge mit Grenzen'!J73='Info_Elternbeiträge mit Grenzen'!AA$12),AND($A73&lt;$Y$13,'Info_Elternbeiträge mit Grenzen'!J73='Info_Elternbeiträge mit Grenzen'!AA$13))=TRUE,'Eingabe Kinderzahlen'!J73," ")</f>
        <v xml:space="preserve"> </v>
      </c>
      <c r="K73" s="299" t="str">
        <f>IF(OR(AND($A73&lt;$Y$9,'Info_Elternbeiträge mit Grenzen'!K73='Info_Elternbeiträge mit Grenzen'!AB$9),AND($A73&lt;$Y$10,'Info_Elternbeiträge mit Grenzen'!K73='Info_Elternbeiträge mit Grenzen'!AB$10),AND($A73&lt;$Y$11,'Info_Elternbeiträge mit Grenzen'!K73='Info_Elternbeiträge mit Grenzen'!AB$11),AND($A73&lt;$Y$12,'Info_Elternbeiträge mit Grenzen'!K73='Info_Elternbeiträge mit Grenzen'!AB$12),AND($A73&lt;$Y$13,'Info_Elternbeiträge mit Grenzen'!K73='Info_Elternbeiträge mit Grenzen'!AB$13))=TRUE,'Eingabe Kinderzahlen'!K73," ")</f>
        <v xml:space="preserve"> </v>
      </c>
      <c r="L73" s="299" t="str">
        <f>IF(OR(AND($A73&lt;$Y$9,'Info_Elternbeiträge mit Grenzen'!L73='Info_Elternbeiträge mit Grenzen'!AC$9),AND($A73&lt;$Y$10,'Info_Elternbeiträge mit Grenzen'!L73='Info_Elternbeiträge mit Grenzen'!AC$10),AND($A73&lt;$Y$11,'Info_Elternbeiträge mit Grenzen'!L73='Info_Elternbeiträge mit Grenzen'!AC$11),AND($A73&lt;$Y$12,'Info_Elternbeiträge mit Grenzen'!L73='Info_Elternbeiträge mit Grenzen'!AC$12),AND($A73&lt;$Y$13,'Info_Elternbeiträge mit Grenzen'!L73='Info_Elternbeiträge mit Grenzen'!AC$13))=TRUE,'Eingabe Kinderzahlen'!L73," ")</f>
        <v xml:space="preserve"> </v>
      </c>
      <c r="M73" s="299" t="str">
        <f>IF(OR(AND($A73&lt;$Y$9,'Info_Elternbeiträge mit Grenzen'!M73='Info_Elternbeiträge mit Grenzen'!AD$9),AND($A73&lt;$Y$10,'Info_Elternbeiträge mit Grenzen'!M73='Info_Elternbeiträge mit Grenzen'!AD$10),AND($A73&lt;$Y$11,'Info_Elternbeiträge mit Grenzen'!M73='Info_Elternbeiträge mit Grenzen'!AD$11),AND($A73&lt;$Y$12,'Info_Elternbeiträge mit Grenzen'!M73='Info_Elternbeiträge mit Grenzen'!AD$12),AND($A73&lt;$Y$13,'Info_Elternbeiträge mit Grenzen'!M73='Info_Elternbeiträge mit Grenzen'!AD$13))=TRUE,'Eingabe Kinderzahlen'!M73," ")</f>
        <v xml:space="preserve"> </v>
      </c>
      <c r="N73" s="300" t="str">
        <f>IF(OR(AND($A73&lt;$Y$9,'Info_Elternbeiträge mit Grenzen'!N73='Info_Elternbeiträge mit Grenzen'!Z$9),AND($A73&lt;$Y$10,'Info_Elternbeiträge mit Grenzen'!N73='Info_Elternbeiträge mit Grenzen'!Z$10),AND($A73&lt;$Y$11,'Info_Elternbeiträge mit Grenzen'!N73='Info_Elternbeiträge mit Grenzen'!Z$11),AND($A73&lt;$Y$12,'Info_Elternbeiträge mit Grenzen'!N73='Info_Elternbeiträge mit Grenzen'!Z$12),AND($A73&lt;$Y$13,'Info_Elternbeiträge mit Grenzen'!N73='Info_Elternbeiträge mit Grenzen'!Z$13))=TRUE,'Eingabe Kinderzahlen'!N73," ")</f>
        <v xml:space="preserve"> </v>
      </c>
      <c r="O73" s="300" t="str">
        <f>IF(OR(AND($A73&lt;$Y$9,'Info_Elternbeiträge mit Grenzen'!O73='Info_Elternbeiträge mit Grenzen'!AA$9),AND($A73&lt;$Y$10,'Info_Elternbeiträge mit Grenzen'!O73='Info_Elternbeiträge mit Grenzen'!AA$10),AND($A73&lt;$Y$11,'Info_Elternbeiträge mit Grenzen'!O73='Info_Elternbeiträge mit Grenzen'!AA$11),AND($A73&lt;$Y$12,'Info_Elternbeiträge mit Grenzen'!O73='Info_Elternbeiträge mit Grenzen'!AA$12),AND($A73&lt;$Y$13,'Info_Elternbeiträge mit Grenzen'!O73='Info_Elternbeiträge mit Grenzen'!AA$13))=TRUE,'Eingabe Kinderzahlen'!O73," ")</f>
        <v xml:space="preserve"> </v>
      </c>
      <c r="P73" s="300" t="str">
        <f>IF(OR(AND($A73&lt;$Y$9,'Info_Elternbeiträge mit Grenzen'!P73='Info_Elternbeiträge mit Grenzen'!AB$9),AND($A73&lt;$Y$10,'Info_Elternbeiträge mit Grenzen'!P73='Info_Elternbeiträge mit Grenzen'!AB$10),AND($A73&lt;$Y$11,'Info_Elternbeiträge mit Grenzen'!P73='Info_Elternbeiträge mit Grenzen'!AB$11),AND($A73&lt;$Y$12,'Info_Elternbeiträge mit Grenzen'!P73='Info_Elternbeiträge mit Grenzen'!AB$12),AND($A73&lt;$Y$13,'Info_Elternbeiträge mit Grenzen'!P73='Info_Elternbeiträge mit Grenzen'!AB$13))=TRUE,'Eingabe Kinderzahlen'!P73," ")</f>
        <v xml:space="preserve"> </v>
      </c>
      <c r="Q73" s="300" t="str">
        <f>IF(OR(AND($A73&lt;$Y$9,'Info_Elternbeiträge mit Grenzen'!Q73='Info_Elternbeiträge mit Grenzen'!AC$9),AND($A73&lt;$Y$10,'Info_Elternbeiträge mit Grenzen'!Q73='Info_Elternbeiträge mit Grenzen'!AC$10),AND($A73&lt;$Y$11,'Info_Elternbeiträge mit Grenzen'!Q73='Info_Elternbeiträge mit Grenzen'!AC$11),AND($A73&lt;$Y$12,'Info_Elternbeiträge mit Grenzen'!Q73='Info_Elternbeiträge mit Grenzen'!AC$12),AND($A73&lt;$Y$13,'Info_Elternbeiträge mit Grenzen'!Q73='Info_Elternbeiträge mit Grenzen'!AC$13))=TRUE,'Eingabe Kinderzahlen'!Q73," ")</f>
        <v xml:space="preserve"> </v>
      </c>
      <c r="R73" s="300" t="str">
        <f>IF(OR(AND($A73&lt;$Y$9,'Info_Elternbeiträge mit Grenzen'!R73='Info_Elternbeiträge mit Grenzen'!AD$9),AND($A73&lt;$Y$10,'Info_Elternbeiträge mit Grenzen'!R73='Info_Elternbeiträge mit Grenzen'!AD$10),AND($A73&lt;$Y$11,'Info_Elternbeiträge mit Grenzen'!R73='Info_Elternbeiträge mit Grenzen'!AD$11),AND($A73&lt;$Y$12,'Info_Elternbeiträge mit Grenzen'!R73='Info_Elternbeiträge mit Grenzen'!AD$12),AND($A73&lt;$Y$13,'Info_Elternbeiträge mit Grenzen'!R73='Info_Elternbeiträge mit Grenzen'!AD$13))=TRUE,'Eingabe Kinderzahlen'!R73," ")</f>
        <v xml:space="preserve"> </v>
      </c>
      <c r="S73" s="301" t="str">
        <f>IF(OR(AND($A73&lt;$Y$9,'Info_Elternbeiträge mit Grenzen'!S73='Info_Elternbeiträge mit Grenzen'!Z$9),AND($A73&lt;$Y$10,'Info_Elternbeiträge mit Grenzen'!S73='Info_Elternbeiträge mit Grenzen'!Z$10),AND($A73&lt;$Y$11,'Info_Elternbeiträge mit Grenzen'!S73='Info_Elternbeiträge mit Grenzen'!Z$11),AND($A73&lt;$Y$12,'Info_Elternbeiträge mit Grenzen'!S73='Info_Elternbeiträge mit Grenzen'!Z$12),AND($A73&lt;$Y$13,'Info_Elternbeiträge mit Grenzen'!S73='Info_Elternbeiträge mit Grenzen'!Z$13))=TRUE,'Eingabe Kinderzahlen'!S73," ")</f>
        <v xml:space="preserve"> </v>
      </c>
      <c r="T73" s="301" t="str">
        <f>IF(OR(AND($A73&lt;$Y$9,'Info_Elternbeiträge mit Grenzen'!T73='Info_Elternbeiträge mit Grenzen'!AA$9),AND($A73&lt;$Y$10,'Info_Elternbeiträge mit Grenzen'!T73='Info_Elternbeiträge mit Grenzen'!AA$10),AND($A73&lt;$Y$11,'Info_Elternbeiträge mit Grenzen'!T73='Info_Elternbeiträge mit Grenzen'!AA$11),AND($A73&lt;$Y$12,'Info_Elternbeiträge mit Grenzen'!T73='Info_Elternbeiträge mit Grenzen'!AA$12),AND($A73&lt;$Y$13,'Info_Elternbeiträge mit Grenzen'!T73='Info_Elternbeiträge mit Grenzen'!AA$13))=TRUE,'Eingabe Kinderzahlen'!T73," ")</f>
        <v xml:space="preserve"> </v>
      </c>
      <c r="U73" s="301" t="str">
        <f>IF(OR(AND($A73&lt;$Y$9,'Info_Elternbeiträge mit Grenzen'!U73='Info_Elternbeiträge mit Grenzen'!AB$9),AND($A73&lt;$Y$10,'Info_Elternbeiträge mit Grenzen'!U73='Info_Elternbeiträge mit Grenzen'!AB$10),AND($A73&lt;$Y$11,'Info_Elternbeiträge mit Grenzen'!U73='Info_Elternbeiträge mit Grenzen'!AB$11),AND($A73&lt;$Y$12,'Info_Elternbeiträge mit Grenzen'!U73='Info_Elternbeiträge mit Grenzen'!AB$12),AND($A73&lt;$Y$13,'Info_Elternbeiträge mit Grenzen'!U73='Info_Elternbeiträge mit Grenzen'!AB$13))=TRUE,'Eingabe Kinderzahlen'!U73," ")</f>
        <v xml:space="preserve"> </v>
      </c>
      <c r="V73" s="301" t="str">
        <f>IF(OR(AND($A73&lt;$Y$9,'Info_Elternbeiträge mit Grenzen'!V73='Info_Elternbeiträge mit Grenzen'!AC$9),AND($A73&lt;$Y$10,'Info_Elternbeiträge mit Grenzen'!V73='Info_Elternbeiträge mit Grenzen'!AC$10),AND($A73&lt;$Y$11,'Info_Elternbeiträge mit Grenzen'!V73='Info_Elternbeiträge mit Grenzen'!AC$11),AND($A73&lt;$Y$12,'Info_Elternbeiträge mit Grenzen'!V73='Info_Elternbeiträge mit Grenzen'!AC$12),AND($A73&lt;$Y$13,'Info_Elternbeiträge mit Grenzen'!V73='Info_Elternbeiträge mit Grenzen'!AC$13))=TRUE,'Eingabe Kinderzahlen'!V73," ")</f>
        <v xml:space="preserve"> </v>
      </c>
      <c r="W73" s="301" t="str">
        <f>IF(OR(AND($A73&lt;$Y$9,'Info_Elternbeiträge mit Grenzen'!W73='Info_Elternbeiträge mit Grenzen'!AD$9),AND($A73&lt;$Y$10,'Info_Elternbeiträge mit Grenzen'!W73='Info_Elternbeiträge mit Grenzen'!AD$10),AND($A73&lt;$Y$11,'Info_Elternbeiträge mit Grenzen'!W73='Info_Elternbeiträge mit Grenzen'!AD$11),AND($A73&lt;$Y$12,'Info_Elternbeiträge mit Grenzen'!W73='Info_Elternbeiträge mit Grenzen'!AD$12),AND($A73&lt;$Y$13,'Info_Elternbeiträge mit Grenzen'!W73='Info_Elternbeiträge mit Grenzen'!AD$13))=TRUE,'Eingabe Kinderzahlen'!W73," ")</f>
        <v xml:space="preserve"> </v>
      </c>
    </row>
    <row r="74" spans="1:23" hidden="1" x14ac:dyDescent="0.25">
      <c r="A74" s="323">
        <f>Eingabe!A119</f>
        <v>8601</v>
      </c>
      <c r="B74" s="355" t="s">
        <v>6</v>
      </c>
      <c r="C74" s="252">
        <f>Eingabe!D119</f>
        <v>8700</v>
      </c>
      <c r="D74" s="298" t="str">
        <f>IF(OR(AND($A74&lt;$Y$9,'Info_Elternbeiträge mit Grenzen'!D74='Info_Elternbeiträge mit Grenzen'!Z$9),AND($A74&lt;$Y$10,'Info_Elternbeiträge mit Grenzen'!D74='Info_Elternbeiträge mit Grenzen'!Z$10),AND($A74&lt;$Y$11,'Info_Elternbeiträge mit Grenzen'!D74='Info_Elternbeiträge mit Grenzen'!Z$11),AND($A74&lt;$Y$12,'Info_Elternbeiträge mit Grenzen'!D74='Info_Elternbeiträge mit Grenzen'!Z$12),AND($A74&lt;$Y$13,'Info_Elternbeiträge mit Grenzen'!D74='Info_Elternbeiträge mit Grenzen'!Z$13))=TRUE,'Eingabe Kinderzahlen'!D74," ")</f>
        <v xml:space="preserve"> </v>
      </c>
      <c r="E74" s="298" t="str">
        <f>IF(OR(AND($A74&lt;$Y$9,'Info_Elternbeiträge mit Grenzen'!E74='Info_Elternbeiträge mit Grenzen'!AA$9),AND($A74&lt;$Y$10,'Info_Elternbeiträge mit Grenzen'!E74='Info_Elternbeiträge mit Grenzen'!AA$10),AND($A74&lt;$Y$11,'Info_Elternbeiträge mit Grenzen'!E74='Info_Elternbeiträge mit Grenzen'!AA$11),AND($A74&lt;$Y$12,'Info_Elternbeiträge mit Grenzen'!E74='Info_Elternbeiträge mit Grenzen'!AA$12),AND($A74&lt;$Y$13,'Info_Elternbeiträge mit Grenzen'!E74='Info_Elternbeiträge mit Grenzen'!AA$13))=TRUE,'Eingabe Kinderzahlen'!E74," ")</f>
        <v xml:space="preserve"> </v>
      </c>
      <c r="F74" s="298" t="str">
        <f>IF(OR(AND($A74&lt;$Y$9,'Info_Elternbeiträge mit Grenzen'!F74='Info_Elternbeiträge mit Grenzen'!AB$9),AND($A74&lt;$Y$10,'Info_Elternbeiträge mit Grenzen'!F74='Info_Elternbeiträge mit Grenzen'!AB$10),AND($A74&lt;$Y$11,'Info_Elternbeiträge mit Grenzen'!F74='Info_Elternbeiträge mit Grenzen'!AB$11),AND($A74&lt;$Y$12,'Info_Elternbeiträge mit Grenzen'!F74='Info_Elternbeiträge mit Grenzen'!AB$12),AND($A74&lt;$Y$13,'Info_Elternbeiträge mit Grenzen'!F74='Info_Elternbeiträge mit Grenzen'!AB$13))=TRUE,'Eingabe Kinderzahlen'!F74," ")</f>
        <v xml:space="preserve"> </v>
      </c>
      <c r="G74" s="298" t="str">
        <f>IF(OR(AND($A74&lt;$Y$9,'Info_Elternbeiträge mit Grenzen'!G74='Info_Elternbeiträge mit Grenzen'!AC$9),AND($A74&lt;$Y$10,'Info_Elternbeiträge mit Grenzen'!G74='Info_Elternbeiträge mit Grenzen'!AC$10),AND($A74&lt;$Y$11,'Info_Elternbeiträge mit Grenzen'!G74='Info_Elternbeiträge mit Grenzen'!AC$11),AND($A74&lt;$Y$12,'Info_Elternbeiträge mit Grenzen'!G74='Info_Elternbeiträge mit Grenzen'!AC$12),AND($A74&lt;$Y$13,'Info_Elternbeiträge mit Grenzen'!G74='Info_Elternbeiträge mit Grenzen'!AC$13))=TRUE,'Eingabe Kinderzahlen'!G74," ")</f>
        <v xml:space="preserve"> </v>
      </c>
      <c r="H74" s="298" t="str">
        <f>IF(OR(AND($A74&lt;$Y$9,'Info_Elternbeiträge mit Grenzen'!H74='Info_Elternbeiträge mit Grenzen'!AD$9),AND($A74&lt;$Y$10,'Info_Elternbeiträge mit Grenzen'!H74='Info_Elternbeiträge mit Grenzen'!AD$10),AND($A74&lt;$Y$11,'Info_Elternbeiträge mit Grenzen'!H74='Info_Elternbeiträge mit Grenzen'!AD$11),AND($A74&lt;$Y$12,'Info_Elternbeiträge mit Grenzen'!H74='Info_Elternbeiträge mit Grenzen'!AD$12),AND($A74&lt;$Y$13,'Info_Elternbeiträge mit Grenzen'!H74='Info_Elternbeiträge mit Grenzen'!AD$13))=TRUE,'Eingabe Kinderzahlen'!H74," ")</f>
        <v xml:space="preserve"> </v>
      </c>
      <c r="I74" s="299" t="str">
        <f>IF(OR(AND($A74&lt;$Y$9,'Info_Elternbeiträge mit Grenzen'!I74='Info_Elternbeiträge mit Grenzen'!Z$9),AND($A74&lt;$Y$10,'Info_Elternbeiträge mit Grenzen'!I74='Info_Elternbeiträge mit Grenzen'!Z$10),AND($A74&lt;$Y$11,'Info_Elternbeiträge mit Grenzen'!I74='Info_Elternbeiträge mit Grenzen'!Z$11),AND($A74&lt;$Y$12,'Info_Elternbeiträge mit Grenzen'!I74='Info_Elternbeiträge mit Grenzen'!Z$12),AND($A74&lt;$Y$13,'Info_Elternbeiträge mit Grenzen'!I74='Info_Elternbeiträge mit Grenzen'!Z$13))=TRUE,'Eingabe Kinderzahlen'!I74," ")</f>
        <v xml:space="preserve"> </v>
      </c>
      <c r="J74" s="299" t="str">
        <f>IF(OR(AND($A74&lt;$Y$9,'Info_Elternbeiträge mit Grenzen'!J74='Info_Elternbeiträge mit Grenzen'!AA$9),AND($A74&lt;$Y$10,'Info_Elternbeiträge mit Grenzen'!J74='Info_Elternbeiträge mit Grenzen'!AA$10),AND($A74&lt;$Y$11,'Info_Elternbeiträge mit Grenzen'!J74='Info_Elternbeiträge mit Grenzen'!AA$11),AND($A74&lt;$Y$12,'Info_Elternbeiträge mit Grenzen'!J74='Info_Elternbeiträge mit Grenzen'!AA$12),AND($A74&lt;$Y$13,'Info_Elternbeiträge mit Grenzen'!J74='Info_Elternbeiträge mit Grenzen'!AA$13))=TRUE,'Eingabe Kinderzahlen'!J74," ")</f>
        <v xml:space="preserve"> </v>
      </c>
      <c r="K74" s="299" t="str">
        <f>IF(OR(AND($A74&lt;$Y$9,'Info_Elternbeiträge mit Grenzen'!K74='Info_Elternbeiträge mit Grenzen'!AB$9),AND($A74&lt;$Y$10,'Info_Elternbeiträge mit Grenzen'!K74='Info_Elternbeiträge mit Grenzen'!AB$10),AND($A74&lt;$Y$11,'Info_Elternbeiträge mit Grenzen'!K74='Info_Elternbeiträge mit Grenzen'!AB$11),AND($A74&lt;$Y$12,'Info_Elternbeiträge mit Grenzen'!K74='Info_Elternbeiträge mit Grenzen'!AB$12),AND($A74&lt;$Y$13,'Info_Elternbeiträge mit Grenzen'!K74='Info_Elternbeiträge mit Grenzen'!AB$13))=TRUE,'Eingabe Kinderzahlen'!K74," ")</f>
        <v xml:space="preserve"> </v>
      </c>
      <c r="L74" s="299" t="str">
        <f>IF(OR(AND($A74&lt;$Y$9,'Info_Elternbeiträge mit Grenzen'!L74='Info_Elternbeiträge mit Grenzen'!AC$9),AND($A74&lt;$Y$10,'Info_Elternbeiträge mit Grenzen'!L74='Info_Elternbeiträge mit Grenzen'!AC$10),AND($A74&lt;$Y$11,'Info_Elternbeiträge mit Grenzen'!L74='Info_Elternbeiträge mit Grenzen'!AC$11),AND($A74&lt;$Y$12,'Info_Elternbeiträge mit Grenzen'!L74='Info_Elternbeiträge mit Grenzen'!AC$12),AND($A74&lt;$Y$13,'Info_Elternbeiträge mit Grenzen'!L74='Info_Elternbeiträge mit Grenzen'!AC$13))=TRUE,'Eingabe Kinderzahlen'!L74," ")</f>
        <v xml:space="preserve"> </v>
      </c>
      <c r="M74" s="299" t="str">
        <f>IF(OR(AND($A74&lt;$Y$9,'Info_Elternbeiträge mit Grenzen'!M74='Info_Elternbeiträge mit Grenzen'!AD$9),AND($A74&lt;$Y$10,'Info_Elternbeiträge mit Grenzen'!M74='Info_Elternbeiträge mit Grenzen'!AD$10),AND($A74&lt;$Y$11,'Info_Elternbeiträge mit Grenzen'!M74='Info_Elternbeiträge mit Grenzen'!AD$11),AND($A74&lt;$Y$12,'Info_Elternbeiträge mit Grenzen'!M74='Info_Elternbeiträge mit Grenzen'!AD$12),AND($A74&lt;$Y$13,'Info_Elternbeiträge mit Grenzen'!M74='Info_Elternbeiträge mit Grenzen'!AD$13))=TRUE,'Eingabe Kinderzahlen'!M74," ")</f>
        <v xml:space="preserve"> </v>
      </c>
      <c r="N74" s="300" t="str">
        <f>IF(OR(AND($A74&lt;$Y$9,'Info_Elternbeiträge mit Grenzen'!N74='Info_Elternbeiträge mit Grenzen'!Z$9),AND($A74&lt;$Y$10,'Info_Elternbeiträge mit Grenzen'!N74='Info_Elternbeiträge mit Grenzen'!Z$10),AND($A74&lt;$Y$11,'Info_Elternbeiträge mit Grenzen'!N74='Info_Elternbeiträge mit Grenzen'!Z$11),AND($A74&lt;$Y$12,'Info_Elternbeiträge mit Grenzen'!N74='Info_Elternbeiträge mit Grenzen'!Z$12),AND($A74&lt;$Y$13,'Info_Elternbeiträge mit Grenzen'!N74='Info_Elternbeiträge mit Grenzen'!Z$13))=TRUE,'Eingabe Kinderzahlen'!N74," ")</f>
        <v xml:space="preserve"> </v>
      </c>
      <c r="O74" s="300" t="str">
        <f>IF(OR(AND($A74&lt;$Y$9,'Info_Elternbeiträge mit Grenzen'!O74='Info_Elternbeiträge mit Grenzen'!AA$9),AND($A74&lt;$Y$10,'Info_Elternbeiträge mit Grenzen'!O74='Info_Elternbeiträge mit Grenzen'!AA$10),AND($A74&lt;$Y$11,'Info_Elternbeiträge mit Grenzen'!O74='Info_Elternbeiträge mit Grenzen'!AA$11),AND($A74&lt;$Y$12,'Info_Elternbeiträge mit Grenzen'!O74='Info_Elternbeiträge mit Grenzen'!AA$12),AND($A74&lt;$Y$13,'Info_Elternbeiträge mit Grenzen'!O74='Info_Elternbeiträge mit Grenzen'!AA$13))=TRUE,'Eingabe Kinderzahlen'!O74," ")</f>
        <v xml:space="preserve"> </v>
      </c>
      <c r="P74" s="300" t="str">
        <f>IF(OR(AND($A74&lt;$Y$9,'Info_Elternbeiträge mit Grenzen'!P74='Info_Elternbeiträge mit Grenzen'!AB$9),AND($A74&lt;$Y$10,'Info_Elternbeiträge mit Grenzen'!P74='Info_Elternbeiträge mit Grenzen'!AB$10),AND($A74&lt;$Y$11,'Info_Elternbeiträge mit Grenzen'!P74='Info_Elternbeiträge mit Grenzen'!AB$11),AND($A74&lt;$Y$12,'Info_Elternbeiträge mit Grenzen'!P74='Info_Elternbeiträge mit Grenzen'!AB$12),AND($A74&lt;$Y$13,'Info_Elternbeiträge mit Grenzen'!P74='Info_Elternbeiträge mit Grenzen'!AB$13))=TRUE,'Eingabe Kinderzahlen'!P74," ")</f>
        <v xml:space="preserve"> </v>
      </c>
      <c r="Q74" s="300" t="str">
        <f>IF(OR(AND($A74&lt;$Y$9,'Info_Elternbeiträge mit Grenzen'!Q74='Info_Elternbeiträge mit Grenzen'!AC$9),AND($A74&lt;$Y$10,'Info_Elternbeiträge mit Grenzen'!Q74='Info_Elternbeiträge mit Grenzen'!AC$10),AND($A74&lt;$Y$11,'Info_Elternbeiträge mit Grenzen'!Q74='Info_Elternbeiträge mit Grenzen'!AC$11),AND($A74&lt;$Y$12,'Info_Elternbeiträge mit Grenzen'!Q74='Info_Elternbeiträge mit Grenzen'!AC$12),AND($A74&lt;$Y$13,'Info_Elternbeiträge mit Grenzen'!Q74='Info_Elternbeiträge mit Grenzen'!AC$13))=TRUE,'Eingabe Kinderzahlen'!Q74," ")</f>
        <v xml:space="preserve"> </v>
      </c>
      <c r="R74" s="300" t="str">
        <f>IF(OR(AND($A74&lt;$Y$9,'Info_Elternbeiträge mit Grenzen'!R74='Info_Elternbeiträge mit Grenzen'!AD$9),AND($A74&lt;$Y$10,'Info_Elternbeiträge mit Grenzen'!R74='Info_Elternbeiträge mit Grenzen'!AD$10),AND($A74&lt;$Y$11,'Info_Elternbeiträge mit Grenzen'!R74='Info_Elternbeiträge mit Grenzen'!AD$11),AND($A74&lt;$Y$12,'Info_Elternbeiträge mit Grenzen'!R74='Info_Elternbeiträge mit Grenzen'!AD$12),AND($A74&lt;$Y$13,'Info_Elternbeiträge mit Grenzen'!R74='Info_Elternbeiträge mit Grenzen'!AD$13))=TRUE,'Eingabe Kinderzahlen'!R74," ")</f>
        <v xml:space="preserve"> </v>
      </c>
      <c r="S74" s="301" t="str">
        <f>IF(OR(AND($A74&lt;$Y$9,'Info_Elternbeiträge mit Grenzen'!S74='Info_Elternbeiträge mit Grenzen'!Z$9),AND($A74&lt;$Y$10,'Info_Elternbeiträge mit Grenzen'!S74='Info_Elternbeiträge mit Grenzen'!Z$10),AND($A74&lt;$Y$11,'Info_Elternbeiträge mit Grenzen'!S74='Info_Elternbeiträge mit Grenzen'!Z$11),AND($A74&lt;$Y$12,'Info_Elternbeiträge mit Grenzen'!S74='Info_Elternbeiträge mit Grenzen'!Z$12),AND($A74&lt;$Y$13,'Info_Elternbeiträge mit Grenzen'!S74='Info_Elternbeiträge mit Grenzen'!Z$13))=TRUE,'Eingabe Kinderzahlen'!S74," ")</f>
        <v xml:space="preserve"> </v>
      </c>
      <c r="T74" s="301" t="str">
        <f>IF(OR(AND($A74&lt;$Y$9,'Info_Elternbeiträge mit Grenzen'!T74='Info_Elternbeiträge mit Grenzen'!AA$9),AND($A74&lt;$Y$10,'Info_Elternbeiträge mit Grenzen'!T74='Info_Elternbeiträge mit Grenzen'!AA$10),AND($A74&lt;$Y$11,'Info_Elternbeiträge mit Grenzen'!T74='Info_Elternbeiträge mit Grenzen'!AA$11),AND($A74&lt;$Y$12,'Info_Elternbeiträge mit Grenzen'!T74='Info_Elternbeiträge mit Grenzen'!AA$12),AND($A74&lt;$Y$13,'Info_Elternbeiträge mit Grenzen'!T74='Info_Elternbeiträge mit Grenzen'!AA$13))=TRUE,'Eingabe Kinderzahlen'!T74," ")</f>
        <v xml:space="preserve"> </v>
      </c>
      <c r="U74" s="301" t="str">
        <f>IF(OR(AND($A74&lt;$Y$9,'Info_Elternbeiträge mit Grenzen'!U74='Info_Elternbeiträge mit Grenzen'!AB$9),AND($A74&lt;$Y$10,'Info_Elternbeiträge mit Grenzen'!U74='Info_Elternbeiträge mit Grenzen'!AB$10),AND($A74&lt;$Y$11,'Info_Elternbeiträge mit Grenzen'!U74='Info_Elternbeiträge mit Grenzen'!AB$11),AND($A74&lt;$Y$12,'Info_Elternbeiträge mit Grenzen'!U74='Info_Elternbeiträge mit Grenzen'!AB$12),AND($A74&lt;$Y$13,'Info_Elternbeiträge mit Grenzen'!U74='Info_Elternbeiträge mit Grenzen'!AB$13))=TRUE,'Eingabe Kinderzahlen'!U74," ")</f>
        <v xml:space="preserve"> </v>
      </c>
      <c r="V74" s="301" t="str">
        <f>IF(OR(AND($A74&lt;$Y$9,'Info_Elternbeiträge mit Grenzen'!V74='Info_Elternbeiträge mit Grenzen'!AC$9),AND($A74&lt;$Y$10,'Info_Elternbeiträge mit Grenzen'!V74='Info_Elternbeiträge mit Grenzen'!AC$10),AND($A74&lt;$Y$11,'Info_Elternbeiträge mit Grenzen'!V74='Info_Elternbeiträge mit Grenzen'!AC$11),AND($A74&lt;$Y$12,'Info_Elternbeiträge mit Grenzen'!V74='Info_Elternbeiträge mit Grenzen'!AC$12),AND($A74&lt;$Y$13,'Info_Elternbeiträge mit Grenzen'!V74='Info_Elternbeiträge mit Grenzen'!AC$13))=TRUE,'Eingabe Kinderzahlen'!V74," ")</f>
        <v xml:space="preserve"> </v>
      </c>
      <c r="W74" s="301" t="str">
        <f>IF(OR(AND($A74&lt;$Y$9,'Info_Elternbeiträge mit Grenzen'!W74='Info_Elternbeiträge mit Grenzen'!AD$9),AND($A74&lt;$Y$10,'Info_Elternbeiträge mit Grenzen'!W74='Info_Elternbeiträge mit Grenzen'!AD$10),AND($A74&lt;$Y$11,'Info_Elternbeiträge mit Grenzen'!W74='Info_Elternbeiträge mit Grenzen'!AD$11),AND($A74&lt;$Y$12,'Info_Elternbeiträge mit Grenzen'!W74='Info_Elternbeiträge mit Grenzen'!AD$12),AND($A74&lt;$Y$13,'Info_Elternbeiträge mit Grenzen'!W74='Info_Elternbeiträge mit Grenzen'!AD$13))=TRUE,'Eingabe Kinderzahlen'!W74," ")</f>
        <v xml:space="preserve"> </v>
      </c>
    </row>
    <row r="75" spans="1:23" hidden="1" x14ac:dyDescent="0.25">
      <c r="A75" s="323">
        <f>Eingabe!A120</f>
        <v>8701</v>
      </c>
      <c r="B75" s="355" t="s">
        <v>6</v>
      </c>
      <c r="C75" s="252">
        <f>Eingabe!D120</f>
        <v>8800</v>
      </c>
      <c r="D75" s="298" t="str">
        <f>IF(OR(AND($A75&lt;$Y$9,'Info_Elternbeiträge mit Grenzen'!D75='Info_Elternbeiträge mit Grenzen'!Z$9),AND($A75&lt;$Y$10,'Info_Elternbeiträge mit Grenzen'!D75='Info_Elternbeiträge mit Grenzen'!Z$10),AND($A75&lt;$Y$11,'Info_Elternbeiträge mit Grenzen'!D75='Info_Elternbeiträge mit Grenzen'!Z$11),AND($A75&lt;$Y$12,'Info_Elternbeiträge mit Grenzen'!D75='Info_Elternbeiträge mit Grenzen'!Z$12),AND($A75&lt;$Y$13,'Info_Elternbeiträge mit Grenzen'!D75='Info_Elternbeiträge mit Grenzen'!Z$13))=TRUE,'Eingabe Kinderzahlen'!D75," ")</f>
        <v xml:space="preserve"> </v>
      </c>
      <c r="E75" s="298" t="str">
        <f>IF(OR(AND($A75&lt;$Y$9,'Info_Elternbeiträge mit Grenzen'!E75='Info_Elternbeiträge mit Grenzen'!AA$9),AND($A75&lt;$Y$10,'Info_Elternbeiträge mit Grenzen'!E75='Info_Elternbeiträge mit Grenzen'!AA$10),AND($A75&lt;$Y$11,'Info_Elternbeiträge mit Grenzen'!E75='Info_Elternbeiträge mit Grenzen'!AA$11),AND($A75&lt;$Y$12,'Info_Elternbeiträge mit Grenzen'!E75='Info_Elternbeiträge mit Grenzen'!AA$12),AND($A75&lt;$Y$13,'Info_Elternbeiträge mit Grenzen'!E75='Info_Elternbeiträge mit Grenzen'!AA$13))=TRUE,'Eingabe Kinderzahlen'!E75," ")</f>
        <v xml:space="preserve"> </v>
      </c>
      <c r="F75" s="298" t="str">
        <f>IF(OR(AND($A75&lt;$Y$9,'Info_Elternbeiträge mit Grenzen'!F75='Info_Elternbeiträge mit Grenzen'!AB$9),AND($A75&lt;$Y$10,'Info_Elternbeiträge mit Grenzen'!F75='Info_Elternbeiträge mit Grenzen'!AB$10),AND($A75&lt;$Y$11,'Info_Elternbeiträge mit Grenzen'!F75='Info_Elternbeiträge mit Grenzen'!AB$11),AND($A75&lt;$Y$12,'Info_Elternbeiträge mit Grenzen'!F75='Info_Elternbeiträge mit Grenzen'!AB$12),AND($A75&lt;$Y$13,'Info_Elternbeiträge mit Grenzen'!F75='Info_Elternbeiträge mit Grenzen'!AB$13))=TRUE,'Eingabe Kinderzahlen'!F75," ")</f>
        <v xml:space="preserve"> </v>
      </c>
      <c r="G75" s="298" t="str">
        <f>IF(OR(AND($A75&lt;$Y$9,'Info_Elternbeiträge mit Grenzen'!G75='Info_Elternbeiträge mit Grenzen'!AC$9),AND($A75&lt;$Y$10,'Info_Elternbeiträge mit Grenzen'!G75='Info_Elternbeiträge mit Grenzen'!AC$10),AND($A75&lt;$Y$11,'Info_Elternbeiträge mit Grenzen'!G75='Info_Elternbeiträge mit Grenzen'!AC$11),AND($A75&lt;$Y$12,'Info_Elternbeiträge mit Grenzen'!G75='Info_Elternbeiträge mit Grenzen'!AC$12),AND($A75&lt;$Y$13,'Info_Elternbeiträge mit Grenzen'!G75='Info_Elternbeiträge mit Grenzen'!AC$13))=TRUE,'Eingabe Kinderzahlen'!G75," ")</f>
        <v xml:space="preserve"> </v>
      </c>
      <c r="H75" s="298" t="str">
        <f>IF(OR(AND($A75&lt;$Y$9,'Info_Elternbeiträge mit Grenzen'!H75='Info_Elternbeiträge mit Grenzen'!AD$9),AND($A75&lt;$Y$10,'Info_Elternbeiträge mit Grenzen'!H75='Info_Elternbeiträge mit Grenzen'!AD$10),AND($A75&lt;$Y$11,'Info_Elternbeiträge mit Grenzen'!H75='Info_Elternbeiträge mit Grenzen'!AD$11),AND($A75&lt;$Y$12,'Info_Elternbeiträge mit Grenzen'!H75='Info_Elternbeiträge mit Grenzen'!AD$12),AND($A75&lt;$Y$13,'Info_Elternbeiträge mit Grenzen'!H75='Info_Elternbeiträge mit Grenzen'!AD$13))=TRUE,'Eingabe Kinderzahlen'!H75," ")</f>
        <v xml:space="preserve"> </v>
      </c>
      <c r="I75" s="299" t="str">
        <f>IF(OR(AND($A75&lt;$Y$9,'Info_Elternbeiträge mit Grenzen'!I75='Info_Elternbeiträge mit Grenzen'!Z$9),AND($A75&lt;$Y$10,'Info_Elternbeiträge mit Grenzen'!I75='Info_Elternbeiträge mit Grenzen'!Z$10),AND($A75&lt;$Y$11,'Info_Elternbeiträge mit Grenzen'!I75='Info_Elternbeiträge mit Grenzen'!Z$11),AND($A75&lt;$Y$12,'Info_Elternbeiträge mit Grenzen'!I75='Info_Elternbeiträge mit Grenzen'!Z$12),AND($A75&lt;$Y$13,'Info_Elternbeiträge mit Grenzen'!I75='Info_Elternbeiträge mit Grenzen'!Z$13))=TRUE,'Eingabe Kinderzahlen'!I75," ")</f>
        <v xml:space="preserve"> </v>
      </c>
      <c r="J75" s="299" t="str">
        <f>IF(OR(AND($A75&lt;$Y$9,'Info_Elternbeiträge mit Grenzen'!J75='Info_Elternbeiträge mit Grenzen'!AA$9),AND($A75&lt;$Y$10,'Info_Elternbeiträge mit Grenzen'!J75='Info_Elternbeiträge mit Grenzen'!AA$10),AND($A75&lt;$Y$11,'Info_Elternbeiträge mit Grenzen'!J75='Info_Elternbeiträge mit Grenzen'!AA$11),AND($A75&lt;$Y$12,'Info_Elternbeiträge mit Grenzen'!J75='Info_Elternbeiträge mit Grenzen'!AA$12),AND($A75&lt;$Y$13,'Info_Elternbeiträge mit Grenzen'!J75='Info_Elternbeiträge mit Grenzen'!AA$13))=TRUE,'Eingabe Kinderzahlen'!J75," ")</f>
        <v xml:space="preserve"> </v>
      </c>
      <c r="K75" s="299" t="str">
        <f>IF(OR(AND($A75&lt;$Y$9,'Info_Elternbeiträge mit Grenzen'!K75='Info_Elternbeiträge mit Grenzen'!AB$9),AND($A75&lt;$Y$10,'Info_Elternbeiträge mit Grenzen'!K75='Info_Elternbeiträge mit Grenzen'!AB$10),AND($A75&lt;$Y$11,'Info_Elternbeiträge mit Grenzen'!K75='Info_Elternbeiträge mit Grenzen'!AB$11),AND($A75&lt;$Y$12,'Info_Elternbeiträge mit Grenzen'!K75='Info_Elternbeiträge mit Grenzen'!AB$12),AND($A75&lt;$Y$13,'Info_Elternbeiträge mit Grenzen'!K75='Info_Elternbeiträge mit Grenzen'!AB$13))=TRUE,'Eingabe Kinderzahlen'!K75," ")</f>
        <v xml:space="preserve"> </v>
      </c>
      <c r="L75" s="299" t="str">
        <f>IF(OR(AND($A75&lt;$Y$9,'Info_Elternbeiträge mit Grenzen'!L75='Info_Elternbeiträge mit Grenzen'!AC$9),AND($A75&lt;$Y$10,'Info_Elternbeiträge mit Grenzen'!L75='Info_Elternbeiträge mit Grenzen'!AC$10),AND($A75&lt;$Y$11,'Info_Elternbeiträge mit Grenzen'!L75='Info_Elternbeiträge mit Grenzen'!AC$11),AND($A75&lt;$Y$12,'Info_Elternbeiträge mit Grenzen'!L75='Info_Elternbeiträge mit Grenzen'!AC$12),AND($A75&lt;$Y$13,'Info_Elternbeiträge mit Grenzen'!L75='Info_Elternbeiträge mit Grenzen'!AC$13))=TRUE,'Eingabe Kinderzahlen'!L75," ")</f>
        <v xml:space="preserve"> </v>
      </c>
      <c r="M75" s="299" t="str">
        <f>IF(OR(AND($A75&lt;$Y$9,'Info_Elternbeiträge mit Grenzen'!M75='Info_Elternbeiträge mit Grenzen'!AD$9),AND($A75&lt;$Y$10,'Info_Elternbeiträge mit Grenzen'!M75='Info_Elternbeiträge mit Grenzen'!AD$10),AND($A75&lt;$Y$11,'Info_Elternbeiträge mit Grenzen'!M75='Info_Elternbeiträge mit Grenzen'!AD$11),AND($A75&lt;$Y$12,'Info_Elternbeiträge mit Grenzen'!M75='Info_Elternbeiträge mit Grenzen'!AD$12),AND($A75&lt;$Y$13,'Info_Elternbeiträge mit Grenzen'!M75='Info_Elternbeiträge mit Grenzen'!AD$13))=TRUE,'Eingabe Kinderzahlen'!M75," ")</f>
        <v xml:space="preserve"> </v>
      </c>
      <c r="N75" s="300" t="str">
        <f>IF(OR(AND($A75&lt;$Y$9,'Info_Elternbeiträge mit Grenzen'!N75='Info_Elternbeiträge mit Grenzen'!Z$9),AND($A75&lt;$Y$10,'Info_Elternbeiträge mit Grenzen'!N75='Info_Elternbeiträge mit Grenzen'!Z$10),AND($A75&lt;$Y$11,'Info_Elternbeiträge mit Grenzen'!N75='Info_Elternbeiträge mit Grenzen'!Z$11),AND($A75&lt;$Y$12,'Info_Elternbeiträge mit Grenzen'!N75='Info_Elternbeiträge mit Grenzen'!Z$12),AND($A75&lt;$Y$13,'Info_Elternbeiträge mit Grenzen'!N75='Info_Elternbeiträge mit Grenzen'!Z$13))=TRUE,'Eingabe Kinderzahlen'!N75," ")</f>
        <v xml:space="preserve"> </v>
      </c>
      <c r="O75" s="300" t="str">
        <f>IF(OR(AND($A75&lt;$Y$9,'Info_Elternbeiträge mit Grenzen'!O75='Info_Elternbeiträge mit Grenzen'!AA$9),AND($A75&lt;$Y$10,'Info_Elternbeiträge mit Grenzen'!O75='Info_Elternbeiträge mit Grenzen'!AA$10),AND($A75&lt;$Y$11,'Info_Elternbeiträge mit Grenzen'!O75='Info_Elternbeiträge mit Grenzen'!AA$11),AND($A75&lt;$Y$12,'Info_Elternbeiträge mit Grenzen'!O75='Info_Elternbeiträge mit Grenzen'!AA$12),AND($A75&lt;$Y$13,'Info_Elternbeiträge mit Grenzen'!O75='Info_Elternbeiträge mit Grenzen'!AA$13))=TRUE,'Eingabe Kinderzahlen'!O75," ")</f>
        <v xml:space="preserve"> </v>
      </c>
      <c r="P75" s="300" t="str">
        <f>IF(OR(AND($A75&lt;$Y$9,'Info_Elternbeiträge mit Grenzen'!P75='Info_Elternbeiträge mit Grenzen'!AB$9),AND($A75&lt;$Y$10,'Info_Elternbeiträge mit Grenzen'!P75='Info_Elternbeiträge mit Grenzen'!AB$10),AND($A75&lt;$Y$11,'Info_Elternbeiträge mit Grenzen'!P75='Info_Elternbeiträge mit Grenzen'!AB$11),AND($A75&lt;$Y$12,'Info_Elternbeiträge mit Grenzen'!P75='Info_Elternbeiträge mit Grenzen'!AB$12),AND($A75&lt;$Y$13,'Info_Elternbeiträge mit Grenzen'!P75='Info_Elternbeiträge mit Grenzen'!AB$13))=TRUE,'Eingabe Kinderzahlen'!P75," ")</f>
        <v xml:space="preserve"> </v>
      </c>
      <c r="Q75" s="300" t="str">
        <f>IF(OR(AND($A75&lt;$Y$9,'Info_Elternbeiträge mit Grenzen'!Q75='Info_Elternbeiträge mit Grenzen'!AC$9),AND($A75&lt;$Y$10,'Info_Elternbeiträge mit Grenzen'!Q75='Info_Elternbeiträge mit Grenzen'!AC$10),AND($A75&lt;$Y$11,'Info_Elternbeiträge mit Grenzen'!Q75='Info_Elternbeiträge mit Grenzen'!AC$11),AND($A75&lt;$Y$12,'Info_Elternbeiträge mit Grenzen'!Q75='Info_Elternbeiträge mit Grenzen'!AC$12),AND($A75&lt;$Y$13,'Info_Elternbeiträge mit Grenzen'!Q75='Info_Elternbeiträge mit Grenzen'!AC$13))=TRUE,'Eingabe Kinderzahlen'!Q75," ")</f>
        <v xml:space="preserve"> </v>
      </c>
      <c r="R75" s="300" t="str">
        <f>IF(OR(AND($A75&lt;$Y$9,'Info_Elternbeiträge mit Grenzen'!R75='Info_Elternbeiträge mit Grenzen'!AD$9),AND($A75&lt;$Y$10,'Info_Elternbeiträge mit Grenzen'!R75='Info_Elternbeiträge mit Grenzen'!AD$10),AND($A75&lt;$Y$11,'Info_Elternbeiträge mit Grenzen'!R75='Info_Elternbeiträge mit Grenzen'!AD$11),AND($A75&lt;$Y$12,'Info_Elternbeiträge mit Grenzen'!R75='Info_Elternbeiträge mit Grenzen'!AD$12),AND($A75&lt;$Y$13,'Info_Elternbeiträge mit Grenzen'!R75='Info_Elternbeiträge mit Grenzen'!AD$13))=TRUE,'Eingabe Kinderzahlen'!R75," ")</f>
        <v xml:space="preserve"> </v>
      </c>
      <c r="S75" s="301" t="str">
        <f>IF(OR(AND($A75&lt;$Y$9,'Info_Elternbeiträge mit Grenzen'!S75='Info_Elternbeiträge mit Grenzen'!Z$9),AND($A75&lt;$Y$10,'Info_Elternbeiträge mit Grenzen'!S75='Info_Elternbeiträge mit Grenzen'!Z$10),AND($A75&lt;$Y$11,'Info_Elternbeiträge mit Grenzen'!S75='Info_Elternbeiträge mit Grenzen'!Z$11),AND($A75&lt;$Y$12,'Info_Elternbeiträge mit Grenzen'!S75='Info_Elternbeiträge mit Grenzen'!Z$12),AND($A75&lt;$Y$13,'Info_Elternbeiträge mit Grenzen'!S75='Info_Elternbeiträge mit Grenzen'!Z$13))=TRUE,'Eingabe Kinderzahlen'!S75," ")</f>
        <v xml:space="preserve"> </v>
      </c>
      <c r="T75" s="301" t="str">
        <f>IF(OR(AND($A75&lt;$Y$9,'Info_Elternbeiträge mit Grenzen'!T75='Info_Elternbeiträge mit Grenzen'!AA$9),AND($A75&lt;$Y$10,'Info_Elternbeiträge mit Grenzen'!T75='Info_Elternbeiträge mit Grenzen'!AA$10),AND($A75&lt;$Y$11,'Info_Elternbeiträge mit Grenzen'!T75='Info_Elternbeiträge mit Grenzen'!AA$11),AND($A75&lt;$Y$12,'Info_Elternbeiträge mit Grenzen'!T75='Info_Elternbeiträge mit Grenzen'!AA$12),AND($A75&lt;$Y$13,'Info_Elternbeiträge mit Grenzen'!T75='Info_Elternbeiträge mit Grenzen'!AA$13))=TRUE,'Eingabe Kinderzahlen'!T75," ")</f>
        <v xml:space="preserve"> </v>
      </c>
      <c r="U75" s="301" t="str">
        <f>IF(OR(AND($A75&lt;$Y$9,'Info_Elternbeiträge mit Grenzen'!U75='Info_Elternbeiträge mit Grenzen'!AB$9),AND($A75&lt;$Y$10,'Info_Elternbeiträge mit Grenzen'!U75='Info_Elternbeiträge mit Grenzen'!AB$10),AND($A75&lt;$Y$11,'Info_Elternbeiträge mit Grenzen'!U75='Info_Elternbeiträge mit Grenzen'!AB$11),AND($A75&lt;$Y$12,'Info_Elternbeiträge mit Grenzen'!U75='Info_Elternbeiträge mit Grenzen'!AB$12),AND($A75&lt;$Y$13,'Info_Elternbeiträge mit Grenzen'!U75='Info_Elternbeiträge mit Grenzen'!AB$13))=TRUE,'Eingabe Kinderzahlen'!U75," ")</f>
        <v xml:space="preserve"> </v>
      </c>
      <c r="V75" s="301" t="str">
        <f>IF(OR(AND($A75&lt;$Y$9,'Info_Elternbeiträge mit Grenzen'!V75='Info_Elternbeiträge mit Grenzen'!AC$9),AND($A75&lt;$Y$10,'Info_Elternbeiträge mit Grenzen'!V75='Info_Elternbeiträge mit Grenzen'!AC$10),AND($A75&lt;$Y$11,'Info_Elternbeiträge mit Grenzen'!V75='Info_Elternbeiträge mit Grenzen'!AC$11),AND($A75&lt;$Y$12,'Info_Elternbeiträge mit Grenzen'!V75='Info_Elternbeiträge mit Grenzen'!AC$12),AND($A75&lt;$Y$13,'Info_Elternbeiträge mit Grenzen'!V75='Info_Elternbeiträge mit Grenzen'!AC$13))=TRUE,'Eingabe Kinderzahlen'!V75," ")</f>
        <v xml:space="preserve"> </v>
      </c>
      <c r="W75" s="301" t="str">
        <f>IF(OR(AND($A75&lt;$Y$9,'Info_Elternbeiträge mit Grenzen'!W75='Info_Elternbeiträge mit Grenzen'!AD$9),AND($A75&lt;$Y$10,'Info_Elternbeiträge mit Grenzen'!W75='Info_Elternbeiträge mit Grenzen'!AD$10),AND($A75&lt;$Y$11,'Info_Elternbeiträge mit Grenzen'!W75='Info_Elternbeiträge mit Grenzen'!AD$11),AND($A75&lt;$Y$12,'Info_Elternbeiträge mit Grenzen'!W75='Info_Elternbeiträge mit Grenzen'!AD$12),AND($A75&lt;$Y$13,'Info_Elternbeiträge mit Grenzen'!W75='Info_Elternbeiträge mit Grenzen'!AD$13))=TRUE,'Eingabe Kinderzahlen'!W75," ")</f>
        <v xml:space="preserve"> </v>
      </c>
    </row>
    <row r="76" spans="1:23" hidden="1" x14ac:dyDescent="0.25">
      <c r="A76" s="323">
        <f>Eingabe!A121</f>
        <v>8801</v>
      </c>
      <c r="B76" s="355" t="s">
        <v>6</v>
      </c>
      <c r="C76" s="252">
        <f>Eingabe!D121</f>
        <v>8900</v>
      </c>
      <c r="D76" s="298" t="str">
        <f>IF(OR(AND($A76&lt;$Y$9,'Info_Elternbeiträge mit Grenzen'!D76='Info_Elternbeiträge mit Grenzen'!Z$9),AND($A76&lt;$Y$10,'Info_Elternbeiträge mit Grenzen'!D76='Info_Elternbeiträge mit Grenzen'!Z$10),AND($A76&lt;$Y$11,'Info_Elternbeiträge mit Grenzen'!D76='Info_Elternbeiträge mit Grenzen'!Z$11),AND($A76&lt;$Y$12,'Info_Elternbeiträge mit Grenzen'!D76='Info_Elternbeiträge mit Grenzen'!Z$12),AND($A76&lt;$Y$13,'Info_Elternbeiträge mit Grenzen'!D76='Info_Elternbeiträge mit Grenzen'!Z$13))=TRUE,'Eingabe Kinderzahlen'!D76," ")</f>
        <v xml:space="preserve"> </v>
      </c>
      <c r="E76" s="298" t="str">
        <f>IF(OR(AND($A76&lt;$Y$9,'Info_Elternbeiträge mit Grenzen'!E76='Info_Elternbeiträge mit Grenzen'!AA$9),AND($A76&lt;$Y$10,'Info_Elternbeiträge mit Grenzen'!E76='Info_Elternbeiträge mit Grenzen'!AA$10),AND($A76&lt;$Y$11,'Info_Elternbeiträge mit Grenzen'!E76='Info_Elternbeiträge mit Grenzen'!AA$11),AND($A76&lt;$Y$12,'Info_Elternbeiträge mit Grenzen'!E76='Info_Elternbeiträge mit Grenzen'!AA$12),AND($A76&lt;$Y$13,'Info_Elternbeiträge mit Grenzen'!E76='Info_Elternbeiträge mit Grenzen'!AA$13))=TRUE,'Eingabe Kinderzahlen'!E76," ")</f>
        <v xml:space="preserve"> </v>
      </c>
      <c r="F76" s="298" t="str">
        <f>IF(OR(AND($A76&lt;$Y$9,'Info_Elternbeiträge mit Grenzen'!F76='Info_Elternbeiträge mit Grenzen'!AB$9),AND($A76&lt;$Y$10,'Info_Elternbeiträge mit Grenzen'!F76='Info_Elternbeiträge mit Grenzen'!AB$10),AND($A76&lt;$Y$11,'Info_Elternbeiträge mit Grenzen'!F76='Info_Elternbeiträge mit Grenzen'!AB$11),AND($A76&lt;$Y$12,'Info_Elternbeiträge mit Grenzen'!F76='Info_Elternbeiträge mit Grenzen'!AB$12),AND($A76&lt;$Y$13,'Info_Elternbeiträge mit Grenzen'!F76='Info_Elternbeiträge mit Grenzen'!AB$13))=TRUE,'Eingabe Kinderzahlen'!F76," ")</f>
        <v xml:space="preserve"> </v>
      </c>
      <c r="G76" s="298" t="str">
        <f>IF(OR(AND($A76&lt;$Y$9,'Info_Elternbeiträge mit Grenzen'!G76='Info_Elternbeiträge mit Grenzen'!AC$9),AND($A76&lt;$Y$10,'Info_Elternbeiträge mit Grenzen'!G76='Info_Elternbeiträge mit Grenzen'!AC$10),AND($A76&lt;$Y$11,'Info_Elternbeiträge mit Grenzen'!G76='Info_Elternbeiträge mit Grenzen'!AC$11),AND($A76&lt;$Y$12,'Info_Elternbeiträge mit Grenzen'!G76='Info_Elternbeiträge mit Grenzen'!AC$12),AND($A76&lt;$Y$13,'Info_Elternbeiträge mit Grenzen'!G76='Info_Elternbeiträge mit Grenzen'!AC$13))=TRUE,'Eingabe Kinderzahlen'!G76," ")</f>
        <v xml:space="preserve"> </v>
      </c>
      <c r="H76" s="298" t="str">
        <f>IF(OR(AND($A76&lt;$Y$9,'Info_Elternbeiträge mit Grenzen'!H76='Info_Elternbeiträge mit Grenzen'!AD$9),AND($A76&lt;$Y$10,'Info_Elternbeiträge mit Grenzen'!H76='Info_Elternbeiträge mit Grenzen'!AD$10),AND($A76&lt;$Y$11,'Info_Elternbeiträge mit Grenzen'!H76='Info_Elternbeiträge mit Grenzen'!AD$11),AND($A76&lt;$Y$12,'Info_Elternbeiträge mit Grenzen'!H76='Info_Elternbeiträge mit Grenzen'!AD$12),AND($A76&lt;$Y$13,'Info_Elternbeiträge mit Grenzen'!H76='Info_Elternbeiträge mit Grenzen'!AD$13))=TRUE,'Eingabe Kinderzahlen'!H76," ")</f>
        <v xml:space="preserve"> </v>
      </c>
      <c r="I76" s="299" t="str">
        <f>IF(OR(AND($A76&lt;$Y$9,'Info_Elternbeiträge mit Grenzen'!I76='Info_Elternbeiträge mit Grenzen'!Z$9),AND($A76&lt;$Y$10,'Info_Elternbeiträge mit Grenzen'!I76='Info_Elternbeiträge mit Grenzen'!Z$10),AND($A76&lt;$Y$11,'Info_Elternbeiträge mit Grenzen'!I76='Info_Elternbeiträge mit Grenzen'!Z$11),AND($A76&lt;$Y$12,'Info_Elternbeiträge mit Grenzen'!I76='Info_Elternbeiträge mit Grenzen'!Z$12),AND($A76&lt;$Y$13,'Info_Elternbeiträge mit Grenzen'!I76='Info_Elternbeiträge mit Grenzen'!Z$13))=TRUE,'Eingabe Kinderzahlen'!I76," ")</f>
        <v xml:space="preserve"> </v>
      </c>
      <c r="J76" s="299" t="str">
        <f>IF(OR(AND($A76&lt;$Y$9,'Info_Elternbeiträge mit Grenzen'!J76='Info_Elternbeiträge mit Grenzen'!AA$9),AND($A76&lt;$Y$10,'Info_Elternbeiträge mit Grenzen'!J76='Info_Elternbeiträge mit Grenzen'!AA$10),AND($A76&lt;$Y$11,'Info_Elternbeiträge mit Grenzen'!J76='Info_Elternbeiträge mit Grenzen'!AA$11),AND($A76&lt;$Y$12,'Info_Elternbeiträge mit Grenzen'!J76='Info_Elternbeiträge mit Grenzen'!AA$12),AND($A76&lt;$Y$13,'Info_Elternbeiträge mit Grenzen'!J76='Info_Elternbeiträge mit Grenzen'!AA$13))=TRUE,'Eingabe Kinderzahlen'!J76," ")</f>
        <v xml:space="preserve"> </v>
      </c>
      <c r="K76" s="299" t="str">
        <f>IF(OR(AND($A76&lt;$Y$9,'Info_Elternbeiträge mit Grenzen'!K76='Info_Elternbeiträge mit Grenzen'!AB$9),AND($A76&lt;$Y$10,'Info_Elternbeiträge mit Grenzen'!K76='Info_Elternbeiträge mit Grenzen'!AB$10),AND($A76&lt;$Y$11,'Info_Elternbeiträge mit Grenzen'!K76='Info_Elternbeiträge mit Grenzen'!AB$11),AND($A76&lt;$Y$12,'Info_Elternbeiträge mit Grenzen'!K76='Info_Elternbeiträge mit Grenzen'!AB$12),AND($A76&lt;$Y$13,'Info_Elternbeiträge mit Grenzen'!K76='Info_Elternbeiträge mit Grenzen'!AB$13))=TRUE,'Eingabe Kinderzahlen'!K76," ")</f>
        <v xml:space="preserve"> </v>
      </c>
      <c r="L76" s="299" t="str">
        <f>IF(OR(AND($A76&lt;$Y$9,'Info_Elternbeiträge mit Grenzen'!L76='Info_Elternbeiträge mit Grenzen'!AC$9),AND($A76&lt;$Y$10,'Info_Elternbeiträge mit Grenzen'!L76='Info_Elternbeiträge mit Grenzen'!AC$10),AND($A76&lt;$Y$11,'Info_Elternbeiträge mit Grenzen'!L76='Info_Elternbeiträge mit Grenzen'!AC$11),AND($A76&lt;$Y$12,'Info_Elternbeiträge mit Grenzen'!L76='Info_Elternbeiträge mit Grenzen'!AC$12),AND($A76&lt;$Y$13,'Info_Elternbeiträge mit Grenzen'!L76='Info_Elternbeiträge mit Grenzen'!AC$13))=TRUE,'Eingabe Kinderzahlen'!L76," ")</f>
        <v xml:space="preserve"> </v>
      </c>
      <c r="M76" s="299" t="str">
        <f>IF(OR(AND($A76&lt;$Y$9,'Info_Elternbeiträge mit Grenzen'!M76='Info_Elternbeiträge mit Grenzen'!AD$9),AND($A76&lt;$Y$10,'Info_Elternbeiträge mit Grenzen'!M76='Info_Elternbeiträge mit Grenzen'!AD$10),AND($A76&lt;$Y$11,'Info_Elternbeiträge mit Grenzen'!M76='Info_Elternbeiträge mit Grenzen'!AD$11),AND($A76&lt;$Y$12,'Info_Elternbeiträge mit Grenzen'!M76='Info_Elternbeiträge mit Grenzen'!AD$12),AND($A76&lt;$Y$13,'Info_Elternbeiträge mit Grenzen'!M76='Info_Elternbeiträge mit Grenzen'!AD$13))=TRUE,'Eingabe Kinderzahlen'!M76," ")</f>
        <v xml:space="preserve"> </v>
      </c>
      <c r="N76" s="300" t="str">
        <f>IF(OR(AND($A76&lt;$Y$9,'Info_Elternbeiträge mit Grenzen'!N76='Info_Elternbeiträge mit Grenzen'!Z$9),AND($A76&lt;$Y$10,'Info_Elternbeiträge mit Grenzen'!N76='Info_Elternbeiträge mit Grenzen'!Z$10),AND($A76&lt;$Y$11,'Info_Elternbeiträge mit Grenzen'!N76='Info_Elternbeiträge mit Grenzen'!Z$11),AND($A76&lt;$Y$12,'Info_Elternbeiträge mit Grenzen'!N76='Info_Elternbeiträge mit Grenzen'!Z$12),AND($A76&lt;$Y$13,'Info_Elternbeiträge mit Grenzen'!N76='Info_Elternbeiträge mit Grenzen'!Z$13))=TRUE,'Eingabe Kinderzahlen'!N76," ")</f>
        <v xml:space="preserve"> </v>
      </c>
      <c r="O76" s="300" t="str">
        <f>IF(OR(AND($A76&lt;$Y$9,'Info_Elternbeiträge mit Grenzen'!O76='Info_Elternbeiträge mit Grenzen'!AA$9),AND($A76&lt;$Y$10,'Info_Elternbeiträge mit Grenzen'!O76='Info_Elternbeiträge mit Grenzen'!AA$10),AND($A76&lt;$Y$11,'Info_Elternbeiträge mit Grenzen'!O76='Info_Elternbeiträge mit Grenzen'!AA$11),AND($A76&lt;$Y$12,'Info_Elternbeiträge mit Grenzen'!O76='Info_Elternbeiträge mit Grenzen'!AA$12),AND($A76&lt;$Y$13,'Info_Elternbeiträge mit Grenzen'!O76='Info_Elternbeiträge mit Grenzen'!AA$13))=TRUE,'Eingabe Kinderzahlen'!O76," ")</f>
        <v xml:space="preserve"> </v>
      </c>
      <c r="P76" s="300" t="str">
        <f>IF(OR(AND($A76&lt;$Y$9,'Info_Elternbeiträge mit Grenzen'!P76='Info_Elternbeiträge mit Grenzen'!AB$9),AND($A76&lt;$Y$10,'Info_Elternbeiträge mit Grenzen'!P76='Info_Elternbeiträge mit Grenzen'!AB$10),AND($A76&lt;$Y$11,'Info_Elternbeiträge mit Grenzen'!P76='Info_Elternbeiträge mit Grenzen'!AB$11),AND($A76&lt;$Y$12,'Info_Elternbeiträge mit Grenzen'!P76='Info_Elternbeiträge mit Grenzen'!AB$12),AND($A76&lt;$Y$13,'Info_Elternbeiträge mit Grenzen'!P76='Info_Elternbeiträge mit Grenzen'!AB$13))=TRUE,'Eingabe Kinderzahlen'!P76," ")</f>
        <v xml:space="preserve"> </v>
      </c>
      <c r="Q76" s="300" t="str">
        <f>IF(OR(AND($A76&lt;$Y$9,'Info_Elternbeiträge mit Grenzen'!Q76='Info_Elternbeiträge mit Grenzen'!AC$9),AND($A76&lt;$Y$10,'Info_Elternbeiträge mit Grenzen'!Q76='Info_Elternbeiträge mit Grenzen'!AC$10),AND($A76&lt;$Y$11,'Info_Elternbeiträge mit Grenzen'!Q76='Info_Elternbeiträge mit Grenzen'!AC$11),AND($A76&lt;$Y$12,'Info_Elternbeiträge mit Grenzen'!Q76='Info_Elternbeiträge mit Grenzen'!AC$12),AND($A76&lt;$Y$13,'Info_Elternbeiträge mit Grenzen'!Q76='Info_Elternbeiträge mit Grenzen'!AC$13))=TRUE,'Eingabe Kinderzahlen'!Q76," ")</f>
        <v xml:space="preserve"> </v>
      </c>
      <c r="R76" s="300" t="str">
        <f>IF(OR(AND($A76&lt;$Y$9,'Info_Elternbeiträge mit Grenzen'!R76='Info_Elternbeiträge mit Grenzen'!AD$9),AND($A76&lt;$Y$10,'Info_Elternbeiträge mit Grenzen'!R76='Info_Elternbeiträge mit Grenzen'!AD$10),AND($A76&lt;$Y$11,'Info_Elternbeiträge mit Grenzen'!R76='Info_Elternbeiträge mit Grenzen'!AD$11),AND($A76&lt;$Y$12,'Info_Elternbeiträge mit Grenzen'!R76='Info_Elternbeiträge mit Grenzen'!AD$12),AND($A76&lt;$Y$13,'Info_Elternbeiträge mit Grenzen'!R76='Info_Elternbeiträge mit Grenzen'!AD$13))=TRUE,'Eingabe Kinderzahlen'!R76," ")</f>
        <v xml:space="preserve"> </v>
      </c>
      <c r="S76" s="301" t="str">
        <f>IF(OR(AND($A76&lt;$Y$9,'Info_Elternbeiträge mit Grenzen'!S76='Info_Elternbeiträge mit Grenzen'!Z$9),AND($A76&lt;$Y$10,'Info_Elternbeiträge mit Grenzen'!S76='Info_Elternbeiträge mit Grenzen'!Z$10),AND($A76&lt;$Y$11,'Info_Elternbeiträge mit Grenzen'!S76='Info_Elternbeiträge mit Grenzen'!Z$11),AND($A76&lt;$Y$12,'Info_Elternbeiträge mit Grenzen'!S76='Info_Elternbeiträge mit Grenzen'!Z$12),AND($A76&lt;$Y$13,'Info_Elternbeiträge mit Grenzen'!S76='Info_Elternbeiträge mit Grenzen'!Z$13))=TRUE,'Eingabe Kinderzahlen'!S76," ")</f>
        <v xml:space="preserve"> </v>
      </c>
      <c r="T76" s="301" t="str">
        <f>IF(OR(AND($A76&lt;$Y$9,'Info_Elternbeiträge mit Grenzen'!T76='Info_Elternbeiträge mit Grenzen'!AA$9),AND($A76&lt;$Y$10,'Info_Elternbeiträge mit Grenzen'!T76='Info_Elternbeiträge mit Grenzen'!AA$10),AND($A76&lt;$Y$11,'Info_Elternbeiträge mit Grenzen'!T76='Info_Elternbeiträge mit Grenzen'!AA$11),AND($A76&lt;$Y$12,'Info_Elternbeiträge mit Grenzen'!T76='Info_Elternbeiträge mit Grenzen'!AA$12),AND($A76&lt;$Y$13,'Info_Elternbeiträge mit Grenzen'!T76='Info_Elternbeiträge mit Grenzen'!AA$13))=TRUE,'Eingabe Kinderzahlen'!T76," ")</f>
        <v xml:space="preserve"> </v>
      </c>
      <c r="U76" s="301" t="str">
        <f>IF(OR(AND($A76&lt;$Y$9,'Info_Elternbeiträge mit Grenzen'!U76='Info_Elternbeiträge mit Grenzen'!AB$9),AND($A76&lt;$Y$10,'Info_Elternbeiträge mit Grenzen'!U76='Info_Elternbeiträge mit Grenzen'!AB$10),AND($A76&lt;$Y$11,'Info_Elternbeiträge mit Grenzen'!U76='Info_Elternbeiträge mit Grenzen'!AB$11),AND($A76&lt;$Y$12,'Info_Elternbeiträge mit Grenzen'!U76='Info_Elternbeiträge mit Grenzen'!AB$12),AND($A76&lt;$Y$13,'Info_Elternbeiträge mit Grenzen'!U76='Info_Elternbeiträge mit Grenzen'!AB$13))=TRUE,'Eingabe Kinderzahlen'!U76," ")</f>
        <v xml:space="preserve"> </v>
      </c>
      <c r="V76" s="301" t="str">
        <f>IF(OR(AND($A76&lt;$Y$9,'Info_Elternbeiträge mit Grenzen'!V76='Info_Elternbeiträge mit Grenzen'!AC$9),AND($A76&lt;$Y$10,'Info_Elternbeiträge mit Grenzen'!V76='Info_Elternbeiträge mit Grenzen'!AC$10),AND($A76&lt;$Y$11,'Info_Elternbeiträge mit Grenzen'!V76='Info_Elternbeiträge mit Grenzen'!AC$11),AND($A76&lt;$Y$12,'Info_Elternbeiträge mit Grenzen'!V76='Info_Elternbeiträge mit Grenzen'!AC$12),AND($A76&lt;$Y$13,'Info_Elternbeiträge mit Grenzen'!V76='Info_Elternbeiträge mit Grenzen'!AC$13))=TRUE,'Eingabe Kinderzahlen'!V76," ")</f>
        <v xml:space="preserve"> </v>
      </c>
      <c r="W76" s="301" t="str">
        <f>IF(OR(AND($A76&lt;$Y$9,'Info_Elternbeiträge mit Grenzen'!W76='Info_Elternbeiträge mit Grenzen'!AD$9),AND($A76&lt;$Y$10,'Info_Elternbeiträge mit Grenzen'!W76='Info_Elternbeiträge mit Grenzen'!AD$10),AND($A76&lt;$Y$11,'Info_Elternbeiträge mit Grenzen'!W76='Info_Elternbeiträge mit Grenzen'!AD$11),AND($A76&lt;$Y$12,'Info_Elternbeiträge mit Grenzen'!W76='Info_Elternbeiträge mit Grenzen'!AD$12),AND($A76&lt;$Y$13,'Info_Elternbeiträge mit Grenzen'!W76='Info_Elternbeiträge mit Grenzen'!AD$13))=TRUE,'Eingabe Kinderzahlen'!W76," ")</f>
        <v xml:space="preserve"> </v>
      </c>
    </row>
    <row r="77" spans="1:23" hidden="1" x14ac:dyDescent="0.25">
      <c r="A77" s="323">
        <f>Eingabe!A122</f>
        <v>8901</v>
      </c>
      <c r="B77" s="355" t="s">
        <v>6</v>
      </c>
      <c r="C77" s="252">
        <f>Eingabe!D122</f>
        <v>9000</v>
      </c>
      <c r="D77" s="298" t="str">
        <f>IF(OR(AND($A77&lt;$Y$9,'Info_Elternbeiträge mit Grenzen'!D77='Info_Elternbeiträge mit Grenzen'!Z$9),AND($A77&lt;$Y$10,'Info_Elternbeiträge mit Grenzen'!D77='Info_Elternbeiträge mit Grenzen'!Z$10),AND($A77&lt;$Y$11,'Info_Elternbeiträge mit Grenzen'!D77='Info_Elternbeiträge mit Grenzen'!Z$11),AND($A77&lt;$Y$12,'Info_Elternbeiträge mit Grenzen'!D77='Info_Elternbeiträge mit Grenzen'!Z$12),AND($A77&lt;$Y$13,'Info_Elternbeiträge mit Grenzen'!D77='Info_Elternbeiträge mit Grenzen'!Z$13))=TRUE,'Eingabe Kinderzahlen'!D77," ")</f>
        <v xml:space="preserve"> </v>
      </c>
      <c r="E77" s="298" t="str">
        <f>IF(OR(AND($A77&lt;$Y$9,'Info_Elternbeiträge mit Grenzen'!E77='Info_Elternbeiträge mit Grenzen'!AA$9),AND($A77&lt;$Y$10,'Info_Elternbeiträge mit Grenzen'!E77='Info_Elternbeiträge mit Grenzen'!AA$10),AND($A77&lt;$Y$11,'Info_Elternbeiträge mit Grenzen'!E77='Info_Elternbeiträge mit Grenzen'!AA$11),AND($A77&lt;$Y$12,'Info_Elternbeiträge mit Grenzen'!E77='Info_Elternbeiträge mit Grenzen'!AA$12),AND($A77&lt;$Y$13,'Info_Elternbeiträge mit Grenzen'!E77='Info_Elternbeiträge mit Grenzen'!AA$13))=TRUE,'Eingabe Kinderzahlen'!E77," ")</f>
        <v xml:space="preserve"> </v>
      </c>
      <c r="F77" s="298" t="str">
        <f>IF(OR(AND($A77&lt;$Y$9,'Info_Elternbeiträge mit Grenzen'!F77='Info_Elternbeiträge mit Grenzen'!AB$9),AND($A77&lt;$Y$10,'Info_Elternbeiträge mit Grenzen'!F77='Info_Elternbeiträge mit Grenzen'!AB$10),AND($A77&lt;$Y$11,'Info_Elternbeiträge mit Grenzen'!F77='Info_Elternbeiträge mit Grenzen'!AB$11),AND($A77&lt;$Y$12,'Info_Elternbeiträge mit Grenzen'!F77='Info_Elternbeiträge mit Grenzen'!AB$12),AND($A77&lt;$Y$13,'Info_Elternbeiträge mit Grenzen'!F77='Info_Elternbeiträge mit Grenzen'!AB$13))=TRUE,'Eingabe Kinderzahlen'!F77," ")</f>
        <v xml:space="preserve"> </v>
      </c>
      <c r="G77" s="298" t="str">
        <f>IF(OR(AND($A77&lt;$Y$9,'Info_Elternbeiträge mit Grenzen'!G77='Info_Elternbeiträge mit Grenzen'!AC$9),AND($A77&lt;$Y$10,'Info_Elternbeiträge mit Grenzen'!G77='Info_Elternbeiträge mit Grenzen'!AC$10),AND($A77&lt;$Y$11,'Info_Elternbeiträge mit Grenzen'!G77='Info_Elternbeiträge mit Grenzen'!AC$11),AND($A77&lt;$Y$12,'Info_Elternbeiträge mit Grenzen'!G77='Info_Elternbeiträge mit Grenzen'!AC$12),AND($A77&lt;$Y$13,'Info_Elternbeiträge mit Grenzen'!G77='Info_Elternbeiträge mit Grenzen'!AC$13))=TRUE,'Eingabe Kinderzahlen'!G77," ")</f>
        <v xml:space="preserve"> </v>
      </c>
      <c r="H77" s="298" t="str">
        <f>IF(OR(AND($A77&lt;$Y$9,'Info_Elternbeiträge mit Grenzen'!H77='Info_Elternbeiträge mit Grenzen'!AD$9),AND($A77&lt;$Y$10,'Info_Elternbeiträge mit Grenzen'!H77='Info_Elternbeiträge mit Grenzen'!AD$10),AND($A77&lt;$Y$11,'Info_Elternbeiträge mit Grenzen'!H77='Info_Elternbeiträge mit Grenzen'!AD$11),AND($A77&lt;$Y$12,'Info_Elternbeiträge mit Grenzen'!H77='Info_Elternbeiträge mit Grenzen'!AD$12),AND($A77&lt;$Y$13,'Info_Elternbeiträge mit Grenzen'!H77='Info_Elternbeiträge mit Grenzen'!AD$13))=TRUE,'Eingabe Kinderzahlen'!H77," ")</f>
        <v xml:space="preserve"> </v>
      </c>
      <c r="I77" s="299" t="str">
        <f>IF(OR(AND($A77&lt;$Y$9,'Info_Elternbeiträge mit Grenzen'!I77='Info_Elternbeiträge mit Grenzen'!Z$9),AND($A77&lt;$Y$10,'Info_Elternbeiträge mit Grenzen'!I77='Info_Elternbeiträge mit Grenzen'!Z$10),AND($A77&lt;$Y$11,'Info_Elternbeiträge mit Grenzen'!I77='Info_Elternbeiträge mit Grenzen'!Z$11),AND($A77&lt;$Y$12,'Info_Elternbeiträge mit Grenzen'!I77='Info_Elternbeiträge mit Grenzen'!Z$12),AND($A77&lt;$Y$13,'Info_Elternbeiträge mit Grenzen'!I77='Info_Elternbeiträge mit Grenzen'!Z$13))=TRUE,'Eingabe Kinderzahlen'!I77," ")</f>
        <v xml:space="preserve"> </v>
      </c>
      <c r="J77" s="299" t="str">
        <f>IF(OR(AND($A77&lt;$Y$9,'Info_Elternbeiträge mit Grenzen'!J77='Info_Elternbeiträge mit Grenzen'!AA$9),AND($A77&lt;$Y$10,'Info_Elternbeiträge mit Grenzen'!J77='Info_Elternbeiträge mit Grenzen'!AA$10),AND($A77&lt;$Y$11,'Info_Elternbeiträge mit Grenzen'!J77='Info_Elternbeiträge mit Grenzen'!AA$11),AND($A77&lt;$Y$12,'Info_Elternbeiträge mit Grenzen'!J77='Info_Elternbeiträge mit Grenzen'!AA$12),AND($A77&lt;$Y$13,'Info_Elternbeiträge mit Grenzen'!J77='Info_Elternbeiträge mit Grenzen'!AA$13))=TRUE,'Eingabe Kinderzahlen'!J77," ")</f>
        <v xml:space="preserve"> </v>
      </c>
      <c r="K77" s="299" t="str">
        <f>IF(OR(AND($A77&lt;$Y$9,'Info_Elternbeiträge mit Grenzen'!K77='Info_Elternbeiträge mit Grenzen'!AB$9),AND($A77&lt;$Y$10,'Info_Elternbeiträge mit Grenzen'!K77='Info_Elternbeiträge mit Grenzen'!AB$10),AND($A77&lt;$Y$11,'Info_Elternbeiträge mit Grenzen'!K77='Info_Elternbeiträge mit Grenzen'!AB$11),AND($A77&lt;$Y$12,'Info_Elternbeiträge mit Grenzen'!K77='Info_Elternbeiträge mit Grenzen'!AB$12),AND($A77&lt;$Y$13,'Info_Elternbeiträge mit Grenzen'!K77='Info_Elternbeiträge mit Grenzen'!AB$13))=TRUE,'Eingabe Kinderzahlen'!K77," ")</f>
        <v xml:space="preserve"> </v>
      </c>
      <c r="L77" s="299" t="str">
        <f>IF(OR(AND($A77&lt;$Y$9,'Info_Elternbeiträge mit Grenzen'!L77='Info_Elternbeiträge mit Grenzen'!AC$9),AND($A77&lt;$Y$10,'Info_Elternbeiträge mit Grenzen'!L77='Info_Elternbeiträge mit Grenzen'!AC$10),AND($A77&lt;$Y$11,'Info_Elternbeiträge mit Grenzen'!L77='Info_Elternbeiträge mit Grenzen'!AC$11),AND($A77&lt;$Y$12,'Info_Elternbeiträge mit Grenzen'!L77='Info_Elternbeiträge mit Grenzen'!AC$12),AND($A77&lt;$Y$13,'Info_Elternbeiträge mit Grenzen'!L77='Info_Elternbeiträge mit Grenzen'!AC$13))=TRUE,'Eingabe Kinderzahlen'!L77," ")</f>
        <v xml:space="preserve"> </v>
      </c>
      <c r="M77" s="299" t="str">
        <f>IF(OR(AND($A77&lt;$Y$9,'Info_Elternbeiträge mit Grenzen'!M77='Info_Elternbeiträge mit Grenzen'!AD$9),AND($A77&lt;$Y$10,'Info_Elternbeiträge mit Grenzen'!M77='Info_Elternbeiträge mit Grenzen'!AD$10),AND($A77&lt;$Y$11,'Info_Elternbeiträge mit Grenzen'!M77='Info_Elternbeiträge mit Grenzen'!AD$11),AND($A77&lt;$Y$12,'Info_Elternbeiträge mit Grenzen'!M77='Info_Elternbeiträge mit Grenzen'!AD$12),AND($A77&lt;$Y$13,'Info_Elternbeiträge mit Grenzen'!M77='Info_Elternbeiträge mit Grenzen'!AD$13))=TRUE,'Eingabe Kinderzahlen'!M77," ")</f>
        <v xml:space="preserve"> </v>
      </c>
      <c r="N77" s="300" t="str">
        <f>IF(OR(AND($A77&lt;$Y$9,'Info_Elternbeiträge mit Grenzen'!N77='Info_Elternbeiträge mit Grenzen'!Z$9),AND($A77&lt;$Y$10,'Info_Elternbeiträge mit Grenzen'!N77='Info_Elternbeiträge mit Grenzen'!Z$10),AND($A77&lt;$Y$11,'Info_Elternbeiträge mit Grenzen'!N77='Info_Elternbeiträge mit Grenzen'!Z$11),AND($A77&lt;$Y$12,'Info_Elternbeiträge mit Grenzen'!N77='Info_Elternbeiträge mit Grenzen'!Z$12),AND($A77&lt;$Y$13,'Info_Elternbeiträge mit Grenzen'!N77='Info_Elternbeiträge mit Grenzen'!Z$13))=TRUE,'Eingabe Kinderzahlen'!N77," ")</f>
        <v xml:space="preserve"> </v>
      </c>
      <c r="O77" s="300" t="str">
        <f>IF(OR(AND($A77&lt;$Y$9,'Info_Elternbeiträge mit Grenzen'!O77='Info_Elternbeiträge mit Grenzen'!AA$9),AND($A77&lt;$Y$10,'Info_Elternbeiträge mit Grenzen'!O77='Info_Elternbeiträge mit Grenzen'!AA$10),AND($A77&lt;$Y$11,'Info_Elternbeiträge mit Grenzen'!O77='Info_Elternbeiträge mit Grenzen'!AA$11),AND($A77&lt;$Y$12,'Info_Elternbeiträge mit Grenzen'!O77='Info_Elternbeiträge mit Grenzen'!AA$12),AND($A77&lt;$Y$13,'Info_Elternbeiträge mit Grenzen'!O77='Info_Elternbeiträge mit Grenzen'!AA$13))=TRUE,'Eingabe Kinderzahlen'!O77," ")</f>
        <v xml:space="preserve"> </v>
      </c>
      <c r="P77" s="300" t="str">
        <f>IF(OR(AND($A77&lt;$Y$9,'Info_Elternbeiträge mit Grenzen'!P77='Info_Elternbeiträge mit Grenzen'!AB$9),AND($A77&lt;$Y$10,'Info_Elternbeiträge mit Grenzen'!P77='Info_Elternbeiträge mit Grenzen'!AB$10),AND($A77&lt;$Y$11,'Info_Elternbeiträge mit Grenzen'!P77='Info_Elternbeiträge mit Grenzen'!AB$11),AND($A77&lt;$Y$12,'Info_Elternbeiträge mit Grenzen'!P77='Info_Elternbeiträge mit Grenzen'!AB$12),AND($A77&lt;$Y$13,'Info_Elternbeiträge mit Grenzen'!P77='Info_Elternbeiträge mit Grenzen'!AB$13))=TRUE,'Eingabe Kinderzahlen'!P77," ")</f>
        <v xml:space="preserve"> </v>
      </c>
      <c r="Q77" s="300" t="str">
        <f>IF(OR(AND($A77&lt;$Y$9,'Info_Elternbeiträge mit Grenzen'!Q77='Info_Elternbeiträge mit Grenzen'!AC$9),AND($A77&lt;$Y$10,'Info_Elternbeiträge mit Grenzen'!Q77='Info_Elternbeiträge mit Grenzen'!AC$10),AND($A77&lt;$Y$11,'Info_Elternbeiträge mit Grenzen'!Q77='Info_Elternbeiträge mit Grenzen'!AC$11),AND($A77&lt;$Y$12,'Info_Elternbeiträge mit Grenzen'!Q77='Info_Elternbeiträge mit Grenzen'!AC$12),AND($A77&lt;$Y$13,'Info_Elternbeiträge mit Grenzen'!Q77='Info_Elternbeiträge mit Grenzen'!AC$13))=TRUE,'Eingabe Kinderzahlen'!Q77," ")</f>
        <v xml:space="preserve"> </v>
      </c>
      <c r="R77" s="300" t="str">
        <f>IF(OR(AND($A77&lt;$Y$9,'Info_Elternbeiträge mit Grenzen'!R77='Info_Elternbeiträge mit Grenzen'!AD$9),AND($A77&lt;$Y$10,'Info_Elternbeiträge mit Grenzen'!R77='Info_Elternbeiträge mit Grenzen'!AD$10),AND($A77&lt;$Y$11,'Info_Elternbeiträge mit Grenzen'!R77='Info_Elternbeiträge mit Grenzen'!AD$11),AND($A77&lt;$Y$12,'Info_Elternbeiträge mit Grenzen'!R77='Info_Elternbeiträge mit Grenzen'!AD$12),AND($A77&lt;$Y$13,'Info_Elternbeiträge mit Grenzen'!R77='Info_Elternbeiträge mit Grenzen'!AD$13))=TRUE,'Eingabe Kinderzahlen'!R77," ")</f>
        <v xml:space="preserve"> </v>
      </c>
      <c r="S77" s="301" t="str">
        <f>IF(OR(AND($A77&lt;$Y$9,'Info_Elternbeiträge mit Grenzen'!S77='Info_Elternbeiträge mit Grenzen'!Z$9),AND($A77&lt;$Y$10,'Info_Elternbeiträge mit Grenzen'!S77='Info_Elternbeiträge mit Grenzen'!Z$10),AND($A77&lt;$Y$11,'Info_Elternbeiträge mit Grenzen'!S77='Info_Elternbeiträge mit Grenzen'!Z$11),AND($A77&lt;$Y$12,'Info_Elternbeiträge mit Grenzen'!S77='Info_Elternbeiträge mit Grenzen'!Z$12),AND($A77&lt;$Y$13,'Info_Elternbeiträge mit Grenzen'!S77='Info_Elternbeiträge mit Grenzen'!Z$13))=TRUE,'Eingabe Kinderzahlen'!S77," ")</f>
        <v xml:space="preserve"> </v>
      </c>
      <c r="T77" s="301" t="str">
        <f>IF(OR(AND($A77&lt;$Y$9,'Info_Elternbeiträge mit Grenzen'!T77='Info_Elternbeiträge mit Grenzen'!AA$9),AND($A77&lt;$Y$10,'Info_Elternbeiträge mit Grenzen'!T77='Info_Elternbeiträge mit Grenzen'!AA$10),AND($A77&lt;$Y$11,'Info_Elternbeiträge mit Grenzen'!T77='Info_Elternbeiträge mit Grenzen'!AA$11),AND($A77&lt;$Y$12,'Info_Elternbeiträge mit Grenzen'!T77='Info_Elternbeiträge mit Grenzen'!AA$12),AND($A77&lt;$Y$13,'Info_Elternbeiträge mit Grenzen'!T77='Info_Elternbeiträge mit Grenzen'!AA$13))=TRUE,'Eingabe Kinderzahlen'!T77," ")</f>
        <v xml:space="preserve"> </v>
      </c>
      <c r="U77" s="301" t="str">
        <f>IF(OR(AND($A77&lt;$Y$9,'Info_Elternbeiträge mit Grenzen'!U77='Info_Elternbeiträge mit Grenzen'!AB$9),AND($A77&lt;$Y$10,'Info_Elternbeiträge mit Grenzen'!U77='Info_Elternbeiträge mit Grenzen'!AB$10),AND($A77&lt;$Y$11,'Info_Elternbeiträge mit Grenzen'!U77='Info_Elternbeiträge mit Grenzen'!AB$11),AND($A77&lt;$Y$12,'Info_Elternbeiträge mit Grenzen'!U77='Info_Elternbeiträge mit Grenzen'!AB$12),AND($A77&lt;$Y$13,'Info_Elternbeiträge mit Grenzen'!U77='Info_Elternbeiträge mit Grenzen'!AB$13))=TRUE,'Eingabe Kinderzahlen'!U77," ")</f>
        <v xml:space="preserve"> </v>
      </c>
      <c r="V77" s="301" t="str">
        <f>IF(OR(AND($A77&lt;$Y$9,'Info_Elternbeiträge mit Grenzen'!V77='Info_Elternbeiträge mit Grenzen'!AC$9),AND($A77&lt;$Y$10,'Info_Elternbeiträge mit Grenzen'!V77='Info_Elternbeiträge mit Grenzen'!AC$10),AND($A77&lt;$Y$11,'Info_Elternbeiträge mit Grenzen'!V77='Info_Elternbeiträge mit Grenzen'!AC$11),AND($A77&lt;$Y$12,'Info_Elternbeiträge mit Grenzen'!V77='Info_Elternbeiträge mit Grenzen'!AC$12),AND($A77&lt;$Y$13,'Info_Elternbeiträge mit Grenzen'!V77='Info_Elternbeiträge mit Grenzen'!AC$13))=TRUE,'Eingabe Kinderzahlen'!V77," ")</f>
        <v xml:space="preserve"> </v>
      </c>
      <c r="W77" s="301" t="str">
        <f>IF(OR(AND($A77&lt;$Y$9,'Info_Elternbeiträge mit Grenzen'!W77='Info_Elternbeiträge mit Grenzen'!AD$9),AND($A77&lt;$Y$10,'Info_Elternbeiträge mit Grenzen'!W77='Info_Elternbeiträge mit Grenzen'!AD$10),AND($A77&lt;$Y$11,'Info_Elternbeiträge mit Grenzen'!W77='Info_Elternbeiträge mit Grenzen'!AD$11),AND($A77&lt;$Y$12,'Info_Elternbeiträge mit Grenzen'!W77='Info_Elternbeiträge mit Grenzen'!AD$12),AND($A77&lt;$Y$13,'Info_Elternbeiträge mit Grenzen'!W77='Info_Elternbeiträge mit Grenzen'!AD$13))=TRUE,'Eingabe Kinderzahlen'!W77," ")</f>
        <v xml:space="preserve"> </v>
      </c>
    </row>
    <row r="78" spans="1:23" hidden="1" x14ac:dyDescent="0.25">
      <c r="A78" s="323">
        <f>Eingabe!A123</f>
        <v>9001</v>
      </c>
      <c r="B78" s="355" t="s">
        <v>6</v>
      </c>
      <c r="C78" s="252">
        <f>Eingabe!D123</f>
        <v>9100</v>
      </c>
      <c r="D78" s="298" t="str">
        <f>IF(OR(AND($A78&lt;$Y$9,'Info_Elternbeiträge mit Grenzen'!D78='Info_Elternbeiträge mit Grenzen'!Z$9),AND($A78&lt;$Y$10,'Info_Elternbeiträge mit Grenzen'!D78='Info_Elternbeiträge mit Grenzen'!Z$10),AND($A78&lt;$Y$11,'Info_Elternbeiträge mit Grenzen'!D78='Info_Elternbeiträge mit Grenzen'!Z$11),AND($A78&lt;$Y$12,'Info_Elternbeiträge mit Grenzen'!D78='Info_Elternbeiträge mit Grenzen'!Z$12),AND($A78&lt;$Y$13,'Info_Elternbeiträge mit Grenzen'!D78='Info_Elternbeiträge mit Grenzen'!Z$13))=TRUE,'Eingabe Kinderzahlen'!D78," ")</f>
        <v xml:space="preserve"> </v>
      </c>
      <c r="E78" s="298" t="str">
        <f>IF(OR(AND($A78&lt;$Y$9,'Info_Elternbeiträge mit Grenzen'!E78='Info_Elternbeiträge mit Grenzen'!AA$9),AND($A78&lt;$Y$10,'Info_Elternbeiträge mit Grenzen'!E78='Info_Elternbeiträge mit Grenzen'!AA$10),AND($A78&lt;$Y$11,'Info_Elternbeiträge mit Grenzen'!E78='Info_Elternbeiträge mit Grenzen'!AA$11),AND($A78&lt;$Y$12,'Info_Elternbeiträge mit Grenzen'!E78='Info_Elternbeiträge mit Grenzen'!AA$12),AND($A78&lt;$Y$13,'Info_Elternbeiträge mit Grenzen'!E78='Info_Elternbeiträge mit Grenzen'!AA$13))=TRUE,'Eingabe Kinderzahlen'!E78," ")</f>
        <v xml:space="preserve"> </v>
      </c>
      <c r="F78" s="298" t="str">
        <f>IF(OR(AND($A78&lt;$Y$9,'Info_Elternbeiträge mit Grenzen'!F78='Info_Elternbeiträge mit Grenzen'!AB$9),AND($A78&lt;$Y$10,'Info_Elternbeiträge mit Grenzen'!F78='Info_Elternbeiträge mit Grenzen'!AB$10),AND($A78&lt;$Y$11,'Info_Elternbeiträge mit Grenzen'!F78='Info_Elternbeiträge mit Grenzen'!AB$11),AND($A78&lt;$Y$12,'Info_Elternbeiträge mit Grenzen'!F78='Info_Elternbeiträge mit Grenzen'!AB$12),AND($A78&lt;$Y$13,'Info_Elternbeiträge mit Grenzen'!F78='Info_Elternbeiträge mit Grenzen'!AB$13))=TRUE,'Eingabe Kinderzahlen'!F78," ")</f>
        <v xml:space="preserve"> </v>
      </c>
      <c r="G78" s="298" t="str">
        <f>IF(OR(AND($A78&lt;$Y$9,'Info_Elternbeiträge mit Grenzen'!G78='Info_Elternbeiträge mit Grenzen'!AC$9),AND($A78&lt;$Y$10,'Info_Elternbeiträge mit Grenzen'!G78='Info_Elternbeiträge mit Grenzen'!AC$10),AND($A78&lt;$Y$11,'Info_Elternbeiträge mit Grenzen'!G78='Info_Elternbeiträge mit Grenzen'!AC$11),AND($A78&lt;$Y$12,'Info_Elternbeiträge mit Grenzen'!G78='Info_Elternbeiträge mit Grenzen'!AC$12),AND($A78&lt;$Y$13,'Info_Elternbeiträge mit Grenzen'!G78='Info_Elternbeiträge mit Grenzen'!AC$13))=TRUE,'Eingabe Kinderzahlen'!G78," ")</f>
        <v xml:space="preserve"> </v>
      </c>
      <c r="H78" s="298" t="str">
        <f>IF(OR(AND($A78&lt;$Y$9,'Info_Elternbeiträge mit Grenzen'!H78='Info_Elternbeiträge mit Grenzen'!AD$9),AND($A78&lt;$Y$10,'Info_Elternbeiträge mit Grenzen'!H78='Info_Elternbeiträge mit Grenzen'!AD$10),AND($A78&lt;$Y$11,'Info_Elternbeiträge mit Grenzen'!H78='Info_Elternbeiträge mit Grenzen'!AD$11),AND($A78&lt;$Y$12,'Info_Elternbeiträge mit Grenzen'!H78='Info_Elternbeiträge mit Grenzen'!AD$12),AND($A78&lt;$Y$13,'Info_Elternbeiträge mit Grenzen'!H78='Info_Elternbeiträge mit Grenzen'!AD$13))=TRUE,'Eingabe Kinderzahlen'!H78," ")</f>
        <v xml:space="preserve"> </v>
      </c>
      <c r="I78" s="299" t="str">
        <f>IF(OR(AND($A78&lt;$Y$9,'Info_Elternbeiträge mit Grenzen'!I78='Info_Elternbeiträge mit Grenzen'!Z$9),AND($A78&lt;$Y$10,'Info_Elternbeiträge mit Grenzen'!I78='Info_Elternbeiträge mit Grenzen'!Z$10),AND($A78&lt;$Y$11,'Info_Elternbeiträge mit Grenzen'!I78='Info_Elternbeiträge mit Grenzen'!Z$11),AND($A78&lt;$Y$12,'Info_Elternbeiträge mit Grenzen'!I78='Info_Elternbeiträge mit Grenzen'!Z$12),AND($A78&lt;$Y$13,'Info_Elternbeiträge mit Grenzen'!I78='Info_Elternbeiträge mit Grenzen'!Z$13))=TRUE,'Eingabe Kinderzahlen'!I78," ")</f>
        <v xml:space="preserve"> </v>
      </c>
      <c r="J78" s="299" t="str">
        <f>IF(OR(AND($A78&lt;$Y$9,'Info_Elternbeiträge mit Grenzen'!J78='Info_Elternbeiträge mit Grenzen'!AA$9),AND($A78&lt;$Y$10,'Info_Elternbeiträge mit Grenzen'!J78='Info_Elternbeiträge mit Grenzen'!AA$10),AND($A78&lt;$Y$11,'Info_Elternbeiträge mit Grenzen'!J78='Info_Elternbeiträge mit Grenzen'!AA$11),AND($A78&lt;$Y$12,'Info_Elternbeiträge mit Grenzen'!J78='Info_Elternbeiträge mit Grenzen'!AA$12),AND($A78&lt;$Y$13,'Info_Elternbeiträge mit Grenzen'!J78='Info_Elternbeiträge mit Grenzen'!AA$13))=TRUE,'Eingabe Kinderzahlen'!J78," ")</f>
        <v xml:space="preserve"> </v>
      </c>
      <c r="K78" s="299" t="str">
        <f>IF(OR(AND($A78&lt;$Y$9,'Info_Elternbeiträge mit Grenzen'!K78='Info_Elternbeiträge mit Grenzen'!AB$9),AND($A78&lt;$Y$10,'Info_Elternbeiträge mit Grenzen'!K78='Info_Elternbeiträge mit Grenzen'!AB$10),AND($A78&lt;$Y$11,'Info_Elternbeiträge mit Grenzen'!K78='Info_Elternbeiträge mit Grenzen'!AB$11),AND($A78&lt;$Y$12,'Info_Elternbeiträge mit Grenzen'!K78='Info_Elternbeiträge mit Grenzen'!AB$12),AND($A78&lt;$Y$13,'Info_Elternbeiträge mit Grenzen'!K78='Info_Elternbeiträge mit Grenzen'!AB$13))=TRUE,'Eingabe Kinderzahlen'!K78," ")</f>
        <v xml:space="preserve"> </v>
      </c>
      <c r="L78" s="299" t="str">
        <f>IF(OR(AND($A78&lt;$Y$9,'Info_Elternbeiträge mit Grenzen'!L78='Info_Elternbeiträge mit Grenzen'!AC$9),AND($A78&lt;$Y$10,'Info_Elternbeiträge mit Grenzen'!L78='Info_Elternbeiträge mit Grenzen'!AC$10),AND($A78&lt;$Y$11,'Info_Elternbeiträge mit Grenzen'!L78='Info_Elternbeiträge mit Grenzen'!AC$11),AND($A78&lt;$Y$12,'Info_Elternbeiträge mit Grenzen'!L78='Info_Elternbeiträge mit Grenzen'!AC$12),AND($A78&lt;$Y$13,'Info_Elternbeiträge mit Grenzen'!L78='Info_Elternbeiträge mit Grenzen'!AC$13))=TRUE,'Eingabe Kinderzahlen'!L78," ")</f>
        <v xml:space="preserve"> </v>
      </c>
      <c r="M78" s="299" t="str">
        <f>IF(OR(AND($A78&lt;$Y$9,'Info_Elternbeiträge mit Grenzen'!M78='Info_Elternbeiträge mit Grenzen'!AD$9),AND($A78&lt;$Y$10,'Info_Elternbeiträge mit Grenzen'!M78='Info_Elternbeiträge mit Grenzen'!AD$10),AND($A78&lt;$Y$11,'Info_Elternbeiträge mit Grenzen'!M78='Info_Elternbeiträge mit Grenzen'!AD$11),AND($A78&lt;$Y$12,'Info_Elternbeiträge mit Grenzen'!M78='Info_Elternbeiträge mit Grenzen'!AD$12),AND($A78&lt;$Y$13,'Info_Elternbeiträge mit Grenzen'!M78='Info_Elternbeiträge mit Grenzen'!AD$13))=TRUE,'Eingabe Kinderzahlen'!M78," ")</f>
        <v xml:space="preserve"> </v>
      </c>
      <c r="N78" s="300" t="str">
        <f>IF(OR(AND($A78&lt;$Y$9,'Info_Elternbeiträge mit Grenzen'!N78='Info_Elternbeiträge mit Grenzen'!Z$9),AND($A78&lt;$Y$10,'Info_Elternbeiträge mit Grenzen'!N78='Info_Elternbeiträge mit Grenzen'!Z$10),AND($A78&lt;$Y$11,'Info_Elternbeiträge mit Grenzen'!N78='Info_Elternbeiträge mit Grenzen'!Z$11),AND($A78&lt;$Y$12,'Info_Elternbeiträge mit Grenzen'!N78='Info_Elternbeiträge mit Grenzen'!Z$12),AND($A78&lt;$Y$13,'Info_Elternbeiträge mit Grenzen'!N78='Info_Elternbeiträge mit Grenzen'!Z$13))=TRUE,'Eingabe Kinderzahlen'!N78," ")</f>
        <v xml:space="preserve"> </v>
      </c>
      <c r="O78" s="300" t="str">
        <f>IF(OR(AND($A78&lt;$Y$9,'Info_Elternbeiträge mit Grenzen'!O78='Info_Elternbeiträge mit Grenzen'!AA$9),AND($A78&lt;$Y$10,'Info_Elternbeiträge mit Grenzen'!O78='Info_Elternbeiträge mit Grenzen'!AA$10),AND($A78&lt;$Y$11,'Info_Elternbeiträge mit Grenzen'!O78='Info_Elternbeiträge mit Grenzen'!AA$11),AND($A78&lt;$Y$12,'Info_Elternbeiträge mit Grenzen'!O78='Info_Elternbeiträge mit Grenzen'!AA$12),AND($A78&lt;$Y$13,'Info_Elternbeiträge mit Grenzen'!O78='Info_Elternbeiträge mit Grenzen'!AA$13))=TRUE,'Eingabe Kinderzahlen'!O78," ")</f>
        <v xml:space="preserve"> </v>
      </c>
      <c r="P78" s="300" t="str">
        <f>IF(OR(AND($A78&lt;$Y$9,'Info_Elternbeiträge mit Grenzen'!P78='Info_Elternbeiträge mit Grenzen'!AB$9),AND($A78&lt;$Y$10,'Info_Elternbeiträge mit Grenzen'!P78='Info_Elternbeiträge mit Grenzen'!AB$10),AND($A78&lt;$Y$11,'Info_Elternbeiträge mit Grenzen'!P78='Info_Elternbeiträge mit Grenzen'!AB$11),AND($A78&lt;$Y$12,'Info_Elternbeiträge mit Grenzen'!P78='Info_Elternbeiträge mit Grenzen'!AB$12),AND($A78&lt;$Y$13,'Info_Elternbeiträge mit Grenzen'!P78='Info_Elternbeiträge mit Grenzen'!AB$13))=TRUE,'Eingabe Kinderzahlen'!P78," ")</f>
        <v xml:space="preserve"> </v>
      </c>
      <c r="Q78" s="300" t="str">
        <f>IF(OR(AND($A78&lt;$Y$9,'Info_Elternbeiträge mit Grenzen'!Q78='Info_Elternbeiträge mit Grenzen'!AC$9),AND($A78&lt;$Y$10,'Info_Elternbeiträge mit Grenzen'!Q78='Info_Elternbeiträge mit Grenzen'!AC$10),AND($A78&lt;$Y$11,'Info_Elternbeiträge mit Grenzen'!Q78='Info_Elternbeiträge mit Grenzen'!AC$11),AND($A78&lt;$Y$12,'Info_Elternbeiträge mit Grenzen'!Q78='Info_Elternbeiträge mit Grenzen'!AC$12),AND($A78&lt;$Y$13,'Info_Elternbeiträge mit Grenzen'!Q78='Info_Elternbeiträge mit Grenzen'!AC$13))=TRUE,'Eingabe Kinderzahlen'!Q78," ")</f>
        <v xml:space="preserve"> </v>
      </c>
      <c r="R78" s="300" t="str">
        <f>IF(OR(AND($A78&lt;$Y$9,'Info_Elternbeiträge mit Grenzen'!R78='Info_Elternbeiträge mit Grenzen'!AD$9),AND($A78&lt;$Y$10,'Info_Elternbeiträge mit Grenzen'!R78='Info_Elternbeiträge mit Grenzen'!AD$10),AND($A78&lt;$Y$11,'Info_Elternbeiträge mit Grenzen'!R78='Info_Elternbeiträge mit Grenzen'!AD$11),AND($A78&lt;$Y$12,'Info_Elternbeiträge mit Grenzen'!R78='Info_Elternbeiträge mit Grenzen'!AD$12),AND($A78&lt;$Y$13,'Info_Elternbeiträge mit Grenzen'!R78='Info_Elternbeiträge mit Grenzen'!AD$13))=TRUE,'Eingabe Kinderzahlen'!R78," ")</f>
        <v xml:space="preserve"> </v>
      </c>
      <c r="S78" s="301" t="str">
        <f>IF(OR(AND($A78&lt;$Y$9,'Info_Elternbeiträge mit Grenzen'!S78='Info_Elternbeiträge mit Grenzen'!Z$9),AND($A78&lt;$Y$10,'Info_Elternbeiträge mit Grenzen'!S78='Info_Elternbeiträge mit Grenzen'!Z$10),AND($A78&lt;$Y$11,'Info_Elternbeiträge mit Grenzen'!S78='Info_Elternbeiträge mit Grenzen'!Z$11),AND($A78&lt;$Y$12,'Info_Elternbeiträge mit Grenzen'!S78='Info_Elternbeiträge mit Grenzen'!Z$12),AND($A78&lt;$Y$13,'Info_Elternbeiträge mit Grenzen'!S78='Info_Elternbeiträge mit Grenzen'!Z$13))=TRUE,'Eingabe Kinderzahlen'!S78," ")</f>
        <v xml:space="preserve"> </v>
      </c>
      <c r="T78" s="301" t="str">
        <f>IF(OR(AND($A78&lt;$Y$9,'Info_Elternbeiträge mit Grenzen'!T78='Info_Elternbeiträge mit Grenzen'!AA$9),AND($A78&lt;$Y$10,'Info_Elternbeiträge mit Grenzen'!T78='Info_Elternbeiträge mit Grenzen'!AA$10),AND($A78&lt;$Y$11,'Info_Elternbeiträge mit Grenzen'!T78='Info_Elternbeiträge mit Grenzen'!AA$11),AND($A78&lt;$Y$12,'Info_Elternbeiträge mit Grenzen'!T78='Info_Elternbeiträge mit Grenzen'!AA$12),AND($A78&lt;$Y$13,'Info_Elternbeiträge mit Grenzen'!T78='Info_Elternbeiträge mit Grenzen'!AA$13))=TRUE,'Eingabe Kinderzahlen'!T78," ")</f>
        <v xml:space="preserve"> </v>
      </c>
      <c r="U78" s="301" t="str">
        <f>IF(OR(AND($A78&lt;$Y$9,'Info_Elternbeiträge mit Grenzen'!U78='Info_Elternbeiträge mit Grenzen'!AB$9),AND($A78&lt;$Y$10,'Info_Elternbeiträge mit Grenzen'!U78='Info_Elternbeiträge mit Grenzen'!AB$10),AND($A78&lt;$Y$11,'Info_Elternbeiträge mit Grenzen'!U78='Info_Elternbeiträge mit Grenzen'!AB$11),AND($A78&lt;$Y$12,'Info_Elternbeiträge mit Grenzen'!U78='Info_Elternbeiträge mit Grenzen'!AB$12),AND($A78&lt;$Y$13,'Info_Elternbeiträge mit Grenzen'!U78='Info_Elternbeiträge mit Grenzen'!AB$13))=TRUE,'Eingabe Kinderzahlen'!U78," ")</f>
        <v xml:space="preserve"> </v>
      </c>
      <c r="V78" s="301" t="str">
        <f>IF(OR(AND($A78&lt;$Y$9,'Info_Elternbeiträge mit Grenzen'!V78='Info_Elternbeiträge mit Grenzen'!AC$9),AND($A78&lt;$Y$10,'Info_Elternbeiträge mit Grenzen'!V78='Info_Elternbeiträge mit Grenzen'!AC$10),AND($A78&lt;$Y$11,'Info_Elternbeiträge mit Grenzen'!V78='Info_Elternbeiträge mit Grenzen'!AC$11),AND($A78&lt;$Y$12,'Info_Elternbeiträge mit Grenzen'!V78='Info_Elternbeiträge mit Grenzen'!AC$12),AND($A78&lt;$Y$13,'Info_Elternbeiträge mit Grenzen'!V78='Info_Elternbeiträge mit Grenzen'!AC$13))=TRUE,'Eingabe Kinderzahlen'!V78," ")</f>
        <v xml:space="preserve"> </v>
      </c>
      <c r="W78" s="301" t="str">
        <f>IF(OR(AND($A78&lt;$Y$9,'Info_Elternbeiträge mit Grenzen'!W78='Info_Elternbeiträge mit Grenzen'!AD$9),AND($A78&lt;$Y$10,'Info_Elternbeiträge mit Grenzen'!W78='Info_Elternbeiträge mit Grenzen'!AD$10),AND($A78&lt;$Y$11,'Info_Elternbeiträge mit Grenzen'!W78='Info_Elternbeiträge mit Grenzen'!AD$11),AND($A78&lt;$Y$12,'Info_Elternbeiträge mit Grenzen'!W78='Info_Elternbeiträge mit Grenzen'!AD$12),AND($A78&lt;$Y$13,'Info_Elternbeiträge mit Grenzen'!W78='Info_Elternbeiträge mit Grenzen'!AD$13))=TRUE,'Eingabe Kinderzahlen'!W78," ")</f>
        <v xml:space="preserve"> </v>
      </c>
    </row>
    <row r="79" spans="1:23" hidden="1" x14ac:dyDescent="0.25">
      <c r="A79" s="323">
        <f>Eingabe!A124</f>
        <v>9101</v>
      </c>
      <c r="B79" s="355" t="s">
        <v>6</v>
      </c>
      <c r="C79" s="252">
        <f>Eingabe!D124</f>
        <v>9200</v>
      </c>
      <c r="D79" s="298" t="str">
        <f>IF(OR(AND($A79&lt;$Y$9,'Info_Elternbeiträge mit Grenzen'!D79='Info_Elternbeiträge mit Grenzen'!Z$9),AND($A79&lt;$Y$10,'Info_Elternbeiträge mit Grenzen'!D79='Info_Elternbeiträge mit Grenzen'!Z$10),AND($A79&lt;$Y$11,'Info_Elternbeiträge mit Grenzen'!D79='Info_Elternbeiträge mit Grenzen'!Z$11),AND($A79&lt;$Y$12,'Info_Elternbeiträge mit Grenzen'!D79='Info_Elternbeiträge mit Grenzen'!Z$12),AND($A79&lt;$Y$13,'Info_Elternbeiträge mit Grenzen'!D79='Info_Elternbeiträge mit Grenzen'!Z$13))=TRUE,'Eingabe Kinderzahlen'!D79," ")</f>
        <v xml:space="preserve"> </v>
      </c>
      <c r="E79" s="298" t="str">
        <f>IF(OR(AND($A79&lt;$Y$9,'Info_Elternbeiträge mit Grenzen'!E79='Info_Elternbeiträge mit Grenzen'!AA$9),AND($A79&lt;$Y$10,'Info_Elternbeiträge mit Grenzen'!E79='Info_Elternbeiträge mit Grenzen'!AA$10),AND($A79&lt;$Y$11,'Info_Elternbeiträge mit Grenzen'!E79='Info_Elternbeiträge mit Grenzen'!AA$11),AND($A79&lt;$Y$12,'Info_Elternbeiträge mit Grenzen'!E79='Info_Elternbeiträge mit Grenzen'!AA$12),AND($A79&lt;$Y$13,'Info_Elternbeiträge mit Grenzen'!E79='Info_Elternbeiträge mit Grenzen'!AA$13))=TRUE,'Eingabe Kinderzahlen'!E79," ")</f>
        <v xml:space="preserve"> </v>
      </c>
      <c r="F79" s="298" t="str">
        <f>IF(OR(AND($A79&lt;$Y$9,'Info_Elternbeiträge mit Grenzen'!F79='Info_Elternbeiträge mit Grenzen'!AB$9),AND($A79&lt;$Y$10,'Info_Elternbeiträge mit Grenzen'!F79='Info_Elternbeiträge mit Grenzen'!AB$10),AND($A79&lt;$Y$11,'Info_Elternbeiträge mit Grenzen'!F79='Info_Elternbeiträge mit Grenzen'!AB$11),AND($A79&lt;$Y$12,'Info_Elternbeiträge mit Grenzen'!F79='Info_Elternbeiträge mit Grenzen'!AB$12),AND($A79&lt;$Y$13,'Info_Elternbeiträge mit Grenzen'!F79='Info_Elternbeiträge mit Grenzen'!AB$13))=TRUE,'Eingabe Kinderzahlen'!F79," ")</f>
        <v xml:space="preserve"> </v>
      </c>
      <c r="G79" s="298" t="str">
        <f>IF(OR(AND($A79&lt;$Y$9,'Info_Elternbeiträge mit Grenzen'!G79='Info_Elternbeiträge mit Grenzen'!AC$9),AND($A79&lt;$Y$10,'Info_Elternbeiträge mit Grenzen'!G79='Info_Elternbeiträge mit Grenzen'!AC$10),AND($A79&lt;$Y$11,'Info_Elternbeiträge mit Grenzen'!G79='Info_Elternbeiträge mit Grenzen'!AC$11),AND($A79&lt;$Y$12,'Info_Elternbeiträge mit Grenzen'!G79='Info_Elternbeiträge mit Grenzen'!AC$12),AND($A79&lt;$Y$13,'Info_Elternbeiträge mit Grenzen'!G79='Info_Elternbeiträge mit Grenzen'!AC$13))=TRUE,'Eingabe Kinderzahlen'!G79," ")</f>
        <v xml:space="preserve"> </v>
      </c>
      <c r="H79" s="298" t="str">
        <f>IF(OR(AND($A79&lt;$Y$9,'Info_Elternbeiträge mit Grenzen'!H79='Info_Elternbeiträge mit Grenzen'!AD$9),AND($A79&lt;$Y$10,'Info_Elternbeiträge mit Grenzen'!H79='Info_Elternbeiträge mit Grenzen'!AD$10),AND($A79&lt;$Y$11,'Info_Elternbeiträge mit Grenzen'!H79='Info_Elternbeiträge mit Grenzen'!AD$11),AND($A79&lt;$Y$12,'Info_Elternbeiträge mit Grenzen'!H79='Info_Elternbeiträge mit Grenzen'!AD$12),AND($A79&lt;$Y$13,'Info_Elternbeiträge mit Grenzen'!H79='Info_Elternbeiträge mit Grenzen'!AD$13))=TRUE,'Eingabe Kinderzahlen'!H79," ")</f>
        <v xml:space="preserve"> </v>
      </c>
      <c r="I79" s="299" t="str">
        <f>IF(OR(AND($A79&lt;$Y$9,'Info_Elternbeiträge mit Grenzen'!I79='Info_Elternbeiträge mit Grenzen'!Z$9),AND($A79&lt;$Y$10,'Info_Elternbeiträge mit Grenzen'!I79='Info_Elternbeiträge mit Grenzen'!Z$10),AND($A79&lt;$Y$11,'Info_Elternbeiträge mit Grenzen'!I79='Info_Elternbeiträge mit Grenzen'!Z$11),AND($A79&lt;$Y$12,'Info_Elternbeiträge mit Grenzen'!I79='Info_Elternbeiträge mit Grenzen'!Z$12),AND($A79&lt;$Y$13,'Info_Elternbeiträge mit Grenzen'!I79='Info_Elternbeiträge mit Grenzen'!Z$13))=TRUE,'Eingabe Kinderzahlen'!I79," ")</f>
        <v xml:space="preserve"> </v>
      </c>
      <c r="J79" s="299" t="str">
        <f>IF(OR(AND($A79&lt;$Y$9,'Info_Elternbeiträge mit Grenzen'!J79='Info_Elternbeiträge mit Grenzen'!AA$9),AND($A79&lt;$Y$10,'Info_Elternbeiträge mit Grenzen'!J79='Info_Elternbeiträge mit Grenzen'!AA$10),AND($A79&lt;$Y$11,'Info_Elternbeiträge mit Grenzen'!J79='Info_Elternbeiträge mit Grenzen'!AA$11),AND($A79&lt;$Y$12,'Info_Elternbeiträge mit Grenzen'!J79='Info_Elternbeiträge mit Grenzen'!AA$12),AND($A79&lt;$Y$13,'Info_Elternbeiträge mit Grenzen'!J79='Info_Elternbeiträge mit Grenzen'!AA$13))=TRUE,'Eingabe Kinderzahlen'!J79," ")</f>
        <v xml:space="preserve"> </v>
      </c>
      <c r="K79" s="299" t="str">
        <f>IF(OR(AND($A79&lt;$Y$9,'Info_Elternbeiträge mit Grenzen'!K79='Info_Elternbeiträge mit Grenzen'!AB$9),AND($A79&lt;$Y$10,'Info_Elternbeiträge mit Grenzen'!K79='Info_Elternbeiträge mit Grenzen'!AB$10),AND($A79&lt;$Y$11,'Info_Elternbeiträge mit Grenzen'!K79='Info_Elternbeiträge mit Grenzen'!AB$11),AND($A79&lt;$Y$12,'Info_Elternbeiträge mit Grenzen'!K79='Info_Elternbeiträge mit Grenzen'!AB$12),AND($A79&lt;$Y$13,'Info_Elternbeiträge mit Grenzen'!K79='Info_Elternbeiträge mit Grenzen'!AB$13))=TRUE,'Eingabe Kinderzahlen'!K79," ")</f>
        <v xml:space="preserve"> </v>
      </c>
      <c r="L79" s="299" t="str">
        <f>IF(OR(AND($A79&lt;$Y$9,'Info_Elternbeiträge mit Grenzen'!L79='Info_Elternbeiträge mit Grenzen'!AC$9),AND($A79&lt;$Y$10,'Info_Elternbeiträge mit Grenzen'!L79='Info_Elternbeiträge mit Grenzen'!AC$10),AND($A79&lt;$Y$11,'Info_Elternbeiträge mit Grenzen'!L79='Info_Elternbeiträge mit Grenzen'!AC$11),AND($A79&lt;$Y$12,'Info_Elternbeiträge mit Grenzen'!L79='Info_Elternbeiträge mit Grenzen'!AC$12),AND($A79&lt;$Y$13,'Info_Elternbeiträge mit Grenzen'!L79='Info_Elternbeiträge mit Grenzen'!AC$13))=TRUE,'Eingabe Kinderzahlen'!L79," ")</f>
        <v xml:space="preserve"> </v>
      </c>
      <c r="M79" s="299" t="str">
        <f>IF(OR(AND($A79&lt;$Y$9,'Info_Elternbeiträge mit Grenzen'!M79='Info_Elternbeiträge mit Grenzen'!AD$9),AND($A79&lt;$Y$10,'Info_Elternbeiträge mit Grenzen'!M79='Info_Elternbeiträge mit Grenzen'!AD$10),AND($A79&lt;$Y$11,'Info_Elternbeiträge mit Grenzen'!M79='Info_Elternbeiträge mit Grenzen'!AD$11),AND($A79&lt;$Y$12,'Info_Elternbeiträge mit Grenzen'!M79='Info_Elternbeiträge mit Grenzen'!AD$12),AND($A79&lt;$Y$13,'Info_Elternbeiträge mit Grenzen'!M79='Info_Elternbeiträge mit Grenzen'!AD$13))=TRUE,'Eingabe Kinderzahlen'!M79," ")</f>
        <v xml:space="preserve"> </v>
      </c>
      <c r="N79" s="300" t="str">
        <f>IF(OR(AND($A79&lt;$Y$9,'Info_Elternbeiträge mit Grenzen'!N79='Info_Elternbeiträge mit Grenzen'!Z$9),AND($A79&lt;$Y$10,'Info_Elternbeiträge mit Grenzen'!N79='Info_Elternbeiträge mit Grenzen'!Z$10),AND($A79&lt;$Y$11,'Info_Elternbeiträge mit Grenzen'!N79='Info_Elternbeiträge mit Grenzen'!Z$11),AND($A79&lt;$Y$12,'Info_Elternbeiträge mit Grenzen'!N79='Info_Elternbeiträge mit Grenzen'!Z$12),AND($A79&lt;$Y$13,'Info_Elternbeiträge mit Grenzen'!N79='Info_Elternbeiträge mit Grenzen'!Z$13))=TRUE,'Eingabe Kinderzahlen'!N79," ")</f>
        <v xml:space="preserve"> </v>
      </c>
      <c r="O79" s="300" t="str">
        <f>IF(OR(AND($A79&lt;$Y$9,'Info_Elternbeiträge mit Grenzen'!O79='Info_Elternbeiträge mit Grenzen'!AA$9),AND($A79&lt;$Y$10,'Info_Elternbeiträge mit Grenzen'!O79='Info_Elternbeiträge mit Grenzen'!AA$10),AND($A79&lt;$Y$11,'Info_Elternbeiträge mit Grenzen'!O79='Info_Elternbeiträge mit Grenzen'!AA$11),AND($A79&lt;$Y$12,'Info_Elternbeiträge mit Grenzen'!O79='Info_Elternbeiträge mit Grenzen'!AA$12),AND($A79&lt;$Y$13,'Info_Elternbeiträge mit Grenzen'!O79='Info_Elternbeiträge mit Grenzen'!AA$13))=TRUE,'Eingabe Kinderzahlen'!O79," ")</f>
        <v xml:space="preserve"> </v>
      </c>
      <c r="P79" s="300" t="str">
        <f>IF(OR(AND($A79&lt;$Y$9,'Info_Elternbeiträge mit Grenzen'!P79='Info_Elternbeiträge mit Grenzen'!AB$9),AND($A79&lt;$Y$10,'Info_Elternbeiträge mit Grenzen'!P79='Info_Elternbeiträge mit Grenzen'!AB$10),AND($A79&lt;$Y$11,'Info_Elternbeiträge mit Grenzen'!P79='Info_Elternbeiträge mit Grenzen'!AB$11),AND($A79&lt;$Y$12,'Info_Elternbeiträge mit Grenzen'!P79='Info_Elternbeiträge mit Grenzen'!AB$12),AND($A79&lt;$Y$13,'Info_Elternbeiträge mit Grenzen'!P79='Info_Elternbeiträge mit Grenzen'!AB$13))=TRUE,'Eingabe Kinderzahlen'!P79," ")</f>
        <v xml:space="preserve"> </v>
      </c>
      <c r="Q79" s="300" t="str">
        <f>IF(OR(AND($A79&lt;$Y$9,'Info_Elternbeiträge mit Grenzen'!Q79='Info_Elternbeiträge mit Grenzen'!AC$9),AND($A79&lt;$Y$10,'Info_Elternbeiträge mit Grenzen'!Q79='Info_Elternbeiträge mit Grenzen'!AC$10),AND($A79&lt;$Y$11,'Info_Elternbeiträge mit Grenzen'!Q79='Info_Elternbeiträge mit Grenzen'!AC$11),AND($A79&lt;$Y$12,'Info_Elternbeiträge mit Grenzen'!Q79='Info_Elternbeiträge mit Grenzen'!AC$12),AND($A79&lt;$Y$13,'Info_Elternbeiträge mit Grenzen'!Q79='Info_Elternbeiträge mit Grenzen'!AC$13))=TRUE,'Eingabe Kinderzahlen'!Q79," ")</f>
        <v xml:space="preserve"> </v>
      </c>
      <c r="R79" s="300" t="str">
        <f>IF(OR(AND($A79&lt;$Y$9,'Info_Elternbeiträge mit Grenzen'!R79='Info_Elternbeiträge mit Grenzen'!AD$9),AND($A79&lt;$Y$10,'Info_Elternbeiträge mit Grenzen'!R79='Info_Elternbeiträge mit Grenzen'!AD$10),AND($A79&lt;$Y$11,'Info_Elternbeiträge mit Grenzen'!R79='Info_Elternbeiträge mit Grenzen'!AD$11),AND($A79&lt;$Y$12,'Info_Elternbeiträge mit Grenzen'!R79='Info_Elternbeiträge mit Grenzen'!AD$12),AND($A79&lt;$Y$13,'Info_Elternbeiträge mit Grenzen'!R79='Info_Elternbeiträge mit Grenzen'!AD$13))=TRUE,'Eingabe Kinderzahlen'!R79," ")</f>
        <v xml:space="preserve"> </v>
      </c>
      <c r="S79" s="301" t="str">
        <f>IF(OR(AND($A79&lt;$Y$9,'Info_Elternbeiträge mit Grenzen'!S79='Info_Elternbeiträge mit Grenzen'!Z$9),AND($A79&lt;$Y$10,'Info_Elternbeiträge mit Grenzen'!S79='Info_Elternbeiträge mit Grenzen'!Z$10),AND($A79&lt;$Y$11,'Info_Elternbeiträge mit Grenzen'!S79='Info_Elternbeiträge mit Grenzen'!Z$11),AND($A79&lt;$Y$12,'Info_Elternbeiträge mit Grenzen'!S79='Info_Elternbeiträge mit Grenzen'!Z$12),AND($A79&lt;$Y$13,'Info_Elternbeiträge mit Grenzen'!S79='Info_Elternbeiträge mit Grenzen'!Z$13))=TRUE,'Eingabe Kinderzahlen'!S79," ")</f>
        <v xml:space="preserve"> </v>
      </c>
      <c r="T79" s="301" t="str">
        <f>IF(OR(AND($A79&lt;$Y$9,'Info_Elternbeiträge mit Grenzen'!T79='Info_Elternbeiträge mit Grenzen'!AA$9),AND($A79&lt;$Y$10,'Info_Elternbeiträge mit Grenzen'!T79='Info_Elternbeiträge mit Grenzen'!AA$10),AND($A79&lt;$Y$11,'Info_Elternbeiträge mit Grenzen'!T79='Info_Elternbeiträge mit Grenzen'!AA$11),AND($A79&lt;$Y$12,'Info_Elternbeiträge mit Grenzen'!T79='Info_Elternbeiträge mit Grenzen'!AA$12),AND($A79&lt;$Y$13,'Info_Elternbeiträge mit Grenzen'!T79='Info_Elternbeiträge mit Grenzen'!AA$13))=TRUE,'Eingabe Kinderzahlen'!T79," ")</f>
        <v xml:space="preserve"> </v>
      </c>
      <c r="U79" s="301" t="str">
        <f>IF(OR(AND($A79&lt;$Y$9,'Info_Elternbeiträge mit Grenzen'!U79='Info_Elternbeiträge mit Grenzen'!AB$9),AND($A79&lt;$Y$10,'Info_Elternbeiträge mit Grenzen'!U79='Info_Elternbeiträge mit Grenzen'!AB$10),AND($A79&lt;$Y$11,'Info_Elternbeiträge mit Grenzen'!U79='Info_Elternbeiträge mit Grenzen'!AB$11),AND($A79&lt;$Y$12,'Info_Elternbeiträge mit Grenzen'!U79='Info_Elternbeiträge mit Grenzen'!AB$12),AND($A79&lt;$Y$13,'Info_Elternbeiträge mit Grenzen'!U79='Info_Elternbeiträge mit Grenzen'!AB$13))=TRUE,'Eingabe Kinderzahlen'!U79," ")</f>
        <v xml:space="preserve"> </v>
      </c>
      <c r="V79" s="301" t="str">
        <f>IF(OR(AND($A79&lt;$Y$9,'Info_Elternbeiträge mit Grenzen'!V79='Info_Elternbeiträge mit Grenzen'!AC$9),AND($A79&lt;$Y$10,'Info_Elternbeiträge mit Grenzen'!V79='Info_Elternbeiträge mit Grenzen'!AC$10),AND($A79&lt;$Y$11,'Info_Elternbeiträge mit Grenzen'!V79='Info_Elternbeiträge mit Grenzen'!AC$11),AND($A79&lt;$Y$12,'Info_Elternbeiträge mit Grenzen'!V79='Info_Elternbeiträge mit Grenzen'!AC$12),AND($A79&lt;$Y$13,'Info_Elternbeiträge mit Grenzen'!V79='Info_Elternbeiträge mit Grenzen'!AC$13))=TRUE,'Eingabe Kinderzahlen'!V79," ")</f>
        <v xml:space="preserve"> </v>
      </c>
      <c r="W79" s="301" t="str">
        <f>IF(OR(AND($A79&lt;$Y$9,'Info_Elternbeiträge mit Grenzen'!W79='Info_Elternbeiträge mit Grenzen'!AD$9),AND($A79&lt;$Y$10,'Info_Elternbeiträge mit Grenzen'!W79='Info_Elternbeiträge mit Grenzen'!AD$10),AND($A79&lt;$Y$11,'Info_Elternbeiträge mit Grenzen'!W79='Info_Elternbeiträge mit Grenzen'!AD$11),AND($A79&lt;$Y$12,'Info_Elternbeiträge mit Grenzen'!W79='Info_Elternbeiträge mit Grenzen'!AD$12),AND($A79&lt;$Y$13,'Info_Elternbeiträge mit Grenzen'!W79='Info_Elternbeiträge mit Grenzen'!AD$13))=TRUE,'Eingabe Kinderzahlen'!W79," ")</f>
        <v xml:space="preserve"> </v>
      </c>
    </row>
    <row r="80" spans="1:23" hidden="1" x14ac:dyDescent="0.25">
      <c r="A80" s="323">
        <f>Eingabe!A125</f>
        <v>9201</v>
      </c>
      <c r="B80" s="355" t="s">
        <v>6</v>
      </c>
      <c r="C80" s="252">
        <f>Eingabe!D125</f>
        <v>9300</v>
      </c>
      <c r="D80" s="298" t="str">
        <f>IF(OR(AND($A80&lt;$Y$9,'Info_Elternbeiträge mit Grenzen'!D80='Info_Elternbeiträge mit Grenzen'!Z$9),AND($A80&lt;$Y$10,'Info_Elternbeiträge mit Grenzen'!D80='Info_Elternbeiträge mit Grenzen'!Z$10),AND($A80&lt;$Y$11,'Info_Elternbeiträge mit Grenzen'!D80='Info_Elternbeiträge mit Grenzen'!Z$11),AND($A80&lt;$Y$12,'Info_Elternbeiträge mit Grenzen'!D80='Info_Elternbeiträge mit Grenzen'!Z$12),AND($A80&lt;$Y$13,'Info_Elternbeiträge mit Grenzen'!D80='Info_Elternbeiträge mit Grenzen'!Z$13))=TRUE,'Eingabe Kinderzahlen'!D80," ")</f>
        <v xml:space="preserve"> </v>
      </c>
      <c r="E80" s="298" t="str">
        <f>IF(OR(AND($A80&lt;$Y$9,'Info_Elternbeiträge mit Grenzen'!E80='Info_Elternbeiträge mit Grenzen'!AA$9),AND($A80&lt;$Y$10,'Info_Elternbeiträge mit Grenzen'!E80='Info_Elternbeiträge mit Grenzen'!AA$10),AND($A80&lt;$Y$11,'Info_Elternbeiträge mit Grenzen'!E80='Info_Elternbeiträge mit Grenzen'!AA$11),AND($A80&lt;$Y$12,'Info_Elternbeiträge mit Grenzen'!E80='Info_Elternbeiträge mit Grenzen'!AA$12),AND($A80&lt;$Y$13,'Info_Elternbeiträge mit Grenzen'!E80='Info_Elternbeiträge mit Grenzen'!AA$13))=TRUE,'Eingabe Kinderzahlen'!E80," ")</f>
        <v xml:space="preserve"> </v>
      </c>
      <c r="F80" s="298" t="str">
        <f>IF(OR(AND($A80&lt;$Y$9,'Info_Elternbeiträge mit Grenzen'!F80='Info_Elternbeiträge mit Grenzen'!AB$9),AND($A80&lt;$Y$10,'Info_Elternbeiträge mit Grenzen'!F80='Info_Elternbeiträge mit Grenzen'!AB$10),AND($A80&lt;$Y$11,'Info_Elternbeiträge mit Grenzen'!F80='Info_Elternbeiträge mit Grenzen'!AB$11),AND($A80&lt;$Y$12,'Info_Elternbeiträge mit Grenzen'!F80='Info_Elternbeiträge mit Grenzen'!AB$12),AND($A80&lt;$Y$13,'Info_Elternbeiträge mit Grenzen'!F80='Info_Elternbeiträge mit Grenzen'!AB$13))=TRUE,'Eingabe Kinderzahlen'!F80," ")</f>
        <v xml:space="preserve"> </v>
      </c>
      <c r="G80" s="298" t="str">
        <f>IF(OR(AND($A80&lt;$Y$9,'Info_Elternbeiträge mit Grenzen'!G80='Info_Elternbeiträge mit Grenzen'!AC$9),AND($A80&lt;$Y$10,'Info_Elternbeiträge mit Grenzen'!G80='Info_Elternbeiträge mit Grenzen'!AC$10),AND($A80&lt;$Y$11,'Info_Elternbeiträge mit Grenzen'!G80='Info_Elternbeiträge mit Grenzen'!AC$11),AND($A80&lt;$Y$12,'Info_Elternbeiträge mit Grenzen'!G80='Info_Elternbeiträge mit Grenzen'!AC$12),AND($A80&lt;$Y$13,'Info_Elternbeiträge mit Grenzen'!G80='Info_Elternbeiträge mit Grenzen'!AC$13))=TRUE,'Eingabe Kinderzahlen'!G80," ")</f>
        <v xml:space="preserve"> </v>
      </c>
      <c r="H80" s="298" t="str">
        <f>IF(OR(AND($A80&lt;$Y$9,'Info_Elternbeiträge mit Grenzen'!H80='Info_Elternbeiträge mit Grenzen'!AD$9),AND($A80&lt;$Y$10,'Info_Elternbeiträge mit Grenzen'!H80='Info_Elternbeiträge mit Grenzen'!AD$10),AND($A80&lt;$Y$11,'Info_Elternbeiträge mit Grenzen'!H80='Info_Elternbeiträge mit Grenzen'!AD$11),AND($A80&lt;$Y$12,'Info_Elternbeiträge mit Grenzen'!H80='Info_Elternbeiträge mit Grenzen'!AD$12),AND($A80&lt;$Y$13,'Info_Elternbeiträge mit Grenzen'!H80='Info_Elternbeiträge mit Grenzen'!AD$13))=TRUE,'Eingabe Kinderzahlen'!H80," ")</f>
        <v xml:space="preserve"> </v>
      </c>
      <c r="I80" s="299" t="str">
        <f>IF(OR(AND($A80&lt;$Y$9,'Info_Elternbeiträge mit Grenzen'!I80='Info_Elternbeiträge mit Grenzen'!Z$9),AND($A80&lt;$Y$10,'Info_Elternbeiträge mit Grenzen'!I80='Info_Elternbeiträge mit Grenzen'!Z$10),AND($A80&lt;$Y$11,'Info_Elternbeiträge mit Grenzen'!I80='Info_Elternbeiträge mit Grenzen'!Z$11),AND($A80&lt;$Y$12,'Info_Elternbeiträge mit Grenzen'!I80='Info_Elternbeiträge mit Grenzen'!Z$12),AND($A80&lt;$Y$13,'Info_Elternbeiträge mit Grenzen'!I80='Info_Elternbeiträge mit Grenzen'!Z$13))=TRUE,'Eingabe Kinderzahlen'!I80," ")</f>
        <v xml:space="preserve"> </v>
      </c>
      <c r="J80" s="299" t="str">
        <f>IF(OR(AND($A80&lt;$Y$9,'Info_Elternbeiträge mit Grenzen'!J80='Info_Elternbeiträge mit Grenzen'!AA$9),AND($A80&lt;$Y$10,'Info_Elternbeiträge mit Grenzen'!J80='Info_Elternbeiträge mit Grenzen'!AA$10),AND($A80&lt;$Y$11,'Info_Elternbeiträge mit Grenzen'!J80='Info_Elternbeiträge mit Grenzen'!AA$11),AND($A80&lt;$Y$12,'Info_Elternbeiträge mit Grenzen'!J80='Info_Elternbeiträge mit Grenzen'!AA$12),AND($A80&lt;$Y$13,'Info_Elternbeiträge mit Grenzen'!J80='Info_Elternbeiträge mit Grenzen'!AA$13))=TRUE,'Eingabe Kinderzahlen'!J80," ")</f>
        <v xml:space="preserve"> </v>
      </c>
      <c r="K80" s="299" t="str">
        <f>IF(OR(AND($A80&lt;$Y$9,'Info_Elternbeiträge mit Grenzen'!K80='Info_Elternbeiträge mit Grenzen'!AB$9),AND($A80&lt;$Y$10,'Info_Elternbeiträge mit Grenzen'!K80='Info_Elternbeiträge mit Grenzen'!AB$10),AND($A80&lt;$Y$11,'Info_Elternbeiträge mit Grenzen'!K80='Info_Elternbeiträge mit Grenzen'!AB$11),AND($A80&lt;$Y$12,'Info_Elternbeiträge mit Grenzen'!K80='Info_Elternbeiträge mit Grenzen'!AB$12),AND($A80&lt;$Y$13,'Info_Elternbeiträge mit Grenzen'!K80='Info_Elternbeiträge mit Grenzen'!AB$13))=TRUE,'Eingabe Kinderzahlen'!K80," ")</f>
        <v xml:space="preserve"> </v>
      </c>
      <c r="L80" s="299" t="str">
        <f>IF(OR(AND($A80&lt;$Y$9,'Info_Elternbeiträge mit Grenzen'!L80='Info_Elternbeiträge mit Grenzen'!AC$9),AND($A80&lt;$Y$10,'Info_Elternbeiträge mit Grenzen'!L80='Info_Elternbeiträge mit Grenzen'!AC$10),AND($A80&lt;$Y$11,'Info_Elternbeiträge mit Grenzen'!L80='Info_Elternbeiträge mit Grenzen'!AC$11),AND($A80&lt;$Y$12,'Info_Elternbeiträge mit Grenzen'!L80='Info_Elternbeiträge mit Grenzen'!AC$12),AND($A80&lt;$Y$13,'Info_Elternbeiträge mit Grenzen'!L80='Info_Elternbeiträge mit Grenzen'!AC$13))=TRUE,'Eingabe Kinderzahlen'!L80," ")</f>
        <v xml:space="preserve"> </v>
      </c>
      <c r="M80" s="299" t="str">
        <f>IF(OR(AND($A80&lt;$Y$9,'Info_Elternbeiträge mit Grenzen'!M80='Info_Elternbeiträge mit Grenzen'!AD$9),AND($A80&lt;$Y$10,'Info_Elternbeiträge mit Grenzen'!M80='Info_Elternbeiträge mit Grenzen'!AD$10),AND($A80&lt;$Y$11,'Info_Elternbeiträge mit Grenzen'!M80='Info_Elternbeiträge mit Grenzen'!AD$11),AND($A80&lt;$Y$12,'Info_Elternbeiträge mit Grenzen'!M80='Info_Elternbeiträge mit Grenzen'!AD$12),AND($A80&lt;$Y$13,'Info_Elternbeiträge mit Grenzen'!M80='Info_Elternbeiträge mit Grenzen'!AD$13))=TRUE,'Eingabe Kinderzahlen'!M80," ")</f>
        <v xml:space="preserve"> </v>
      </c>
      <c r="N80" s="300" t="str">
        <f>IF(OR(AND($A80&lt;$Y$9,'Info_Elternbeiträge mit Grenzen'!N80='Info_Elternbeiträge mit Grenzen'!Z$9),AND($A80&lt;$Y$10,'Info_Elternbeiträge mit Grenzen'!N80='Info_Elternbeiträge mit Grenzen'!Z$10),AND($A80&lt;$Y$11,'Info_Elternbeiträge mit Grenzen'!N80='Info_Elternbeiträge mit Grenzen'!Z$11),AND($A80&lt;$Y$12,'Info_Elternbeiträge mit Grenzen'!N80='Info_Elternbeiträge mit Grenzen'!Z$12),AND($A80&lt;$Y$13,'Info_Elternbeiträge mit Grenzen'!N80='Info_Elternbeiträge mit Grenzen'!Z$13))=TRUE,'Eingabe Kinderzahlen'!N80," ")</f>
        <v xml:space="preserve"> </v>
      </c>
      <c r="O80" s="300" t="str">
        <f>IF(OR(AND($A80&lt;$Y$9,'Info_Elternbeiträge mit Grenzen'!O80='Info_Elternbeiträge mit Grenzen'!AA$9),AND($A80&lt;$Y$10,'Info_Elternbeiträge mit Grenzen'!O80='Info_Elternbeiträge mit Grenzen'!AA$10),AND($A80&lt;$Y$11,'Info_Elternbeiträge mit Grenzen'!O80='Info_Elternbeiträge mit Grenzen'!AA$11),AND($A80&lt;$Y$12,'Info_Elternbeiträge mit Grenzen'!O80='Info_Elternbeiträge mit Grenzen'!AA$12),AND($A80&lt;$Y$13,'Info_Elternbeiträge mit Grenzen'!O80='Info_Elternbeiträge mit Grenzen'!AA$13))=TRUE,'Eingabe Kinderzahlen'!O80," ")</f>
        <v xml:space="preserve"> </v>
      </c>
      <c r="P80" s="300" t="str">
        <f>IF(OR(AND($A80&lt;$Y$9,'Info_Elternbeiträge mit Grenzen'!P80='Info_Elternbeiträge mit Grenzen'!AB$9),AND($A80&lt;$Y$10,'Info_Elternbeiträge mit Grenzen'!P80='Info_Elternbeiträge mit Grenzen'!AB$10),AND($A80&lt;$Y$11,'Info_Elternbeiträge mit Grenzen'!P80='Info_Elternbeiträge mit Grenzen'!AB$11),AND($A80&lt;$Y$12,'Info_Elternbeiträge mit Grenzen'!P80='Info_Elternbeiträge mit Grenzen'!AB$12),AND($A80&lt;$Y$13,'Info_Elternbeiträge mit Grenzen'!P80='Info_Elternbeiträge mit Grenzen'!AB$13))=TRUE,'Eingabe Kinderzahlen'!P80," ")</f>
        <v xml:space="preserve"> </v>
      </c>
      <c r="Q80" s="300" t="str">
        <f>IF(OR(AND($A80&lt;$Y$9,'Info_Elternbeiträge mit Grenzen'!Q80='Info_Elternbeiträge mit Grenzen'!AC$9),AND($A80&lt;$Y$10,'Info_Elternbeiträge mit Grenzen'!Q80='Info_Elternbeiträge mit Grenzen'!AC$10),AND($A80&lt;$Y$11,'Info_Elternbeiträge mit Grenzen'!Q80='Info_Elternbeiträge mit Grenzen'!AC$11),AND($A80&lt;$Y$12,'Info_Elternbeiträge mit Grenzen'!Q80='Info_Elternbeiträge mit Grenzen'!AC$12),AND($A80&lt;$Y$13,'Info_Elternbeiträge mit Grenzen'!Q80='Info_Elternbeiträge mit Grenzen'!AC$13))=TRUE,'Eingabe Kinderzahlen'!Q80," ")</f>
        <v xml:space="preserve"> </v>
      </c>
      <c r="R80" s="300" t="str">
        <f>IF(OR(AND($A80&lt;$Y$9,'Info_Elternbeiträge mit Grenzen'!R80='Info_Elternbeiträge mit Grenzen'!AD$9),AND($A80&lt;$Y$10,'Info_Elternbeiträge mit Grenzen'!R80='Info_Elternbeiträge mit Grenzen'!AD$10),AND($A80&lt;$Y$11,'Info_Elternbeiträge mit Grenzen'!R80='Info_Elternbeiträge mit Grenzen'!AD$11),AND($A80&lt;$Y$12,'Info_Elternbeiträge mit Grenzen'!R80='Info_Elternbeiträge mit Grenzen'!AD$12),AND($A80&lt;$Y$13,'Info_Elternbeiträge mit Grenzen'!R80='Info_Elternbeiträge mit Grenzen'!AD$13))=TRUE,'Eingabe Kinderzahlen'!R80," ")</f>
        <v xml:space="preserve"> </v>
      </c>
      <c r="S80" s="301" t="str">
        <f>IF(OR(AND($A80&lt;$Y$9,'Info_Elternbeiträge mit Grenzen'!S80='Info_Elternbeiträge mit Grenzen'!Z$9),AND($A80&lt;$Y$10,'Info_Elternbeiträge mit Grenzen'!S80='Info_Elternbeiträge mit Grenzen'!Z$10),AND($A80&lt;$Y$11,'Info_Elternbeiträge mit Grenzen'!S80='Info_Elternbeiträge mit Grenzen'!Z$11),AND($A80&lt;$Y$12,'Info_Elternbeiträge mit Grenzen'!S80='Info_Elternbeiträge mit Grenzen'!Z$12),AND($A80&lt;$Y$13,'Info_Elternbeiträge mit Grenzen'!S80='Info_Elternbeiträge mit Grenzen'!Z$13))=TRUE,'Eingabe Kinderzahlen'!S80," ")</f>
        <v xml:space="preserve"> </v>
      </c>
      <c r="T80" s="301" t="str">
        <f>IF(OR(AND($A80&lt;$Y$9,'Info_Elternbeiträge mit Grenzen'!T80='Info_Elternbeiträge mit Grenzen'!AA$9),AND($A80&lt;$Y$10,'Info_Elternbeiträge mit Grenzen'!T80='Info_Elternbeiträge mit Grenzen'!AA$10),AND($A80&lt;$Y$11,'Info_Elternbeiträge mit Grenzen'!T80='Info_Elternbeiträge mit Grenzen'!AA$11),AND($A80&lt;$Y$12,'Info_Elternbeiträge mit Grenzen'!T80='Info_Elternbeiträge mit Grenzen'!AA$12),AND($A80&lt;$Y$13,'Info_Elternbeiträge mit Grenzen'!T80='Info_Elternbeiträge mit Grenzen'!AA$13))=TRUE,'Eingabe Kinderzahlen'!T80," ")</f>
        <v xml:space="preserve"> </v>
      </c>
      <c r="U80" s="301" t="str">
        <f>IF(OR(AND($A80&lt;$Y$9,'Info_Elternbeiträge mit Grenzen'!U80='Info_Elternbeiträge mit Grenzen'!AB$9),AND($A80&lt;$Y$10,'Info_Elternbeiträge mit Grenzen'!U80='Info_Elternbeiträge mit Grenzen'!AB$10),AND($A80&lt;$Y$11,'Info_Elternbeiträge mit Grenzen'!U80='Info_Elternbeiträge mit Grenzen'!AB$11),AND($A80&lt;$Y$12,'Info_Elternbeiträge mit Grenzen'!U80='Info_Elternbeiträge mit Grenzen'!AB$12),AND($A80&lt;$Y$13,'Info_Elternbeiträge mit Grenzen'!U80='Info_Elternbeiträge mit Grenzen'!AB$13))=TRUE,'Eingabe Kinderzahlen'!U80," ")</f>
        <v xml:space="preserve"> </v>
      </c>
      <c r="V80" s="301" t="str">
        <f>IF(OR(AND($A80&lt;$Y$9,'Info_Elternbeiträge mit Grenzen'!V80='Info_Elternbeiträge mit Grenzen'!AC$9),AND($A80&lt;$Y$10,'Info_Elternbeiträge mit Grenzen'!V80='Info_Elternbeiträge mit Grenzen'!AC$10),AND($A80&lt;$Y$11,'Info_Elternbeiträge mit Grenzen'!V80='Info_Elternbeiträge mit Grenzen'!AC$11),AND($A80&lt;$Y$12,'Info_Elternbeiträge mit Grenzen'!V80='Info_Elternbeiträge mit Grenzen'!AC$12),AND($A80&lt;$Y$13,'Info_Elternbeiträge mit Grenzen'!V80='Info_Elternbeiträge mit Grenzen'!AC$13))=TRUE,'Eingabe Kinderzahlen'!V80," ")</f>
        <v xml:space="preserve"> </v>
      </c>
      <c r="W80" s="301" t="str">
        <f>IF(OR(AND($A80&lt;$Y$9,'Info_Elternbeiträge mit Grenzen'!W80='Info_Elternbeiträge mit Grenzen'!AD$9),AND($A80&lt;$Y$10,'Info_Elternbeiträge mit Grenzen'!W80='Info_Elternbeiträge mit Grenzen'!AD$10),AND($A80&lt;$Y$11,'Info_Elternbeiträge mit Grenzen'!W80='Info_Elternbeiträge mit Grenzen'!AD$11),AND($A80&lt;$Y$12,'Info_Elternbeiträge mit Grenzen'!W80='Info_Elternbeiträge mit Grenzen'!AD$12),AND($A80&lt;$Y$13,'Info_Elternbeiträge mit Grenzen'!W80='Info_Elternbeiträge mit Grenzen'!AD$13))=TRUE,'Eingabe Kinderzahlen'!W80," ")</f>
        <v xml:space="preserve"> </v>
      </c>
    </row>
    <row r="81" spans="1:23" ht="30.75" thickBot="1" x14ac:dyDescent="0.3">
      <c r="A81" s="323">
        <f>SUM(C69+1)</f>
        <v>8201</v>
      </c>
      <c r="B81" s="355" t="s">
        <v>7</v>
      </c>
      <c r="C81" s="252"/>
      <c r="D81" s="298" t="str">
        <f>IF(OR(AND($A81&lt;$Y$9,'Info_Elternbeiträge mit Grenzen'!D81='Info_Elternbeiträge mit Grenzen'!Z$9),AND($A81&lt;$Y$10,'Info_Elternbeiträge mit Grenzen'!D81='Info_Elternbeiträge mit Grenzen'!Z$10),AND($A81&lt;$Y$11,'Info_Elternbeiträge mit Grenzen'!D81='Info_Elternbeiträge mit Grenzen'!Z$11),AND($A81&lt;$Y$12,'Info_Elternbeiträge mit Grenzen'!D81='Info_Elternbeiträge mit Grenzen'!Z$12),AND($A81&lt;$Y$13,'Info_Elternbeiträge mit Grenzen'!D81='Info_Elternbeiträge mit Grenzen'!Z$13))=TRUE,'Eingabe Kinderzahlen'!D81," ")</f>
        <v xml:space="preserve"> </v>
      </c>
      <c r="E81" s="298" t="str">
        <f>IF(OR(AND($A81&lt;$Y$9,'Info_Elternbeiträge mit Grenzen'!E81='Info_Elternbeiträge mit Grenzen'!AA$9),AND($A81&lt;$Y$10,'Info_Elternbeiträge mit Grenzen'!E81='Info_Elternbeiträge mit Grenzen'!AA$10),AND($A81&lt;$Y$11,'Info_Elternbeiträge mit Grenzen'!E81='Info_Elternbeiträge mit Grenzen'!AA$11),AND($A81&lt;$Y$12,'Info_Elternbeiträge mit Grenzen'!E81='Info_Elternbeiträge mit Grenzen'!AA$12),AND($A81&lt;$Y$13,'Info_Elternbeiträge mit Grenzen'!E81='Info_Elternbeiträge mit Grenzen'!AA$13))=TRUE,'Eingabe Kinderzahlen'!E81," ")</f>
        <v xml:space="preserve"> </v>
      </c>
      <c r="F81" s="298" t="str">
        <f>IF(OR(AND($A81&lt;$Y$9,'Info_Elternbeiträge mit Grenzen'!F81='Info_Elternbeiträge mit Grenzen'!AB$9),AND($A81&lt;$Y$10,'Info_Elternbeiträge mit Grenzen'!F81='Info_Elternbeiträge mit Grenzen'!AB$10),AND($A81&lt;$Y$11,'Info_Elternbeiträge mit Grenzen'!F81='Info_Elternbeiträge mit Grenzen'!AB$11),AND($A81&lt;$Y$12,'Info_Elternbeiträge mit Grenzen'!F81='Info_Elternbeiträge mit Grenzen'!AB$12),AND($A81&lt;$Y$13,'Info_Elternbeiträge mit Grenzen'!F81='Info_Elternbeiträge mit Grenzen'!AB$13))=TRUE,'Eingabe Kinderzahlen'!F81," ")</f>
        <v xml:space="preserve"> </v>
      </c>
      <c r="G81" s="298" t="str">
        <f>IF(OR(AND($A81&lt;$Y$9,'Info_Elternbeiträge mit Grenzen'!G81='Info_Elternbeiträge mit Grenzen'!AC$9),AND($A81&lt;$Y$10,'Info_Elternbeiträge mit Grenzen'!G81='Info_Elternbeiträge mit Grenzen'!AC$10),AND($A81&lt;$Y$11,'Info_Elternbeiträge mit Grenzen'!G81='Info_Elternbeiträge mit Grenzen'!AC$11),AND($A81&lt;$Y$12,'Info_Elternbeiträge mit Grenzen'!G81='Info_Elternbeiträge mit Grenzen'!AC$12),AND($A81&lt;$Y$13,'Info_Elternbeiträge mit Grenzen'!G81='Info_Elternbeiträge mit Grenzen'!AC$13))=TRUE,'Eingabe Kinderzahlen'!G81," ")</f>
        <v xml:space="preserve"> </v>
      </c>
      <c r="H81" s="298" t="str">
        <f>IF(OR(AND($A81&lt;$Y$9,'Info_Elternbeiträge mit Grenzen'!H81='Info_Elternbeiträge mit Grenzen'!AD$9),AND($A81&lt;$Y$10,'Info_Elternbeiträge mit Grenzen'!H81='Info_Elternbeiträge mit Grenzen'!AD$10),AND($A81&lt;$Y$11,'Info_Elternbeiträge mit Grenzen'!H81='Info_Elternbeiträge mit Grenzen'!AD$11),AND($A81&lt;$Y$12,'Info_Elternbeiträge mit Grenzen'!H81='Info_Elternbeiträge mit Grenzen'!AD$12),AND($A81&lt;$Y$13,'Info_Elternbeiträge mit Grenzen'!H81='Info_Elternbeiträge mit Grenzen'!AD$13))=TRUE,'Eingabe Kinderzahlen'!H81," ")</f>
        <v xml:space="preserve"> </v>
      </c>
      <c r="I81" s="299" t="str">
        <f>IF(OR(AND($A81&lt;$Y$9,'Info_Elternbeiträge mit Grenzen'!I81='Info_Elternbeiträge mit Grenzen'!Z$9),AND($A81&lt;$Y$10,'Info_Elternbeiträge mit Grenzen'!I81='Info_Elternbeiträge mit Grenzen'!Z$10),AND($A81&lt;$Y$11,'Info_Elternbeiträge mit Grenzen'!I81='Info_Elternbeiträge mit Grenzen'!Z$11),AND($A81&lt;$Y$12,'Info_Elternbeiträge mit Grenzen'!I81='Info_Elternbeiträge mit Grenzen'!Z$12),AND($A81&lt;$Y$13,'Info_Elternbeiträge mit Grenzen'!I81='Info_Elternbeiträge mit Grenzen'!Z$13))=TRUE,'Eingabe Kinderzahlen'!I81," ")</f>
        <v xml:space="preserve"> </v>
      </c>
      <c r="J81" s="299" t="str">
        <f>IF(OR(AND($A81&lt;$Y$9,'Info_Elternbeiträge mit Grenzen'!J81='Info_Elternbeiträge mit Grenzen'!AA$9),AND($A81&lt;$Y$10,'Info_Elternbeiträge mit Grenzen'!J81='Info_Elternbeiträge mit Grenzen'!AA$10),AND($A81&lt;$Y$11,'Info_Elternbeiträge mit Grenzen'!J81='Info_Elternbeiträge mit Grenzen'!AA$11),AND($A81&lt;$Y$12,'Info_Elternbeiträge mit Grenzen'!J81='Info_Elternbeiträge mit Grenzen'!AA$12),AND($A81&lt;$Y$13,'Info_Elternbeiträge mit Grenzen'!J81='Info_Elternbeiträge mit Grenzen'!AA$13))=TRUE,'Eingabe Kinderzahlen'!J81," ")</f>
        <v xml:space="preserve"> </v>
      </c>
      <c r="K81" s="299" t="str">
        <f>IF(OR(AND($A81&lt;$Y$9,'Info_Elternbeiträge mit Grenzen'!K81='Info_Elternbeiträge mit Grenzen'!AB$9),AND($A81&lt;$Y$10,'Info_Elternbeiträge mit Grenzen'!K81='Info_Elternbeiträge mit Grenzen'!AB$10),AND($A81&lt;$Y$11,'Info_Elternbeiträge mit Grenzen'!K81='Info_Elternbeiträge mit Grenzen'!AB$11),AND($A81&lt;$Y$12,'Info_Elternbeiträge mit Grenzen'!K81='Info_Elternbeiträge mit Grenzen'!AB$12),AND($A81&lt;$Y$13,'Info_Elternbeiträge mit Grenzen'!K81='Info_Elternbeiträge mit Grenzen'!AB$13))=TRUE,'Eingabe Kinderzahlen'!K81," ")</f>
        <v xml:space="preserve"> </v>
      </c>
      <c r="L81" s="299" t="str">
        <f>IF(OR(AND($A81&lt;$Y$9,'Info_Elternbeiträge mit Grenzen'!L81='Info_Elternbeiträge mit Grenzen'!AC$9),AND($A81&lt;$Y$10,'Info_Elternbeiträge mit Grenzen'!L81='Info_Elternbeiträge mit Grenzen'!AC$10),AND($A81&lt;$Y$11,'Info_Elternbeiträge mit Grenzen'!L81='Info_Elternbeiträge mit Grenzen'!AC$11),AND($A81&lt;$Y$12,'Info_Elternbeiträge mit Grenzen'!L81='Info_Elternbeiträge mit Grenzen'!AC$12),AND($A81&lt;$Y$13,'Info_Elternbeiträge mit Grenzen'!L81='Info_Elternbeiträge mit Grenzen'!AC$13))=TRUE,'Eingabe Kinderzahlen'!L81," ")</f>
        <v xml:space="preserve"> </v>
      </c>
      <c r="M81" s="299" t="str">
        <f>IF(OR(AND($A81&lt;$Y$9,'Info_Elternbeiträge mit Grenzen'!M81='Info_Elternbeiträge mit Grenzen'!AD$9),AND($A81&lt;$Y$10,'Info_Elternbeiträge mit Grenzen'!M81='Info_Elternbeiträge mit Grenzen'!AD$10),AND($A81&lt;$Y$11,'Info_Elternbeiträge mit Grenzen'!M81='Info_Elternbeiträge mit Grenzen'!AD$11),AND($A81&lt;$Y$12,'Info_Elternbeiträge mit Grenzen'!M81='Info_Elternbeiträge mit Grenzen'!AD$12),AND($A81&lt;$Y$13,'Info_Elternbeiträge mit Grenzen'!M81='Info_Elternbeiträge mit Grenzen'!AD$13))=TRUE,'Eingabe Kinderzahlen'!M81," ")</f>
        <v xml:space="preserve"> </v>
      </c>
      <c r="N81" s="300" t="str">
        <f>IF(OR(AND($A81&lt;$Y$9,'Info_Elternbeiträge mit Grenzen'!N81='Info_Elternbeiträge mit Grenzen'!Z$9),AND($A81&lt;$Y$10,'Info_Elternbeiträge mit Grenzen'!N81='Info_Elternbeiträge mit Grenzen'!Z$10),AND($A81&lt;$Y$11,'Info_Elternbeiträge mit Grenzen'!N81='Info_Elternbeiträge mit Grenzen'!Z$11),AND($A81&lt;$Y$12,'Info_Elternbeiträge mit Grenzen'!N81='Info_Elternbeiträge mit Grenzen'!Z$12),AND($A81&lt;$Y$13,'Info_Elternbeiträge mit Grenzen'!N81='Info_Elternbeiträge mit Grenzen'!Z$13))=TRUE,'Eingabe Kinderzahlen'!N81," ")</f>
        <v xml:space="preserve"> </v>
      </c>
      <c r="O81" s="300" t="str">
        <f>IF(OR(AND($A81&lt;$Y$9,'Info_Elternbeiträge mit Grenzen'!O81='Info_Elternbeiträge mit Grenzen'!AA$9),AND($A81&lt;$Y$10,'Info_Elternbeiträge mit Grenzen'!O81='Info_Elternbeiträge mit Grenzen'!AA$10),AND($A81&lt;$Y$11,'Info_Elternbeiträge mit Grenzen'!O81='Info_Elternbeiträge mit Grenzen'!AA$11),AND($A81&lt;$Y$12,'Info_Elternbeiträge mit Grenzen'!O81='Info_Elternbeiträge mit Grenzen'!AA$12),AND($A81&lt;$Y$13,'Info_Elternbeiträge mit Grenzen'!O81='Info_Elternbeiträge mit Grenzen'!AA$13))=TRUE,'Eingabe Kinderzahlen'!O81," ")</f>
        <v xml:space="preserve"> </v>
      </c>
      <c r="P81" s="300" t="str">
        <f>IF(OR(AND($A81&lt;$Y$9,'Info_Elternbeiträge mit Grenzen'!P81='Info_Elternbeiträge mit Grenzen'!AB$9),AND($A81&lt;$Y$10,'Info_Elternbeiträge mit Grenzen'!P81='Info_Elternbeiträge mit Grenzen'!AB$10),AND($A81&lt;$Y$11,'Info_Elternbeiträge mit Grenzen'!P81='Info_Elternbeiträge mit Grenzen'!AB$11),AND($A81&lt;$Y$12,'Info_Elternbeiträge mit Grenzen'!P81='Info_Elternbeiträge mit Grenzen'!AB$12),AND($A81&lt;$Y$13,'Info_Elternbeiträge mit Grenzen'!P81='Info_Elternbeiträge mit Grenzen'!AB$13))=TRUE,'Eingabe Kinderzahlen'!P81," ")</f>
        <v xml:space="preserve"> </v>
      </c>
      <c r="Q81" s="300" t="str">
        <f>IF(OR(AND($A81&lt;$Y$9,'Info_Elternbeiträge mit Grenzen'!Q81='Info_Elternbeiträge mit Grenzen'!AC$9),AND($A81&lt;$Y$10,'Info_Elternbeiträge mit Grenzen'!Q81='Info_Elternbeiträge mit Grenzen'!AC$10),AND($A81&lt;$Y$11,'Info_Elternbeiträge mit Grenzen'!Q81='Info_Elternbeiträge mit Grenzen'!AC$11),AND($A81&lt;$Y$12,'Info_Elternbeiträge mit Grenzen'!Q81='Info_Elternbeiträge mit Grenzen'!AC$12),AND($A81&lt;$Y$13,'Info_Elternbeiträge mit Grenzen'!Q81='Info_Elternbeiträge mit Grenzen'!AC$13))=TRUE,'Eingabe Kinderzahlen'!Q81," ")</f>
        <v xml:space="preserve"> </v>
      </c>
      <c r="R81" s="300" t="str">
        <f>IF(OR(AND($A81&lt;$Y$9,'Info_Elternbeiträge mit Grenzen'!R81='Info_Elternbeiträge mit Grenzen'!AD$9),AND($A81&lt;$Y$10,'Info_Elternbeiträge mit Grenzen'!R81='Info_Elternbeiträge mit Grenzen'!AD$10),AND($A81&lt;$Y$11,'Info_Elternbeiträge mit Grenzen'!R81='Info_Elternbeiträge mit Grenzen'!AD$11),AND($A81&lt;$Y$12,'Info_Elternbeiträge mit Grenzen'!R81='Info_Elternbeiträge mit Grenzen'!AD$12),AND($A81&lt;$Y$13,'Info_Elternbeiträge mit Grenzen'!R81='Info_Elternbeiträge mit Grenzen'!AD$13))=TRUE,'Eingabe Kinderzahlen'!R81," ")</f>
        <v xml:space="preserve"> </v>
      </c>
      <c r="S81" s="301" t="str">
        <f>IF(OR(AND($A81&lt;$Y$9,'Info_Elternbeiträge mit Grenzen'!S81='Info_Elternbeiträge mit Grenzen'!Z$9),AND($A81&lt;$Y$10,'Info_Elternbeiträge mit Grenzen'!S81='Info_Elternbeiträge mit Grenzen'!Z$10),AND($A81&lt;$Y$11,'Info_Elternbeiträge mit Grenzen'!S81='Info_Elternbeiträge mit Grenzen'!Z$11),AND($A81&lt;$Y$12,'Info_Elternbeiträge mit Grenzen'!S81='Info_Elternbeiträge mit Grenzen'!Z$12),AND($A81&lt;$Y$13,'Info_Elternbeiträge mit Grenzen'!S81='Info_Elternbeiträge mit Grenzen'!Z$13))=TRUE,'Eingabe Kinderzahlen'!S81," ")</f>
        <v xml:space="preserve"> </v>
      </c>
      <c r="T81" s="301" t="str">
        <f>IF(OR(AND($A81&lt;$Y$9,'Info_Elternbeiträge mit Grenzen'!T81='Info_Elternbeiträge mit Grenzen'!AA$9),AND($A81&lt;$Y$10,'Info_Elternbeiträge mit Grenzen'!T81='Info_Elternbeiträge mit Grenzen'!AA$10),AND($A81&lt;$Y$11,'Info_Elternbeiträge mit Grenzen'!T81='Info_Elternbeiträge mit Grenzen'!AA$11),AND($A81&lt;$Y$12,'Info_Elternbeiträge mit Grenzen'!T81='Info_Elternbeiträge mit Grenzen'!AA$12),AND($A81&lt;$Y$13,'Info_Elternbeiträge mit Grenzen'!T81='Info_Elternbeiträge mit Grenzen'!AA$13))=TRUE,'Eingabe Kinderzahlen'!T81," ")</f>
        <v xml:space="preserve"> </v>
      </c>
      <c r="U81" s="301" t="str">
        <f>IF(OR(AND($A81&lt;$Y$9,'Info_Elternbeiträge mit Grenzen'!U81='Info_Elternbeiträge mit Grenzen'!AB$9),AND($A81&lt;$Y$10,'Info_Elternbeiträge mit Grenzen'!U81='Info_Elternbeiträge mit Grenzen'!AB$10),AND($A81&lt;$Y$11,'Info_Elternbeiträge mit Grenzen'!U81='Info_Elternbeiträge mit Grenzen'!AB$11),AND($A81&lt;$Y$12,'Info_Elternbeiträge mit Grenzen'!U81='Info_Elternbeiträge mit Grenzen'!AB$12),AND($A81&lt;$Y$13,'Info_Elternbeiträge mit Grenzen'!U81='Info_Elternbeiträge mit Grenzen'!AB$13))=TRUE,'Eingabe Kinderzahlen'!U81," ")</f>
        <v xml:space="preserve"> </v>
      </c>
      <c r="V81" s="301" t="str">
        <f>IF(OR(AND($A81&lt;$Y$9,'Info_Elternbeiträge mit Grenzen'!V81='Info_Elternbeiträge mit Grenzen'!AC$9),AND($A81&lt;$Y$10,'Info_Elternbeiträge mit Grenzen'!V81='Info_Elternbeiträge mit Grenzen'!AC$10),AND($A81&lt;$Y$11,'Info_Elternbeiträge mit Grenzen'!V81='Info_Elternbeiträge mit Grenzen'!AC$11),AND($A81&lt;$Y$12,'Info_Elternbeiträge mit Grenzen'!V81='Info_Elternbeiträge mit Grenzen'!AC$12),AND($A81&lt;$Y$13,'Info_Elternbeiträge mit Grenzen'!V81='Info_Elternbeiträge mit Grenzen'!AC$13))=TRUE,'Eingabe Kinderzahlen'!V81," ")</f>
        <v xml:space="preserve"> </v>
      </c>
      <c r="W81" s="301" t="str">
        <f>IF(OR(AND($A81&lt;$Y$9,'Info_Elternbeiträge mit Grenzen'!W81='Info_Elternbeiträge mit Grenzen'!AD$9),AND($A81&lt;$Y$10,'Info_Elternbeiträge mit Grenzen'!W81='Info_Elternbeiträge mit Grenzen'!AD$10),AND($A81&lt;$Y$11,'Info_Elternbeiträge mit Grenzen'!W81='Info_Elternbeiträge mit Grenzen'!AD$11),AND($A81&lt;$Y$12,'Info_Elternbeiträge mit Grenzen'!W81='Info_Elternbeiträge mit Grenzen'!AD$12),AND($A81&lt;$Y$13,'Info_Elternbeiträge mit Grenzen'!W81='Info_Elternbeiträge mit Grenzen'!AD$13))=TRUE,'Eingabe Kinderzahlen'!W81," ")</f>
        <v xml:space="preserve"> </v>
      </c>
    </row>
    <row r="82" spans="1:23" ht="15.75" thickBot="1" x14ac:dyDescent="0.3">
      <c r="A82" s="525" t="s">
        <v>171</v>
      </c>
      <c r="B82" s="525"/>
      <c r="C82" s="461"/>
      <c r="D82" s="302">
        <f>SUM(D8:D81)</f>
        <v>0</v>
      </c>
      <c r="E82" s="303">
        <f t="shared" ref="E82:H82" si="0">SUM(E8:E81)</f>
        <v>0</v>
      </c>
      <c r="F82" s="303">
        <f t="shared" si="0"/>
        <v>0</v>
      </c>
      <c r="G82" s="303">
        <f t="shared" si="0"/>
        <v>0</v>
      </c>
      <c r="H82" s="304">
        <f t="shared" si="0"/>
        <v>0</v>
      </c>
      <c r="I82" s="305">
        <f>SUM(I8:I81)</f>
        <v>0</v>
      </c>
      <c r="J82" s="306">
        <f t="shared" ref="J82:M82" si="1">SUM(J8:J81)</f>
        <v>0</v>
      </c>
      <c r="K82" s="306">
        <f t="shared" si="1"/>
        <v>0</v>
      </c>
      <c r="L82" s="306">
        <f t="shared" si="1"/>
        <v>0</v>
      </c>
      <c r="M82" s="307">
        <f t="shared" si="1"/>
        <v>0</v>
      </c>
      <c r="N82" s="308">
        <f>SUM(N8:N81)</f>
        <v>0</v>
      </c>
      <c r="O82" s="309">
        <f t="shared" ref="O82:R82" si="2">SUM(O8:O81)</f>
        <v>0</v>
      </c>
      <c r="P82" s="309">
        <f t="shared" si="2"/>
        <v>0</v>
      </c>
      <c r="Q82" s="309">
        <f t="shared" si="2"/>
        <v>0</v>
      </c>
      <c r="R82" s="310">
        <f t="shared" si="2"/>
        <v>0</v>
      </c>
      <c r="S82" s="311">
        <f>SUM(S8:S81)</f>
        <v>0</v>
      </c>
      <c r="T82" s="312">
        <f t="shared" ref="T82:W82" si="3">SUM(T8:T81)</f>
        <v>0</v>
      </c>
      <c r="U82" s="312">
        <f t="shared" si="3"/>
        <v>0</v>
      </c>
      <c r="V82" s="312">
        <f t="shared" si="3"/>
        <v>0</v>
      </c>
      <c r="W82" s="313">
        <f t="shared" si="3"/>
        <v>0</v>
      </c>
    </row>
  </sheetData>
  <mergeCells count="5">
    <mergeCell ref="A4:C4"/>
    <mergeCell ref="A5:C5"/>
    <mergeCell ref="A6:C6"/>
    <mergeCell ref="A7:C7"/>
    <mergeCell ref="A82:C82"/>
  </mergeCells>
  <printOptions horizontalCentered="1"/>
  <pageMargins left="0.70866141732283472" right="0.70866141732283472" top="0.78740157480314965" bottom="0.78740157480314965" header="0.31496062992125984" footer="0.31496062992125984"/>
  <pageSetup paperSize="9" scale="53" orientation="portrait" r:id="rId1"/>
  <extLst>
    <ext xmlns:x14="http://schemas.microsoft.com/office/spreadsheetml/2009/9/main" uri="{78C0D931-6437-407d-A8EE-F0AAD7539E65}">
      <x14:conditionalFormattings>
        <x14:conditionalFormatting xmlns:xm="http://schemas.microsoft.com/office/excel/2006/main">
          <x14:cfRule type="expression" priority="5" id="{04BF7875-0381-403F-A85C-AA33F3624868}">
            <xm:f>Eingabe!$H$5=Auswahltabelle!$A$7</xm:f>
            <x14:dxf>
              <font>
                <color rgb="FFEBC8C7"/>
              </font>
            </x14:dxf>
          </x14:cfRule>
          <xm:sqref>F6:F7</xm:sqref>
        </x14:conditionalFormatting>
        <x14:conditionalFormatting xmlns:xm="http://schemas.microsoft.com/office/excel/2006/main">
          <x14:cfRule type="expression" priority="4" id="{8AD11EDA-8EDC-46B8-AF5E-22E68B05C571}">
            <xm:f>Eingabe!$H$5=Auswahltabelle!$A$7</xm:f>
            <x14:dxf>
              <font>
                <color theme="9" tint="0.59996337778862885"/>
              </font>
            </x14:dxf>
          </x14:cfRule>
          <xm:sqref>K6:K7</xm:sqref>
        </x14:conditionalFormatting>
        <x14:conditionalFormatting xmlns:xm="http://schemas.microsoft.com/office/excel/2006/main">
          <x14:cfRule type="expression" priority="3" id="{52BCB401-53A5-4835-9005-0B121634820F}">
            <xm:f>Eingabe!$H$5=Auswahltabelle!$A$7</xm:f>
            <x14:dxf>
              <font>
                <color theme="4" tint="0.59996337778862885"/>
              </font>
            </x14:dxf>
          </x14:cfRule>
          <xm:sqref>P6:P7</xm:sqref>
        </x14:conditionalFormatting>
        <x14:conditionalFormatting xmlns:xm="http://schemas.microsoft.com/office/excel/2006/main">
          <x14:cfRule type="expression" priority="2" id="{1E28CAE7-F828-4F6E-99AB-1954A861AD3B}">
            <xm:f>Eingabe!$H$5=Auswahltabelle!$A$7</xm:f>
            <x14:dxf>
              <font>
                <color theme="6" tint="0.39994506668294322"/>
              </font>
            </x14:dxf>
          </x14:cfRule>
          <xm:sqref>U6:U7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CCFF"/>
    <pageSetUpPr fitToPage="1"/>
  </sheetPr>
  <dimension ref="A1:Y82"/>
  <sheetViews>
    <sheetView topLeftCell="C13" zoomScale="80" zoomScaleNormal="80" workbookViewId="0">
      <selection activeCell="W41" sqref="W41"/>
    </sheetView>
  </sheetViews>
  <sheetFormatPr baseColWidth="10" defaultRowHeight="15" x14ac:dyDescent="0.25"/>
  <cols>
    <col min="1" max="1" width="9.42578125" customWidth="1"/>
    <col min="2" max="2" width="7.28515625" customWidth="1"/>
    <col min="3" max="3" width="10.140625" customWidth="1"/>
    <col min="25" max="25" width="16.85546875" customWidth="1"/>
  </cols>
  <sheetData>
    <row r="1" spans="1:25" ht="18.75" x14ac:dyDescent="0.3">
      <c r="A1" s="347"/>
    </row>
    <row r="2" spans="1:25" ht="18.75" x14ac:dyDescent="0.3">
      <c r="A2" s="347" t="s">
        <v>188</v>
      </c>
    </row>
    <row r="3" spans="1:25" ht="23.25" thickBot="1" x14ac:dyDescent="0.35">
      <c r="D3" s="423" t="s">
        <v>187</v>
      </c>
      <c r="E3" s="424" t="s">
        <v>189</v>
      </c>
    </row>
    <row r="4" spans="1:25" x14ac:dyDescent="0.25">
      <c r="A4" s="474" t="str">
        <f>Eingabe!B48</f>
        <v xml:space="preserve">Familien mit </v>
      </c>
      <c r="B4" s="474"/>
      <c r="C4" s="475"/>
      <c r="D4" s="219" t="str">
        <f>Eingabe!E48</f>
        <v>einem Kind</v>
      </c>
      <c r="E4" s="253"/>
      <c r="F4" s="253"/>
      <c r="G4" s="221"/>
      <c r="H4" s="254"/>
      <c r="I4" s="219" t="str">
        <f>Eingabe!L48</f>
        <v>zwei Kindern</v>
      </c>
      <c r="J4" s="221"/>
      <c r="K4" s="263"/>
      <c r="L4" s="263"/>
      <c r="M4" s="348"/>
      <c r="N4" s="272" t="str">
        <f>Eingabe!S48</f>
        <v>drei Kindern</v>
      </c>
      <c r="O4" s="221"/>
      <c r="P4" s="221"/>
      <c r="Q4" s="221"/>
      <c r="R4" s="348"/>
      <c r="S4" s="219" t="str">
        <f>Eingabe!Z48</f>
        <v>vier Kindern</v>
      </c>
      <c r="T4" s="221"/>
      <c r="U4" s="221"/>
      <c r="V4" s="221"/>
      <c r="W4" s="348"/>
    </row>
    <row r="5" spans="1:25" ht="42" hidden="1" customHeight="1" x14ac:dyDescent="0.25">
      <c r="A5" s="520" t="str">
        <f>Eingabe!B50</f>
        <v>prozentuale Erhöhung mit steigendem Betreuungsumgang</v>
      </c>
      <c r="B5" s="521"/>
      <c r="C5" s="521"/>
      <c r="D5" s="255"/>
      <c r="E5" s="118">
        <f>Eingabe!J50</f>
        <v>0.05</v>
      </c>
      <c r="F5" s="118">
        <f>Eingabe!K50</f>
        <v>0.05</v>
      </c>
      <c r="G5" s="18"/>
      <c r="H5" s="256">
        <f>Eingabe!Q50</f>
        <v>0.05</v>
      </c>
      <c r="I5" s="264">
        <f>Eingabe!R50</f>
        <v>0.05</v>
      </c>
      <c r="J5" s="120"/>
      <c r="K5" s="121">
        <f>Eingabe!X50</f>
        <v>0.05</v>
      </c>
      <c r="L5" s="121">
        <f>Eingabe!Y50</f>
        <v>0.05</v>
      </c>
      <c r="M5" s="265"/>
      <c r="N5" s="273">
        <f>Eingabe!AC50</f>
        <v>0.02</v>
      </c>
      <c r="O5" s="123">
        <f>Eingabe!AF50</f>
        <v>0.05</v>
      </c>
      <c r="R5" s="349"/>
      <c r="S5" s="350"/>
      <c r="W5" s="349"/>
    </row>
    <row r="6" spans="1:25" x14ac:dyDescent="0.25">
      <c r="A6" s="522" t="str">
        <f>Eingabe!B51</f>
        <v>Betreuungsumfänge</v>
      </c>
      <c r="B6" s="522"/>
      <c r="C6" s="523"/>
      <c r="D6" s="257" t="str">
        <f>Eingabe!G51</f>
        <v>bis 6h</v>
      </c>
      <c r="E6" s="168" t="str">
        <f>Eingabe!H51</f>
        <v>bis 7h</v>
      </c>
      <c r="F6" s="168" t="str">
        <f>Eingabe!I51</f>
        <v>bis 8h</v>
      </c>
      <c r="G6" s="168" t="str">
        <f>Eingabe!J51</f>
        <v>bis 9h</v>
      </c>
      <c r="H6" s="403" t="str">
        <f>Eingabe!K51</f>
        <v>über 9h</v>
      </c>
      <c r="I6" s="266" t="str">
        <f>Eingabe!G51</f>
        <v>bis 6h</v>
      </c>
      <c r="J6" s="170" t="str">
        <f>Eingabe!H51</f>
        <v>bis 7h</v>
      </c>
      <c r="K6" s="170" t="str">
        <f>Eingabe!I51</f>
        <v>bis 8h</v>
      </c>
      <c r="L6" s="170" t="str">
        <f>Eingabe!J51</f>
        <v>bis 9h</v>
      </c>
      <c r="M6" s="404" t="str">
        <f>Eingabe!K51</f>
        <v>über 9h</v>
      </c>
      <c r="N6" s="274" t="str">
        <f>Eingabe!G51</f>
        <v>bis 6h</v>
      </c>
      <c r="O6" s="172" t="str">
        <f>Eingabe!H51</f>
        <v>bis 7h</v>
      </c>
      <c r="P6" s="172" t="str">
        <f>Eingabe!I51</f>
        <v>bis 8h</v>
      </c>
      <c r="Q6" s="172" t="str">
        <f>Eingabe!J51</f>
        <v>bis 9h</v>
      </c>
      <c r="R6" s="405" t="str">
        <f>Eingabe!K51</f>
        <v>über 9h</v>
      </c>
      <c r="S6" s="280" t="str">
        <f>Eingabe!G51</f>
        <v>bis 6h</v>
      </c>
      <c r="T6" s="173" t="str">
        <f>Eingabe!H51</f>
        <v>bis 7h</v>
      </c>
      <c r="U6" s="173" t="str">
        <f>Eingabe!I51</f>
        <v>bis 8h</v>
      </c>
      <c r="V6" s="173" t="str">
        <f>Eingabe!J51</f>
        <v>bis 9h</v>
      </c>
      <c r="W6" s="406" t="str">
        <f>Eingabe!K51</f>
        <v>über 9h</v>
      </c>
    </row>
    <row r="7" spans="1:25" ht="15.75" x14ac:dyDescent="0.25">
      <c r="A7" s="523" t="str">
        <f>Eingabe!B52</f>
        <v>Monatsnettoeinkommen</v>
      </c>
      <c r="B7" s="524"/>
      <c r="C7" s="524"/>
      <c r="D7" s="259" t="s">
        <v>170</v>
      </c>
      <c r="E7" s="174" t="s">
        <v>170</v>
      </c>
      <c r="F7" s="174" t="s">
        <v>170</v>
      </c>
      <c r="G7" s="175" t="s">
        <v>170</v>
      </c>
      <c r="H7" s="260" t="s">
        <v>170</v>
      </c>
      <c r="I7" s="268" t="s">
        <v>170</v>
      </c>
      <c r="J7" s="176" t="s">
        <v>170</v>
      </c>
      <c r="K7" s="176" t="s">
        <v>170</v>
      </c>
      <c r="L7" s="176" t="s">
        <v>170</v>
      </c>
      <c r="M7" s="269" t="s">
        <v>170</v>
      </c>
      <c r="N7" s="276" t="s">
        <v>170</v>
      </c>
      <c r="O7" s="178" t="s">
        <v>170</v>
      </c>
      <c r="P7" s="178" t="s">
        <v>170</v>
      </c>
      <c r="Q7" s="178" t="s">
        <v>170</v>
      </c>
      <c r="R7" s="277" t="s">
        <v>170</v>
      </c>
      <c r="S7" s="282" t="s">
        <v>170</v>
      </c>
      <c r="T7" s="179" t="s">
        <v>170</v>
      </c>
      <c r="U7" s="179" t="s">
        <v>170</v>
      </c>
      <c r="V7" s="179" t="s">
        <v>170</v>
      </c>
      <c r="W7" s="283" t="s">
        <v>170</v>
      </c>
      <c r="Y7" s="351"/>
    </row>
    <row r="8" spans="1:25" ht="22.5" x14ac:dyDescent="0.25">
      <c r="A8" s="425" t="s">
        <v>187</v>
      </c>
      <c r="B8" s="152" t="s">
        <v>6</v>
      </c>
      <c r="C8" s="251">
        <f>Eingabe!B53</f>
        <v>1666.67</v>
      </c>
      <c r="D8" s="379"/>
      <c r="E8" s="380"/>
      <c r="F8" s="380"/>
      <c r="G8" s="380"/>
      <c r="H8" s="381"/>
      <c r="I8" s="382"/>
      <c r="J8" s="383"/>
      <c r="K8" s="383"/>
      <c r="L8" s="383"/>
      <c r="M8" s="384"/>
      <c r="N8" s="385"/>
      <c r="O8" s="386"/>
      <c r="P8" s="386"/>
      <c r="Q8" s="386"/>
      <c r="R8" s="387"/>
      <c r="S8" s="388"/>
      <c r="T8" s="389"/>
      <c r="U8" s="389"/>
      <c r="V8" s="389"/>
      <c r="W8" s="390"/>
    </row>
    <row r="9" spans="1:25" x14ac:dyDescent="0.25">
      <c r="A9" s="323">
        <f>Eingabe!B54</f>
        <v>1666.68</v>
      </c>
      <c r="B9" s="152" t="s">
        <v>6</v>
      </c>
      <c r="C9" s="252">
        <f>Eingabe!C54</f>
        <v>2200</v>
      </c>
      <c r="D9" s="379"/>
      <c r="E9" s="380"/>
      <c r="F9" s="380"/>
      <c r="G9" s="380"/>
      <c r="H9" s="381"/>
      <c r="I9" s="382"/>
      <c r="J9" s="383"/>
      <c r="K9" s="383"/>
      <c r="L9" s="383"/>
      <c r="M9" s="384"/>
      <c r="N9" s="385"/>
      <c r="O9" s="386"/>
      <c r="P9" s="386"/>
      <c r="Q9" s="386"/>
      <c r="R9" s="387"/>
      <c r="S9" s="388"/>
      <c r="T9" s="389"/>
      <c r="U9" s="389"/>
      <c r="V9" s="389"/>
      <c r="W9" s="390"/>
      <c r="Y9" s="356"/>
    </row>
    <row r="10" spans="1:25" x14ac:dyDescent="0.25">
      <c r="A10" s="323">
        <f>Eingabe!B55</f>
        <v>2201</v>
      </c>
      <c r="B10" s="152" t="s">
        <v>6</v>
      </c>
      <c r="C10" s="252">
        <f>Eingabe!C55</f>
        <v>2300</v>
      </c>
      <c r="D10" s="379"/>
      <c r="E10" s="380"/>
      <c r="F10" s="380"/>
      <c r="G10" s="380"/>
      <c r="H10" s="381"/>
      <c r="I10" s="382"/>
      <c r="J10" s="383"/>
      <c r="K10" s="383"/>
      <c r="L10" s="383"/>
      <c r="M10" s="384"/>
      <c r="N10" s="385"/>
      <c r="O10" s="386"/>
      <c r="P10" s="386"/>
      <c r="Q10" s="386"/>
      <c r="R10" s="387"/>
      <c r="S10" s="388"/>
      <c r="T10" s="389"/>
      <c r="U10" s="389"/>
      <c r="V10" s="389"/>
      <c r="W10" s="390"/>
      <c r="Y10" s="356"/>
    </row>
    <row r="11" spans="1:25" x14ac:dyDescent="0.25">
      <c r="A11" s="323">
        <f>Eingabe!B56</f>
        <v>2301</v>
      </c>
      <c r="B11" s="152" t="s">
        <v>6</v>
      </c>
      <c r="C11" s="252">
        <f>Eingabe!C56</f>
        <v>2400</v>
      </c>
      <c r="D11" s="379"/>
      <c r="E11" s="380"/>
      <c r="F11" s="380"/>
      <c r="G11" s="380"/>
      <c r="H11" s="381"/>
      <c r="I11" s="382"/>
      <c r="J11" s="383"/>
      <c r="K11" s="383"/>
      <c r="L11" s="383"/>
      <c r="M11" s="384"/>
      <c r="N11" s="385"/>
      <c r="O11" s="386"/>
      <c r="P11" s="386"/>
      <c r="Q11" s="386"/>
      <c r="R11" s="387"/>
      <c r="S11" s="388"/>
      <c r="T11" s="389"/>
      <c r="U11" s="389"/>
      <c r="V11" s="389"/>
      <c r="W11" s="390"/>
      <c r="Y11" s="356"/>
    </row>
    <row r="12" spans="1:25" x14ac:dyDescent="0.25">
      <c r="A12" s="323">
        <f>Eingabe!B57</f>
        <v>2401</v>
      </c>
      <c r="B12" s="152" t="s">
        <v>6</v>
      </c>
      <c r="C12" s="252">
        <f>Eingabe!C57</f>
        <v>2500</v>
      </c>
      <c r="D12" s="379"/>
      <c r="E12" s="380"/>
      <c r="F12" s="380"/>
      <c r="G12" s="380"/>
      <c r="H12" s="381"/>
      <c r="I12" s="382"/>
      <c r="J12" s="383"/>
      <c r="K12" s="383"/>
      <c r="L12" s="383"/>
      <c r="M12" s="384"/>
      <c r="N12" s="385"/>
      <c r="O12" s="386"/>
      <c r="P12" s="386"/>
      <c r="Q12" s="386"/>
      <c r="R12" s="387"/>
      <c r="S12" s="388"/>
      <c r="T12" s="389"/>
      <c r="U12" s="389"/>
      <c r="V12" s="389"/>
      <c r="W12" s="390"/>
      <c r="Y12" s="356"/>
    </row>
    <row r="13" spans="1:25" x14ac:dyDescent="0.25">
      <c r="A13" s="323">
        <f>Eingabe!B58</f>
        <v>2501</v>
      </c>
      <c r="B13" s="152" t="s">
        <v>6</v>
      </c>
      <c r="C13" s="252">
        <f>Eingabe!C58</f>
        <v>2600</v>
      </c>
      <c r="D13" s="379"/>
      <c r="E13" s="380"/>
      <c r="F13" s="380"/>
      <c r="G13" s="380"/>
      <c r="H13" s="381"/>
      <c r="I13" s="382"/>
      <c r="J13" s="383"/>
      <c r="K13" s="383"/>
      <c r="L13" s="383"/>
      <c r="M13" s="384"/>
      <c r="N13" s="385"/>
      <c r="O13" s="386"/>
      <c r="P13" s="386"/>
      <c r="Q13" s="386"/>
      <c r="R13" s="387"/>
      <c r="S13" s="388"/>
      <c r="T13" s="389"/>
      <c r="U13" s="389"/>
      <c r="V13" s="389"/>
      <c r="W13" s="390"/>
      <c r="Y13" s="356"/>
    </row>
    <row r="14" spans="1:25" x14ac:dyDescent="0.25">
      <c r="A14" s="323">
        <f>Eingabe!B59</f>
        <v>2601</v>
      </c>
      <c r="B14" s="152" t="s">
        <v>6</v>
      </c>
      <c r="C14" s="252">
        <f>Eingabe!C59</f>
        <v>2700</v>
      </c>
      <c r="D14" s="379"/>
      <c r="E14" s="380"/>
      <c r="F14" s="380"/>
      <c r="G14" s="380"/>
      <c r="H14" s="381"/>
      <c r="I14" s="382"/>
      <c r="J14" s="383"/>
      <c r="K14" s="383"/>
      <c r="L14" s="383"/>
      <c r="M14" s="384"/>
      <c r="N14" s="385"/>
      <c r="O14" s="386"/>
      <c r="P14" s="386"/>
      <c r="Q14" s="386"/>
      <c r="R14" s="387"/>
      <c r="S14" s="388"/>
      <c r="T14" s="389"/>
      <c r="U14" s="389"/>
      <c r="V14" s="389"/>
      <c r="W14" s="390"/>
    </row>
    <row r="15" spans="1:25" x14ac:dyDescent="0.25">
      <c r="A15" s="323">
        <f>Eingabe!B60</f>
        <v>2701</v>
      </c>
      <c r="B15" s="152" t="s">
        <v>6</v>
      </c>
      <c r="C15" s="252">
        <f>Eingabe!C60</f>
        <v>2800</v>
      </c>
      <c r="D15" s="379"/>
      <c r="E15" s="380"/>
      <c r="F15" s="380"/>
      <c r="G15" s="380"/>
      <c r="H15" s="381"/>
      <c r="I15" s="382"/>
      <c r="J15" s="383"/>
      <c r="K15" s="383"/>
      <c r="L15" s="383"/>
      <c r="M15" s="384"/>
      <c r="N15" s="385"/>
      <c r="O15" s="386"/>
      <c r="P15" s="386"/>
      <c r="Q15" s="386"/>
      <c r="R15" s="387"/>
      <c r="S15" s="388"/>
      <c r="T15" s="389"/>
      <c r="U15" s="389"/>
      <c r="V15" s="389"/>
      <c r="W15" s="390"/>
    </row>
    <row r="16" spans="1:25" x14ac:dyDescent="0.25">
      <c r="A16" s="323">
        <f>Eingabe!B61</f>
        <v>2801</v>
      </c>
      <c r="B16" s="152" t="s">
        <v>6</v>
      </c>
      <c r="C16" s="252">
        <f>Eingabe!C61</f>
        <v>2900</v>
      </c>
      <c r="D16" s="379"/>
      <c r="E16" s="380"/>
      <c r="F16" s="380"/>
      <c r="G16" s="380"/>
      <c r="H16" s="381"/>
      <c r="I16" s="382"/>
      <c r="J16" s="383"/>
      <c r="K16" s="383"/>
      <c r="L16" s="383"/>
      <c r="M16" s="384"/>
      <c r="N16" s="385"/>
      <c r="O16" s="386"/>
      <c r="P16" s="386"/>
      <c r="Q16" s="386"/>
      <c r="R16" s="387"/>
      <c r="S16" s="388"/>
      <c r="T16" s="389"/>
      <c r="U16" s="389"/>
      <c r="V16" s="389"/>
      <c r="W16" s="390"/>
    </row>
    <row r="17" spans="1:23" x14ac:dyDescent="0.25">
      <c r="A17" s="323">
        <f>Eingabe!B62</f>
        <v>2901</v>
      </c>
      <c r="B17" s="152" t="s">
        <v>6</v>
      </c>
      <c r="C17" s="252">
        <f>Eingabe!C62</f>
        <v>3000</v>
      </c>
      <c r="D17" s="379"/>
      <c r="E17" s="380"/>
      <c r="F17" s="380"/>
      <c r="G17" s="380"/>
      <c r="H17" s="381"/>
      <c r="I17" s="382"/>
      <c r="J17" s="383"/>
      <c r="K17" s="383"/>
      <c r="L17" s="383"/>
      <c r="M17" s="384"/>
      <c r="N17" s="385"/>
      <c r="O17" s="386"/>
      <c r="P17" s="386"/>
      <c r="Q17" s="386"/>
      <c r="R17" s="387"/>
      <c r="S17" s="388"/>
      <c r="T17" s="389"/>
      <c r="U17" s="389"/>
      <c r="V17" s="389"/>
      <c r="W17" s="390"/>
    </row>
    <row r="18" spans="1:23" x14ac:dyDescent="0.25">
      <c r="A18" s="323">
        <f>Eingabe!B63</f>
        <v>3001</v>
      </c>
      <c r="B18" s="152" t="s">
        <v>6</v>
      </c>
      <c r="C18" s="252">
        <f>Eingabe!C63</f>
        <v>3100</v>
      </c>
      <c r="D18" s="379"/>
      <c r="E18" s="380"/>
      <c r="F18" s="380"/>
      <c r="G18" s="380"/>
      <c r="H18" s="381"/>
      <c r="I18" s="382"/>
      <c r="J18" s="383"/>
      <c r="K18" s="383"/>
      <c r="L18" s="383"/>
      <c r="M18" s="384"/>
      <c r="N18" s="385"/>
      <c r="O18" s="386"/>
      <c r="P18" s="386"/>
      <c r="Q18" s="386"/>
      <c r="R18" s="387"/>
      <c r="S18" s="388"/>
      <c r="T18" s="389"/>
      <c r="U18" s="389"/>
      <c r="V18" s="389"/>
      <c r="W18" s="390"/>
    </row>
    <row r="19" spans="1:23" x14ac:dyDescent="0.25">
      <c r="A19" s="323">
        <f>Eingabe!B64</f>
        <v>3101</v>
      </c>
      <c r="B19" s="152" t="s">
        <v>6</v>
      </c>
      <c r="C19" s="252">
        <f>Eingabe!C64</f>
        <v>3200</v>
      </c>
      <c r="D19" s="379"/>
      <c r="E19" s="380"/>
      <c r="F19" s="380"/>
      <c r="G19" s="380"/>
      <c r="H19" s="381"/>
      <c r="I19" s="382"/>
      <c r="J19" s="383"/>
      <c r="K19" s="383"/>
      <c r="L19" s="383"/>
      <c r="M19" s="384"/>
      <c r="N19" s="385"/>
      <c r="O19" s="386"/>
      <c r="P19" s="386"/>
      <c r="Q19" s="386"/>
      <c r="R19" s="387"/>
      <c r="S19" s="388"/>
      <c r="T19" s="389"/>
      <c r="U19" s="389"/>
      <c r="V19" s="389"/>
      <c r="W19" s="390"/>
    </row>
    <row r="20" spans="1:23" x14ac:dyDescent="0.25">
      <c r="A20" s="323">
        <f>Eingabe!B65</f>
        <v>3201</v>
      </c>
      <c r="B20" s="152" t="s">
        <v>6</v>
      </c>
      <c r="C20" s="252">
        <f>Eingabe!C65</f>
        <v>3300</v>
      </c>
      <c r="D20" s="379"/>
      <c r="E20" s="380"/>
      <c r="F20" s="380"/>
      <c r="G20" s="380"/>
      <c r="H20" s="381"/>
      <c r="I20" s="382"/>
      <c r="J20" s="383"/>
      <c r="K20" s="383"/>
      <c r="L20" s="383"/>
      <c r="M20" s="384"/>
      <c r="N20" s="385"/>
      <c r="O20" s="386"/>
      <c r="P20" s="386"/>
      <c r="Q20" s="386"/>
      <c r="R20" s="387"/>
      <c r="S20" s="388"/>
      <c r="T20" s="389"/>
      <c r="U20" s="389"/>
      <c r="V20" s="389"/>
      <c r="W20" s="390"/>
    </row>
    <row r="21" spans="1:23" x14ac:dyDescent="0.25">
      <c r="A21" s="323">
        <f>Eingabe!B66</f>
        <v>3301</v>
      </c>
      <c r="B21" s="152" t="s">
        <v>6</v>
      </c>
      <c r="C21" s="252">
        <f>Eingabe!C66</f>
        <v>3400</v>
      </c>
      <c r="D21" s="379"/>
      <c r="E21" s="380"/>
      <c r="F21" s="380"/>
      <c r="G21" s="380"/>
      <c r="H21" s="381"/>
      <c r="I21" s="382"/>
      <c r="J21" s="383"/>
      <c r="K21" s="383"/>
      <c r="L21" s="383"/>
      <c r="M21" s="384"/>
      <c r="N21" s="385"/>
      <c r="O21" s="386"/>
      <c r="P21" s="386"/>
      <c r="Q21" s="386"/>
      <c r="R21" s="387"/>
      <c r="S21" s="388"/>
      <c r="T21" s="389"/>
      <c r="U21" s="389"/>
      <c r="V21" s="389"/>
      <c r="W21" s="390"/>
    </row>
    <row r="22" spans="1:23" x14ac:dyDescent="0.25">
      <c r="A22" s="323">
        <f>Eingabe!B67</f>
        <v>3401</v>
      </c>
      <c r="B22" s="152" t="s">
        <v>6</v>
      </c>
      <c r="C22" s="252">
        <f>Eingabe!C67</f>
        <v>3500</v>
      </c>
      <c r="D22" s="379"/>
      <c r="E22" s="380"/>
      <c r="F22" s="380"/>
      <c r="G22" s="380"/>
      <c r="H22" s="381"/>
      <c r="I22" s="382"/>
      <c r="J22" s="383"/>
      <c r="K22" s="383"/>
      <c r="L22" s="383"/>
      <c r="M22" s="384"/>
      <c r="N22" s="385"/>
      <c r="O22" s="386"/>
      <c r="P22" s="386"/>
      <c r="Q22" s="386"/>
      <c r="R22" s="387"/>
      <c r="S22" s="388"/>
      <c r="T22" s="389"/>
      <c r="U22" s="389"/>
      <c r="V22" s="389"/>
      <c r="W22" s="390"/>
    </row>
    <row r="23" spans="1:23" x14ac:dyDescent="0.25">
      <c r="A23" s="323">
        <f>Eingabe!B68</f>
        <v>3501</v>
      </c>
      <c r="B23" s="152" t="s">
        <v>6</v>
      </c>
      <c r="C23" s="252">
        <f>Eingabe!C68</f>
        <v>3600</v>
      </c>
      <c r="D23" s="379"/>
      <c r="E23" s="380"/>
      <c r="F23" s="380"/>
      <c r="G23" s="380"/>
      <c r="H23" s="381"/>
      <c r="I23" s="382"/>
      <c r="J23" s="383"/>
      <c r="K23" s="383"/>
      <c r="L23" s="383"/>
      <c r="M23" s="384"/>
      <c r="N23" s="385"/>
      <c r="O23" s="386"/>
      <c r="P23" s="386"/>
      <c r="Q23" s="386"/>
      <c r="R23" s="387"/>
      <c r="S23" s="388"/>
      <c r="T23" s="389"/>
      <c r="U23" s="389"/>
      <c r="V23" s="389"/>
      <c r="W23" s="390"/>
    </row>
    <row r="24" spans="1:23" x14ac:dyDescent="0.25">
      <c r="A24" s="323">
        <f>Eingabe!B69</f>
        <v>3601</v>
      </c>
      <c r="B24" s="152" t="s">
        <v>6</v>
      </c>
      <c r="C24" s="252">
        <f>Eingabe!C69</f>
        <v>3700</v>
      </c>
      <c r="D24" s="379"/>
      <c r="E24" s="380"/>
      <c r="F24" s="380"/>
      <c r="G24" s="380"/>
      <c r="H24" s="381"/>
      <c r="I24" s="382"/>
      <c r="J24" s="383"/>
      <c r="K24" s="383"/>
      <c r="L24" s="383"/>
      <c r="M24" s="384"/>
      <c r="N24" s="385"/>
      <c r="O24" s="386"/>
      <c r="P24" s="386"/>
      <c r="Q24" s="386"/>
      <c r="R24" s="387"/>
      <c r="S24" s="388"/>
      <c r="T24" s="389"/>
      <c r="U24" s="389"/>
      <c r="V24" s="389"/>
      <c r="W24" s="390"/>
    </row>
    <row r="25" spans="1:23" x14ac:dyDescent="0.25">
      <c r="A25" s="323">
        <f>Eingabe!B70</f>
        <v>3701</v>
      </c>
      <c r="B25" s="152" t="s">
        <v>6</v>
      </c>
      <c r="C25" s="252">
        <f>Eingabe!C70</f>
        <v>3800</v>
      </c>
      <c r="D25" s="379"/>
      <c r="E25" s="380"/>
      <c r="F25" s="380"/>
      <c r="G25" s="380"/>
      <c r="H25" s="381"/>
      <c r="I25" s="382"/>
      <c r="J25" s="383"/>
      <c r="K25" s="383"/>
      <c r="L25" s="383"/>
      <c r="M25" s="384"/>
      <c r="N25" s="385"/>
      <c r="O25" s="386"/>
      <c r="P25" s="386"/>
      <c r="Q25" s="386"/>
      <c r="R25" s="387"/>
      <c r="S25" s="388"/>
      <c r="T25" s="389"/>
      <c r="U25" s="389"/>
      <c r="V25" s="389"/>
      <c r="W25" s="390"/>
    </row>
    <row r="26" spans="1:23" x14ac:dyDescent="0.25">
      <c r="A26" s="323">
        <f>Eingabe!B71</f>
        <v>3801</v>
      </c>
      <c r="B26" s="152" t="s">
        <v>6</v>
      </c>
      <c r="C26" s="252">
        <f>Eingabe!C71</f>
        <v>3900</v>
      </c>
      <c r="D26" s="379"/>
      <c r="E26" s="380"/>
      <c r="F26" s="380"/>
      <c r="G26" s="380"/>
      <c r="H26" s="381"/>
      <c r="I26" s="382"/>
      <c r="J26" s="383"/>
      <c r="K26" s="383"/>
      <c r="L26" s="383"/>
      <c r="M26" s="384"/>
      <c r="N26" s="385"/>
      <c r="O26" s="386"/>
      <c r="P26" s="386"/>
      <c r="Q26" s="386"/>
      <c r="R26" s="387"/>
      <c r="S26" s="388"/>
      <c r="T26" s="389"/>
      <c r="U26" s="389"/>
      <c r="V26" s="389"/>
      <c r="W26" s="390"/>
    </row>
    <row r="27" spans="1:23" x14ac:dyDescent="0.25">
      <c r="A27" s="323">
        <f>Eingabe!B72</f>
        <v>3901</v>
      </c>
      <c r="B27" s="152" t="s">
        <v>6</v>
      </c>
      <c r="C27" s="252">
        <f>Eingabe!C72</f>
        <v>4000</v>
      </c>
      <c r="D27" s="379"/>
      <c r="E27" s="380"/>
      <c r="F27" s="380"/>
      <c r="G27" s="380"/>
      <c r="H27" s="381"/>
      <c r="I27" s="382"/>
      <c r="J27" s="383"/>
      <c r="K27" s="383"/>
      <c r="L27" s="383"/>
      <c r="M27" s="384"/>
      <c r="N27" s="385"/>
      <c r="O27" s="386"/>
      <c r="P27" s="386"/>
      <c r="Q27" s="386"/>
      <c r="R27" s="387"/>
      <c r="S27" s="388"/>
      <c r="T27" s="389"/>
      <c r="U27" s="389"/>
      <c r="V27" s="389"/>
      <c r="W27" s="390"/>
    </row>
    <row r="28" spans="1:23" x14ac:dyDescent="0.25">
      <c r="A28" s="323">
        <f>Eingabe!B73</f>
        <v>4001</v>
      </c>
      <c r="B28" s="152" t="s">
        <v>6</v>
      </c>
      <c r="C28" s="252">
        <f>Eingabe!C73</f>
        <v>4100</v>
      </c>
      <c r="D28" s="379"/>
      <c r="E28" s="380"/>
      <c r="F28" s="380"/>
      <c r="G28" s="380"/>
      <c r="H28" s="381"/>
      <c r="I28" s="382"/>
      <c r="J28" s="383"/>
      <c r="K28" s="383"/>
      <c r="L28" s="383"/>
      <c r="M28" s="384"/>
      <c r="N28" s="385"/>
      <c r="O28" s="386"/>
      <c r="P28" s="386"/>
      <c r="Q28" s="386"/>
      <c r="R28" s="387"/>
      <c r="S28" s="388"/>
      <c r="T28" s="389"/>
      <c r="U28" s="389"/>
      <c r="V28" s="389"/>
      <c r="W28" s="390"/>
    </row>
    <row r="29" spans="1:23" x14ac:dyDescent="0.25">
      <c r="A29" s="323">
        <f>Eingabe!B74</f>
        <v>4101</v>
      </c>
      <c r="B29" s="152" t="s">
        <v>6</v>
      </c>
      <c r="C29" s="252">
        <f>Eingabe!C74</f>
        <v>4200</v>
      </c>
      <c r="D29" s="379"/>
      <c r="E29" s="380"/>
      <c r="F29" s="380"/>
      <c r="G29" s="380"/>
      <c r="H29" s="381"/>
      <c r="I29" s="382"/>
      <c r="J29" s="383"/>
      <c r="K29" s="383"/>
      <c r="L29" s="383"/>
      <c r="M29" s="384"/>
      <c r="N29" s="385"/>
      <c r="O29" s="386"/>
      <c r="P29" s="386"/>
      <c r="Q29" s="386"/>
      <c r="R29" s="387"/>
      <c r="S29" s="388"/>
      <c r="T29" s="389"/>
      <c r="U29" s="389"/>
      <c r="V29" s="389"/>
      <c r="W29" s="390"/>
    </row>
    <row r="30" spans="1:23" x14ac:dyDescent="0.25">
      <c r="A30" s="323">
        <f>Eingabe!B75</f>
        <v>4201</v>
      </c>
      <c r="B30" s="152" t="s">
        <v>6</v>
      </c>
      <c r="C30" s="252">
        <f>Eingabe!C75</f>
        <v>4300</v>
      </c>
      <c r="D30" s="379"/>
      <c r="E30" s="380"/>
      <c r="F30" s="380"/>
      <c r="G30" s="380"/>
      <c r="H30" s="381"/>
      <c r="I30" s="382"/>
      <c r="J30" s="383"/>
      <c r="K30" s="383"/>
      <c r="L30" s="383"/>
      <c r="M30" s="384"/>
      <c r="N30" s="385"/>
      <c r="O30" s="386"/>
      <c r="P30" s="386"/>
      <c r="Q30" s="386"/>
      <c r="R30" s="387"/>
      <c r="S30" s="388"/>
      <c r="T30" s="389"/>
      <c r="U30" s="389"/>
      <c r="V30" s="389"/>
      <c r="W30" s="390"/>
    </row>
    <row r="31" spans="1:23" x14ac:dyDescent="0.25">
      <c r="A31" s="323">
        <f>Eingabe!B76</f>
        <v>4301</v>
      </c>
      <c r="B31" s="152" t="s">
        <v>6</v>
      </c>
      <c r="C31" s="252">
        <f>Eingabe!C76</f>
        <v>4400</v>
      </c>
      <c r="D31" s="379"/>
      <c r="E31" s="380"/>
      <c r="F31" s="380"/>
      <c r="G31" s="380"/>
      <c r="H31" s="381"/>
      <c r="I31" s="382"/>
      <c r="J31" s="383"/>
      <c r="K31" s="383"/>
      <c r="L31" s="383"/>
      <c r="M31" s="384"/>
      <c r="N31" s="385"/>
      <c r="O31" s="386"/>
      <c r="P31" s="386"/>
      <c r="Q31" s="386"/>
      <c r="R31" s="387"/>
      <c r="S31" s="388"/>
      <c r="T31" s="389"/>
      <c r="U31" s="389"/>
      <c r="V31" s="389"/>
      <c r="W31" s="390"/>
    </row>
    <row r="32" spans="1:23" x14ac:dyDescent="0.25">
      <c r="A32" s="323">
        <f>Eingabe!B77</f>
        <v>4401</v>
      </c>
      <c r="B32" s="152" t="s">
        <v>6</v>
      </c>
      <c r="C32" s="252">
        <f>Eingabe!C77</f>
        <v>4500</v>
      </c>
      <c r="D32" s="379"/>
      <c r="E32" s="380"/>
      <c r="F32" s="380"/>
      <c r="G32" s="380"/>
      <c r="H32" s="381"/>
      <c r="I32" s="382"/>
      <c r="J32" s="383"/>
      <c r="K32" s="383"/>
      <c r="L32" s="383"/>
      <c r="M32" s="384"/>
      <c r="N32" s="385"/>
      <c r="O32" s="386"/>
      <c r="P32" s="386"/>
      <c r="Q32" s="386"/>
      <c r="R32" s="387"/>
      <c r="S32" s="388"/>
      <c r="T32" s="389"/>
      <c r="U32" s="389"/>
      <c r="V32" s="389"/>
      <c r="W32" s="390"/>
    </row>
    <row r="33" spans="1:23" x14ac:dyDescent="0.25">
      <c r="A33" s="323">
        <f>Eingabe!B78</f>
        <v>4501</v>
      </c>
      <c r="B33" s="152" t="s">
        <v>6</v>
      </c>
      <c r="C33" s="252">
        <f>Eingabe!C78</f>
        <v>4600</v>
      </c>
      <c r="D33" s="379"/>
      <c r="E33" s="380"/>
      <c r="F33" s="380"/>
      <c r="G33" s="380"/>
      <c r="H33" s="381"/>
      <c r="I33" s="382"/>
      <c r="J33" s="383"/>
      <c r="K33" s="383"/>
      <c r="L33" s="383"/>
      <c r="M33" s="384"/>
      <c r="N33" s="385"/>
      <c r="O33" s="386"/>
      <c r="P33" s="386"/>
      <c r="Q33" s="386"/>
      <c r="R33" s="387"/>
      <c r="S33" s="388"/>
      <c r="T33" s="389"/>
      <c r="U33" s="389"/>
      <c r="V33" s="389"/>
      <c r="W33" s="390"/>
    </row>
    <row r="34" spans="1:23" x14ac:dyDescent="0.25">
      <c r="A34" s="323">
        <f>Eingabe!B79</f>
        <v>4601</v>
      </c>
      <c r="B34" s="152" t="s">
        <v>6</v>
      </c>
      <c r="C34" s="252">
        <f>Eingabe!C79</f>
        <v>4700</v>
      </c>
      <c r="D34" s="379"/>
      <c r="E34" s="380"/>
      <c r="F34" s="380"/>
      <c r="G34" s="380"/>
      <c r="H34" s="381"/>
      <c r="I34" s="382"/>
      <c r="J34" s="383"/>
      <c r="K34" s="383"/>
      <c r="L34" s="383"/>
      <c r="M34" s="384"/>
      <c r="N34" s="385"/>
      <c r="O34" s="386"/>
      <c r="P34" s="386"/>
      <c r="Q34" s="386"/>
      <c r="R34" s="387"/>
      <c r="S34" s="388"/>
      <c r="T34" s="389"/>
      <c r="U34" s="389"/>
      <c r="V34" s="389"/>
      <c r="W34" s="390"/>
    </row>
    <row r="35" spans="1:23" x14ac:dyDescent="0.25">
      <c r="A35" s="323">
        <f>Eingabe!B80</f>
        <v>4701</v>
      </c>
      <c r="B35" s="152" t="s">
        <v>6</v>
      </c>
      <c r="C35" s="252">
        <f>Eingabe!C80</f>
        <v>4800</v>
      </c>
      <c r="D35" s="379"/>
      <c r="E35" s="380"/>
      <c r="F35" s="380"/>
      <c r="G35" s="380"/>
      <c r="H35" s="381"/>
      <c r="I35" s="382"/>
      <c r="J35" s="383"/>
      <c r="K35" s="383"/>
      <c r="L35" s="383"/>
      <c r="M35" s="384"/>
      <c r="N35" s="385"/>
      <c r="O35" s="386"/>
      <c r="P35" s="386"/>
      <c r="Q35" s="386"/>
      <c r="R35" s="387"/>
      <c r="S35" s="388"/>
      <c r="T35" s="389"/>
      <c r="U35" s="389"/>
      <c r="V35" s="389"/>
      <c r="W35" s="390"/>
    </row>
    <row r="36" spans="1:23" x14ac:dyDescent="0.25">
      <c r="A36" s="323">
        <f>Eingabe!B81</f>
        <v>4801</v>
      </c>
      <c r="B36" s="152" t="s">
        <v>6</v>
      </c>
      <c r="C36" s="252">
        <f>Eingabe!C81</f>
        <v>4900</v>
      </c>
      <c r="D36" s="379"/>
      <c r="E36" s="380"/>
      <c r="F36" s="380"/>
      <c r="G36" s="380"/>
      <c r="H36" s="381"/>
      <c r="I36" s="382"/>
      <c r="J36" s="383"/>
      <c r="K36" s="383"/>
      <c r="L36" s="383"/>
      <c r="M36" s="384"/>
      <c r="N36" s="385"/>
      <c r="O36" s="386"/>
      <c r="P36" s="386"/>
      <c r="Q36" s="386"/>
      <c r="R36" s="387"/>
      <c r="S36" s="388"/>
      <c r="T36" s="389"/>
      <c r="U36" s="389"/>
      <c r="V36" s="389"/>
      <c r="W36" s="390"/>
    </row>
    <row r="37" spans="1:23" x14ac:dyDescent="0.25">
      <c r="A37" s="323">
        <f>Eingabe!B82</f>
        <v>4901</v>
      </c>
      <c r="B37" s="152" t="s">
        <v>6</v>
      </c>
      <c r="C37" s="252">
        <f>Eingabe!C82</f>
        <v>5000</v>
      </c>
      <c r="D37" s="379"/>
      <c r="E37" s="380"/>
      <c r="F37" s="380"/>
      <c r="G37" s="380"/>
      <c r="H37" s="381"/>
      <c r="I37" s="382"/>
      <c r="J37" s="383"/>
      <c r="K37" s="383"/>
      <c r="L37" s="383"/>
      <c r="M37" s="384"/>
      <c r="N37" s="385"/>
      <c r="O37" s="386"/>
      <c r="P37" s="386"/>
      <c r="Q37" s="386"/>
      <c r="R37" s="387"/>
      <c r="S37" s="388"/>
      <c r="T37" s="389"/>
      <c r="U37" s="389"/>
      <c r="V37" s="389"/>
      <c r="W37" s="390"/>
    </row>
    <row r="38" spans="1:23" x14ac:dyDescent="0.25">
      <c r="A38" s="323">
        <f>Eingabe!B83</f>
        <v>5001</v>
      </c>
      <c r="B38" s="152" t="s">
        <v>6</v>
      </c>
      <c r="C38" s="252">
        <f>Eingabe!C83</f>
        <v>5100</v>
      </c>
      <c r="D38" s="379"/>
      <c r="E38" s="380"/>
      <c r="F38" s="380"/>
      <c r="G38" s="380"/>
      <c r="H38" s="381"/>
      <c r="I38" s="382"/>
      <c r="J38" s="383"/>
      <c r="K38" s="383"/>
      <c r="L38" s="383"/>
      <c r="M38" s="384"/>
      <c r="N38" s="385"/>
      <c r="O38" s="386"/>
      <c r="P38" s="386"/>
      <c r="Q38" s="386"/>
      <c r="R38" s="387"/>
      <c r="S38" s="388"/>
      <c r="T38" s="389"/>
      <c r="U38" s="389"/>
      <c r="V38" s="389"/>
      <c r="W38" s="390"/>
    </row>
    <row r="39" spans="1:23" x14ac:dyDescent="0.25">
      <c r="A39" s="323">
        <f>Eingabe!B84</f>
        <v>5101</v>
      </c>
      <c r="B39" s="152" t="s">
        <v>6</v>
      </c>
      <c r="C39" s="252">
        <f>Eingabe!C84</f>
        <v>5200</v>
      </c>
      <c r="D39" s="379"/>
      <c r="E39" s="380"/>
      <c r="F39" s="380"/>
      <c r="G39" s="380"/>
      <c r="H39" s="381"/>
      <c r="I39" s="382"/>
      <c r="J39" s="383"/>
      <c r="K39" s="383"/>
      <c r="L39" s="383"/>
      <c r="M39" s="384"/>
      <c r="N39" s="385"/>
      <c r="O39" s="386"/>
      <c r="P39" s="386"/>
      <c r="Q39" s="386"/>
      <c r="R39" s="387"/>
      <c r="S39" s="388"/>
      <c r="T39" s="389"/>
      <c r="U39" s="389"/>
      <c r="V39" s="389"/>
      <c r="W39" s="390"/>
    </row>
    <row r="40" spans="1:23" x14ac:dyDescent="0.25">
      <c r="A40" s="323">
        <f>Eingabe!B85</f>
        <v>5201</v>
      </c>
      <c r="B40" s="152" t="s">
        <v>6</v>
      </c>
      <c r="C40" s="252">
        <f>Eingabe!C85</f>
        <v>5300</v>
      </c>
      <c r="D40" s="379"/>
      <c r="E40" s="380"/>
      <c r="F40" s="380"/>
      <c r="G40" s="380"/>
      <c r="H40" s="381"/>
      <c r="I40" s="382"/>
      <c r="J40" s="383"/>
      <c r="K40" s="383"/>
      <c r="L40" s="383"/>
      <c r="M40" s="384"/>
      <c r="N40" s="385"/>
      <c r="O40" s="386"/>
      <c r="P40" s="386"/>
      <c r="Q40" s="386"/>
      <c r="R40" s="387"/>
      <c r="S40" s="388"/>
      <c r="T40" s="389"/>
      <c r="U40" s="389"/>
      <c r="V40" s="389"/>
      <c r="W40" s="390"/>
    </row>
    <row r="41" spans="1:23" x14ac:dyDescent="0.25">
      <c r="A41" s="323">
        <f>Eingabe!B86</f>
        <v>5301</v>
      </c>
      <c r="B41" s="152" t="s">
        <v>6</v>
      </c>
      <c r="C41" s="252">
        <f>Eingabe!C86</f>
        <v>5400</v>
      </c>
      <c r="D41" s="379"/>
      <c r="E41" s="380"/>
      <c r="F41" s="380"/>
      <c r="G41" s="380"/>
      <c r="H41" s="381"/>
      <c r="I41" s="382"/>
      <c r="J41" s="383"/>
      <c r="K41" s="383"/>
      <c r="L41" s="383"/>
      <c r="M41" s="384"/>
      <c r="N41" s="385"/>
      <c r="O41" s="386"/>
      <c r="P41" s="386"/>
      <c r="Q41" s="386"/>
      <c r="R41" s="387"/>
      <c r="S41" s="388"/>
      <c r="T41" s="389"/>
      <c r="U41" s="389"/>
      <c r="V41" s="389"/>
      <c r="W41" s="390"/>
    </row>
    <row r="42" spans="1:23" x14ac:dyDescent="0.25">
      <c r="A42" s="323">
        <f>Eingabe!B87</f>
        <v>5401</v>
      </c>
      <c r="B42" s="152" t="s">
        <v>6</v>
      </c>
      <c r="C42" s="252">
        <f>Eingabe!C87</f>
        <v>5500</v>
      </c>
      <c r="D42" s="379"/>
      <c r="E42" s="380"/>
      <c r="F42" s="380"/>
      <c r="G42" s="380"/>
      <c r="H42" s="381"/>
      <c r="I42" s="382"/>
      <c r="J42" s="383"/>
      <c r="K42" s="383"/>
      <c r="L42" s="383"/>
      <c r="M42" s="384"/>
      <c r="N42" s="385"/>
      <c r="O42" s="386"/>
      <c r="P42" s="386"/>
      <c r="Q42" s="386"/>
      <c r="R42" s="387"/>
      <c r="S42" s="388"/>
      <c r="T42" s="389"/>
      <c r="U42" s="389"/>
      <c r="V42" s="389"/>
      <c r="W42" s="390"/>
    </row>
    <row r="43" spans="1:23" x14ac:dyDescent="0.25">
      <c r="A43" s="323">
        <f>Eingabe!B88</f>
        <v>5501</v>
      </c>
      <c r="B43" s="152" t="s">
        <v>6</v>
      </c>
      <c r="C43" s="252">
        <f>Eingabe!C88</f>
        <v>5600</v>
      </c>
      <c r="D43" s="379"/>
      <c r="E43" s="380"/>
      <c r="F43" s="380"/>
      <c r="G43" s="380"/>
      <c r="H43" s="381"/>
      <c r="I43" s="382"/>
      <c r="J43" s="383"/>
      <c r="K43" s="383"/>
      <c r="L43" s="383"/>
      <c r="M43" s="384"/>
      <c r="N43" s="385"/>
      <c r="O43" s="386"/>
      <c r="P43" s="386"/>
      <c r="Q43" s="386"/>
      <c r="R43" s="387"/>
      <c r="S43" s="388"/>
      <c r="T43" s="389"/>
      <c r="U43" s="389"/>
      <c r="V43" s="389"/>
      <c r="W43" s="390"/>
    </row>
    <row r="44" spans="1:23" x14ac:dyDescent="0.25">
      <c r="A44" s="323">
        <f>Eingabe!B89</f>
        <v>5601</v>
      </c>
      <c r="B44" s="152" t="s">
        <v>6</v>
      </c>
      <c r="C44" s="252">
        <f>Eingabe!C89</f>
        <v>5700</v>
      </c>
      <c r="D44" s="379"/>
      <c r="E44" s="380"/>
      <c r="F44" s="380"/>
      <c r="G44" s="380"/>
      <c r="H44" s="381"/>
      <c r="I44" s="382"/>
      <c r="J44" s="383"/>
      <c r="K44" s="383"/>
      <c r="L44" s="383"/>
      <c r="M44" s="384"/>
      <c r="N44" s="385"/>
      <c r="O44" s="386"/>
      <c r="P44" s="386"/>
      <c r="Q44" s="386"/>
      <c r="R44" s="387"/>
      <c r="S44" s="388"/>
      <c r="T44" s="389"/>
      <c r="U44" s="389"/>
      <c r="V44" s="389"/>
      <c r="W44" s="390"/>
    </row>
    <row r="45" spans="1:23" x14ac:dyDescent="0.25">
      <c r="A45" s="323">
        <f>Eingabe!B90</f>
        <v>5701</v>
      </c>
      <c r="B45" s="152" t="s">
        <v>6</v>
      </c>
      <c r="C45" s="252">
        <f>Eingabe!C90</f>
        <v>5800</v>
      </c>
      <c r="D45" s="379"/>
      <c r="E45" s="380"/>
      <c r="F45" s="380"/>
      <c r="G45" s="380"/>
      <c r="H45" s="381"/>
      <c r="I45" s="382"/>
      <c r="J45" s="383"/>
      <c r="K45" s="383"/>
      <c r="L45" s="383"/>
      <c r="M45" s="384"/>
      <c r="N45" s="385"/>
      <c r="O45" s="386"/>
      <c r="P45" s="386"/>
      <c r="Q45" s="386"/>
      <c r="R45" s="387"/>
      <c r="S45" s="388"/>
      <c r="T45" s="389"/>
      <c r="U45" s="389"/>
      <c r="V45" s="389"/>
      <c r="W45" s="390"/>
    </row>
    <row r="46" spans="1:23" x14ac:dyDescent="0.25">
      <c r="A46" s="323">
        <f>Eingabe!B91</f>
        <v>5801</v>
      </c>
      <c r="B46" s="152" t="s">
        <v>6</v>
      </c>
      <c r="C46" s="252">
        <f>Eingabe!C91</f>
        <v>5900</v>
      </c>
      <c r="D46" s="379"/>
      <c r="E46" s="380"/>
      <c r="F46" s="380"/>
      <c r="G46" s="380"/>
      <c r="H46" s="381"/>
      <c r="I46" s="382"/>
      <c r="J46" s="383"/>
      <c r="K46" s="383"/>
      <c r="L46" s="383"/>
      <c r="M46" s="384"/>
      <c r="N46" s="385"/>
      <c r="O46" s="386"/>
      <c r="P46" s="386"/>
      <c r="Q46" s="386"/>
      <c r="R46" s="387"/>
      <c r="S46" s="388"/>
      <c r="T46" s="389"/>
      <c r="U46" s="389"/>
      <c r="V46" s="389"/>
      <c r="W46" s="390"/>
    </row>
    <row r="47" spans="1:23" x14ac:dyDescent="0.25">
      <c r="A47" s="323">
        <f>Eingabe!B92</f>
        <v>5901</v>
      </c>
      <c r="B47" s="152" t="s">
        <v>6</v>
      </c>
      <c r="C47" s="252">
        <f>Eingabe!C92</f>
        <v>6000</v>
      </c>
      <c r="D47" s="379"/>
      <c r="E47" s="380"/>
      <c r="F47" s="380"/>
      <c r="G47" s="380"/>
      <c r="H47" s="381"/>
      <c r="I47" s="382"/>
      <c r="J47" s="383"/>
      <c r="K47" s="383"/>
      <c r="L47" s="383"/>
      <c r="M47" s="384"/>
      <c r="N47" s="385"/>
      <c r="O47" s="386"/>
      <c r="P47" s="386"/>
      <c r="Q47" s="386"/>
      <c r="R47" s="387"/>
      <c r="S47" s="388"/>
      <c r="T47" s="389"/>
      <c r="U47" s="389"/>
      <c r="V47" s="389"/>
      <c r="W47" s="390"/>
    </row>
    <row r="48" spans="1:23" x14ac:dyDescent="0.25">
      <c r="A48" s="323">
        <f>Eingabe!B93</f>
        <v>6001</v>
      </c>
      <c r="B48" s="152" t="s">
        <v>6</v>
      </c>
      <c r="C48" s="252">
        <f>Eingabe!C93</f>
        <v>6100</v>
      </c>
      <c r="D48" s="379"/>
      <c r="E48" s="380"/>
      <c r="F48" s="380"/>
      <c r="G48" s="380"/>
      <c r="H48" s="381"/>
      <c r="I48" s="382"/>
      <c r="J48" s="383"/>
      <c r="K48" s="383"/>
      <c r="L48" s="383"/>
      <c r="M48" s="384"/>
      <c r="N48" s="385"/>
      <c r="O48" s="386"/>
      <c r="P48" s="386"/>
      <c r="Q48" s="386"/>
      <c r="R48" s="387"/>
      <c r="S48" s="388"/>
      <c r="T48" s="389"/>
      <c r="U48" s="389"/>
      <c r="V48" s="389"/>
      <c r="W48" s="390"/>
    </row>
    <row r="49" spans="1:23" x14ac:dyDescent="0.25">
      <c r="A49" s="323">
        <f>Eingabe!B94</f>
        <v>6101</v>
      </c>
      <c r="B49" s="152" t="s">
        <v>6</v>
      </c>
      <c r="C49" s="252">
        <f>Eingabe!C94</f>
        <v>6200</v>
      </c>
      <c r="D49" s="379"/>
      <c r="E49" s="380"/>
      <c r="F49" s="380"/>
      <c r="G49" s="380"/>
      <c r="H49" s="381"/>
      <c r="I49" s="382"/>
      <c r="J49" s="383"/>
      <c r="K49" s="383"/>
      <c r="L49" s="383"/>
      <c r="M49" s="384"/>
      <c r="N49" s="385"/>
      <c r="O49" s="386"/>
      <c r="P49" s="386"/>
      <c r="Q49" s="386"/>
      <c r="R49" s="387"/>
      <c r="S49" s="388"/>
      <c r="T49" s="389"/>
      <c r="U49" s="389"/>
      <c r="V49" s="389"/>
      <c r="W49" s="390"/>
    </row>
    <row r="50" spans="1:23" x14ac:dyDescent="0.25">
      <c r="A50" s="323">
        <f>Eingabe!B95</f>
        <v>6201</v>
      </c>
      <c r="B50" s="152" t="s">
        <v>6</v>
      </c>
      <c r="C50" s="252">
        <f>Eingabe!C95</f>
        <v>6300</v>
      </c>
      <c r="D50" s="379"/>
      <c r="E50" s="380"/>
      <c r="F50" s="380"/>
      <c r="G50" s="380"/>
      <c r="H50" s="381"/>
      <c r="I50" s="382"/>
      <c r="J50" s="383"/>
      <c r="K50" s="383"/>
      <c r="L50" s="383"/>
      <c r="M50" s="384"/>
      <c r="N50" s="385"/>
      <c r="O50" s="386"/>
      <c r="P50" s="386"/>
      <c r="Q50" s="386"/>
      <c r="R50" s="387"/>
      <c r="S50" s="388"/>
      <c r="T50" s="389"/>
      <c r="U50" s="389"/>
      <c r="V50" s="389"/>
      <c r="W50" s="390"/>
    </row>
    <row r="51" spans="1:23" x14ac:dyDescent="0.25">
      <c r="A51" s="323">
        <f>Eingabe!B96</f>
        <v>6301</v>
      </c>
      <c r="B51" s="355" t="s">
        <v>6</v>
      </c>
      <c r="C51" s="252">
        <f>Eingabe!C96</f>
        <v>6400</v>
      </c>
      <c r="D51" s="379"/>
      <c r="E51" s="380"/>
      <c r="F51" s="380"/>
      <c r="G51" s="380"/>
      <c r="H51" s="381"/>
      <c r="I51" s="382"/>
      <c r="J51" s="383"/>
      <c r="K51" s="383"/>
      <c r="L51" s="383"/>
      <c r="M51" s="384"/>
      <c r="N51" s="385"/>
      <c r="O51" s="386"/>
      <c r="P51" s="386"/>
      <c r="Q51" s="386"/>
      <c r="R51" s="387"/>
      <c r="S51" s="388"/>
      <c r="T51" s="389"/>
      <c r="U51" s="389"/>
      <c r="V51" s="389"/>
      <c r="W51" s="390"/>
    </row>
    <row r="52" spans="1:23" x14ac:dyDescent="0.25">
      <c r="A52" s="323">
        <f>Eingabe!B97</f>
        <v>6401</v>
      </c>
      <c r="B52" s="355" t="s">
        <v>6</v>
      </c>
      <c r="C52" s="252">
        <f>Eingabe!C97</f>
        <v>6500</v>
      </c>
      <c r="D52" s="379"/>
      <c r="E52" s="380"/>
      <c r="F52" s="380"/>
      <c r="G52" s="380"/>
      <c r="H52" s="381"/>
      <c r="I52" s="382"/>
      <c r="J52" s="383"/>
      <c r="K52" s="383"/>
      <c r="L52" s="383"/>
      <c r="M52" s="384"/>
      <c r="N52" s="385"/>
      <c r="O52" s="386"/>
      <c r="P52" s="386"/>
      <c r="Q52" s="386"/>
      <c r="R52" s="387"/>
      <c r="S52" s="388"/>
      <c r="T52" s="389"/>
      <c r="U52" s="389"/>
      <c r="V52" s="389"/>
      <c r="W52" s="390"/>
    </row>
    <row r="53" spans="1:23" x14ac:dyDescent="0.25">
      <c r="A53" s="323">
        <f>Eingabe!B98</f>
        <v>6501</v>
      </c>
      <c r="B53" s="355" t="s">
        <v>6</v>
      </c>
      <c r="C53" s="252">
        <f>Eingabe!C98</f>
        <v>6600</v>
      </c>
      <c r="D53" s="379"/>
      <c r="E53" s="380"/>
      <c r="F53" s="380"/>
      <c r="G53" s="380"/>
      <c r="H53" s="381"/>
      <c r="I53" s="382"/>
      <c r="J53" s="383"/>
      <c r="K53" s="383"/>
      <c r="L53" s="383"/>
      <c r="M53" s="384"/>
      <c r="N53" s="385"/>
      <c r="O53" s="386"/>
      <c r="P53" s="386"/>
      <c r="Q53" s="386"/>
      <c r="R53" s="387"/>
      <c r="S53" s="388"/>
      <c r="T53" s="389"/>
      <c r="U53" s="389"/>
      <c r="V53" s="389"/>
      <c r="W53" s="390"/>
    </row>
    <row r="54" spans="1:23" x14ac:dyDescent="0.25">
      <c r="A54" s="323">
        <f>Eingabe!B99</f>
        <v>6601</v>
      </c>
      <c r="B54" s="355" t="s">
        <v>6</v>
      </c>
      <c r="C54" s="252">
        <f>Eingabe!C99</f>
        <v>6700</v>
      </c>
      <c r="D54" s="379"/>
      <c r="E54" s="380"/>
      <c r="F54" s="380"/>
      <c r="G54" s="380"/>
      <c r="H54" s="381"/>
      <c r="I54" s="382"/>
      <c r="J54" s="383"/>
      <c r="K54" s="383"/>
      <c r="L54" s="383"/>
      <c r="M54" s="384"/>
      <c r="N54" s="385"/>
      <c r="O54" s="386"/>
      <c r="P54" s="386"/>
      <c r="Q54" s="386"/>
      <c r="R54" s="387"/>
      <c r="S54" s="388"/>
      <c r="T54" s="389"/>
      <c r="U54" s="389"/>
      <c r="V54" s="389"/>
      <c r="W54" s="390"/>
    </row>
    <row r="55" spans="1:23" x14ac:dyDescent="0.25">
      <c r="A55" s="323">
        <f>Eingabe!B100</f>
        <v>6701</v>
      </c>
      <c r="B55" s="355" t="s">
        <v>6</v>
      </c>
      <c r="C55" s="252">
        <f>Eingabe!C100</f>
        <v>6800</v>
      </c>
      <c r="D55" s="379"/>
      <c r="E55" s="380"/>
      <c r="F55" s="380"/>
      <c r="G55" s="380"/>
      <c r="H55" s="381"/>
      <c r="I55" s="382"/>
      <c r="J55" s="383"/>
      <c r="K55" s="383"/>
      <c r="L55" s="383"/>
      <c r="M55" s="384"/>
      <c r="N55" s="385"/>
      <c r="O55" s="386"/>
      <c r="P55" s="386"/>
      <c r="Q55" s="386"/>
      <c r="R55" s="387"/>
      <c r="S55" s="388"/>
      <c r="T55" s="389"/>
      <c r="U55" s="389"/>
      <c r="V55" s="389"/>
      <c r="W55" s="390"/>
    </row>
    <row r="56" spans="1:23" x14ac:dyDescent="0.25">
      <c r="A56" s="323">
        <f>Eingabe!B101</f>
        <v>6801</v>
      </c>
      <c r="B56" s="355" t="s">
        <v>6</v>
      </c>
      <c r="C56" s="252">
        <f>Eingabe!C101</f>
        <v>6900</v>
      </c>
      <c r="D56" s="379"/>
      <c r="E56" s="380"/>
      <c r="F56" s="380"/>
      <c r="G56" s="380"/>
      <c r="H56" s="381"/>
      <c r="I56" s="382"/>
      <c r="J56" s="383"/>
      <c r="K56" s="383"/>
      <c r="L56" s="383"/>
      <c r="M56" s="384"/>
      <c r="N56" s="385"/>
      <c r="O56" s="386"/>
      <c r="P56" s="386"/>
      <c r="Q56" s="386"/>
      <c r="R56" s="387"/>
      <c r="S56" s="388"/>
      <c r="T56" s="389"/>
      <c r="U56" s="389"/>
      <c r="V56" s="389"/>
      <c r="W56" s="390"/>
    </row>
    <row r="57" spans="1:23" x14ac:dyDescent="0.25">
      <c r="A57" s="323">
        <f>Eingabe!B102</f>
        <v>6901</v>
      </c>
      <c r="B57" s="355" t="s">
        <v>6</v>
      </c>
      <c r="C57" s="252">
        <f>Eingabe!C102</f>
        <v>7000</v>
      </c>
      <c r="D57" s="379"/>
      <c r="E57" s="380"/>
      <c r="F57" s="380"/>
      <c r="G57" s="380"/>
      <c r="H57" s="381"/>
      <c r="I57" s="382"/>
      <c r="J57" s="383"/>
      <c r="K57" s="383"/>
      <c r="L57" s="383"/>
      <c r="M57" s="384"/>
      <c r="N57" s="385"/>
      <c r="O57" s="386"/>
      <c r="P57" s="386"/>
      <c r="Q57" s="386"/>
      <c r="R57" s="387"/>
      <c r="S57" s="388"/>
      <c r="T57" s="389"/>
      <c r="U57" s="389"/>
      <c r="V57" s="389"/>
      <c r="W57" s="390"/>
    </row>
    <row r="58" spans="1:23" x14ac:dyDescent="0.25">
      <c r="A58" s="323">
        <f>Eingabe!B103</f>
        <v>7001</v>
      </c>
      <c r="B58" s="355" t="s">
        <v>6</v>
      </c>
      <c r="C58" s="252">
        <f>Eingabe!C103</f>
        <v>7100</v>
      </c>
      <c r="D58" s="379"/>
      <c r="E58" s="380"/>
      <c r="F58" s="380"/>
      <c r="G58" s="380"/>
      <c r="H58" s="381"/>
      <c r="I58" s="382"/>
      <c r="J58" s="383"/>
      <c r="K58" s="383"/>
      <c r="L58" s="383"/>
      <c r="M58" s="384"/>
      <c r="N58" s="385"/>
      <c r="O58" s="386"/>
      <c r="P58" s="386"/>
      <c r="Q58" s="386"/>
      <c r="R58" s="387"/>
      <c r="S58" s="388"/>
      <c r="T58" s="389"/>
      <c r="U58" s="389"/>
      <c r="V58" s="389"/>
      <c r="W58" s="390"/>
    </row>
    <row r="59" spans="1:23" x14ac:dyDescent="0.25">
      <c r="A59" s="323">
        <f>Eingabe!B104</f>
        <v>7101</v>
      </c>
      <c r="B59" s="355" t="s">
        <v>6</v>
      </c>
      <c r="C59" s="252">
        <f>Eingabe!C104</f>
        <v>7200</v>
      </c>
      <c r="D59" s="379"/>
      <c r="E59" s="380"/>
      <c r="F59" s="380"/>
      <c r="G59" s="380"/>
      <c r="H59" s="381"/>
      <c r="I59" s="382"/>
      <c r="J59" s="383"/>
      <c r="K59" s="383"/>
      <c r="L59" s="383"/>
      <c r="M59" s="384"/>
      <c r="N59" s="385"/>
      <c r="O59" s="386"/>
      <c r="P59" s="386"/>
      <c r="Q59" s="386"/>
      <c r="R59" s="387"/>
      <c r="S59" s="388"/>
      <c r="T59" s="389"/>
      <c r="U59" s="389"/>
      <c r="V59" s="389"/>
      <c r="W59" s="390"/>
    </row>
    <row r="60" spans="1:23" x14ac:dyDescent="0.25">
      <c r="A60" s="323">
        <f>Eingabe!B105</f>
        <v>7201</v>
      </c>
      <c r="B60" s="355" t="s">
        <v>6</v>
      </c>
      <c r="C60" s="252">
        <f>Eingabe!C105</f>
        <v>7300</v>
      </c>
      <c r="D60" s="379"/>
      <c r="E60" s="380"/>
      <c r="F60" s="380"/>
      <c r="G60" s="380"/>
      <c r="H60" s="381"/>
      <c r="I60" s="382"/>
      <c r="J60" s="383"/>
      <c r="K60" s="383"/>
      <c r="L60" s="383"/>
      <c r="M60" s="384"/>
      <c r="N60" s="385"/>
      <c r="O60" s="386"/>
      <c r="P60" s="386"/>
      <c r="Q60" s="386"/>
      <c r="R60" s="387"/>
      <c r="S60" s="388"/>
      <c r="T60" s="389"/>
      <c r="U60" s="389"/>
      <c r="V60" s="389"/>
      <c r="W60" s="390"/>
    </row>
    <row r="61" spans="1:23" x14ac:dyDescent="0.25">
      <c r="A61" s="323">
        <f>Eingabe!B106</f>
        <v>7301</v>
      </c>
      <c r="B61" s="355" t="s">
        <v>6</v>
      </c>
      <c r="C61" s="252">
        <f>Eingabe!C106</f>
        <v>7400</v>
      </c>
      <c r="D61" s="379"/>
      <c r="E61" s="380"/>
      <c r="F61" s="380"/>
      <c r="G61" s="380"/>
      <c r="H61" s="381"/>
      <c r="I61" s="382"/>
      <c r="J61" s="383"/>
      <c r="K61" s="383"/>
      <c r="L61" s="383"/>
      <c r="M61" s="384"/>
      <c r="N61" s="385"/>
      <c r="O61" s="386"/>
      <c r="P61" s="386"/>
      <c r="Q61" s="386"/>
      <c r="R61" s="387"/>
      <c r="S61" s="388"/>
      <c r="T61" s="389"/>
      <c r="U61" s="389"/>
      <c r="V61" s="389"/>
      <c r="W61" s="390"/>
    </row>
    <row r="62" spans="1:23" x14ac:dyDescent="0.25">
      <c r="A62" s="323">
        <f>Eingabe!B107</f>
        <v>7401</v>
      </c>
      <c r="B62" s="355" t="s">
        <v>6</v>
      </c>
      <c r="C62" s="252">
        <f>Eingabe!C107</f>
        <v>7500</v>
      </c>
      <c r="D62" s="379"/>
      <c r="E62" s="380"/>
      <c r="F62" s="380"/>
      <c r="G62" s="380"/>
      <c r="H62" s="381"/>
      <c r="I62" s="382"/>
      <c r="J62" s="383"/>
      <c r="K62" s="383"/>
      <c r="L62" s="383"/>
      <c r="M62" s="384"/>
      <c r="N62" s="385"/>
      <c r="O62" s="386"/>
      <c r="P62" s="386"/>
      <c r="Q62" s="386"/>
      <c r="R62" s="387"/>
      <c r="S62" s="388"/>
      <c r="T62" s="389"/>
      <c r="U62" s="389"/>
      <c r="V62" s="389"/>
      <c r="W62" s="390"/>
    </row>
    <row r="63" spans="1:23" x14ac:dyDescent="0.25">
      <c r="A63" s="323">
        <f>Eingabe!B108</f>
        <v>7501</v>
      </c>
      <c r="B63" s="355" t="s">
        <v>6</v>
      </c>
      <c r="C63" s="252">
        <f>Eingabe!C108</f>
        <v>7600</v>
      </c>
      <c r="D63" s="379"/>
      <c r="E63" s="380"/>
      <c r="F63" s="380"/>
      <c r="G63" s="380"/>
      <c r="H63" s="381"/>
      <c r="I63" s="382"/>
      <c r="J63" s="383"/>
      <c r="K63" s="383"/>
      <c r="L63" s="383"/>
      <c r="M63" s="384"/>
      <c r="N63" s="385"/>
      <c r="O63" s="386"/>
      <c r="P63" s="386"/>
      <c r="Q63" s="386"/>
      <c r="R63" s="387"/>
      <c r="S63" s="388"/>
      <c r="T63" s="389"/>
      <c r="U63" s="389"/>
      <c r="V63" s="389"/>
      <c r="W63" s="390"/>
    </row>
    <row r="64" spans="1:23" x14ac:dyDescent="0.25">
      <c r="A64" s="323">
        <f>Eingabe!B109</f>
        <v>7601</v>
      </c>
      <c r="B64" s="355" t="s">
        <v>6</v>
      </c>
      <c r="C64" s="252">
        <f>Eingabe!C109</f>
        <v>7700</v>
      </c>
      <c r="D64" s="379"/>
      <c r="E64" s="380"/>
      <c r="F64" s="380"/>
      <c r="G64" s="380"/>
      <c r="H64" s="381"/>
      <c r="I64" s="382"/>
      <c r="J64" s="383"/>
      <c r="K64" s="383"/>
      <c r="L64" s="383"/>
      <c r="M64" s="384"/>
      <c r="N64" s="385"/>
      <c r="O64" s="386"/>
      <c r="P64" s="386"/>
      <c r="Q64" s="386"/>
      <c r="R64" s="387"/>
      <c r="S64" s="388"/>
      <c r="T64" s="389"/>
      <c r="U64" s="389"/>
      <c r="V64" s="389"/>
      <c r="W64" s="390"/>
    </row>
    <row r="65" spans="1:23" x14ac:dyDescent="0.25">
      <c r="A65" s="323">
        <f>Eingabe!B110</f>
        <v>7701</v>
      </c>
      <c r="B65" s="355" t="s">
        <v>6</v>
      </c>
      <c r="C65" s="252">
        <f>Eingabe!C110</f>
        <v>7800</v>
      </c>
      <c r="D65" s="379"/>
      <c r="E65" s="380"/>
      <c r="F65" s="380"/>
      <c r="G65" s="380"/>
      <c r="H65" s="381"/>
      <c r="I65" s="382"/>
      <c r="J65" s="383"/>
      <c r="K65" s="383"/>
      <c r="L65" s="383"/>
      <c r="M65" s="384"/>
      <c r="N65" s="385"/>
      <c r="O65" s="386"/>
      <c r="P65" s="386"/>
      <c r="Q65" s="386"/>
      <c r="R65" s="387"/>
      <c r="S65" s="388"/>
      <c r="T65" s="389"/>
      <c r="U65" s="389"/>
      <c r="V65" s="389"/>
      <c r="W65" s="390"/>
    </row>
    <row r="66" spans="1:23" x14ac:dyDescent="0.25">
      <c r="A66" s="323">
        <f>Eingabe!B111</f>
        <v>7801</v>
      </c>
      <c r="B66" s="355" t="s">
        <v>6</v>
      </c>
      <c r="C66" s="252">
        <f>Eingabe!C111</f>
        <v>7900</v>
      </c>
      <c r="D66" s="379"/>
      <c r="E66" s="380"/>
      <c r="F66" s="380"/>
      <c r="G66" s="380"/>
      <c r="H66" s="381"/>
      <c r="I66" s="382"/>
      <c r="J66" s="383"/>
      <c r="K66" s="383"/>
      <c r="L66" s="383"/>
      <c r="M66" s="384"/>
      <c r="N66" s="385"/>
      <c r="O66" s="386"/>
      <c r="P66" s="386"/>
      <c r="Q66" s="386"/>
      <c r="R66" s="387"/>
      <c r="S66" s="388"/>
      <c r="T66" s="389"/>
      <c r="U66" s="389"/>
      <c r="V66" s="389"/>
      <c r="W66" s="390"/>
    </row>
    <row r="67" spans="1:23" x14ac:dyDescent="0.25">
      <c r="A67" s="323">
        <f>Eingabe!B112</f>
        <v>7901</v>
      </c>
      <c r="B67" s="355" t="s">
        <v>6</v>
      </c>
      <c r="C67" s="252">
        <f>Eingabe!C112</f>
        <v>8000</v>
      </c>
      <c r="D67" s="379"/>
      <c r="E67" s="380"/>
      <c r="F67" s="380"/>
      <c r="G67" s="380"/>
      <c r="H67" s="381"/>
      <c r="I67" s="382"/>
      <c r="J67" s="383"/>
      <c r="K67" s="383"/>
      <c r="L67" s="383"/>
      <c r="M67" s="384"/>
      <c r="N67" s="385"/>
      <c r="O67" s="386"/>
      <c r="P67" s="386"/>
      <c r="Q67" s="386"/>
      <c r="R67" s="387"/>
      <c r="S67" s="388"/>
      <c r="T67" s="389"/>
      <c r="U67" s="389"/>
      <c r="V67" s="389"/>
      <c r="W67" s="390"/>
    </row>
    <row r="68" spans="1:23" x14ac:dyDescent="0.25">
      <c r="A68" s="323">
        <f>Eingabe!B113</f>
        <v>8001</v>
      </c>
      <c r="B68" s="355" t="s">
        <v>6</v>
      </c>
      <c r="C68" s="252">
        <f>Eingabe!C113</f>
        <v>8100</v>
      </c>
      <c r="D68" s="379"/>
      <c r="E68" s="380"/>
      <c r="F68" s="380"/>
      <c r="G68" s="380"/>
      <c r="H68" s="381"/>
      <c r="I68" s="382"/>
      <c r="J68" s="383"/>
      <c r="K68" s="383"/>
      <c r="L68" s="383"/>
      <c r="M68" s="384"/>
      <c r="N68" s="385"/>
      <c r="O68" s="386"/>
      <c r="P68" s="386"/>
      <c r="Q68" s="386"/>
      <c r="R68" s="387"/>
      <c r="S68" s="388"/>
      <c r="T68" s="389"/>
      <c r="U68" s="389"/>
      <c r="V68" s="389"/>
      <c r="W68" s="390"/>
    </row>
    <row r="69" spans="1:23" x14ac:dyDescent="0.25">
      <c r="A69" s="323">
        <f>Eingabe!B114</f>
        <v>8101</v>
      </c>
      <c r="B69" s="355" t="s">
        <v>6</v>
      </c>
      <c r="C69" s="252">
        <f>Eingabe!C114</f>
        <v>8200</v>
      </c>
      <c r="D69" s="379"/>
      <c r="E69" s="380"/>
      <c r="F69" s="380"/>
      <c r="G69" s="380"/>
      <c r="H69" s="381"/>
      <c r="I69" s="382"/>
      <c r="J69" s="383"/>
      <c r="K69" s="383"/>
      <c r="L69" s="383"/>
      <c r="M69" s="384"/>
      <c r="N69" s="385"/>
      <c r="O69" s="386"/>
      <c r="P69" s="386"/>
      <c r="Q69" s="386"/>
      <c r="R69" s="387"/>
      <c r="S69" s="388"/>
      <c r="T69" s="389"/>
      <c r="U69" s="389"/>
      <c r="V69" s="389"/>
      <c r="W69" s="390"/>
    </row>
    <row r="70" spans="1:23" hidden="1" x14ac:dyDescent="0.25">
      <c r="A70" s="323">
        <f>Eingabe!B115</f>
        <v>8201</v>
      </c>
      <c r="B70" s="355" t="s">
        <v>6</v>
      </c>
      <c r="C70" s="252">
        <f>Eingabe!D115</f>
        <v>8300</v>
      </c>
      <c r="D70" s="379"/>
      <c r="E70" s="380"/>
      <c r="F70" s="380"/>
      <c r="G70" s="380"/>
      <c r="H70" s="381"/>
      <c r="I70" s="382"/>
      <c r="J70" s="383"/>
      <c r="K70" s="383"/>
      <c r="L70" s="383"/>
      <c r="M70" s="384"/>
      <c r="N70" s="385"/>
      <c r="O70" s="386"/>
      <c r="P70" s="386"/>
      <c r="Q70" s="386"/>
      <c r="R70" s="387"/>
      <c r="S70" s="388"/>
      <c r="T70" s="389"/>
      <c r="U70" s="389"/>
      <c r="V70" s="389"/>
      <c r="W70" s="390"/>
    </row>
    <row r="71" spans="1:23" hidden="1" x14ac:dyDescent="0.25">
      <c r="A71" s="323">
        <f>Eingabe!B116</f>
        <v>8301</v>
      </c>
      <c r="B71" s="355" t="s">
        <v>6</v>
      </c>
      <c r="C71" s="252">
        <f>Eingabe!D116</f>
        <v>8400</v>
      </c>
      <c r="D71" s="379"/>
      <c r="E71" s="380"/>
      <c r="F71" s="380"/>
      <c r="G71" s="380"/>
      <c r="H71" s="381"/>
      <c r="I71" s="382"/>
      <c r="J71" s="383"/>
      <c r="K71" s="383"/>
      <c r="L71" s="383"/>
      <c r="M71" s="384"/>
      <c r="N71" s="385"/>
      <c r="O71" s="386"/>
      <c r="P71" s="386"/>
      <c r="Q71" s="386"/>
      <c r="R71" s="387"/>
      <c r="S71" s="388"/>
      <c r="T71" s="389"/>
      <c r="U71" s="389"/>
      <c r="V71" s="389"/>
      <c r="W71" s="390"/>
    </row>
    <row r="72" spans="1:23" hidden="1" x14ac:dyDescent="0.25">
      <c r="A72" s="323">
        <f>Eingabe!B117</f>
        <v>8401</v>
      </c>
      <c r="B72" s="355" t="s">
        <v>6</v>
      </c>
      <c r="C72" s="252">
        <f>Eingabe!D117</f>
        <v>8500</v>
      </c>
      <c r="D72" s="379"/>
      <c r="E72" s="380"/>
      <c r="F72" s="380"/>
      <c r="G72" s="380"/>
      <c r="H72" s="381"/>
      <c r="I72" s="382"/>
      <c r="J72" s="383"/>
      <c r="K72" s="383"/>
      <c r="L72" s="383"/>
      <c r="M72" s="384"/>
      <c r="N72" s="385"/>
      <c r="O72" s="386"/>
      <c r="P72" s="386"/>
      <c r="Q72" s="386"/>
      <c r="R72" s="387"/>
      <c r="S72" s="388"/>
      <c r="T72" s="389"/>
      <c r="U72" s="389"/>
      <c r="V72" s="389"/>
      <c r="W72" s="390"/>
    </row>
    <row r="73" spans="1:23" hidden="1" x14ac:dyDescent="0.25">
      <c r="A73" s="323">
        <f>Eingabe!B118</f>
        <v>8501</v>
      </c>
      <c r="B73" s="355" t="s">
        <v>6</v>
      </c>
      <c r="C73" s="252">
        <f>Eingabe!D118</f>
        <v>8600</v>
      </c>
      <c r="D73" s="379"/>
      <c r="E73" s="380"/>
      <c r="F73" s="380"/>
      <c r="G73" s="380"/>
      <c r="H73" s="381"/>
      <c r="I73" s="382"/>
      <c r="J73" s="383"/>
      <c r="K73" s="383"/>
      <c r="L73" s="383"/>
      <c r="M73" s="384"/>
      <c r="N73" s="385"/>
      <c r="O73" s="386"/>
      <c r="P73" s="386"/>
      <c r="Q73" s="386"/>
      <c r="R73" s="387"/>
      <c r="S73" s="388"/>
      <c r="T73" s="389"/>
      <c r="U73" s="389"/>
      <c r="V73" s="389"/>
      <c r="W73" s="390"/>
    </row>
    <row r="74" spans="1:23" hidden="1" x14ac:dyDescent="0.25">
      <c r="A74" s="323">
        <f>Eingabe!B119</f>
        <v>8601</v>
      </c>
      <c r="B74" s="355" t="s">
        <v>6</v>
      </c>
      <c r="C74" s="252">
        <f>Eingabe!D119</f>
        <v>8700</v>
      </c>
      <c r="D74" s="379"/>
      <c r="E74" s="380"/>
      <c r="F74" s="380"/>
      <c r="G74" s="380"/>
      <c r="H74" s="381"/>
      <c r="I74" s="382"/>
      <c r="J74" s="383"/>
      <c r="K74" s="383"/>
      <c r="L74" s="383"/>
      <c r="M74" s="384"/>
      <c r="N74" s="385"/>
      <c r="O74" s="386"/>
      <c r="P74" s="386"/>
      <c r="Q74" s="386"/>
      <c r="R74" s="387"/>
      <c r="S74" s="388"/>
      <c r="T74" s="389"/>
      <c r="U74" s="389"/>
      <c r="V74" s="389"/>
      <c r="W74" s="390"/>
    </row>
    <row r="75" spans="1:23" hidden="1" x14ac:dyDescent="0.25">
      <c r="A75" s="323">
        <f>Eingabe!B120</f>
        <v>8701</v>
      </c>
      <c r="B75" s="355" t="s">
        <v>6</v>
      </c>
      <c r="C75" s="252">
        <f>Eingabe!D120</f>
        <v>8800</v>
      </c>
      <c r="D75" s="379"/>
      <c r="E75" s="380"/>
      <c r="F75" s="380"/>
      <c r="G75" s="380"/>
      <c r="H75" s="381"/>
      <c r="I75" s="382"/>
      <c r="J75" s="383"/>
      <c r="K75" s="383"/>
      <c r="L75" s="383"/>
      <c r="M75" s="384"/>
      <c r="N75" s="385"/>
      <c r="O75" s="386"/>
      <c r="P75" s="386"/>
      <c r="Q75" s="386"/>
      <c r="R75" s="387"/>
      <c r="S75" s="388"/>
      <c r="T75" s="389"/>
      <c r="U75" s="389"/>
      <c r="V75" s="389"/>
      <c r="W75" s="390"/>
    </row>
    <row r="76" spans="1:23" hidden="1" x14ac:dyDescent="0.25">
      <c r="A76" s="323">
        <f>Eingabe!B121</f>
        <v>8801</v>
      </c>
      <c r="B76" s="355" t="s">
        <v>6</v>
      </c>
      <c r="C76" s="252">
        <f>Eingabe!D121</f>
        <v>8900</v>
      </c>
      <c r="D76" s="379"/>
      <c r="E76" s="380"/>
      <c r="F76" s="380"/>
      <c r="G76" s="380"/>
      <c r="H76" s="381"/>
      <c r="I76" s="382"/>
      <c r="J76" s="383"/>
      <c r="K76" s="383"/>
      <c r="L76" s="383"/>
      <c r="M76" s="384"/>
      <c r="N76" s="385"/>
      <c r="O76" s="386"/>
      <c r="P76" s="386"/>
      <c r="Q76" s="386"/>
      <c r="R76" s="387"/>
      <c r="S76" s="388"/>
      <c r="T76" s="389"/>
      <c r="U76" s="389"/>
      <c r="V76" s="389"/>
      <c r="W76" s="390"/>
    </row>
    <row r="77" spans="1:23" hidden="1" x14ac:dyDescent="0.25">
      <c r="A77" s="323">
        <f>Eingabe!B122</f>
        <v>8901</v>
      </c>
      <c r="B77" s="355" t="s">
        <v>6</v>
      </c>
      <c r="C77" s="252">
        <f>Eingabe!D122</f>
        <v>9000</v>
      </c>
      <c r="D77" s="379"/>
      <c r="E77" s="380"/>
      <c r="F77" s="380"/>
      <c r="G77" s="380"/>
      <c r="H77" s="381"/>
      <c r="I77" s="382"/>
      <c r="J77" s="383"/>
      <c r="K77" s="383"/>
      <c r="L77" s="383"/>
      <c r="M77" s="384"/>
      <c r="N77" s="385"/>
      <c r="O77" s="386"/>
      <c r="P77" s="386"/>
      <c r="Q77" s="386"/>
      <c r="R77" s="387"/>
      <c r="S77" s="388"/>
      <c r="T77" s="389"/>
      <c r="U77" s="389"/>
      <c r="V77" s="389"/>
      <c r="W77" s="390"/>
    </row>
    <row r="78" spans="1:23" hidden="1" x14ac:dyDescent="0.25">
      <c r="A78" s="323">
        <f>Eingabe!B123</f>
        <v>9001</v>
      </c>
      <c r="B78" s="355" t="s">
        <v>6</v>
      </c>
      <c r="C78" s="252">
        <f>Eingabe!D123</f>
        <v>9100</v>
      </c>
      <c r="D78" s="379"/>
      <c r="E78" s="380"/>
      <c r="F78" s="380"/>
      <c r="G78" s="380"/>
      <c r="H78" s="381"/>
      <c r="I78" s="382"/>
      <c r="J78" s="383"/>
      <c r="K78" s="383"/>
      <c r="L78" s="383"/>
      <c r="M78" s="384"/>
      <c r="N78" s="385"/>
      <c r="O78" s="386"/>
      <c r="P78" s="386"/>
      <c r="Q78" s="386"/>
      <c r="R78" s="387"/>
      <c r="S78" s="388"/>
      <c r="T78" s="389"/>
      <c r="U78" s="389"/>
      <c r="V78" s="389"/>
      <c r="W78" s="390"/>
    </row>
    <row r="79" spans="1:23" hidden="1" x14ac:dyDescent="0.25">
      <c r="A79" s="323">
        <f>Eingabe!B124</f>
        <v>9101</v>
      </c>
      <c r="B79" s="355" t="s">
        <v>6</v>
      </c>
      <c r="C79" s="252">
        <f>Eingabe!D124</f>
        <v>9200</v>
      </c>
      <c r="D79" s="379"/>
      <c r="E79" s="380"/>
      <c r="F79" s="380"/>
      <c r="G79" s="380"/>
      <c r="H79" s="381"/>
      <c r="I79" s="382"/>
      <c r="J79" s="383"/>
      <c r="K79" s="383"/>
      <c r="L79" s="383"/>
      <c r="M79" s="384"/>
      <c r="N79" s="385"/>
      <c r="O79" s="386"/>
      <c r="P79" s="386"/>
      <c r="Q79" s="386"/>
      <c r="R79" s="387"/>
      <c r="S79" s="388"/>
      <c r="T79" s="389"/>
      <c r="U79" s="389"/>
      <c r="V79" s="389"/>
      <c r="W79" s="390"/>
    </row>
    <row r="80" spans="1:23" hidden="1" x14ac:dyDescent="0.25">
      <c r="A80" s="323">
        <f>Eingabe!B125</f>
        <v>9201</v>
      </c>
      <c r="B80" s="355" t="s">
        <v>6</v>
      </c>
      <c r="C80" s="252">
        <f>Eingabe!D125</f>
        <v>9300</v>
      </c>
      <c r="D80" s="379"/>
      <c r="E80" s="380"/>
      <c r="F80" s="380"/>
      <c r="G80" s="380"/>
      <c r="H80" s="381"/>
      <c r="I80" s="382"/>
      <c r="J80" s="383"/>
      <c r="K80" s="383"/>
      <c r="L80" s="383"/>
      <c r="M80" s="384"/>
      <c r="N80" s="385"/>
      <c r="O80" s="386"/>
      <c r="P80" s="386"/>
      <c r="Q80" s="386"/>
      <c r="R80" s="387"/>
      <c r="S80" s="388"/>
      <c r="T80" s="389"/>
      <c r="U80" s="389"/>
      <c r="V80" s="389"/>
      <c r="W80" s="390"/>
    </row>
    <row r="81" spans="1:23" ht="30.75" thickBot="1" x14ac:dyDescent="0.3">
      <c r="A81" s="323">
        <f>Eingabe!B126</f>
        <v>8201</v>
      </c>
      <c r="B81" s="355" t="s">
        <v>7</v>
      </c>
      <c r="C81" s="252"/>
      <c r="D81" s="391"/>
      <c r="E81" s="392"/>
      <c r="F81" s="392"/>
      <c r="G81" s="392"/>
      <c r="H81" s="393"/>
      <c r="I81" s="394"/>
      <c r="J81" s="395"/>
      <c r="K81" s="395"/>
      <c r="L81" s="395"/>
      <c r="M81" s="396"/>
      <c r="N81" s="397"/>
      <c r="O81" s="398"/>
      <c r="P81" s="398"/>
      <c r="Q81" s="398"/>
      <c r="R81" s="399"/>
      <c r="S81" s="400"/>
      <c r="T81" s="401"/>
      <c r="U81" s="401"/>
      <c r="V81" s="401"/>
      <c r="W81" s="402"/>
    </row>
    <row r="82" spans="1:23" ht="15.75" thickBot="1" x14ac:dyDescent="0.3">
      <c r="A82" s="525" t="s">
        <v>171</v>
      </c>
      <c r="B82" s="525"/>
      <c r="C82" s="461"/>
      <c r="D82" s="302">
        <f>SUM(D8:D81)</f>
        <v>0</v>
      </c>
      <c r="E82" s="303">
        <f t="shared" ref="E82:H82" si="0">SUM(E8:E81)</f>
        <v>0</v>
      </c>
      <c r="F82" s="303">
        <f t="shared" si="0"/>
        <v>0</v>
      </c>
      <c r="G82" s="303">
        <f t="shared" si="0"/>
        <v>0</v>
      </c>
      <c r="H82" s="304">
        <f t="shared" si="0"/>
        <v>0</v>
      </c>
      <c r="I82" s="305">
        <f>SUM(I8:I81)</f>
        <v>0</v>
      </c>
      <c r="J82" s="306">
        <f t="shared" ref="J82:M82" si="1">SUM(J8:J81)</f>
        <v>0</v>
      </c>
      <c r="K82" s="306">
        <f t="shared" si="1"/>
        <v>0</v>
      </c>
      <c r="L82" s="306">
        <f t="shared" si="1"/>
        <v>0</v>
      </c>
      <c r="M82" s="307">
        <f t="shared" si="1"/>
        <v>0</v>
      </c>
      <c r="N82" s="308">
        <f>SUM(N8:N81)</f>
        <v>0</v>
      </c>
      <c r="O82" s="309">
        <f t="shared" ref="O82:R82" si="2">SUM(O8:O81)</f>
        <v>0</v>
      </c>
      <c r="P82" s="309">
        <f t="shared" si="2"/>
        <v>0</v>
      </c>
      <c r="Q82" s="309">
        <f t="shared" si="2"/>
        <v>0</v>
      </c>
      <c r="R82" s="310">
        <f t="shared" si="2"/>
        <v>0</v>
      </c>
      <c r="S82" s="311">
        <f>SUM(S8:S81)</f>
        <v>0</v>
      </c>
      <c r="T82" s="312">
        <f t="shared" ref="T82:W82" si="3">SUM(T8:T81)</f>
        <v>0</v>
      </c>
      <c r="U82" s="312">
        <f t="shared" si="3"/>
        <v>0</v>
      </c>
      <c r="V82" s="312">
        <f t="shared" si="3"/>
        <v>0</v>
      </c>
      <c r="W82" s="313">
        <f t="shared" si="3"/>
        <v>0</v>
      </c>
    </row>
  </sheetData>
  <sheetProtection algorithmName="SHA-512" hashValue="GO5vXGCgZpfI1wNTxN7JEIuiU9JUPw7Y3F0238HGvOjRdLI3nXyl41qFwsDG1BsZrGeJAN4WzpODdwNWwxxvJA==" saltValue="HaTKy6nF3ZWFlNBcAyqrUQ==" spinCount="100000" sheet="1" objects="1" scenarios="1"/>
  <mergeCells count="5">
    <mergeCell ref="A4:C4"/>
    <mergeCell ref="A5:C5"/>
    <mergeCell ref="A6:C6"/>
    <mergeCell ref="A7:C7"/>
    <mergeCell ref="A82:C82"/>
  </mergeCells>
  <printOptions horizontalCentered="1"/>
  <pageMargins left="0.70866141732283472" right="0.70866141732283472" top="0.78740157480314965" bottom="0.78740157480314965"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CCDCA8"/>
    <pageSetUpPr fitToPage="1"/>
  </sheetPr>
  <dimension ref="A1:X100"/>
  <sheetViews>
    <sheetView showGridLines="0" zoomScale="80" zoomScaleNormal="80" workbookViewId="0">
      <selection activeCell="J99" sqref="J99"/>
    </sheetView>
  </sheetViews>
  <sheetFormatPr baseColWidth="10" defaultRowHeight="15" x14ac:dyDescent="0.25"/>
  <cols>
    <col min="1" max="1" width="9.42578125" customWidth="1"/>
    <col min="2" max="2" width="7.28515625" customWidth="1"/>
    <col min="3" max="3" width="10.140625" customWidth="1"/>
    <col min="24" max="24" width="16.85546875" customWidth="1"/>
  </cols>
  <sheetData>
    <row r="1" spans="1:24" ht="18.75" x14ac:dyDescent="0.3">
      <c r="A1" s="347">
        <f>Eingabe!G1</f>
        <v>0</v>
      </c>
    </row>
    <row r="2" spans="1:24" ht="18.75" x14ac:dyDescent="0.3">
      <c r="A2" s="347" t="str">
        <f>Eingabe!B3</f>
        <v>Elternbeiträge</v>
      </c>
    </row>
    <row r="3" spans="1:24" ht="15.75" thickBot="1" x14ac:dyDescent="0.3"/>
    <row r="4" spans="1:24" x14ac:dyDescent="0.25">
      <c r="A4" s="474" t="str">
        <f>Eingabe!B48</f>
        <v xml:space="preserve">Familien mit </v>
      </c>
      <c r="B4" s="474"/>
      <c r="C4" s="475"/>
      <c r="D4" s="219" t="str">
        <f>Eingabe!E48</f>
        <v>einem Kind</v>
      </c>
      <c r="E4" s="253"/>
      <c r="F4" s="253"/>
      <c r="G4" s="221"/>
      <c r="H4" s="254"/>
      <c r="I4" s="219" t="str">
        <f>Eingabe!L48</f>
        <v>zwei Kindern</v>
      </c>
      <c r="J4" s="221"/>
      <c r="K4" s="263"/>
      <c r="L4" s="263"/>
      <c r="M4" s="348"/>
      <c r="N4" s="272" t="str">
        <f>Eingabe!S48</f>
        <v>drei Kindern</v>
      </c>
      <c r="O4" s="221"/>
      <c r="P4" s="221"/>
      <c r="Q4" s="221"/>
      <c r="R4" s="348"/>
      <c r="S4" s="219" t="str">
        <f>Eingabe!Z48</f>
        <v>vier Kindern</v>
      </c>
      <c r="T4" s="221"/>
      <c r="U4" s="221"/>
      <c r="V4" s="221"/>
      <c r="W4" s="348"/>
    </row>
    <row r="5" spans="1:24" ht="42" hidden="1" customHeight="1" x14ac:dyDescent="0.25">
      <c r="A5" s="520" t="str">
        <f>Eingabe!B50</f>
        <v>prozentuale Erhöhung mit steigendem Betreuungsumgang</v>
      </c>
      <c r="B5" s="521"/>
      <c r="C5" s="521"/>
      <c r="D5" s="255"/>
      <c r="E5" s="118">
        <f>Eingabe!J50</f>
        <v>0.05</v>
      </c>
      <c r="F5" s="118">
        <f>Eingabe!K50</f>
        <v>0.05</v>
      </c>
      <c r="G5" s="18"/>
      <c r="H5" s="256">
        <f>Eingabe!Q50</f>
        <v>0.05</v>
      </c>
      <c r="I5" s="264">
        <f>Eingabe!R50</f>
        <v>0.05</v>
      </c>
      <c r="J5" s="120"/>
      <c r="K5" s="121">
        <f>Eingabe!X50</f>
        <v>0.05</v>
      </c>
      <c r="L5" s="121">
        <f>Eingabe!Y50</f>
        <v>0.05</v>
      </c>
      <c r="M5" s="265"/>
      <c r="N5" s="273">
        <f>Eingabe!AC50</f>
        <v>0.02</v>
      </c>
      <c r="O5" s="123">
        <f>Eingabe!AF50</f>
        <v>0.05</v>
      </c>
      <c r="R5" s="349"/>
      <c r="S5" s="350"/>
      <c r="W5" s="349"/>
    </row>
    <row r="6" spans="1:24" x14ac:dyDescent="0.25">
      <c r="A6" s="522" t="str">
        <f>Eingabe!B51</f>
        <v>Betreuungsumfänge</v>
      </c>
      <c r="B6" s="522"/>
      <c r="C6" s="523"/>
      <c r="D6" s="257" t="str">
        <f>Eingabe!G51</f>
        <v>bis 6h</v>
      </c>
      <c r="E6" s="168" t="str">
        <f>IF(Eingabe!H5=Auswahltabelle!$A$7,"bis 5h","bis 7h")</f>
        <v>bis 7h</v>
      </c>
      <c r="F6" s="168" t="str">
        <f>IF(Eingabe!H5=Auswahltabelle!$A$7,"bis 5h","bis 8h")</f>
        <v>bis 8h</v>
      </c>
      <c r="G6" s="168" t="str">
        <f>Eingabe!J51</f>
        <v>bis 9h</v>
      </c>
      <c r="H6" s="258" t="str">
        <f>Eingabe!K51</f>
        <v>über 9h</v>
      </c>
      <c r="I6" s="266" t="str">
        <f>Eingabe!G51</f>
        <v>bis 6h</v>
      </c>
      <c r="J6" s="170" t="str">
        <f>IF(Eingabe!H5=Auswahltabelle!$A$7,"bis 5h","bis 7h")</f>
        <v>bis 7h</v>
      </c>
      <c r="K6" s="170" t="str">
        <f>IF(Eingabe!H5=Auswahltabelle!$A$7,"bis 5h","bis 8h")</f>
        <v>bis 8h</v>
      </c>
      <c r="L6" s="171" t="str">
        <f>Eingabe!Q51</f>
        <v>bis 9h</v>
      </c>
      <c r="M6" s="267" t="str">
        <f>Eingabe!R51</f>
        <v>über 9h</v>
      </c>
      <c r="N6" s="274" t="str">
        <f>Eingabe!G51</f>
        <v>bis 6h</v>
      </c>
      <c r="O6" s="172" t="str">
        <f>IF(Eingabe!H5=Auswahltabelle!$A$7,"bis 5h","bis 7h")</f>
        <v>bis 7h</v>
      </c>
      <c r="P6" s="172" t="str">
        <f>IF(Eingabe!H5=Auswahltabelle!$A$7,"bis 5h","bis 8h")</f>
        <v>bis 8h</v>
      </c>
      <c r="Q6" s="172" t="str">
        <f>Eingabe!X51</f>
        <v>bis 9h</v>
      </c>
      <c r="R6" s="275" t="str">
        <f>Eingabe!Y51</f>
        <v>über 9h</v>
      </c>
      <c r="S6" s="280" t="str">
        <f>Eingabe!G51</f>
        <v>bis 6h</v>
      </c>
      <c r="T6" s="173" t="str">
        <f>IF(Eingabe!H5=Auswahltabelle!$A$7,"bis 5h","bis 7h")</f>
        <v>bis 7h</v>
      </c>
      <c r="U6" s="173" t="str">
        <f>IF(Eingabe!H5=Auswahltabelle!$A$7,"bis 5h","bis 8h")</f>
        <v>bis 8h</v>
      </c>
      <c r="V6" s="173" t="str">
        <f>Eingabe!AE51</f>
        <v>bis 9h</v>
      </c>
      <c r="W6" s="281" t="str">
        <f>Eingabe!AF51</f>
        <v>über 9h</v>
      </c>
    </row>
    <row r="7" spans="1:24" ht="15.75" x14ac:dyDescent="0.25">
      <c r="A7" s="523" t="str">
        <f>Eingabe!B52</f>
        <v>Monatsnettoeinkommen</v>
      </c>
      <c r="B7" s="524"/>
      <c r="C7" s="524"/>
      <c r="D7" s="259" t="s">
        <v>170</v>
      </c>
      <c r="E7" s="174" t="s">
        <v>170</v>
      </c>
      <c r="F7" s="174" t="s">
        <v>170</v>
      </c>
      <c r="G7" s="175" t="s">
        <v>170</v>
      </c>
      <c r="H7" s="260" t="s">
        <v>170</v>
      </c>
      <c r="I7" s="268" t="s">
        <v>170</v>
      </c>
      <c r="J7" s="176" t="s">
        <v>170</v>
      </c>
      <c r="K7" s="176" t="s">
        <v>170</v>
      </c>
      <c r="L7" s="176" t="s">
        <v>170</v>
      </c>
      <c r="M7" s="269" t="s">
        <v>170</v>
      </c>
      <c r="N7" s="276" t="s">
        <v>170</v>
      </c>
      <c r="O7" s="178" t="s">
        <v>170</v>
      </c>
      <c r="P7" s="178" t="s">
        <v>170</v>
      </c>
      <c r="Q7" s="178" t="s">
        <v>170</v>
      </c>
      <c r="R7" s="277" t="s">
        <v>170</v>
      </c>
      <c r="S7" s="282" t="s">
        <v>170</v>
      </c>
      <c r="T7" s="179" t="s">
        <v>170</v>
      </c>
      <c r="U7" s="179" t="s">
        <v>170</v>
      </c>
      <c r="V7" s="179" t="s">
        <v>170</v>
      </c>
      <c r="W7" s="283" t="s">
        <v>170</v>
      </c>
      <c r="X7" s="351"/>
    </row>
    <row r="8" spans="1:24" x14ac:dyDescent="0.25">
      <c r="A8" s="152"/>
      <c r="B8" s="152" t="s">
        <v>6</v>
      </c>
      <c r="C8" s="251">
        <f>Eingabe!D53</f>
        <v>1666.67</v>
      </c>
      <c r="D8" s="261">
        <f>'Info_Elternbeiträge mit Grenzen'!D8*'Eingabe Kinderzahlen'!D8</f>
        <v>0</v>
      </c>
      <c r="E8" s="137">
        <f>'Info_Elternbeiträge mit Grenzen'!E8*'Eingabe Kinderzahlen'!E8</f>
        <v>0</v>
      </c>
      <c r="F8" s="137">
        <f>'Info_Elternbeiträge mit Grenzen'!F8*'Eingabe Kinderzahlen'!F8</f>
        <v>0</v>
      </c>
      <c r="G8" s="137">
        <f>'Info_Elternbeiträge mit Grenzen'!G8*'Eingabe Kinderzahlen'!G8</f>
        <v>0</v>
      </c>
      <c r="H8" s="262">
        <f>'Info_Elternbeiträge mit Grenzen'!H8*'Eingabe Kinderzahlen'!H8</f>
        <v>0</v>
      </c>
      <c r="I8" s="270">
        <f>'Info_Elternbeiträge mit Grenzen'!I8*'Eingabe Kinderzahlen'!I8</f>
        <v>0</v>
      </c>
      <c r="J8" s="143">
        <f>'Info_Elternbeiträge mit Grenzen'!J8*'Eingabe Kinderzahlen'!J8</f>
        <v>0</v>
      </c>
      <c r="K8" s="143">
        <f>'Info_Elternbeiträge mit Grenzen'!K8*'Eingabe Kinderzahlen'!K8</f>
        <v>0</v>
      </c>
      <c r="L8" s="143">
        <f>'Info_Elternbeiträge mit Grenzen'!L8*'Eingabe Kinderzahlen'!L8</f>
        <v>0</v>
      </c>
      <c r="M8" s="271">
        <f>'Info_Elternbeiträge mit Grenzen'!M8*'Eingabe Kinderzahlen'!M8</f>
        <v>0</v>
      </c>
      <c r="N8" s="278">
        <f>'Info_Elternbeiträge mit Grenzen'!N8*'Eingabe Kinderzahlen'!N8</f>
        <v>0</v>
      </c>
      <c r="O8" s="2">
        <f>'Info_Elternbeiträge mit Grenzen'!O8*'Eingabe Kinderzahlen'!O8</f>
        <v>0</v>
      </c>
      <c r="P8" s="2">
        <f>'Info_Elternbeiträge mit Grenzen'!P8*'Eingabe Kinderzahlen'!P8</f>
        <v>0</v>
      </c>
      <c r="Q8" s="2">
        <f>'Info_Elternbeiträge mit Grenzen'!Q8*'Eingabe Kinderzahlen'!Q8</f>
        <v>0</v>
      </c>
      <c r="R8" s="279">
        <f>'Info_Elternbeiträge mit Grenzen'!R8*'Eingabe Kinderzahlen'!R8</f>
        <v>0</v>
      </c>
      <c r="S8" s="284">
        <f>'Info_Elternbeiträge mit Grenzen'!S8*'Eingabe Kinderzahlen'!S8</f>
        <v>0</v>
      </c>
      <c r="T8" s="163">
        <f>'Info_Elternbeiträge mit Grenzen'!T8*'Eingabe Kinderzahlen'!T8</f>
        <v>0</v>
      </c>
      <c r="U8" s="163">
        <f>'Info_Elternbeiträge mit Grenzen'!U8*'Eingabe Kinderzahlen'!U8</f>
        <v>0</v>
      </c>
      <c r="V8" s="163">
        <f>'Info_Elternbeiträge mit Grenzen'!V8*'Eingabe Kinderzahlen'!V8</f>
        <v>0</v>
      </c>
      <c r="W8" s="285">
        <f>'Info_Elternbeiträge mit Grenzen'!W8*'Eingabe Kinderzahlen'!W8</f>
        <v>0</v>
      </c>
    </row>
    <row r="9" spans="1:24" x14ac:dyDescent="0.25">
      <c r="A9" s="353">
        <f>Eingabe!A54</f>
        <v>1666.68</v>
      </c>
      <c r="B9" s="152" t="s">
        <v>6</v>
      </c>
      <c r="C9" s="252">
        <f>Eingabe!D54</f>
        <v>2200</v>
      </c>
      <c r="D9" s="261">
        <f>'Info_Elternbeiträge mit Grenzen'!D9*'Eingabe Kinderzahlen'!D9</f>
        <v>0</v>
      </c>
      <c r="E9" s="137">
        <f>'Info_Elternbeiträge mit Grenzen'!E9*'Eingabe Kinderzahlen'!E9</f>
        <v>0</v>
      </c>
      <c r="F9" s="137">
        <f>'Info_Elternbeiträge mit Grenzen'!F9*'Eingabe Kinderzahlen'!F9</f>
        <v>0</v>
      </c>
      <c r="G9" s="137">
        <f>'Info_Elternbeiträge mit Grenzen'!G9*'Eingabe Kinderzahlen'!G9</f>
        <v>0</v>
      </c>
      <c r="H9" s="262">
        <f>'Info_Elternbeiträge mit Grenzen'!H9*'Eingabe Kinderzahlen'!H9</f>
        <v>0</v>
      </c>
      <c r="I9" s="270">
        <f>'Info_Elternbeiträge mit Grenzen'!I9*'Eingabe Kinderzahlen'!I9</f>
        <v>0</v>
      </c>
      <c r="J9" s="143">
        <f>'Info_Elternbeiträge mit Grenzen'!J9*'Eingabe Kinderzahlen'!J9</f>
        <v>0</v>
      </c>
      <c r="K9" s="143">
        <f>'Info_Elternbeiträge mit Grenzen'!K9*'Eingabe Kinderzahlen'!K9</f>
        <v>0</v>
      </c>
      <c r="L9" s="143">
        <f>'Info_Elternbeiträge mit Grenzen'!L9*'Eingabe Kinderzahlen'!L9</f>
        <v>0</v>
      </c>
      <c r="M9" s="271">
        <f>'Info_Elternbeiträge mit Grenzen'!M9*'Eingabe Kinderzahlen'!M9</f>
        <v>0</v>
      </c>
      <c r="N9" s="278">
        <f>'Info_Elternbeiträge mit Grenzen'!N9*'Eingabe Kinderzahlen'!N9</f>
        <v>0</v>
      </c>
      <c r="O9" s="2">
        <f>'Info_Elternbeiträge mit Grenzen'!O9*'Eingabe Kinderzahlen'!O9</f>
        <v>0</v>
      </c>
      <c r="P9" s="2">
        <f>'Info_Elternbeiträge mit Grenzen'!P9*'Eingabe Kinderzahlen'!P9</f>
        <v>0</v>
      </c>
      <c r="Q9" s="2">
        <f>'Info_Elternbeiträge mit Grenzen'!Q9*'Eingabe Kinderzahlen'!Q9</f>
        <v>0</v>
      </c>
      <c r="R9" s="279">
        <f>'Info_Elternbeiträge mit Grenzen'!R9*'Eingabe Kinderzahlen'!R9</f>
        <v>0</v>
      </c>
      <c r="S9" s="284">
        <f>'Info_Elternbeiträge mit Grenzen'!S9*'Eingabe Kinderzahlen'!S9</f>
        <v>0</v>
      </c>
      <c r="T9" s="163">
        <f>'Info_Elternbeiträge mit Grenzen'!T9*'Eingabe Kinderzahlen'!T9</f>
        <v>0</v>
      </c>
      <c r="U9" s="163">
        <f>'Info_Elternbeiträge mit Grenzen'!U9*'Eingabe Kinderzahlen'!U9</f>
        <v>0</v>
      </c>
      <c r="V9" s="163">
        <f>'Info_Elternbeiträge mit Grenzen'!V9*'Eingabe Kinderzahlen'!V9</f>
        <v>0</v>
      </c>
      <c r="W9" s="285">
        <f>'Info_Elternbeiträge mit Grenzen'!W9*'Eingabe Kinderzahlen'!W9</f>
        <v>0</v>
      </c>
      <c r="X9" s="356"/>
    </row>
    <row r="10" spans="1:24" x14ac:dyDescent="0.25">
      <c r="A10" s="323">
        <f>Eingabe!A55</f>
        <v>2201</v>
      </c>
      <c r="B10" s="152" t="s">
        <v>6</v>
      </c>
      <c r="C10" s="252">
        <f>Eingabe!D55</f>
        <v>2300</v>
      </c>
      <c r="D10" s="261">
        <f>'Info_Elternbeiträge mit Grenzen'!D10*'Eingabe Kinderzahlen'!D10</f>
        <v>0</v>
      </c>
      <c r="E10" s="137">
        <f>'Info_Elternbeiträge mit Grenzen'!E10*'Eingabe Kinderzahlen'!E10</f>
        <v>0</v>
      </c>
      <c r="F10" s="137">
        <f>'Info_Elternbeiträge mit Grenzen'!F10*'Eingabe Kinderzahlen'!F10</f>
        <v>0</v>
      </c>
      <c r="G10" s="137">
        <f>'Info_Elternbeiträge mit Grenzen'!G10*'Eingabe Kinderzahlen'!G10</f>
        <v>0</v>
      </c>
      <c r="H10" s="262">
        <f>'Info_Elternbeiträge mit Grenzen'!H10*'Eingabe Kinderzahlen'!H10</f>
        <v>0</v>
      </c>
      <c r="I10" s="270">
        <f>'Info_Elternbeiträge mit Grenzen'!I10*'Eingabe Kinderzahlen'!I10</f>
        <v>0</v>
      </c>
      <c r="J10" s="143">
        <f>'Info_Elternbeiträge mit Grenzen'!J10*'Eingabe Kinderzahlen'!J10</f>
        <v>0</v>
      </c>
      <c r="K10" s="143">
        <f>'Info_Elternbeiträge mit Grenzen'!K10*'Eingabe Kinderzahlen'!K10</f>
        <v>0</v>
      </c>
      <c r="L10" s="143">
        <f>'Info_Elternbeiträge mit Grenzen'!L10*'Eingabe Kinderzahlen'!L10</f>
        <v>0</v>
      </c>
      <c r="M10" s="271">
        <f>'Info_Elternbeiträge mit Grenzen'!M10*'Eingabe Kinderzahlen'!M10</f>
        <v>0</v>
      </c>
      <c r="N10" s="278">
        <f>'Info_Elternbeiträge mit Grenzen'!N10*'Eingabe Kinderzahlen'!N10</f>
        <v>0</v>
      </c>
      <c r="O10" s="2">
        <f>'Info_Elternbeiträge mit Grenzen'!O10*'Eingabe Kinderzahlen'!O10</f>
        <v>0</v>
      </c>
      <c r="P10" s="2">
        <f>'Info_Elternbeiträge mit Grenzen'!P10*'Eingabe Kinderzahlen'!P10</f>
        <v>0</v>
      </c>
      <c r="Q10" s="2">
        <f>'Info_Elternbeiträge mit Grenzen'!Q10*'Eingabe Kinderzahlen'!Q10</f>
        <v>0</v>
      </c>
      <c r="R10" s="279">
        <f>'Info_Elternbeiträge mit Grenzen'!R10*'Eingabe Kinderzahlen'!R10</f>
        <v>0</v>
      </c>
      <c r="S10" s="284">
        <f>'Info_Elternbeiträge mit Grenzen'!S10*'Eingabe Kinderzahlen'!S10</f>
        <v>0</v>
      </c>
      <c r="T10" s="163">
        <f>'Info_Elternbeiträge mit Grenzen'!T10*'Eingabe Kinderzahlen'!T10</f>
        <v>0</v>
      </c>
      <c r="U10" s="163">
        <f>'Info_Elternbeiträge mit Grenzen'!U10*'Eingabe Kinderzahlen'!U10</f>
        <v>0</v>
      </c>
      <c r="V10" s="163">
        <f>'Info_Elternbeiträge mit Grenzen'!V10*'Eingabe Kinderzahlen'!V10</f>
        <v>0</v>
      </c>
      <c r="W10" s="285">
        <f>'Info_Elternbeiträge mit Grenzen'!W10*'Eingabe Kinderzahlen'!W10</f>
        <v>0</v>
      </c>
      <c r="X10" s="356"/>
    </row>
    <row r="11" spans="1:24" x14ac:dyDescent="0.25">
      <c r="A11" s="323">
        <f>Eingabe!A56</f>
        <v>2301</v>
      </c>
      <c r="B11" s="152" t="s">
        <v>6</v>
      </c>
      <c r="C11" s="252">
        <f>Eingabe!D56</f>
        <v>2400</v>
      </c>
      <c r="D11" s="261">
        <f>'Info_Elternbeiträge mit Grenzen'!D11*'Eingabe Kinderzahlen'!D11</f>
        <v>0</v>
      </c>
      <c r="E11" s="137">
        <f>'Info_Elternbeiträge mit Grenzen'!E11*'Eingabe Kinderzahlen'!E11</f>
        <v>0</v>
      </c>
      <c r="F11" s="137">
        <f>'Info_Elternbeiträge mit Grenzen'!F11*'Eingabe Kinderzahlen'!F11</f>
        <v>0</v>
      </c>
      <c r="G11" s="137">
        <f>'Info_Elternbeiträge mit Grenzen'!G11*'Eingabe Kinderzahlen'!G11</f>
        <v>0</v>
      </c>
      <c r="H11" s="262">
        <f>'Info_Elternbeiträge mit Grenzen'!H11*'Eingabe Kinderzahlen'!H11</f>
        <v>0</v>
      </c>
      <c r="I11" s="270">
        <f>'Info_Elternbeiträge mit Grenzen'!I11*'Eingabe Kinderzahlen'!I11</f>
        <v>0</v>
      </c>
      <c r="J11" s="143">
        <f>'Info_Elternbeiträge mit Grenzen'!J11*'Eingabe Kinderzahlen'!J11</f>
        <v>0</v>
      </c>
      <c r="K11" s="143">
        <f>'Info_Elternbeiträge mit Grenzen'!K11*'Eingabe Kinderzahlen'!K11</f>
        <v>0</v>
      </c>
      <c r="L11" s="143">
        <f>'Info_Elternbeiträge mit Grenzen'!L11*'Eingabe Kinderzahlen'!L11</f>
        <v>0</v>
      </c>
      <c r="M11" s="271">
        <f>'Info_Elternbeiträge mit Grenzen'!M11*'Eingabe Kinderzahlen'!M11</f>
        <v>0</v>
      </c>
      <c r="N11" s="278">
        <f>'Info_Elternbeiträge mit Grenzen'!N11*'Eingabe Kinderzahlen'!N11</f>
        <v>0</v>
      </c>
      <c r="O11" s="2">
        <f>'Info_Elternbeiträge mit Grenzen'!O11*'Eingabe Kinderzahlen'!O11</f>
        <v>0</v>
      </c>
      <c r="P11" s="2">
        <f>'Info_Elternbeiträge mit Grenzen'!P11*'Eingabe Kinderzahlen'!P11</f>
        <v>0</v>
      </c>
      <c r="Q11" s="2">
        <f>'Info_Elternbeiträge mit Grenzen'!Q11*'Eingabe Kinderzahlen'!Q11</f>
        <v>0</v>
      </c>
      <c r="R11" s="279">
        <f>'Info_Elternbeiträge mit Grenzen'!R11*'Eingabe Kinderzahlen'!R11</f>
        <v>0</v>
      </c>
      <c r="S11" s="284">
        <f>'Info_Elternbeiträge mit Grenzen'!S11*'Eingabe Kinderzahlen'!S11</f>
        <v>0</v>
      </c>
      <c r="T11" s="163">
        <f>'Info_Elternbeiträge mit Grenzen'!T11*'Eingabe Kinderzahlen'!T11</f>
        <v>0</v>
      </c>
      <c r="U11" s="163">
        <f>'Info_Elternbeiträge mit Grenzen'!U11*'Eingabe Kinderzahlen'!U11</f>
        <v>0</v>
      </c>
      <c r="V11" s="163">
        <f>'Info_Elternbeiträge mit Grenzen'!V11*'Eingabe Kinderzahlen'!V11</f>
        <v>0</v>
      </c>
      <c r="W11" s="285">
        <f>'Info_Elternbeiträge mit Grenzen'!W11*'Eingabe Kinderzahlen'!W11</f>
        <v>0</v>
      </c>
      <c r="X11" s="356"/>
    </row>
    <row r="12" spans="1:24" x14ac:dyDescent="0.25">
      <c r="A12" s="323">
        <f>Eingabe!A57</f>
        <v>2401</v>
      </c>
      <c r="B12" s="152" t="s">
        <v>6</v>
      </c>
      <c r="C12" s="252">
        <f>Eingabe!D57</f>
        <v>2500</v>
      </c>
      <c r="D12" s="261">
        <f>'Info_Elternbeiträge mit Grenzen'!D12*'Eingabe Kinderzahlen'!D12</f>
        <v>0</v>
      </c>
      <c r="E12" s="137">
        <f>'Info_Elternbeiträge mit Grenzen'!E12*'Eingabe Kinderzahlen'!E12</f>
        <v>0</v>
      </c>
      <c r="F12" s="137">
        <f>'Info_Elternbeiträge mit Grenzen'!F12*'Eingabe Kinderzahlen'!F12</f>
        <v>0</v>
      </c>
      <c r="G12" s="137">
        <f>'Info_Elternbeiträge mit Grenzen'!G12*'Eingabe Kinderzahlen'!G12</f>
        <v>0</v>
      </c>
      <c r="H12" s="262">
        <f>'Info_Elternbeiträge mit Grenzen'!H12*'Eingabe Kinderzahlen'!H12</f>
        <v>0</v>
      </c>
      <c r="I12" s="270">
        <f>'Info_Elternbeiträge mit Grenzen'!I12*'Eingabe Kinderzahlen'!I12</f>
        <v>0</v>
      </c>
      <c r="J12" s="143">
        <f>'Info_Elternbeiträge mit Grenzen'!J12*'Eingabe Kinderzahlen'!J12</f>
        <v>0</v>
      </c>
      <c r="K12" s="143">
        <f>'Info_Elternbeiträge mit Grenzen'!K12*'Eingabe Kinderzahlen'!K12</f>
        <v>0</v>
      </c>
      <c r="L12" s="143">
        <f>'Info_Elternbeiträge mit Grenzen'!L12*'Eingabe Kinderzahlen'!L12</f>
        <v>0</v>
      </c>
      <c r="M12" s="271">
        <f>'Info_Elternbeiträge mit Grenzen'!M12*'Eingabe Kinderzahlen'!M12</f>
        <v>0</v>
      </c>
      <c r="N12" s="278">
        <f>'Info_Elternbeiträge mit Grenzen'!N12*'Eingabe Kinderzahlen'!N12</f>
        <v>0</v>
      </c>
      <c r="O12" s="2">
        <f>'Info_Elternbeiträge mit Grenzen'!O12*'Eingabe Kinderzahlen'!O12</f>
        <v>0</v>
      </c>
      <c r="P12" s="2">
        <f>'Info_Elternbeiträge mit Grenzen'!P12*'Eingabe Kinderzahlen'!P12</f>
        <v>0</v>
      </c>
      <c r="Q12" s="2">
        <f>'Info_Elternbeiträge mit Grenzen'!Q12*'Eingabe Kinderzahlen'!Q12</f>
        <v>0</v>
      </c>
      <c r="R12" s="279">
        <f>'Info_Elternbeiträge mit Grenzen'!R12*'Eingabe Kinderzahlen'!R12</f>
        <v>0</v>
      </c>
      <c r="S12" s="284">
        <f>'Info_Elternbeiträge mit Grenzen'!S12*'Eingabe Kinderzahlen'!S12</f>
        <v>0</v>
      </c>
      <c r="T12" s="163">
        <f>'Info_Elternbeiträge mit Grenzen'!T12*'Eingabe Kinderzahlen'!T12</f>
        <v>0</v>
      </c>
      <c r="U12" s="163">
        <f>'Info_Elternbeiträge mit Grenzen'!U12*'Eingabe Kinderzahlen'!U12</f>
        <v>0</v>
      </c>
      <c r="V12" s="163">
        <f>'Info_Elternbeiträge mit Grenzen'!V12*'Eingabe Kinderzahlen'!V12</f>
        <v>0</v>
      </c>
      <c r="W12" s="285">
        <f>'Info_Elternbeiträge mit Grenzen'!W12*'Eingabe Kinderzahlen'!W12</f>
        <v>0</v>
      </c>
      <c r="X12" s="356"/>
    </row>
    <row r="13" spans="1:24" x14ac:dyDescent="0.25">
      <c r="A13" s="323">
        <f>Eingabe!A58</f>
        <v>2501</v>
      </c>
      <c r="B13" s="152" t="s">
        <v>6</v>
      </c>
      <c r="C13" s="252">
        <f>Eingabe!D58</f>
        <v>2600</v>
      </c>
      <c r="D13" s="261">
        <f>'Info_Elternbeiträge mit Grenzen'!D13*'Eingabe Kinderzahlen'!D13</f>
        <v>0</v>
      </c>
      <c r="E13" s="137">
        <f>'Info_Elternbeiträge mit Grenzen'!E13*'Eingabe Kinderzahlen'!E13</f>
        <v>0</v>
      </c>
      <c r="F13" s="137">
        <f>'Info_Elternbeiträge mit Grenzen'!F13*'Eingabe Kinderzahlen'!F13</f>
        <v>0</v>
      </c>
      <c r="G13" s="137">
        <f>'Info_Elternbeiträge mit Grenzen'!G13*'Eingabe Kinderzahlen'!G13</f>
        <v>0</v>
      </c>
      <c r="H13" s="262">
        <f>'Info_Elternbeiträge mit Grenzen'!H13*'Eingabe Kinderzahlen'!H13</f>
        <v>0</v>
      </c>
      <c r="I13" s="270">
        <f>'Info_Elternbeiträge mit Grenzen'!I13*'Eingabe Kinderzahlen'!I13</f>
        <v>0</v>
      </c>
      <c r="J13" s="143">
        <f>'Info_Elternbeiträge mit Grenzen'!J13*'Eingabe Kinderzahlen'!J13</f>
        <v>0</v>
      </c>
      <c r="K13" s="143">
        <f>'Info_Elternbeiträge mit Grenzen'!K13*'Eingabe Kinderzahlen'!K13</f>
        <v>0</v>
      </c>
      <c r="L13" s="143">
        <f>'Info_Elternbeiträge mit Grenzen'!L13*'Eingabe Kinderzahlen'!L13</f>
        <v>0</v>
      </c>
      <c r="M13" s="271">
        <f>'Info_Elternbeiträge mit Grenzen'!M13*'Eingabe Kinderzahlen'!M13</f>
        <v>0</v>
      </c>
      <c r="N13" s="278">
        <f>'Info_Elternbeiträge mit Grenzen'!N13*'Eingabe Kinderzahlen'!N13</f>
        <v>0</v>
      </c>
      <c r="O13" s="2">
        <f>'Info_Elternbeiträge mit Grenzen'!O13*'Eingabe Kinderzahlen'!O13</f>
        <v>0</v>
      </c>
      <c r="P13" s="2">
        <f>'Info_Elternbeiträge mit Grenzen'!P13*'Eingabe Kinderzahlen'!P13</f>
        <v>0</v>
      </c>
      <c r="Q13" s="2">
        <f>'Info_Elternbeiträge mit Grenzen'!Q13*'Eingabe Kinderzahlen'!Q13</f>
        <v>0</v>
      </c>
      <c r="R13" s="279">
        <f>'Info_Elternbeiträge mit Grenzen'!R13*'Eingabe Kinderzahlen'!R13</f>
        <v>0</v>
      </c>
      <c r="S13" s="284">
        <f>'Info_Elternbeiträge mit Grenzen'!S13*'Eingabe Kinderzahlen'!S13</f>
        <v>0</v>
      </c>
      <c r="T13" s="163">
        <f>'Info_Elternbeiträge mit Grenzen'!T13*'Eingabe Kinderzahlen'!T13</f>
        <v>0</v>
      </c>
      <c r="U13" s="163">
        <f>'Info_Elternbeiträge mit Grenzen'!U13*'Eingabe Kinderzahlen'!U13</f>
        <v>0</v>
      </c>
      <c r="V13" s="163">
        <f>'Info_Elternbeiträge mit Grenzen'!V13*'Eingabe Kinderzahlen'!V13</f>
        <v>0</v>
      </c>
      <c r="W13" s="285">
        <f>'Info_Elternbeiträge mit Grenzen'!W13*'Eingabe Kinderzahlen'!W13</f>
        <v>0</v>
      </c>
      <c r="X13" s="356"/>
    </row>
    <row r="14" spans="1:24" x14ac:dyDescent="0.25">
      <c r="A14" s="323">
        <f>Eingabe!A59</f>
        <v>2601</v>
      </c>
      <c r="B14" s="152" t="s">
        <v>6</v>
      </c>
      <c r="C14" s="252">
        <f>Eingabe!D59</f>
        <v>2700</v>
      </c>
      <c r="D14" s="261">
        <f>'Info_Elternbeiträge mit Grenzen'!D14*'Eingabe Kinderzahlen'!D14</f>
        <v>0</v>
      </c>
      <c r="E14" s="137">
        <f>'Info_Elternbeiträge mit Grenzen'!E14*'Eingabe Kinderzahlen'!E14</f>
        <v>0</v>
      </c>
      <c r="F14" s="137">
        <f>'Info_Elternbeiträge mit Grenzen'!F14*'Eingabe Kinderzahlen'!F14</f>
        <v>0</v>
      </c>
      <c r="G14" s="137">
        <f>'Info_Elternbeiträge mit Grenzen'!G14*'Eingabe Kinderzahlen'!G14</f>
        <v>0</v>
      </c>
      <c r="H14" s="262">
        <f>'Info_Elternbeiträge mit Grenzen'!H14*'Eingabe Kinderzahlen'!H14</f>
        <v>0</v>
      </c>
      <c r="I14" s="270">
        <f>'Info_Elternbeiträge mit Grenzen'!I14*'Eingabe Kinderzahlen'!I14</f>
        <v>0</v>
      </c>
      <c r="J14" s="143">
        <f>'Info_Elternbeiträge mit Grenzen'!J14*'Eingabe Kinderzahlen'!J14</f>
        <v>0</v>
      </c>
      <c r="K14" s="143">
        <f>'Info_Elternbeiträge mit Grenzen'!K14*'Eingabe Kinderzahlen'!K14</f>
        <v>0</v>
      </c>
      <c r="L14" s="143">
        <f>'Info_Elternbeiträge mit Grenzen'!L14*'Eingabe Kinderzahlen'!L14</f>
        <v>0</v>
      </c>
      <c r="M14" s="271">
        <f>'Info_Elternbeiträge mit Grenzen'!M14*'Eingabe Kinderzahlen'!M14</f>
        <v>0</v>
      </c>
      <c r="N14" s="278">
        <f>'Info_Elternbeiträge mit Grenzen'!N14*'Eingabe Kinderzahlen'!N14</f>
        <v>0</v>
      </c>
      <c r="O14" s="2">
        <f>'Info_Elternbeiträge mit Grenzen'!O14*'Eingabe Kinderzahlen'!O14</f>
        <v>0</v>
      </c>
      <c r="P14" s="2">
        <f>'Info_Elternbeiträge mit Grenzen'!P14*'Eingabe Kinderzahlen'!P14</f>
        <v>0</v>
      </c>
      <c r="Q14" s="2">
        <f>'Info_Elternbeiträge mit Grenzen'!Q14*'Eingabe Kinderzahlen'!Q14</f>
        <v>0</v>
      </c>
      <c r="R14" s="279">
        <f>'Info_Elternbeiträge mit Grenzen'!R14*'Eingabe Kinderzahlen'!R14</f>
        <v>0</v>
      </c>
      <c r="S14" s="284">
        <f>'Info_Elternbeiträge mit Grenzen'!S14*'Eingabe Kinderzahlen'!S14</f>
        <v>0</v>
      </c>
      <c r="T14" s="163">
        <f>'Info_Elternbeiträge mit Grenzen'!T14*'Eingabe Kinderzahlen'!T14</f>
        <v>0</v>
      </c>
      <c r="U14" s="163">
        <f>'Info_Elternbeiträge mit Grenzen'!U14*'Eingabe Kinderzahlen'!U14</f>
        <v>0</v>
      </c>
      <c r="V14" s="163">
        <f>'Info_Elternbeiträge mit Grenzen'!V14*'Eingabe Kinderzahlen'!V14</f>
        <v>0</v>
      </c>
      <c r="W14" s="285">
        <f>'Info_Elternbeiträge mit Grenzen'!W14*'Eingabe Kinderzahlen'!W14</f>
        <v>0</v>
      </c>
    </row>
    <row r="15" spans="1:24" x14ac:dyDescent="0.25">
      <c r="A15" s="323">
        <f>Eingabe!A60</f>
        <v>2701</v>
      </c>
      <c r="B15" s="152" t="s">
        <v>6</v>
      </c>
      <c r="C15" s="252">
        <f>Eingabe!D60</f>
        <v>2800</v>
      </c>
      <c r="D15" s="261">
        <f>'Info_Elternbeiträge mit Grenzen'!D15*'Eingabe Kinderzahlen'!D15</f>
        <v>0</v>
      </c>
      <c r="E15" s="137">
        <f>'Info_Elternbeiträge mit Grenzen'!E15*'Eingabe Kinderzahlen'!E15</f>
        <v>0</v>
      </c>
      <c r="F15" s="137">
        <f>'Info_Elternbeiträge mit Grenzen'!F15*'Eingabe Kinderzahlen'!F15</f>
        <v>0</v>
      </c>
      <c r="G15" s="137">
        <f>'Info_Elternbeiträge mit Grenzen'!G15*'Eingabe Kinderzahlen'!G15</f>
        <v>0</v>
      </c>
      <c r="H15" s="262">
        <f>'Info_Elternbeiträge mit Grenzen'!H15*'Eingabe Kinderzahlen'!H15</f>
        <v>0</v>
      </c>
      <c r="I15" s="270">
        <f>'Info_Elternbeiträge mit Grenzen'!I15*'Eingabe Kinderzahlen'!I15</f>
        <v>0</v>
      </c>
      <c r="J15" s="143">
        <f>'Info_Elternbeiträge mit Grenzen'!J15*'Eingabe Kinderzahlen'!J15</f>
        <v>0</v>
      </c>
      <c r="K15" s="143">
        <f>'Info_Elternbeiträge mit Grenzen'!K15*'Eingabe Kinderzahlen'!K15</f>
        <v>0</v>
      </c>
      <c r="L15" s="143">
        <f>'Info_Elternbeiträge mit Grenzen'!L15*'Eingabe Kinderzahlen'!L15</f>
        <v>0</v>
      </c>
      <c r="M15" s="271">
        <f>'Info_Elternbeiträge mit Grenzen'!M15*'Eingabe Kinderzahlen'!M15</f>
        <v>0</v>
      </c>
      <c r="N15" s="278">
        <f>'Info_Elternbeiträge mit Grenzen'!N15*'Eingabe Kinderzahlen'!N15</f>
        <v>0</v>
      </c>
      <c r="O15" s="2">
        <f>'Info_Elternbeiträge mit Grenzen'!O15*'Eingabe Kinderzahlen'!O15</f>
        <v>0</v>
      </c>
      <c r="P15" s="2">
        <f>'Info_Elternbeiträge mit Grenzen'!P15*'Eingabe Kinderzahlen'!P15</f>
        <v>0</v>
      </c>
      <c r="Q15" s="2">
        <f>'Info_Elternbeiträge mit Grenzen'!Q15*'Eingabe Kinderzahlen'!Q15</f>
        <v>0</v>
      </c>
      <c r="R15" s="279">
        <f>'Info_Elternbeiträge mit Grenzen'!R15*'Eingabe Kinderzahlen'!R15</f>
        <v>0</v>
      </c>
      <c r="S15" s="284">
        <f>'Info_Elternbeiträge mit Grenzen'!S15*'Eingabe Kinderzahlen'!S15</f>
        <v>0</v>
      </c>
      <c r="T15" s="163">
        <f>'Info_Elternbeiträge mit Grenzen'!T15*'Eingabe Kinderzahlen'!T15</f>
        <v>0</v>
      </c>
      <c r="U15" s="163">
        <f>'Info_Elternbeiträge mit Grenzen'!U15*'Eingabe Kinderzahlen'!U15</f>
        <v>0</v>
      </c>
      <c r="V15" s="163">
        <f>'Info_Elternbeiträge mit Grenzen'!V15*'Eingabe Kinderzahlen'!V15</f>
        <v>0</v>
      </c>
      <c r="W15" s="285">
        <f>'Info_Elternbeiträge mit Grenzen'!W15*'Eingabe Kinderzahlen'!W15</f>
        <v>0</v>
      </c>
    </row>
    <row r="16" spans="1:24" x14ac:dyDescent="0.25">
      <c r="A16" s="323">
        <f>Eingabe!A61</f>
        <v>2801</v>
      </c>
      <c r="B16" s="152" t="s">
        <v>6</v>
      </c>
      <c r="C16" s="252">
        <f>Eingabe!D61</f>
        <v>2900</v>
      </c>
      <c r="D16" s="261">
        <f>'Info_Elternbeiträge mit Grenzen'!D16*'Eingabe Kinderzahlen'!D16</f>
        <v>0</v>
      </c>
      <c r="E16" s="137">
        <f>'Info_Elternbeiträge mit Grenzen'!E16*'Eingabe Kinderzahlen'!E16</f>
        <v>0</v>
      </c>
      <c r="F16" s="137">
        <f>'Info_Elternbeiträge mit Grenzen'!F16*'Eingabe Kinderzahlen'!F16</f>
        <v>0</v>
      </c>
      <c r="G16" s="137">
        <f>'Info_Elternbeiträge mit Grenzen'!G16*'Eingabe Kinderzahlen'!G16</f>
        <v>0</v>
      </c>
      <c r="H16" s="262">
        <f>'Info_Elternbeiträge mit Grenzen'!H16*'Eingabe Kinderzahlen'!H16</f>
        <v>0</v>
      </c>
      <c r="I16" s="270">
        <f>'Info_Elternbeiträge mit Grenzen'!I16*'Eingabe Kinderzahlen'!I16</f>
        <v>0</v>
      </c>
      <c r="J16" s="143">
        <f>'Info_Elternbeiträge mit Grenzen'!J16*'Eingabe Kinderzahlen'!J16</f>
        <v>0</v>
      </c>
      <c r="K16" s="143">
        <f>'Info_Elternbeiträge mit Grenzen'!K16*'Eingabe Kinderzahlen'!K16</f>
        <v>0</v>
      </c>
      <c r="L16" s="143">
        <f>'Info_Elternbeiträge mit Grenzen'!L16*'Eingabe Kinderzahlen'!L16</f>
        <v>0</v>
      </c>
      <c r="M16" s="271">
        <f>'Info_Elternbeiträge mit Grenzen'!M16*'Eingabe Kinderzahlen'!M16</f>
        <v>0</v>
      </c>
      <c r="N16" s="278">
        <f>'Info_Elternbeiträge mit Grenzen'!N16*'Eingabe Kinderzahlen'!N16</f>
        <v>0</v>
      </c>
      <c r="O16" s="2">
        <f>'Info_Elternbeiträge mit Grenzen'!O16*'Eingabe Kinderzahlen'!O16</f>
        <v>0</v>
      </c>
      <c r="P16" s="2">
        <f>'Info_Elternbeiträge mit Grenzen'!P16*'Eingabe Kinderzahlen'!P16</f>
        <v>0</v>
      </c>
      <c r="Q16" s="2">
        <f>'Info_Elternbeiträge mit Grenzen'!Q16*'Eingabe Kinderzahlen'!Q16</f>
        <v>0</v>
      </c>
      <c r="R16" s="279">
        <f>'Info_Elternbeiträge mit Grenzen'!R16*'Eingabe Kinderzahlen'!R16</f>
        <v>0</v>
      </c>
      <c r="S16" s="284">
        <f>'Info_Elternbeiträge mit Grenzen'!S16*'Eingabe Kinderzahlen'!S16</f>
        <v>0</v>
      </c>
      <c r="T16" s="163">
        <f>'Info_Elternbeiträge mit Grenzen'!T16*'Eingabe Kinderzahlen'!T16</f>
        <v>0</v>
      </c>
      <c r="U16" s="163">
        <f>'Info_Elternbeiträge mit Grenzen'!U16*'Eingabe Kinderzahlen'!U16</f>
        <v>0</v>
      </c>
      <c r="V16" s="163">
        <f>'Info_Elternbeiträge mit Grenzen'!V16*'Eingabe Kinderzahlen'!V16</f>
        <v>0</v>
      </c>
      <c r="W16" s="285">
        <f>'Info_Elternbeiträge mit Grenzen'!W16*'Eingabe Kinderzahlen'!W16</f>
        <v>0</v>
      </c>
    </row>
    <row r="17" spans="1:23" x14ac:dyDescent="0.25">
      <c r="A17" s="323">
        <f>Eingabe!A62</f>
        <v>2901</v>
      </c>
      <c r="B17" s="152" t="s">
        <v>6</v>
      </c>
      <c r="C17" s="252">
        <f>Eingabe!D62</f>
        <v>3000</v>
      </c>
      <c r="D17" s="261">
        <f>'Info_Elternbeiträge mit Grenzen'!D17*'Eingabe Kinderzahlen'!D17</f>
        <v>0</v>
      </c>
      <c r="E17" s="137">
        <f>'Info_Elternbeiträge mit Grenzen'!E17*'Eingabe Kinderzahlen'!E17</f>
        <v>0</v>
      </c>
      <c r="F17" s="137">
        <f>'Info_Elternbeiträge mit Grenzen'!F17*'Eingabe Kinderzahlen'!F17</f>
        <v>0</v>
      </c>
      <c r="G17" s="137">
        <f>'Info_Elternbeiträge mit Grenzen'!G17*'Eingabe Kinderzahlen'!G17</f>
        <v>0</v>
      </c>
      <c r="H17" s="262">
        <f>'Info_Elternbeiträge mit Grenzen'!H17*'Eingabe Kinderzahlen'!H17</f>
        <v>0</v>
      </c>
      <c r="I17" s="270">
        <f>'Info_Elternbeiträge mit Grenzen'!I17*'Eingabe Kinderzahlen'!I17</f>
        <v>0</v>
      </c>
      <c r="J17" s="143">
        <f>'Info_Elternbeiträge mit Grenzen'!J17*'Eingabe Kinderzahlen'!J17</f>
        <v>0</v>
      </c>
      <c r="K17" s="143">
        <f>'Info_Elternbeiträge mit Grenzen'!K17*'Eingabe Kinderzahlen'!K17</f>
        <v>0</v>
      </c>
      <c r="L17" s="143">
        <f>'Info_Elternbeiträge mit Grenzen'!L17*'Eingabe Kinderzahlen'!L17</f>
        <v>0</v>
      </c>
      <c r="M17" s="271">
        <f>'Info_Elternbeiträge mit Grenzen'!M17*'Eingabe Kinderzahlen'!M17</f>
        <v>0</v>
      </c>
      <c r="N17" s="278">
        <f>'Info_Elternbeiträge mit Grenzen'!N17*'Eingabe Kinderzahlen'!N17</f>
        <v>0</v>
      </c>
      <c r="O17" s="2">
        <f>'Info_Elternbeiträge mit Grenzen'!O17*'Eingabe Kinderzahlen'!O17</f>
        <v>0</v>
      </c>
      <c r="P17" s="2">
        <f>'Info_Elternbeiträge mit Grenzen'!P17*'Eingabe Kinderzahlen'!P17</f>
        <v>0</v>
      </c>
      <c r="Q17" s="2">
        <f>'Info_Elternbeiträge mit Grenzen'!Q17*'Eingabe Kinderzahlen'!Q17</f>
        <v>0</v>
      </c>
      <c r="R17" s="279">
        <f>'Info_Elternbeiträge mit Grenzen'!R17*'Eingabe Kinderzahlen'!R17</f>
        <v>0</v>
      </c>
      <c r="S17" s="284">
        <f>'Info_Elternbeiträge mit Grenzen'!S17*'Eingabe Kinderzahlen'!S17</f>
        <v>0</v>
      </c>
      <c r="T17" s="163">
        <f>'Info_Elternbeiträge mit Grenzen'!T17*'Eingabe Kinderzahlen'!T17</f>
        <v>0</v>
      </c>
      <c r="U17" s="163">
        <f>'Info_Elternbeiträge mit Grenzen'!U17*'Eingabe Kinderzahlen'!U17</f>
        <v>0</v>
      </c>
      <c r="V17" s="163">
        <f>'Info_Elternbeiträge mit Grenzen'!V17*'Eingabe Kinderzahlen'!V17</f>
        <v>0</v>
      </c>
      <c r="W17" s="285">
        <f>'Info_Elternbeiträge mit Grenzen'!W17*'Eingabe Kinderzahlen'!W17</f>
        <v>0</v>
      </c>
    </row>
    <row r="18" spans="1:23" x14ac:dyDescent="0.25">
      <c r="A18" s="323">
        <f>Eingabe!A63</f>
        <v>3001</v>
      </c>
      <c r="B18" s="152" t="s">
        <v>6</v>
      </c>
      <c r="C18" s="252">
        <f>Eingabe!D63</f>
        <v>3100</v>
      </c>
      <c r="D18" s="261">
        <f>'Info_Elternbeiträge mit Grenzen'!D18*'Eingabe Kinderzahlen'!D18</f>
        <v>0</v>
      </c>
      <c r="E18" s="137">
        <f>'Info_Elternbeiträge mit Grenzen'!E18*'Eingabe Kinderzahlen'!E18</f>
        <v>0</v>
      </c>
      <c r="F18" s="137">
        <f>'Info_Elternbeiträge mit Grenzen'!F18*'Eingabe Kinderzahlen'!F18</f>
        <v>0</v>
      </c>
      <c r="G18" s="137">
        <f>'Info_Elternbeiträge mit Grenzen'!G18*'Eingabe Kinderzahlen'!G18</f>
        <v>0</v>
      </c>
      <c r="H18" s="262">
        <f>'Info_Elternbeiträge mit Grenzen'!H18*'Eingabe Kinderzahlen'!H18</f>
        <v>0</v>
      </c>
      <c r="I18" s="270">
        <f>'Info_Elternbeiträge mit Grenzen'!I18*'Eingabe Kinderzahlen'!I18</f>
        <v>0</v>
      </c>
      <c r="J18" s="143">
        <f>'Info_Elternbeiträge mit Grenzen'!J18*'Eingabe Kinderzahlen'!J18</f>
        <v>0</v>
      </c>
      <c r="K18" s="143">
        <f>'Info_Elternbeiträge mit Grenzen'!K18*'Eingabe Kinderzahlen'!K18</f>
        <v>0</v>
      </c>
      <c r="L18" s="143">
        <f>'Info_Elternbeiträge mit Grenzen'!L18*'Eingabe Kinderzahlen'!L18</f>
        <v>0</v>
      </c>
      <c r="M18" s="271">
        <f>'Info_Elternbeiträge mit Grenzen'!M18*'Eingabe Kinderzahlen'!M18</f>
        <v>0</v>
      </c>
      <c r="N18" s="278">
        <f>'Info_Elternbeiträge mit Grenzen'!N18*'Eingabe Kinderzahlen'!N18</f>
        <v>0</v>
      </c>
      <c r="O18" s="2">
        <f>'Info_Elternbeiträge mit Grenzen'!O18*'Eingabe Kinderzahlen'!O18</f>
        <v>0</v>
      </c>
      <c r="P18" s="2">
        <f>'Info_Elternbeiträge mit Grenzen'!P18*'Eingabe Kinderzahlen'!P18</f>
        <v>0</v>
      </c>
      <c r="Q18" s="2">
        <f>'Info_Elternbeiträge mit Grenzen'!Q18*'Eingabe Kinderzahlen'!Q18</f>
        <v>0</v>
      </c>
      <c r="R18" s="279">
        <f>'Info_Elternbeiträge mit Grenzen'!R18*'Eingabe Kinderzahlen'!R18</f>
        <v>0</v>
      </c>
      <c r="S18" s="284">
        <f>'Info_Elternbeiträge mit Grenzen'!S18*'Eingabe Kinderzahlen'!S18</f>
        <v>0</v>
      </c>
      <c r="T18" s="163">
        <f>'Info_Elternbeiträge mit Grenzen'!T18*'Eingabe Kinderzahlen'!T18</f>
        <v>0</v>
      </c>
      <c r="U18" s="163">
        <f>'Info_Elternbeiträge mit Grenzen'!U18*'Eingabe Kinderzahlen'!U18</f>
        <v>0</v>
      </c>
      <c r="V18" s="163">
        <f>'Info_Elternbeiträge mit Grenzen'!V18*'Eingabe Kinderzahlen'!V18</f>
        <v>0</v>
      </c>
      <c r="W18" s="285">
        <f>'Info_Elternbeiträge mit Grenzen'!W18*'Eingabe Kinderzahlen'!W18</f>
        <v>0</v>
      </c>
    </row>
    <row r="19" spans="1:23" x14ac:dyDescent="0.25">
      <c r="A19" s="323">
        <f>Eingabe!A64</f>
        <v>3101</v>
      </c>
      <c r="B19" s="152" t="s">
        <v>6</v>
      </c>
      <c r="C19" s="252">
        <f>Eingabe!D64</f>
        <v>3200</v>
      </c>
      <c r="D19" s="261">
        <f>'Info_Elternbeiträge mit Grenzen'!D19*'Eingabe Kinderzahlen'!D19</f>
        <v>0</v>
      </c>
      <c r="E19" s="137">
        <f>'Info_Elternbeiträge mit Grenzen'!E19*'Eingabe Kinderzahlen'!E19</f>
        <v>0</v>
      </c>
      <c r="F19" s="137">
        <f>'Info_Elternbeiträge mit Grenzen'!F19*'Eingabe Kinderzahlen'!F19</f>
        <v>0</v>
      </c>
      <c r="G19" s="137">
        <f>'Info_Elternbeiträge mit Grenzen'!G19*'Eingabe Kinderzahlen'!G19</f>
        <v>0</v>
      </c>
      <c r="H19" s="262">
        <f>'Info_Elternbeiträge mit Grenzen'!H19*'Eingabe Kinderzahlen'!H19</f>
        <v>0</v>
      </c>
      <c r="I19" s="270">
        <f>'Info_Elternbeiträge mit Grenzen'!I19*'Eingabe Kinderzahlen'!I19</f>
        <v>0</v>
      </c>
      <c r="J19" s="143">
        <f>'Info_Elternbeiträge mit Grenzen'!J19*'Eingabe Kinderzahlen'!J19</f>
        <v>0</v>
      </c>
      <c r="K19" s="143">
        <f>'Info_Elternbeiträge mit Grenzen'!K19*'Eingabe Kinderzahlen'!K19</f>
        <v>0</v>
      </c>
      <c r="L19" s="143">
        <f>'Info_Elternbeiträge mit Grenzen'!L19*'Eingabe Kinderzahlen'!L19</f>
        <v>0</v>
      </c>
      <c r="M19" s="271">
        <f>'Info_Elternbeiträge mit Grenzen'!M19*'Eingabe Kinderzahlen'!M19</f>
        <v>0</v>
      </c>
      <c r="N19" s="278">
        <f>'Info_Elternbeiträge mit Grenzen'!N19*'Eingabe Kinderzahlen'!N19</f>
        <v>0</v>
      </c>
      <c r="O19" s="2">
        <f>'Info_Elternbeiträge mit Grenzen'!O19*'Eingabe Kinderzahlen'!O19</f>
        <v>0</v>
      </c>
      <c r="P19" s="2">
        <f>'Info_Elternbeiträge mit Grenzen'!P19*'Eingabe Kinderzahlen'!P19</f>
        <v>0</v>
      </c>
      <c r="Q19" s="2">
        <f>'Info_Elternbeiträge mit Grenzen'!Q19*'Eingabe Kinderzahlen'!Q19</f>
        <v>0</v>
      </c>
      <c r="R19" s="279">
        <f>'Info_Elternbeiträge mit Grenzen'!R19*'Eingabe Kinderzahlen'!R19</f>
        <v>0</v>
      </c>
      <c r="S19" s="284">
        <f>'Info_Elternbeiträge mit Grenzen'!S19*'Eingabe Kinderzahlen'!S19</f>
        <v>0</v>
      </c>
      <c r="T19" s="163">
        <f>'Info_Elternbeiträge mit Grenzen'!T19*'Eingabe Kinderzahlen'!T19</f>
        <v>0</v>
      </c>
      <c r="U19" s="163">
        <f>'Info_Elternbeiträge mit Grenzen'!U19*'Eingabe Kinderzahlen'!U19</f>
        <v>0</v>
      </c>
      <c r="V19" s="163">
        <f>'Info_Elternbeiträge mit Grenzen'!V19*'Eingabe Kinderzahlen'!V19</f>
        <v>0</v>
      </c>
      <c r="W19" s="285">
        <f>'Info_Elternbeiträge mit Grenzen'!W19*'Eingabe Kinderzahlen'!W19</f>
        <v>0</v>
      </c>
    </row>
    <row r="20" spans="1:23" x14ac:dyDescent="0.25">
      <c r="A20" s="323">
        <f>Eingabe!A65</f>
        <v>3201</v>
      </c>
      <c r="B20" s="152" t="s">
        <v>6</v>
      </c>
      <c r="C20" s="252">
        <f>Eingabe!D65</f>
        <v>3300</v>
      </c>
      <c r="D20" s="261">
        <f>'Info_Elternbeiträge mit Grenzen'!D20*'Eingabe Kinderzahlen'!D20</f>
        <v>0</v>
      </c>
      <c r="E20" s="137">
        <f>'Info_Elternbeiträge mit Grenzen'!E20*'Eingabe Kinderzahlen'!E20</f>
        <v>0</v>
      </c>
      <c r="F20" s="137">
        <f>'Info_Elternbeiträge mit Grenzen'!F20*'Eingabe Kinderzahlen'!F20</f>
        <v>0</v>
      </c>
      <c r="G20" s="137">
        <f>'Info_Elternbeiträge mit Grenzen'!G20*'Eingabe Kinderzahlen'!G20</f>
        <v>0</v>
      </c>
      <c r="H20" s="262">
        <f>'Info_Elternbeiträge mit Grenzen'!H20*'Eingabe Kinderzahlen'!H20</f>
        <v>0</v>
      </c>
      <c r="I20" s="270">
        <f>'Info_Elternbeiträge mit Grenzen'!I20*'Eingabe Kinderzahlen'!I20</f>
        <v>0</v>
      </c>
      <c r="J20" s="143">
        <f>'Info_Elternbeiträge mit Grenzen'!J20*'Eingabe Kinderzahlen'!J20</f>
        <v>0</v>
      </c>
      <c r="K20" s="143">
        <f>'Info_Elternbeiträge mit Grenzen'!K20*'Eingabe Kinderzahlen'!K20</f>
        <v>0</v>
      </c>
      <c r="L20" s="143">
        <f>'Info_Elternbeiträge mit Grenzen'!L20*'Eingabe Kinderzahlen'!L20</f>
        <v>0</v>
      </c>
      <c r="M20" s="271">
        <f>'Info_Elternbeiträge mit Grenzen'!M20*'Eingabe Kinderzahlen'!M20</f>
        <v>0</v>
      </c>
      <c r="N20" s="278">
        <f>'Info_Elternbeiträge mit Grenzen'!N20*'Eingabe Kinderzahlen'!N20</f>
        <v>0</v>
      </c>
      <c r="O20" s="2">
        <f>'Info_Elternbeiträge mit Grenzen'!O20*'Eingabe Kinderzahlen'!O20</f>
        <v>0</v>
      </c>
      <c r="P20" s="2">
        <f>'Info_Elternbeiträge mit Grenzen'!P20*'Eingabe Kinderzahlen'!P20</f>
        <v>0</v>
      </c>
      <c r="Q20" s="2">
        <f>'Info_Elternbeiträge mit Grenzen'!Q20*'Eingabe Kinderzahlen'!Q20</f>
        <v>0</v>
      </c>
      <c r="R20" s="279">
        <f>'Info_Elternbeiträge mit Grenzen'!R20*'Eingabe Kinderzahlen'!R20</f>
        <v>0</v>
      </c>
      <c r="S20" s="284">
        <f>'Info_Elternbeiträge mit Grenzen'!S20*'Eingabe Kinderzahlen'!S20</f>
        <v>0</v>
      </c>
      <c r="T20" s="163">
        <f>'Info_Elternbeiträge mit Grenzen'!T20*'Eingabe Kinderzahlen'!T20</f>
        <v>0</v>
      </c>
      <c r="U20" s="163">
        <f>'Info_Elternbeiträge mit Grenzen'!U20*'Eingabe Kinderzahlen'!U20</f>
        <v>0</v>
      </c>
      <c r="V20" s="163">
        <f>'Info_Elternbeiträge mit Grenzen'!V20*'Eingabe Kinderzahlen'!V20</f>
        <v>0</v>
      </c>
      <c r="W20" s="285">
        <f>'Info_Elternbeiträge mit Grenzen'!W20*'Eingabe Kinderzahlen'!W20</f>
        <v>0</v>
      </c>
    </row>
    <row r="21" spans="1:23" x14ac:dyDescent="0.25">
      <c r="A21" s="323">
        <f>Eingabe!A66</f>
        <v>3301</v>
      </c>
      <c r="B21" s="152" t="s">
        <v>6</v>
      </c>
      <c r="C21" s="252">
        <f>Eingabe!D66</f>
        <v>3400</v>
      </c>
      <c r="D21" s="261">
        <f>'Info_Elternbeiträge mit Grenzen'!D21*'Eingabe Kinderzahlen'!D21</f>
        <v>0</v>
      </c>
      <c r="E21" s="137">
        <f>'Info_Elternbeiträge mit Grenzen'!E21*'Eingabe Kinderzahlen'!E21</f>
        <v>0</v>
      </c>
      <c r="F21" s="137">
        <f>'Info_Elternbeiträge mit Grenzen'!F21*'Eingabe Kinderzahlen'!F21</f>
        <v>0</v>
      </c>
      <c r="G21" s="137">
        <f>'Info_Elternbeiträge mit Grenzen'!G21*'Eingabe Kinderzahlen'!G21</f>
        <v>0</v>
      </c>
      <c r="H21" s="262">
        <f>'Info_Elternbeiträge mit Grenzen'!H21*'Eingabe Kinderzahlen'!H21</f>
        <v>0</v>
      </c>
      <c r="I21" s="270">
        <f>'Info_Elternbeiträge mit Grenzen'!I21*'Eingabe Kinderzahlen'!I21</f>
        <v>0</v>
      </c>
      <c r="J21" s="143">
        <f>'Info_Elternbeiträge mit Grenzen'!J21*'Eingabe Kinderzahlen'!J21</f>
        <v>0</v>
      </c>
      <c r="K21" s="143">
        <f>'Info_Elternbeiträge mit Grenzen'!K21*'Eingabe Kinderzahlen'!K21</f>
        <v>0</v>
      </c>
      <c r="L21" s="143">
        <f>'Info_Elternbeiträge mit Grenzen'!L21*'Eingabe Kinderzahlen'!L21</f>
        <v>0</v>
      </c>
      <c r="M21" s="271">
        <f>'Info_Elternbeiträge mit Grenzen'!M21*'Eingabe Kinderzahlen'!M21</f>
        <v>0</v>
      </c>
      <c r="N21" s="278">
        <f>'Info_Elternbeiträge mit Grenzen'!N21*'Eingabe Kinderzahlen'!N21</f>
        <v>0</v>
      </c>
      <c r="O21" s="2">
        <f>'Info_Elternbeiträge mit Grenzen'!O21*'Eingabe Kinderzahlen'!O21</f>
        <v>0</v>
      </c>
      <c r="P21" s="2">
        <f>'Info_Elternbeiträge mit Grenzen'!P21*'Eingabe Kinderzahlen'!P21</f>
        <v>0</v>
      </c>
      <c r="Q21" s="2">
        <f>'Info_Elternbeiträge mit Grenzen'!Q21*'Eingabe Kinderzahlen'!Q21</f>
        <v>0</v>
      </c>
      <c r="R21" s="279">
        <f>'Info_Elternbeiträge mit Grenzen'!R21*'Eingabe Kinderzahlen'!R21</f>
        <v>0</v>
      </c>
      <c r="S21" s="284">
        <f>'Info_Elternbeiträge mit Grenzen'!S21*'Eingabe Kinderzahlen'!S21</f>
        <v>0</v>
      </c>
      <c r="T21" s="163">
        <f>'Info_Elternbeiträge mit Grenzen'!T21*'Eingabe Kinderzahlen'!T21</f>
        <v>0</v>
      </c>
      <c r="U21" s="163">
        <f>'Info_Elternbeiträge mit Grenzen'!U21*'Eingabe Kinderzahlen'!U21</f>
        <v>0</v>
      </c>
      <c r="V21" s="163">
        <f>'Info_Elternbeiträge mit Grenzen'!V21*'Eingabe Kinderzahlen'!V21</f>
        <v>0</v>
      </c>
      <c r="W21" s="285">
        <f>'Info_Elternbeiträge mit Grenzen'!W21*'Eingabe Kinderzahlen'!W21</f>
        <v>0</v>
      </c>
    </row>
    <row r="22" spans="1:23" x14ac:dyDescent="0.25">
      <c r="A22" s="323">
        <f>Eingabe!A67</f>
        <v>3401</v>
      </c>
      <c r="B22" s="152" t="s">
        <v>6</v>
      </c>
      <c r="C22" s="252">
        <f>Eingabe!D67</f>
        <v>3500</v>
      </c>
      <c r="D22" s="261">
        <f>'Info_Elternbeiträge mit Grenzen'!D22*'Eingabe Kinderzahlen'!D22</f>
        <v>0</v>
      </c>
      <c r="E22" s="137">
        <f>'Info_Elternbeiträge mit Grenzen'!E22*'Eingabe Kinderzahlen'!E22</f>
        <v>0</v>
      </c>
      <c r="F22" s="137">
        <f>'Info_Elternbeiträge mit Grenzen'!F22*'Eingabe Kinderzahlen'!F22</f>
        <v>0</v>
      </c>
      <c r="G22" s="137">
        <f>'Info_Elternbeiträge mit Grenzen'!G22*'Eingabe Kinderzahlen'!G22</f>
        <v>0</v>
      </c>
      <c r="H22" s="262">
        <f>'Info_Elternbeiträge mit Grenzen'!H22*'Eingabe Kinderzahlen'!H22</f>
        <v>0</v>
      </c>
      <c r="I22" s="270">
        <f>'Info_Elternbeiträge mit Grenzen'!I22*'Eingabe Kinderzahlen'!I22</f>
        <v>0</v>
      </c>
      <c r="J22" s="143">
        <f>'Info_Elternbeiträge mit Grenzen'!J22*'Eingabe Kinderzahlen'!J22</f>
        <v>0</v>
      </c>
      <c r="K22" s="143">
        <f>'Info_Elternbeiträge mit Grenzen'!K22*'Eingabe Kinderzahlen'!K22</f>
        <v>0</v>
      </c>
      <c r="L22" s="143">
        <f>'Info_Elternbeiträge mit Grenzen'!L22*'Eingabe Kinderzahlen'!L22</f>
        <v>0</v>
      </c>
      <c r="M22" s="271">
        <f>'Info_Elternbeiträge mit Grenzen'!M22*'Eingabe Kinderzahlen'!M22</f>
        <v>0</v>
      </c>
      <c r="N22" s="278">
        <f>'Info_Elternbeiträge mit Grenzen'!N22*'Eingabe Kinderzahlen'!N22</f>
        <v>0</v>
      </c>
      <c r="O22" s="2">
        <f>'Info_Elternbeiträge mit Grenzen'!O22*'Eingabe Kinderzahlen'!O22</f>
        <v>0</v>
      </c>
      <c r="P22" s="2">
        <f>'Info_Elternbeiträge mit Grenzen'!P22*'Eingabe Kinderzahlen'!P22</f>
        <v>0</v>
      </c>
      <c r="Q22" s="2">
        <f>'Info_Elternbeiträge mit Grenzen'!Q22*'Eingabe Kinderzahlen'!Q22</f>
        <v>0</v>
      </c>
      <c r="R22" s="279">
        <f>'Info_Elternbeiträge mit Grenzen'!R22*'Eingabe Kinderzahlen'!R22</f>
        <v>0</v>
      </c>
      <c r="S22" s="284">
        <f>'Info_Elternbeiträge mit Grenzen'!S22*'Eingabe Kinderzahlen'!S22</f>
        <v>0</v>
      </c>
      <c r="T22" s="163">
        <f>'Info_Elternbeiträge mit Grenzen'!T22*'Eingabe Kinderzahlen'!T22</f>
        <v>0</v>
      </c>
      <c r="U22" s="163">
        <f>'Info_Elternbeiträge mit Grenzen'!U22*'Eingabe Kinderzahlen'!U22</f>
        <v>0</v>
      </c>
      <c r="V22" s="163">
        <f>'Info_Elternbeiträge mit Grenzen'!V22*'Eingabe Kinderzahlen'!V22</f>
        <v>0</v>
      </c>
      <c r="W22" s="285">
        <f>'Info_Elternbeiträge mit Grenzen'!W22*'Eingabe Kinderzahlen'!W22</f>
        <v>0</v>
      </c>
    </row>
    <row r="23" spans="1:23" x14ac:dyDescent="0.25">
      <c r="A23" s="323">
        <f>Eingabe!A68</f>
        <v>3501</v>
      </c>
      <c r="B23" s="152" t="s">
        <v>6</v>
      </c>
      <c r="C23" s="252">
        <f>Eingabe!D68</f>
        <v>3600</v>
      </c>
      <c r="D23" s="261">
        <f>'Info_Elternbeiträge mit Grenzen'!D23*'Eingabe Kinderzahlen'!D23</f>
        <v>0</v>
      </c>
      <c r="E23" s="137">
        <f>'Info_Elternbeiträge mit Grenzen'!E23*'Eingabe Kinderzahlen'!E23</f>
        <v>0</v>
      </c>
      <c r="F23" s="137">
        <f>'Info_Elternbeiträge mit Grenzen'!F23*'Eingabe Kinderzahlen'!F23</f>
        <v>0</v>
      </c>
      <c r="G23" s="137">
        <f>'Info_Elternbeiträge mit Grenzen'!G23*'Eingabe Kinderzahlen'!G23</f>
        <v>0</v>
      </c>
      <c r="H23" s="262">
        <f>'Info_Elternbeiträge mit Grenzen'!H23*'Eingabe Kinderzahlen'!H23</f>
        <v>0</v>
      </c>
      <c r="I23" s="270">
        <f>'Info_Elternbeiträge mit Grenzen'!I23*'Eingabe Kinderzahlen'!I23</f>
        <v>0</v>
      </c>
      <c r="J23" s="143">
        <f>'Info_Elternbeiträge mit Grenzen'!J23*'Eingabe Kinderzahlen'!J23</f>
        <v>0</v>
      </c>
      <c r="K23" s="143">
        <f>'Info_Elternbeiträge mit Grenzen'!K23*'Eingabe Kinderzahlen'!K23</f>
        <v>0</v>
      </c>
      <c r="L23" s="143">
        <f>'Info_Elternbeiträge mit Grenzen'!L23*'Eingabe Kinderzahlen'!L23</f>
        <v>0</v>
      </c>
      <c r="M23" s="271">
        <f>'Info_Elternbeiträge mit Grenzen'!M23*'Eingabe Kinderzahlen'!M23</f>
        <v>0</v>
      </c>
      <c r="N23" s="278">
        <f>'Info_Elternbeiträge mit Grenzen'!N23*'Eingabe Kinderzahlen'!N23</f>
        <v>0</v>
      </c>
      <c r="O23" s="2">
        <f>'Info_Elternbeiträge mit Grenzen'!O23*'Eingabe Kinderzahlen'!O23</f>
        <v>0</v>
      </c>
      <c r="P23" s="2">
        <f>'Info_Elternbeiträge mit Grenzen'!P23*'Eingabe Kinderzahlen'!P23</f>
        <v>0</v>
      </c>
      <c r="Q23" s="2">
        <f>'Info_Elternbeiträge mit Grenzen'!Q23*'Eingabe Kinderzahlen'!Q23</f>
        <v>0</v>
      </c>
      <c r="R23" s="279">
        <f>'Info_Elternbeiträge mit Grenzen'!R23*'Eingabe Kinderzahlen'!R23</f>
        <v>0</v>
      </c>
      <c r="S23" s="284">
        <f>'Info_Elternbeiträge mit Grenzen'!S23*'Eingabe Kinderzahlen'!S23</f>
        <v>0</v>
      </c>
      <c r="T23" s="163">
        <f>'Info_Elternbeiträge mit Grenzen'!T23*'Eingabe Kinderzahlen'!T23</f>
        <v>0</v>
      </c>
      <c r="U23" s="163">
        <f>'Info_Elternbeiträge mit Grenzen'!U23*'Eingabe Kinderzahlen'!U23</f>
        <v>0</v>
      </c>
      <c r="V23" s="163">
        <f>'Info_Elternbeiträge mit Grenzen'!V23*'Eingabe Kinderzahlen'!V23</f>
        <v>0</v>
      </c>
      <c r="W23" s="285">
        <f>'Info_Elternbeiträge mit Grenzen'!W23*'Eingabe Kinderzahlen'!W23</f>
        <v>0</v>
      </c>
    </row>
    <row r="24" spans="1:23" x14ac:dyDescent="0.25">
      <c r="A24" s="323">
        <f>Eingabe!A69</f>
        <v>3601</v>
      </c>
      <c r="B24" s="152" t="s">
        <v>6</v>
      </c>
      <c r="C24" s="252">
        <f>Eingabe!D69</f>
        <v>3700</v>
      </c>
      <c r="D24" s="261">
        <f>'Info_Elternbeiträge mit Grenzen'!D24*'Eingabe Kinderzahlen'!D24</f>
        <v>0</v>
      </c>
      <c r="E24" s="137">
        <f>'Info_Elternbeiträge mit Grenzen'!E24*'Eingabe Kinderzahlen'!E24</f>
        <v>0</v>
      </c>
      <c r="F24" s="137">
        <f>'Info_Elternbeiträge mit Grenzen'!F24*'Eingabe Kinderzahlen'!F24</f>
        <v>0</v>
      </c>
      <c r="G24" s="137">
        <f>'Info_Elternbeiträge mit Grenzen'!G24*'Eingabe Kinderzahlen'!G24</f>
        <v>0</v>
      </c>
      <c r="H24" s="262">
        <f>'Info_Elternbeiträge mit Grenzen'!H24*'Eingabe Kinderzahlen'!H24</f>
        <v>0</v>
      </c>
      <c r="I24" s="270">
        <f>'Info_Elternbeiträge mit Grenzen'!I24*'Eingabe Kinderzahlen'!I24</f>
        <v>0</v>
      </c>
      <c r="J24" s="143">
        <f>'Info_Elternbeiträge mit Grenzen'!J24*'Eingabe Kinderzahlen'!J24</f>
        <v>0</v>
      </c>
      <c r="K24" s="143">
        <f>'Info_Elternbeiträge mit Grenzen'!K24*'Eingabe Kinderzahlen'!K24</f>
        <v>0</v>
      </c>
      <c r="L24" s="143">
        <f>'Info_Elternbeiträge mit Grenzen'!L24*'Eingabe Kinderzahlen'!L24</f>
        <v>0</v>
      </c>
      <c r="M24" s="271">
        <f>'Info_Elternbeiträge mit Grenzen'!M24*'Eingabe Kinderzahlen'!M24</f>
        <v>0</v>
      </c>
      <c r="N24" s="278">
        <f>'Info_Elternbeiträge mit Grenzen'!N24*'Eingabe Kinderzahlen'!N24</f>
        <v>0</v>
      </c>
      <c r="O24" s="2">
        <f>'Info_Elternbeiträge mit Grenzen'!O24*'Eingabe Kinderzahlen'!O24</f>
        <v>0</v>
      </c>
      <c r="P24" s="2">
        <f>'Info_Elternbeiträge mit Grenzen'!P24*'Eingabe Kinderzahlen'!P24</f>
        <v>0</v>
      </c>
      <c r="Q24" s="2">
        <f>'Info_Elternbeiträge mit Grenzen'!Q24*'Eingabe Kinderzahlen'!Q24</f>
        <v>0</v>
      </c>
      <c r="R24" s="279">
        <f>'Info_Elternbeiträge mit Grenzen'!R24*'Eingabe Kinderzahlen'!R24</f>
        <v>0</v>
      </c>
      <c r="S24" s="284">
        <f>'Info_Elternbeiträge mit Grenzen'!S24*'Eingabe Kinderzahlen'!S24</f>
        <v>0</v>
      </c>
      <c r="T24" s="163">
        <f>'Info_Elternbeiträge mit Grenzen'!T24*'Eingabe Kinderzahlen'!T24</f>
        <v>0</v>
      </c>
      <c r="U24" s="163">
        <f>'Info_Elternbeiträge mit Grenzen'!U24*'Eingabe Kinderzahlen'!U24</f>
        <v>0</v>
      </c>
      <c r="V24" s="163">
        <f>'Info_Elternbeiträge mit Grenzen'!V24*'Eingabe Kinderzahlen'!V24</f>
        <v>0</v>
      </c>
      <c r="W24" s="285">
        <f>'Info_Elternbeiträge mit Grenzen'!W24*'Eingabe Kinderzahlen'!W24</f>
        <v>0</v>
      </c>
    </row>
    <row r="25" spans="1:23" x14ac:dyDescent="0.25">
      <c r="A25" s="323">
        <f>Eingabe!A70</f>
        <v>3701</v>
      </c>
      <c r="B25" s="152" t="s">
        <v>6</v>
      </c>
      <c r="C25" s="252">
        <f>Eingabe!D70</f>
        <v>3800</v>
      </c>
      <c r="D25" s="261">
        <f>'Info_Elternbeiträge mit Grenzen'!D25*'Eingabe Kinderzahlen'!D25</f>
        <v>0</v>
      </c>
      <c r="E25" s="137">
        <f>'Info_Elternbeiträge mit Grenzen'!E25*'Eingabe Kinderzahlen'!E25</f>
        <v>0</v>
      </c>
      <c r="F25" s="137">
        <f>'Info_Elternbeiträge mit Grenzen'!F25*'Eingabe Kinderzahlen'!F25</f>
        <v>0</v>
      </c>
      <c r="G25" s="137">
        <f>'Info_Elternbeiträge mit Grenzen'!G25*'Eingabe Kinderzahlen'!G25</f>
        <v>0</v>
      </c>
      <c r="H25" s="262">
        <f>'Info_Elternbeiträge mit Grenzen'!H25*'Eingabe Kinderzahlen'!H25</f>
        <v>0</v>
      </c>
      <c r="I25" s="270">
        <f>'Info_Elternbeiträge mit Grenzen'!I25*'Eingabe Kinderzahlen'!I25</f>
        <v>0</v>
      </c>
      <c r="J25" s="143">
        <f>'Info_Elternbeiträge mit Grenzen'!J25*'Eingabe Kinderzahlen'!J25</f>
        <v>0</v>
      </c>
      <c r="K25" s="143">
        <f>'Info_Elternbeiträge mit Grenzen'!K25*'Eingabe Kinderzahlen'!K25</f>
        <v>0</v>
      </c>
      <c r="L25" s="143">
        <f>'Info_Elternbeiträge mit Grenzen'!L25*'Eingabe Kinderzahlen'!L25</f>
        <v>0</v>
      </c>
      <c r="M25" s="271">
        <f>'Info_Elternbeiträge mit Grenzen'!M25*'Eingabe Kinderzahlen'!M25</f>
        <v>0</v>
      </c>
      <c r="N25" s="278">
        <f>'Info_Elternbeiträge mit Grenzen'!N25*'Eingabe Kinderzahlen'!N25</f>
        <v>0</v>
      </c>
      <c r="O25" s="2">
        <f>'Info_Elternbeiträge mit Grenzen'!O25*'Eingabe Kinderzahlen'!O25</f>
        <v>0</v>
      </c>
      <c r="P25" s="2">
        <f>'Info_Elternbeiträge mit Grenzen'!P25*'Eingabe Kinderzahlen'!P25</f>
        <v>0</v>
      </c>
      <c r="Q25" s="2">
        <f>'Info_Elternbeiträge mit Grenzen'!Q25*'Eingabe Kinderzahlen'!Q25</f>
        <v>0</v>
      </c>
      <c r="R25" s="279">
        <f>'Info_Elternbeiträge mit Grenzen'!R25*'Eingabe Kinderzahlen'!R25</f>
        <v>0</v>
      </c>
      <c r="S25" s="284">
        <f>'Info_Elternbeiträge mit Grenzen'!S25*'Eingabe Kinderzahlen'!S25</f>
        <v>0</v>
      </c>
      <c r="T25" s="163">
        <f>'Info_Elternbeiträge mit Grenzen'!T25*'Eingabe Kinderzahlen'!T25</f>
        <v>0</v>
      </c>
      <c r="U25" s="163">
        <f>'Info_Elternbeiträge mit Grenzen'!U25*'Eingabe Kinderzahlen'!U25</f>
        <v>0</v>
      </c>
      <c r="V25" s="163">
        <f>'Info_Elternbeiträge mit Grenzen'!V25*'Eingabe Kinderzahlen'!V25</f>
        <v>0</v>
      </c>
      <c r="W25" s="285">
        <f>'Info_Elternbeiträge mit Grenzen'!W25*'Eingabe Kinderzahlen'!W25</f>
        <v>0</v>
      </c>
    </row>
    <row r="26" spans="1:23" x14ac:dyDescent="0.25">
      <c r="A26" s="323">
        <f>Eingabe!A71</f>
        <v>3801</v>
      </c>
      <c r="B26" s="152" t="s">
        <v>6</v>
      </c>
      <c r="C26" s="252">
        <f>Eingabe!D71</f>
        <v>3900</v>
      </c>
      <c r="D26" s="261">
        <f>'Info_Elternbeiträge mit Grenzen'!D26*'Eingabe Kinderzahlen'!D26</f>
        <v>0</v>
      </c>
      <c r="E26" s="137">
        <f>'Info_Elternbeiträge mit Grenzen'!E26*'Eingabe Kinderzahlen'!E26</f>
        <v>0</v>
      </c>
      <c r="F26" s="137">
        <f>'Info_Elternbeiträge mit Grenzen'!F26*'Eingabe Kinderzahlen'!F26</f>
        <v>0</v>
      </c>
      <c r="G26" s="137">
        <f>'Info_Elternbeiträge mit Grenzen'!G26*'Eingabe Kinderzahlen'!G26</f>
        <v>0</v>
      </c>
      <c r="H26" s="262">
        <f>'Info_Elternbeiträge mit Grenzen'!H26*'Eingabe Kinderzahlen'!H26</f>
        <v>0</v>
      </c>
      <c r="I26" s="270">
        <f>'Info_Elternbeiträge mit Grenzen'!I26*'Eingabe Kinderzahlen'!I26</f>
        <v>0</v>
      </c>
      <c r="J26" s="143">
        <f>'Info_Elternbeiträge mit Grenzen'!J26*'Eingabe Kinderzahlen'!J26</f>
        <v>0</v>
      </c>
      <c r="K26" s="143">
        <f>'Info_Elternbeiträge mit Grenzen'!K26*'Eingabe Kinderzahlen'!K26</f>
        <v>0</v>
      </c>
      <c r="L26" s="143">
        <f>'Info_Elternbeiträge mit Grenzen'!L26*'Eingabe Kinderzahlen'!L26</f>
        <v>0</v>
      </c>
      <c r="M26" s="271">
        <f>'Info_Elternbeiträge mit Grenzen'!M26*'Eingabe Kinderzahlen'!M26</f>
        <v>0</v>
      </c>
      <c r="N26" s="278">
        <f>'Info_Elternbeiträge mit Grenzen'!N26*'Eingabe Kinderzahlen'!N26</f>
        <v>0</v>
      </c>
      <c r="O26" s="2">
        <f>'Info_Elternbeiträge mit Grenzen'!O26*'Eingabe Kinderzahlen'!O26</f>
        <v>0</v>
      </c>
      <c r="P26" s="2">
        <f>'Info_Elternbeiträge mit Grenzen'!P26*'Eingabe Kinderzahlen'!P26</f>
        <v>0</v>
      </c>
      <c r="Q26" s="2">
        <f>'Info_Elternbeiträge mit Grenzen'!Q26*'Eingabe Kinderzahlen'!Q26</f>
        <v>0</v>
      </c>
      <c r="R26" s="279">
        <f>'Info_Elternbeiträge mit Grenzen'!R26*'Eingabe Kinderzahlen'!R26</f>
        <v>0</v>
      </c>
      <c r="S26" s="284">
        <f>'Info_Elternbeiträge mit Grenzen'!S26*'Eingabe Kinderzahlen'!S26</f>
        <v>0</v>
      </c>
      <c r="T26" s="163">
        <f>'Info_Elternbeiträge mit Grenzen'!T26*'Eingabe Kinderzahlen'!T26</f>
        <v>0</v>
      </c>
      <c r="U26" s="163">
        <f>'Info_Elternbeiträge mit Grenzen'!U26*'Eingabe Kinderzahlen'!U26</f>
        <v>0</v>
      </c>
      <c r="V26" s="163">
        <f>'Info_Elternbeiträge mit Grenzen'!V26*'Eingabe Kinderzahlen'!V26</f>
        <v>0</v>
      </c>
      <c r="W26" s="285">
        <f>'Info_Elternbeiträge mit Grenzen'!W26*'Eingabe Kinderzahlen'!W26</f>
        <v>0</v>
      </c>
    </row>
    <row r="27" spans="1:23" x14ac:dyDescent="0.25">
      <c r="A27" s="323">
        <f>Eingabe!A72</f>
        <v>3901</v>
      </c>
      <c r="B27" s="152" t="s">
        <v>6</v>
      </c>
      <c r="C27" s="252">
        <f>Eingabe!D72</f>
        <v>4000</v>
      </c>
      <c r="D27" s="261">
        <f>'Info_Elternbeiträge mit Grenzen'!D27*'Eingabe Kinderzahlen'!D27</f>
        <v>0</v>
      </c>
      <c r="E27" s="137">
        <f>'Info_Elternbeiträge mit Grenzen'!E27*'Eingabe Kinderzahlen'!E27</f>
        <v>0</v>
      </c>
      <c r="F27" s="137">
        <f>'Info_Elternbeiträge mit Grenzen'!F27*'Eingabe Kinderzahlen'!F27</f>
        <v>0</v>
      </c>
      <c r="G27" s="137">
        <f>'Info_Elternbeiträge mit Grenzen'!G27*'Eingabe Kinderzahlen'!G27</f>
        <v>0</v>
      </c>
      <c r="H27" s="262">
        <f>'Info_Elternbeiträge mit Grenzen'!H27*'Eingabe Kinderzahlen'!H27</f>
        <v>0</v>
      </c>
      <c r="I27" s="270">
        <f>'Info_Elternbeiträge mit Grenzen'!I27*'Eingabe Kinderzahlen'!I27</f>
        <v>0</v>
      </c>
      <c r="J27" s="143">
        <f>'Info_Elternbeiträge mit Grenzen'!J27*'Eingabe Kinderzahlen'!J27</f>
        <v>0</v>
      </c>
      <c r="K27" s="143">
        <f>'Info_Elternbeiträge mit Grenzen'!K27*'Eingabe Kinderzahlen'!K27</f>
        <v>0</v>
      </c>
      <c r="L27" s="143">
        <f>'Info_Elternbeiträge mit Grenzen'!L27*'Eingabe Kinderzahlen'!L27</f>
        <v>0</v>
      </c>
      <c r="M27" s="271">
        <f>'Info_Elternbeiträge mit Grenzen'!M27*'Eingabe Kinderzahlen'!M27</f>
        <v>0</v>
      </c>
      <c r="N27" s="278">
        <f>'Info_Elternbeiträge mit Grenzen'!N27*'Eingabe Kinderzahlen'!N27</f>
        <v>0</v>
      </c>
      <c r="O27" s="2">
        <f>'Info_Elternbeiträge mit Grenzen'!O27*'Eingabe Kinderzahlen'!O27</f>
        <v>0</v>
      </c>
      <c r="P27" s="2">
        <f>'Info_Elternbeiträge mit Grenzen'!P27*'Eingabe Kinderzahlen'!P27</f>
        <v>0</v>
      </c>
      <c r="Q27" s="2">
        <f>'Info_Elternbeiträge mit Grenzen'!Q27*'Eingabe Kinderzahlen'!Q27</f>
        <v>0</v>
      </c>
      <c r="R27" s="279">
        <f>'Info_Elternbeiträge mit Grenzen'!R27*'Eingabe Kinderzahlen'!R27</f>
        <v>0</v>
      </c>
      <c r="S27" s="284">
        <f>'Info_Elternbeiträge mit Grenzen'!S27*'Eingabe Kinderzahlen'!S27</f>
        <v>0</v>
      </c>
      <c r="T27" s="163">
        <f>'Info_Elternbeiträge mit Grenzen'!T27*'Eingabe Kinderzahlen'!T27</f>
        <v>0</v>
      </c>
      <c r="U27" s="163">
        <f>'Info_Elternbeiträge mit Grenzen'!U27*'Eingabe Kinderzahlen'!U27</f>
        <v>0</v>
      </c>
      <c r="V27" s="163">
        <f>'Info_Elternbeiträge mit Grenzen'!V27*'Eingabe Kinderzahlen'!V27</f>
        <v>0</v>
      </c>
      <c r="W27" s="285">
        <f>'Info_Elternbeiträge mit Grenzen'!W27*'Eingabe Kinderzahlen'!W27</f>
        <v>0</v>
      </c>
    </row>
    <row r="28" spans="1:23" x14ac:dyDescent="0.25">
      <c r="A28" s="323">
        <f>Eingabe!A73</f>
        <v>4001</v>
      </c>
      <c r="B28" s="152" t="s">
        <v>6</v>
      </c>
      <c r="C28" s="252">
        <f>Eingabe!D73</f>
        <v>4100</v>
      </c>
      <c r="D28" s="261">
        <f>'Info_Elternbeiträge mit Grenzen'!D28*'Eingabe Kinderzahlen'!D28</f>
        <v>0</v>
      </c>
      <c r="E28" s="137">
        <f>'Info_Elternbeiträge mit Grenzen'!E28*'Eingabe Kinderzahlen'!E28</f>
        <v>0</v>
      </c>
      <c r="F28" s="137">
        <f>'Info_Elternbeiträge mit Grenzen'!F28*'Eingabe Kinderzahlen'!F28</f>
        <v>0</v>
      </c>
      <c r="G28" s="137">
        <f>'Info_Elternbeiträge mit Grenzen'!G28*'Eingabe Kinderzahlen'!G28</f>
        <v>0</v>
      </c>
      <c r="H28" s="262">
        <f>'Info_Elternbeiträge mit Grenzen'!H28*'Eingabe Kinderzahlen'!H28</f>
        <v>0</v>
      </c>
      <c r="I28" s="270">
        <f>'Info_Elternbeiträge mit Grenzen'!I28*'Eingabe Kinderzahlen'!I28</f>
        <v>0</v>
      </c>
      <c r="J28" s="143">
        <f>'Info_Elternbeiträge mit Grenzen'!J28*'Eingabe Kinderzahlen'!J28</f>
        <v>0</v>
      </c>
      <c r="K28" s="143">
        <f>'Info_Elternbeiträge mit Grenzen'!K28*'Eingabe Kinderzahlen'!K28</f>
        <v>0</v>
      </c>
      <c r="L28" s="143">
        <f>'Info_Elternbeiträge mit Grenzen'!L28*'Eingabe Kinderzahlen'!L28</f>
        <v>0</v>
      </c>
      <c r="M28" s="271">
        <f>'Info_Elternbeiträge mit Grenzen'!M28*'Eingabe Kinderzahlen'!M28</f>
        <v>0</v>
      </c>
      <c r="N28" s="278">
        <f>'Info_Elternbeiträge mit Grenzen'!N28*'Eingabe Kinderzahlen'!N28</f>
        <v>0</v>
      </c>
      <c r="O28" s="2">
        <f>'Info_Elternbeiträge mit Grenzen'!O28*'Eingabe Kinderzahlen'!O28</f>
        <v>0</v>
      </c>
      <c r="P28" s="2">
        <f>'Info_Elternbeiträge mit Grenzen'!P28*'Eingabe Kinderzahlen'!P28</f>
        <v>0</v>
      </c>
      <c r="Q28" s="2">
        <f>'Info_Elternbeiträge mit Grenzen'!Q28*'Eingabe Kinderzahlen'!Q28</f>
        <v>0</v>
      </c>
      <c r="R28" s="279">
        <f>'Info_Elternbeiträge mit Grenzen'!R28*'Eingabe Kinderzahlen'!R28</f>
        <v>0</v>
      </c>
      <c r="S28" s="284">
        <f>'Info_Elternbeiträge mit Grenzen'!S28*'Eingabe Kinderzahlen'!S28</f>
        <v>0</v>
      </c>
      <c r="T28" s="163">
        <f>'Info_Elternbeiträge mit Grenzen'!T28*'Eingabe Kinderzahlen'!T28</f>
        <v>0</v>
      </c>
      <c r="U28" s="163">
        <f>'Info_Elternbeiträge mit Grenzen'!U28*'Eingabe Kinderzahlen'!U28</f>
        <v>0</v>
      </c>
      <c r="V28" s="163">
        <f>'Info_Elternbeiträge mit Grenzen'!V28*'Eingabe Kinderzahlen'!V28</f>
        <v>0</v>
      </c>
      <c r="W28" s="285">
        <f>'Info_Elternbeiträge mit Grenzen'!W28*'Eingabe Kinderzahlen'!W28</f>
        <v>0</v>
      </c>
    </row>
    <row r="29" spans="1:23" x14ac:dyDescent="0.25">
      <c r="A29" s="323">
        <f>Eingabe!A74</f>
        <v>4101</v>
      </c>
      <c r="B29" s="152" t="s">
        <v>6</v>
      </c>
      <c r="C29" s="252">
        <f>Eingabe!D74</f>
        <v>4200</v>
      </c>
      <c r="D29" s="261">
        <f>'Info_Elternbeiträge mit Grenzen'!D29*'Eingabe Kinderzahlen'!D29</f>
        <v>0</v>
      </c>
      <c r="E29" s="137">
        <f>'Info_Elternbeiträge mit Grenzen'!E29*'Eingabe Kinderzahlen'!E29</f>
        <v>0</v>
      </c>
      <c r="F29" s="137">
        <f>'Info_Elternbeiträge mit Grenzen'!F29*'Eingabe Kinderzahlen'!F29</f>
        <v>0</v>
      </c>
      <c r="G29" s="137">
        <f>'Info_Elternbeiträge mit Grenzen'!G29*'Eingabe Kinderzahlen'!G29</f>
        <v>0</v>
      </c>
      <c r="H29" s="262">
        <f>'Info_Elternbeiträge mit Grenzen'!H29*'Eingabe Kinderzahlen'!H29</f>
        <v>0</v>
      </c>
      <c r="I29" s="270">
        <f>'Info_Elternbeiträge mit Grenzen'!I29*'Eingabe Kinderzahlen'!I29</f>
        <v>0</v>
      </c>
      <c r="J29" s="143">
        <f>'Info_Elternbeiträge mit Grenzen'!J29*'Eingabe Kinderzahlen'!J29</f>
        <v>0</v>
      </c>
      <c r="K29" s="143">
        <f>'Info_Elternbeiträge mit Grenzen'!K29*'Eingabe Kinderzahlen'!K29</f>
        <v>0</v>
      </c>
      <c r="L29" s="143">
        <f>'Info_Elternbeiträge mit Grenzen'!L29*'Eingabe Kinderzahlen'!L29</f>
        <v>0</v>
      </c>
      <c r="M29" s="271">
        <f>'Info_Elternbeiträge mit Grenzen'!M29*'Eingabe Kinderzahlen'!M29</f>
        <v>0</v>
      </c>
      <c r="N29" s="278">
        <f>'Info_Elternbeiträge mit Grenzen'!N29*'Eingabe Kinderzahlen'!N29</f>
        <v>0</v>
      </c>
      <c r="O29" s="2">
        <f>'Info_Elternbeiträge mit Grenzen'!O29*'Eingabe Kinderzahlen'!O29</f>
        <v>0</v>
      </c>
      <c r="P29" s="2">
        <f>'Info_Elternbeiträge mit Grenzen'!P29*'Eingabe Kinderzahlen'!P29</f>
        <v>0</v>
      </c>
      <c r="Q29" s="2">
        <f>'Info_Elternbeiträge mit Grenzen'!Q29*'Eingabe Kinderzahlen'!Q29</f>
        <v>0</v>
      </c>
      <c r="R29" s="279">
        <f>'Info_Elternbeiträge mit Grenzen'!R29*'Eingabe Kinderzahlen'!R29</f>
        <v>0</v>
      </c>
      <c r="S29" s="284">
        <f>'Info_Elternbeiträge mit Grenzen'!S29*'Eingabe Kinderzahlen'!S29</f>
        <v>0</v>
      </c>
      <c r="T29" s="163">
        <f>'Info_Elternbeiträge mit Grenzen'!T29*'Eingabe Kinderzahlen'!T29</f>
        <v>0</v>
      </c>
      <c r="U29" s="163">
        <f>'Info_Elternbeiträge mit Grenzen'!U29*'Eingabe Kinderzahlen'!U29</f>
        <v>0</v>
      </c>
      <c r="V29" s="163">
        <f>'Info_Elternbeiträge mit Grenzen'!V29*'Eingabe Kinderzahlen'!V29</f>
        <v>0</v>
      </c>
      <c r="W29" s="285">
        <f>'Info_Elternbeiträge mit Grenzen'!W29*'Eingabe Kinderzahlen'!W29</f>
        <v>0</v>
      </c>
    </row>
    <row r="30" spans="1:23" x14ac:dyDescent="0.25">
      <c r="A30" s="323">
        <f>Eingabe!A75</f>
        <v>4201</v>
      </c>
      <c r="B30" s="152" t="s">
        <v>6</v>
      </c>
      <c r="C30" s="252">
        <f>Eingabe!D75</f>
        <v>4300</v>
      </c>
      <c r="D30" s="261">
        <f>'Info_Elternbeiträge mit Grenzen'!D30*'Eingabe Kinderzahlen'!D30</f>
        <v>0</v>
      </c>
      <c r="E30" s="137">
        <f>'Info_Elternbeiträge mit Grenzen'!E30*'Eingabe Kinderzahlen'!E30</f>
        <v>0</v>
      </c>
      <c r="F30" s="137">
        <f>'Info_Elternbeiträge mit Grenzen'!F30*'Eingabe Kinderzahlen'!F30</f>
        <v>0</v>
      </c>
      <c r="G30" s="137">
        <f>'Info_Elternbeiträge mit Grenzen'!G30*'Eingabe Kinderzahlen'!G30</f>
        <v>0</v>
      </c>
      <c r="H30" s="262">
        <f>'Info_Elternbeiträge mit Grenzen'!H30*'Eingabe Kinderzahlen'!H30</f>
        <v>0</v>
      </c>
      <c r="I30" s="270">
        <f>'Info_Elternbeiträge mit Grenzen'!I30*'Eingabe Kinderzahlen'!I30</f>
        <v>0</v>
      </c>
      <c r="J30" s="143">
        <f>'Info_Elternbeiträge mit Grenzen'!J30*'Eingabe Kinderzahlen'!J30</f>
        <v>0</v>
      </c>
      <c r="K30" s="143">
        <f>'Info_Elternbeiträge mit Grenzen'!K30*'Eingabe Kinderzahlen'!K30</f>
        <v>0</v>
      </c>
      <c r="L30" s="143">
        <f>'Info_Elternbeiträge mit Grenzen'!L30*'Eingabe Kinderzahlen'!L30</f>
        <v>0</v>
      </c>
      <c r="M30" s="271">
        <f>'Info_Elternbeiträge mit Grenzen'!M30*'Eingabe Kinderzahlen'!M30</f>
        <v>0</v>
      </c>
      <c r="N30" s="278">
        <f>'Info_Elternbeiträge mit Grenzen'!N30*'Eingabe Kinderzahlen'!N30</f>
        <v>0</v>
      </c>
      <c r="O30" s="2">
        <f>'Info_Elternbeiträge mit Grenzen'!O30*'Eingabe Kinderzahlen'!O30</f>
        <v>0</v>
      </c>
      <c r="P30" s="2">
        <f>'Info_Elternbeiträge mit Grenzen'!P30*'Eingabe Kinderzahlen'!P30</f>
        <v>0</v>
      </c>
      <c r="Q30" s="2">
        <f>'Info_Elternbeiträge mit Grenzen'!Q30*'Eingabe Kinderzahlen'!Q30</f>
        <v>0</v>
      </c>
      <c r="R30" s="279">
        <f>'Info_Elternbeiträge mit Grenzen'!R30*'Eingabe Kinderzahlen'!R30</f>
        <v>0</v>
      </c>
      <c r="S30" s="284">
        <f>'Info_Elternbeiträge mit Grenzen'!S30*'Eingabe Kinderzahlen'!S30</f>
        <v>0</v>
      </c>
      <c r="T30" s="163">
        <f>'Info_Elternbeiträge mit Grenzen'!T30*'Eingabe Kinderzahlen'!T30</f>
        <v>0</v>
      </c>
      <c r="U30" s="163">
        <f>'Info_Elternbeiträge mit Grenzen'!U30*'Eingabe Kinderzahlen'!U30</f>
        <v>0</v>
      </c>
      <c r="V30" s="163">
        <f>'Info_Elternbeiträge mit Grenzen'!V30*'Eingabe Kinderzahlen'!V30</f>
        <v>0</v>
      </c>
      <c r="W30" s="285">
        <f>'Info_Elternbeiträge mit Grenzen'!W30*'Eingabe Kinderzahlen'!W30</f>
        <v>0</v>
      </c>
    </row>
    <row r="31" spans="1:23" x14ac:dyDescent="0.25">
      <c r="A31" s="323">
        <f>Eingabe!A76</f>
        <v>4301</v>
      </c>
      <c r="B31" s="152" t="s">
        <v>6</v>
      </c>
      <c r="C31" s="252">
        <f>Eingabe!D76</f>
        <v>4400</v>
      </c>
      <c r="D31" s="261">
        <f>'Info_Elternbeiträge mit Grenzen'!D31*'Eingabe Kinderzahlen'!D31</f>
        <v>0</v>
      </c>
      <c r="E31" s="137">
        <f>'Info_Elternbeiträge mit Grenzen'!E31*'Eingabe Kinderzahlen'!E31</f>
        <v>0</v>
      </c>
      <c r="F31" s="137">
        <f>'Info_Elternbeiträge mit Grenzen'!F31*'Eingabe Kinderzahlen'!F31</f>
        <v>0</v>
      </c>
      <c r="G31" s="137">
        <f>'Info_Elternbeiträge mit Grenzen'!G31*'Eingabe Kinderzahlen'!G31</f>
        <v>0</v>
      </c>
      <c r="H31" s="262">
        <f>'Info_Elternbeiträge mit Grenzen'!H31*'Eingabe Kinderzahlen'!H31</f>
        <v>0</v>
      </c>
      <c r="I31" s="270">
        <f>'Info_Elternbeiträge mit Grenzen'!I31*'Eingabe Kinderzahlen'!I31</f>
        <v>0</v>
      </c>
      <c r="J31" s="143">
        <f>'Info_Elternbeiträge mit Grenzen'!J31*'Eingabe Kinderzahlen'!J31</f>
        <v>0</v>
      </c>
      <c r="K31" s="143">
        <f>'Info_Elternbeiträge mit Grenzen'!K31*'Eingabe Kinderzahlen'!K31</f>
        <v>0</v>
      </c>
      <c r="L31" s="143">
        <f>'Info_Elternbeiträge mit Grenzen'!L31*'Eingabe Kinderzahlen'!L31</f>
        <v>0</v>
      </c>
      <c r="M31" s="271">
        <f>'Info_Elternbeiträge mit Grenzen'!M31*'Eingabe Kinderzahlen'!M31</f>
        <v>0</v>
      </c>
      <c r="N31" s="278">
        <f>'Info_Elternbeiträge mit Grenzen'!N31*'Eingabe Kinderzahlen'!N31</f>
        <v>0</v>
      </c>
      <c r="O31" s="2">
        <f>'Info_Elternbeiträge mit Grenzen'!O31*'Eingabe Kinderzahlen'!O31</f>
        <v>0</v>
      </c>
      <c r="P31" s="2">
        <f>'Info_Elternbeiträge mit Grenzen'!P31*'Eingabe Kinderzahlen'!P31</f>
        <v>0</v>
      </c>
      <c r="Q31" s="2">
        <f>'Info_Elternbeiträge mit Grenzen'!Q31*'Eingabe Kinderzahlen'!Q31</f>
        <v>0</v>
      </c>
      <c r="R31" s="279">
        <f>'Info_Elternbeiträge mit Grenzen'!R31*'Eingabe Kinderzahlen'!R31</f>
        <v>0</v>
      </c>
      <c r="S31" s="284">
        <f>'Info_Elternbeiträge mit Grenzen'!S31*'Eingabe Kinderzahlen'!S31</f>
        <v>0</v>
      </c>
      <c r="T31" s="163">
        <f>'Info_Elternbeiträge mit Grenzen'!T31*'Eingabe Kinderzahlen'!T31</f>
        <v>0</v>
      </c>
      <c r="U31" s="163">
        <f>'Info_Elternbeiträge mit Grenzen'!U31*'Eingabe Kinderzahlen'!U31</f>
        <v>0</v>
      </c>
      <c r="V31" s="163">
        <f>'Info_Elternbeiträge mit Grenzen'!V31*'Eingabe Kinderzahlen'!V31</f>
        <v>0</v>
      </c>
      <c r="W31" s="285">
        <f>'Info_Elternbeiträge mit Grenzen'!W31*'Eingabe Kinderzahlen'!W31</f>
        <v>0</v>
      </c>
    </row>
    <row r="32" spans="1:23" x14ac:dyDescent="0.25">
      <c r="A32" s="323">
        <f>Eingabe!A77</f>
        <v>4401</v>
      </c>
      <c r="B32" s="152" t="s">
        <v>6</v>
      </c>
      <c r="C32" s="252">
        <f>Eingabe!D77</f>
        <v>4500</v>
      </c>
      <c r="D32" s="261">
        <f>'Info_Elternbeiträge mit Grenzen'!D32*'Eingabe Kinderzahlen'!D32</f>
        <v>0</v>
      </c>
      <c r="E32" s="137">
        <f>'Info_Elternbeiträge mit Grenzen'!E32*'Eingabe Kinderzahlen'!E32</f>
        <v>0</v>
      </c>
      <c r="F32" s="137">
        <f>'Info_Elternbeiträge mit Grenzen'!F32*'Eingabe Kinderzahlen'!F32</f>
        <v>0</v>
      </c>
      <c r="G32" s="137">
        <f>'Info_Elternbeiträge mit Grenzen'!G32*'Eingabe Kinderzahlen'!G32</f>
        <v>0</v>
      </c>
      <c r="H32" s="262">
        <f>'Info_Elternbeiträge mit Grenzen'!H32*'Eingabe Kinderzahlen'!H32</f>
        <v>0</v>
      </c>
      <c r="I32" s="270">
        <f>'Info_Elternbeiträge mit Grenzen'!I32*'Eingabe Kinderzahlen'!I32</f>
        <v>0</v>
      </c>
      <c r="J32" s="143">
        <f>'Info_Elternbeiträge mit Grenzen'!J32*'Eingabe Kinderzahlen'!J32</f>
        <v>0</v>
      </c>
      <c r="K32" s="143">
        <f>'Info_Elternbeiträge mit Grenzen'!K32*'Eingabe Kinderzahlen'!K32</f>
        <v>0</v>
      </c>
      <c r="L32" s="143">
        <f>'Info_Elternbeiträge mit Grenzen'!L32*'Eingabe Kinderzahlen'!L32</f>
        <v>0</v>
      </c>
      <c r="M32" s="271">
        <f>'Info_Elternbeiträge mit Grenzen'!M32*'Eingabe Kinderzahlen'!M32</f>
        <v>0</v>
      </c>
      <c r="N32" s="278">
        <f>'Info_Elternbeiträge mit Grenzen'!N32*'Eingabe Kinderzahlen'!N32</f>
        <v>0</v>
      </c>
      <c r="O32" s="2">
        <f>'Info_Elternbeiträge mit Grenzen'!O32*'Eingabe Kinderzahlen'!O32</f>
        <v>0</v>
      </c>
      <c r="P32" s="2">
        <f>'Info_Elternbeiträge mit Grenzen'!P32*'Eingabe Kinderzahlen'!P32</f>
        <v>0</v>
      </c>
      <c r="Q32" s="2">
        <f>'Info_Elternbeiträge mit Grenzen'!Q32*'Eingabe Kinderzahlen'!Q32</f>
        <v>0</v>
      </c>
      <c r="R32" s="279">
        <f>'Info_Elternbeiträge mit Grenzen'!R32*'Eingabe Kinderzahlen'!R32</f>
        <v>0</v>
      </c>
      <c r="S32" s="284">
        <f>'Info_Elternbeiträge mit Grenzen'!S32*'Eingabe Kinderzahlen'!S32</f>
        <v>0</v>
      </c>
      <c r="T32" s="163">
        <f>'Info_Elternbeiträge mit Grenzen'!T32*'Eingabe Kinderzahlen'!T32</f>
        <v>0</v>
      </c>
      <c r="U32" s="163">
        <f>'Info_Elternbeiträge mit Grenzen'!U32*'Eingabe Kinderzahlen'!U32</f>
        <v>0</v>
      </c>
      <c r="V32" s="163">
        <f>'Info_Elternbeiträge mit Grenzen'!V32*'Eingabe Kinderzahlen'!V32</f>
        <v>0</v>
      </c>
      <c r="W32" s="285">
        <f>'Info_Elternbeiträge mit Grenzen'!W32*'Eingabe Kinderzahlen'!W32</f>
        <v>0</v>
      </c>
    </row>
    <row r="33" spans="1:23" x14ac:dyDescent="0.25">
      <c r="A33" s="323">
        <f>Eingabe!A78</f>
        <v>4501</v>
      </c>
      <c r="B33" s="152" t="s">
        <v>6</v>
      </c>
      <c r="C33" s="252">
        <f>Eingabe!D78</f>
        <v>4600</v>
      </c>
      <c r="D33" s="261">
        <f>'Info_Elternbeiträge mit Grenzen'!D33*'Eingabe Kinderzahlen'!D33</f>
        <v>0</v>
      </c>
      <c r="E33" s="137">
        <f>'Info_Elternbeiträge mit Grenzen'!E33*'Eingabe Kinderzahlen'!E33</f>
        <v>0</v>
      </c>
      <c r="F33" s="137">
        <f>'Info_Elternbeiträge mit Grenzen'!F33*'Eingabe Kinderzahlen'!F33</f>
        <v>0</v>
      </c>
      <c r="G33" s="137">
        <f>'Info_Elternbeiträge mit Grenzen'!G33*'Eingabe Kinderzahlen'!G33</f>
        <v>0</v>
      </c>
      <c r="H33" s="262">
        <f>'Info_Elternbeiträge mit Grenzen'!H33*'Eingabe Kinderzahlen'!H33</f>
        <v>0</v>
      </c>
      <c r="I33" s="270">
        <f>'Info_Elternbeiträge mit Grenzen'!I33*'Eingabe Kinderzahlen'!I33</f>
        <v>0</v>
      </c>
      <c r="J33" s="143">
        <f>'Info_Elternbeiträge mit Grenzen'!J33*'Eingabe Kinderzahlen'!J33</f>
        <v>0</v>
      </c>
      <c r="K33" s="143">
        <f>'Info_Elternbeiträge mit Grenzen'!K33*'Eingabe Kinderzahlen'!K33</f>
        <v>0</v>
      </c>
      <c r="L33" s="143">
        <f>'Info_Elternbeiträge mit Grenzen'!L33*'Eingabe Kinderzahlen'!L33</f>
        <v>0</v>
      </c>
      <c r="M33" s="271">
        <f>'Info_Elternbeiträge mit Grenzen'!M33*'Eingabe Kinderzahlen'!M33</f>
        <v>0</v>
      </c>
      <c r="N33" s="278">
        <f>'Info_Elternbeiträge mit Grenzen'!N33*'Eingabe Kinderzahlen'!N33</f>
        <v>0</v>
      </c>
      <c r="O33" s="2">
        <f>'Info_Elternbeiträge mit Grenzen'!O33*'Eingabe Kinderzahlen'!O33</f>
        <v>0</v>
      </c>
      <c r="P33" s="2">
        <f>'Info_Elternbeiträge mit Grenzen'!P33*'Eingabe Kinderzahlen'!P33</f>
        <v>0</v>
      </c>
      <c r="Q33" s="2">
        <f>'Info_Elternbeiträge mit Grenzen'!Q33*'Eingabe Kinderzahlen'!Q33</f>
        <v>0</v>
      </c>
      <c r="R33" s="279">
        <f>'Info_Elternbeiträge mit Grenzen'!R33*'Eingabe Kinderzahlen'!R33</f>
        <v>0</v>
      </c>
      <c r="S33" s="284">
        <f>'Info_Elternbeiträge mit Grenzen'!S33*'Eingabe Kinderzahlen'!S33</f>
        <v>0</v>
      </c>
      <c r="T33" s="163">
        <f>'Info_Elternbeiträge mit Grenzen'!T33*'Eingabe Kinderzahlen'!T33</f>
        <v>0</v>
      </c>
      <c r="U33" s="163">
        <f>'Info_Elternbeiträge mit Grenzen'!U33*'Eingabe Kinderzahlen'!U33</f>
        <v>0</v>
      </c>
      <c r="V33" s="163">
        <f>'Info_Elternbeiträge mit Grenzen'!V33*'Eingabe Kinderzahlen'!V33</f>
        <v>0</v>
      </c>
      <c r="W33" s="285">
        <f>'Info_Elternbeiträge mit Grenzen'!W33*'Eingabe Kinderzahlen'!W33</f>
        <v>0</v>
      </c>
    </row>
    <row r="34" spans="1:23" x14ac:dyDescent="0.25">
      <c r="A34" s="323">
        <f>Eingabe!A79</f>
        <v>4601</v>
      </c>
      <c r="B34" s="152" t="s">
        <v>6</v>
      </c>
      <c r="C34" s="252">
        <f>Eingabe!D79</f>
        <v>4700</v>
      </c>
      <c r="D34" s="261">
        <f>'Info_Elternbeiträge mit Grenzen'!D34*'Eingabe Kinderzahlen'!D34</f>
        <v>0</v>
      </c>
      <c r="E34" s="137">
        <f>'Info_Elternbeiträge mit Grenzen'!E34*'Eingabe Kinderzahlen'!E34</f>
        <v>0</v>
      </c>
      <c r="F34" s="137">
        <f>'Info_Elternbeiträge mit Grenzen'!F34*'Eingabe Kinderzahlen'!F34</f>
        <v>0</v>
      </c>
      <c r="G34" s="137">
        <f>'Info_Elternbeiträge mit Grenzen'!G34*'Eingabe Kinderzahlen'!G34</f>
        <v>0</v>
      </c>
      <c r="H34" s="262">
        <f>'Info_Elternbeiträge mit Grenzen'!H34*'Eingabe Kinderzahlen'!H34</f>
        <v>0</v>
      </c>
      <c r="I34" s="270">
        <f>'Info_Elternbeiträge mit Grenzen'!I34*'Eingabe Kinderzahlen'!I34</f>
        <v>0</v>
      </c>
      <c r="J34" s="143">
        <f>'Info_Elternbeiträge mit Grenzen'!J34*'Eingabe Kinderzahlen'!J34</f>
        <v>0</v>
      </c>
      <c r="K34" s="143">
        <f>'Info_Elternbeiträge mit Grenzen'!K34*'Eingabe Kinderzahlen'!K34</f>
        <v>0</v>
      </c>
      <c r="L34" s="143">
        <f>'Info_Elternbeiträge mit Grenzen'!L34*'Eingabe Kinderzahlen'!L34</f>
        <v>0</v>
      </c>
      <c r="M34" s="271">
        <f>'Info_Elternbeiträge mit Grenzen'!M34*'Eingabe Kinderzahlen'!M34</f>
        <v>0</v>
      </c>
      <c r="N34" s="278">
        <f>'Info_Elternbeiträge mit Grenzen'!N34*'Eingabe Kinderzahlen'!N34</f>
        <v>0</v>
      </c>
      <c r="O34" s="2">
        <f>'Info_Elternbeiträge mit Grenzen'!O34*'Eingabe Kinderzahlen'!O34</f>
        <v>0</v>
      </c>
      <c r="P34" s="2">
        <f>'Info_Elternbeiträge mit Grenzen'!P34*'Eingabe Kinderzahlen'!P34</f>
        <v>0</v>
      </c>
      <c r="Q34" s="2">
        <f>'Info_Elternbeiträge mit Grenzen'!Q34*'Eingabe Kinderzahlen'!Q34</f>
        <v>0</v>
      </c>
      <c r="R34" s="279">
        <f>'Info_Elternbeiträge mit Grenzen'!R34*'Eingabe Kinderzahlen'!R34</f>
        <v>0</v>
      </c>
      <c r="S34" s="284">
        <f>'Info_Elternbeiträge mit Grenzen'!S34*'Eingabe Kinderzahlen'!S34</f>
        <v>0</v>
      </c>
      <c r="T34" s="163">
        <f>'Info_Elternbeiträge mit Grenzen'!T34*'Eingabe Kinderzahlen'!T34</f>
        <v>0</v>
      </c>
      <c r="U34" s="163">
        <f>'Info_Elternbeiträge mit Grenzen'!U34*'Eingabe Kinderzahlen'!U34</f>
        <v>0</v>
      </c>
      <c r="V34" s="163">
        <f>'Info_Elternbeiträge mit Grenzen'!V34*'Eingabe Kinderzahlen'!V34</f>
        <v>0</v>
      </c>
      <c r="W34" s="285">
        <f>'Info_Elternbeiträge mit Grenzen'!W34*'Eingabe Kinderzahlen'!W34</f>
        <v>0</v>
      </c>
    </row>
    <row r="35" spans="1:23" x14ac:dyDescent="0.25">
      <c r="A35" s="323">
        <f>Eingabe!A80</f>
        <v>4701</v>
      </c>
      <c r="B35" s="152" t="s">
        <v>6</v>
      </c>
      <c r="C35" s="252">
        <f>Eingabe!D80</f>
        <v>4800</v>
      </c>
      <c r="D35" s="261">
        <f>'Info_Elternbeiträge mit Grenzen'!D35*'Eingabe Kinderzahlen'!D35</f>
        <v>0</v>
      </c>
      <c r="E35" s="137">
        <f>'Info_Elternbeiträge mit Grenzen'!E35*'Eingabe Kinderzahlen'!E35</f>
        <v>0</v>
      </c>
      <c r="F35" s="137">
        <f>'Info_Elternbeiträge mit Grenzen'!F35*'Eingabe Kinderzahlen'!F35</f>
        <v>0</v>
      </c>
      <c r="G35" s="137">
        <f>'Info_Elternbeiträge mit Grenzen'!G35*'Eingabe Kinderzahlen'!G35</f>
        <v>0</v>
      </c>
      <c r="H35" s="262">
        <f>'Info_Elternbeiträge mit Grenzen'!H35*'Eingabe Kinderzahlen'!H35</f>
        <v>0</v>
      </c>
      <c r="I35" s="270">
        <f>'Info_Elternbeiträge mit Grenzen'!I35*'Eingabe Kinderzahlen'!I35</f>
        <v>0</v>
      </c>
      <c r="J35" s="143">
        <f>'Info_Elternbeiträge mit Grenzen'!J35*'Eingabe Kinderzahlen'!J35</f>
        <v>0</v>
      </c>
      <c r="K35" s="143">
        <f>'Info_Elternbeiträge mit Grenzen'!K35*'Eingabe Kinderzahlen'!K35</f>
        <v>0</v>
      </c>
      <c r="L35" s="143">
        <f>'Info_Elternbeiträge mit Grenzen'!L35*'Eingabe Kinderzahlen'!L35</f>
        <v>0</v>
      </c>
      <c r="M35" s="271">
        <f>'Info_Elternbeiträge mit Grenzen'!M35*'Eingabe Kinderzahlen'!M35</f>
        <v>0</v>
      </c>
      <c r="N35" s="278">
        <f>'Info_Elternbeiträge mit Grenzen'!N35*'Eingabe Kinderzahlen'!N35</f>
        <v>0</v>
      </c>
      <c r="O35" s="2">
        <f>'Info_Elternbeiträge mit Grenzen'!O35*'Eingabe Kinderzahlen'!O35</f>
        <v>0</v>
      </c>
      <c r="P35" s="2">
        <f>'Info_Elternbeiträge mit Grenzen'!P35*'Eingabe Kinderzahlen'!P35</f>
        <v>0</v>
      </c>
      <c r="Q35" s="2">
        <f>'Info_Elternbeiträge mit Grenzen'!Q35*'Eingabe Kinderzahlen'!Q35</f>
        <v>0</v>
      </c>
      <c r="R35" s="279">
        <f>'Info_Elternbeiträge mit Grenzen'!R35*'Eingabe Kinderzahlen'!R35</f>
        <v>0</v>
      </c>
      <c r="S35" s="284">
        <f>'Info_Elternbeiträge mit Grenzen'!S35*'Eingabe Kinderzahlen'!S35</f>
        <v>0</v>
      </c>
      <c r="T35" s="163">
        <f>'Info_Elternbeiträge mit Grenzen'!T35*'Eingabe Kinderzahlen'!T35</f>
        <v>0</v>
      </c>
      <c r="U35" s="163">
        <f>'Info_Elternbeiträge mit Grenzen'!U35*'Eingabe Kinderzahlen'!U35</f>
        <v>0</v>
      </c>
      <c r="V35" s="163">
        <f>'Info_Elternbeiträge mit Grenzen'!V35*'Eingabe Kinderzahlen'!V35</f>
        <v>0</v>
      </c>
      <c r="W35" s="285">
        <f>'Info_Elternbeiträge mit Grenzen'!W35*'Eingabe Kinderzahlen'!W35</f>
        <v>0</v>
      </c>
    </row>
    <row r="36" spans="1:23" x14ac:dyDescent="0.25">
      <c r="A36" s="323">
        <f>Eingabe!A81</f>
        <v>4801</v>
      </c>
      <c r="B36" s="152" t="s">
        <v>6</v>
      </c>
      <c r="C36" s="252">
        <f>Eingabe!D81</f>
        <v>4900</v>
      </c>
      <c r="D36" s="261">
        <f>'Info_Elternbeiträge mit Grenzen'!D36*'Eingabe Kinderzahlen'!D36</f>
        <v>0</v>
      </c>
      <c r="E36" s="137">
        <f>'Info_Elternbeiträge mit Grenzen'!E36*'Eingabe Kinderzahlen'!E36</f>
        <v>0</v>
      </c>
      <c r="F36" s="137">
        <f>'Info_Elternbeiträge mit Grenzen'!F36*'Eingabe Kinderzahlen'!F36</f>
        <v>0</v>
      </c>
      <c r="G36" s="137">
        <f>'Info_Elternbeiträge mit Grenzen'!G36*'Eingabe Kinderzahlen'!G36</f>
        <v>0</v>
      </c>
      <c r="H36" s="262">
        <f>'Info_Elternbeiträge mit Grenzen'!H36*'Eingabe Kinderzahlen'!H36</f>
        <v>0</v>
      </c>
      <c r="I36" s="270">
        <f>'Info_Elternbeiträge mit Grenzen'!I36*'Eingabe Kinderzahlen'!I36</f>
        <v>0</v>
      </c>
      <c r="J36" s="143">
        <f>'Info_Elternbeiträge mit Grenzen'!J36*'Eingabe Kinderzahlen'!J36</f>
        <v>0</v>
      </c>
      <c r="K36" s="143">
        <f>'Info_Elternbeiträge mit Grenzen'!K36*'Eingabe Kinderzahlen'!K36</f>
        <v>0</v>
      </c>
      <c r="L36" s="143">
        <f>'Info_Elternbeiträge mit Grenzen'!L36*'Eingabe Kinderzahlen'!L36</f>
        <v>0</v>
      </c>
      <c r="M36" s="271">
        <f>'Info_Elternbeiträge mit Grenzen'!M36*'Eingabe Kinderzahlen'!M36</f>
        <v>0</v>
      </c>
      <c r="N36" s="278">
        <f>'Info_Elternbeiträge mit Grenzen'!N36*'Eingabe Kinderzahlen'!N36</f>
        <v>0</v>
      </c>
      <c r="O36" s="2">
        <f>'Info_Elternbeiträge mit Grenzen'!O36*'Eingabe Kinderzahlen'!O36</f>
        <v>0</v>
      </c>
      <c r="P36" s="2">
        <f>'Info_Elternbeiträge mit Grenzen'!P36*'Eingabe Kinderzahlen'!P36</f>
        <v>0</v>
      </c>
      <c r="Q36" s="2">
        <f>'Info_Elternbeiträge mit Grenzen'!Q36*'Eingabe Kinderzahlen'!Q36</f>
        <v>0</v>
      </c>
      <c r="R36" s="279">
        <f>'Info_Elternbeiträge mit Grenzen'!R36*'Eingabe Kinderzahlen'!R36</f>
        <v>0</v>
      </c>
      <c r="S36" s="284">
        <f>'Info_Elternbeiträge mit Grenzen'!S36*'Eingabe Kinderzahlen'!S36</f>
        <v>0</v>
      </c>
      <c r="T36" s="163">
        <f>'Info_Elternbeiträge mit Grenzen'!T36*'Eingabe Kinderzahlen'!T36</f>
        <v>0</v>
      </c>
      <c r="U36" s="163">
        <f>'Info_Elternbeiträge mit Grenzen'!U36*'Eingabe Kinderzahlen'!U36</f>
        <v>0</v>
      </c>
      <c r="V36" s="163">
        <f>'Info_Elternbeiträge mit Grenzen'!V36*'Eingabe Kinderzahlen'!V36</f>
        <v>0</v>
      </c>
      <c r="W36" s="285">
        <f>'Info_Elternbeiträge mit Grenzen'!W36*'Eingabe Kinderzahlen'!W36</f>
        <v>0</v>
      </c>
    </row>
    <row r="37" spans="1:23" x14ac:dyDescent="0.25">
      <c r="A37" s="323">
        <f>Eingabe!A82</f>
        <v>4901</v>
      </c>
      <c r="B37" s="152" t="s">
        <v>6</v>
      </c>
      <c r="C37" s="252">
        <f>Eingabe!D82</f>
        <v>5000</v>
      </c>
      <c r="D37" s="261">
        <f>'Info_Elternbeiträge mit Grenzen'!D37*'Eingabe Kinderzahlen'!D37</f>
        <v>0</v>
      </c>
      <c r="E37" s="137">
        <f>'Info_Elternbeiträge mit Grenzen'!E37*'Eingabe Kinderzahlen'!E37</f>
        <v>0</v>
      </c>
      <c r="F37" s="137">
        <f>'Info_Elternbeiträge mit Grenzen'!F37*'Eingabe Kinderzahlen'!F37</f>
        <v>0</v>
      </c>
      <c r="G37" s="137">
        <f>'Info_Elternbeiträge mit Grenzen'!G37*'Eingabe Kinderzahlen'!G37</f>
        <v>0</v>
      </c>
      <c r="H37" s="262">
        <f>'Info_Elternbeiträge mit Grenzen'!H37*'Eingabe Kinderzahlen'!H37</f>
        <v>0</v>
      </c>
      <c r="I37" s="270">
        <f>'Info_Elternbeiträge mit Grenzen'!I37*'Eingabe Kinderzahlen'!I37</f>
        <v>0</v>
      </c>
      <c r="J37" s="143">
        <f>'Info_Elternbeiträge mit Grenzen'!J37*'Eingabe Kinderzahlen'!J37</f>
        <v>0</v>
      </c>
      <c r="K37" s="143">
        <f>'Info_Elternbeiträge mit Grenzen'!K37*'Eingabe Kinderzahlen'!K37</f>
        <v>0</v>
      </c>
      <c r="L37" s="143">
        <f>'Info_Elternbeiträge mit Grenzen'!L37*'Eingabe Kinderzahlen'!L37</f>
        <v>0</v>
      </c>
      <c r="M37" s="271">
        <f>'Info_Elternbeiträge mit Grenzen'!M37*'Eingabe Kinderzahlen'!M37</f>
        <v>0</v>
      </c>
      <c r="N37" s="278">
        <f>'Info_Elternbeiträge mit Grenzen'!N37*'Eingabe Kinderzahlen'!N37</f>
        <v>0</v>
      </c>
      <c r="O37" s="2">
        <f>'Info_Elternbeiträge mit Grenzen'!O37*'Eingabe Kinderzahlen'!O37</f>
        <v>0</v>
      </c>
      <c r="P37" s="2">
        <f>'Info_Elternbeiträge mit Grenzen'!P37*'Eingabe Kinderzahlen'!P37</f>
        <v>0</v>
      </c>
      <c r="Q37" s="2">
        <f>'Info_Elternbeiträge mit Grenzen'!Q37*'Eingabe Kinderzahlen'!Q37</f>
        <v>0</v>
      </c>
      <c r="R37" s="279">
        <f>'Info_Elternbeiträge mit Grenzen'!R37*'Eingabe Kinderzahlen'!R37</f>
        <v>0</v>
      </c>
      <c r="S37" s="284">
        <f>'Info_Elternbeiträge mit Grenzen'!S37*'Eingabe Kinderzahlen'!S37</f>
        <v>0</v>
      </c>
      <c r="T37" s="163">
        <f>'Info_Elternbeiträge mit Grenzen'!T37*'Eingabe Kinderzahlen'!T37</f>
        <v>0</v>
      </c>
      <c r="U37" s="163">
        <f>'Info_Elternbeiträge mit Grenzen'!U37*'Eingabe Kinderzahlen'!U37</f>
        <v>0</v>
      </c>
      <c r="V37" s="163">
        <f>'Info_Elternbeiträge mit Grenzen'!V37*'Eingabe Kinderzahlen'!V37</f>
        <v>0</v>
      </c>
      <c r="W37" s="285">
        <f>'Info_Elternbeiträge mit Grenzen'!W37*'Eingabe Kinderzahlen'!W37</f>
        <v>0</v>
      </c>
    </row>
    <row r="38" spans="1:23" x14ac:dyDescent="0.25">
      <c r="A38" s="323">
        <f>Eingabe!A83</f>
        <v>5001</v>
      </c>
      <c r="B38" s="152" t="s">
        <v>6</v>
      </c>
      <c r="C38" s="252">
        <f>Eingabe!D83</f>
        <v>5100</v>
      </c>
      <c r="D38" s="261">
        <f>'Info_Elternbeiträge mit Grenzen'!D38*'Eingabe Kinderzahlen'!D38</f>
        <v>0</v>
      </c>
      <c r="E38" s="137">
        <f>'Info_Elternbeiträge mit Grenzen'!E38*'Eingabe Kinderzahlen'!E38</f>
        <v>0</v>
      </c>
      <c r="F38" s="137">
        <f>'Info_Elternbeiträge mit Grenzen'!F38*'Eingabe Kinderzahlen'!F38</f>
        <v>0</v>
      </c>
      <c r="G38" s="137">
        <f>'Info_Elternbeiträge mit Grenzen'!G38*'Eingabe Kinderzahlen'!G38</f>
        <v>0</v>
      </c>
      <c r="H38" s="262">
        <f>'Info_Elternbeiträge mit Grenzen'!H38*'Eingabe Kinderzahlen'!H38</f>
        <v>0</v>
      </c>
      <c r="I38" s="270">
        <f>'Info_Elternbeiträge mit Grenzen'!I38*'Eingabe Kinderzahlen'!I38</f>
        <v>0</v>
      </c>
      <c r="J38" s="143">
        <f>'Info_Elternbeiträge mit Grenzen'!J38*'Eingabe Kinderzahlen'!J38</f>
        <v>0</v>
      </c>
      <c r="K38" s="143">
        <f>'Info_Elternbeiträge mit Grenzen'!K38*'Eingabe Kinderzahlen'!K38</f>
        <v>0</v>
      </c>
      <c r="L38" s="143">
        <f>'Info_Elternbeiträge mit Grenzen'!L38*'Eingabe Kinderzahlen'!L38</f>
        <v>0</v>
      </c>
      <c r="M38" s="271">
        <f>'Info_Elternbeiträge mit Grenzen'!M38*'Eingabe Kinderzahlen'!M38</f>
        <v>0</v>
      </c>
      <c r="N38" s="278">
        <f>'Info_Elternbeiträge mit Grenzen'!N38*'Eingabe Kinderzahlen'!N38</f>
        <v>0</v>
      </c>
      <c r="O38" s="2">
        <f>'Info_Elternbeiträge mit Grenzen'!O38*'Eingabe Kinderzahlen'!O38</f>
        <v>0</v>
      </c>
      <c r="P38" s="2">
        <f>'Info_Elternbeiträge mit Grenzen'!P38*'Eingabe Kinderzahlen'!P38</f>
        <v>0</v>
      </c>
      <c r="Q38" s="2">
        <f>'Info_Elternbeiträge mit Grenzen'!Q38*'Eingabe Kinderzahlen'!Q38</f>
        <v>0</v>
      </c>
      <c r="R38" s="279">
        <f>'Info_Elternbeiträge mit Grenzen'!R38*'Eingabe Kinderzahlen'!R38</f>
        <v>0</v>
      </c>
      <c r="S38" s="284">
        <f>'Info_Elternbeiträge mit Grenzen'!S38*'Eingabe Kinderzahlen'!S38</f>
        <v>0</v>
      </c>
      <c r="T38" s="163">
        <f>'Info_Elternbeiträge mit Grenzen'!T38*'Eingabe Kinderzahlen'!T38</f>
        <v>0</v>
      </c>
      <c r="U38" s="163">
        <f>'Info_Elternbeiträge mit Grenzen'!U38*'Eingabe Kinderzahlen'!U38</f>
        <v>0</v>
      </c>
      <c r="V38" s="163">
        <f>'Info_Elternbeiträge mit Grenzen'!V38*'Eingabe Kinderzahlen'!V38</f>
        <v>0</v>
      </c>
      <c r="W38" s="285">
        <f>'Info_Elternbeiträge mit Grenzen'!W38*'Eingabe Kinderzahlen'!W38</f>
        <v>0</v>
      </c>
    </row>
    <row r="39" spans="1:23" x14ac:dyDescent="0.25">
      <c r="A39" s="323">
        <f>Eingabe!A84</f>
        <v>5101</v>
      </c>
      <c r="B39" s="152" t="s">
        <v>6</v>
      </c>
      <c r="C39" s="252">
        <f>Eingabe!D84</f>
        <v>5200</v>
      </c>
      <c r="D39" s="261">
        <f>'Info_Elternbeiträge mit Grenzen'!D39*'Eingabe Kinderzahlen'!D39</f>
        <v>0</v>
      </c>
      <c r="E39" s="137">
        <f>'Info_Elternbeiträge mit Grenzen'!E39*'Eingabe Kinderzahlen'!E39</f>
        <v>0</v>
      </c>
      <c r="F39" s="137">
        <f>'Info_Elternbeiträge mit Grenzen'!F39*'Eingabe Kinderzahlen'!F39</f>
        <v>0</v>
      </c>
      <c r="G39" s="137">
        <f>'Info_Elternbeiträge mit Grenzen'!G39*'Eingabe Kinderzahlen'!G39</f>
        <v>0</v>
      </c>
      <c r="H39" s="262">
        <f>'Info_Elternbeiträge mit Grenzen'!H39*'Eingabe Kinderzahlen'!H39</f>
        <v>0</v>
      </c>
      <c r="I39" s="270">
        <f>'Info_Elternbeiträge mit Grenzen'!I39*'Eingabe Kinderzahlen'!I39</f>
        <v>0</v>
      </c>
      <c r="J39" s="143">
        <f>'Info_Elternbeiträge mit Grenzen'!J39*'Eingabe Kinderzahlen'!J39</f>
        <v>0</v>
      </c>
      <c r="K39" s="143">
        <f>'Info_Elternbeiträge mit Grenzen'!K39*'Eingabe Kinderzahlen'!K39</f>
        <v>0</v>
      </c>
      <c r="L39" s="143">
        <f>'Info_Elternbeiträge mit Grenzen'!L39*'Eingabe Kinderzahlen'!L39</f>
        <v>0</v>
      </c>
      <c r="M39" s="271">
        <f>'Info_Elternbeiträge mit Grenzen'!M39*'Eingabe Kinderzahlen'!M39</f>
        <v>0</v>
      </c>
      <c r="N39" s="278">
        <f>'Info_Elternbeiträge mit Grenzen'!N39*'Eingabe Kinderzahlen'!N39</f>
        <v>0</v>
      </c>
      <c r="O39" s="2">
        <f>'Info_Elternbeiträge mit Grenzen'!O39*'Eingabe Kinderzahlen'!O39</f>
        <v>0</v>
      </c>
      <c r="P39" s="2">
        <f>'Info_Elternbeiträge mit Grenzen'!P39*'Eingabe Kinderzahlen'!P39</f>
        <v>0</v>
      </c>
      <c r="Q39" s="2">
        <f>'Info_Elternbeiträge mit Grenzen'!Q39*'Eingabe Kinderzahlen'!Q39</f>
        <v>0</v>
      </c>
      <c r="R39" s="279">
        <f>'Info_Elternbeiträge mit Grenzen'!R39*'Eingabe Kinderzahlen'!R39</f>
        <v>0</v>
      </c>
      <c r="S39" s="284">
        <f>'Info_Elternbeiträge mit Grenzen'!S39*'Eingabe Kinderzahlen'!S39</f>
        <v>0</v>
      </c>
      <c r="T39" s="163">
        <f>'Info_Elternbeiträge mit Grenzen'!T39*'Eingabe Kinderzahlen'!T39</f>
        <v>0</v>
      </c>
      <c r="U39" s="163">
        <f>'Info_Elternbeiträge mit Grenzen'!U39*'Eingabe Kinderzahlen'!U39</f>
        <v>0</v>
      </c>
      <c r="V39" s="163">
        <f>'Info_Elternbeiträge mit Grenzen'!V39*'Eingabe Kinderzahlen'!V39</f>
        <v>0</v>
      </c>
      <c r="W39" s="285">
        <f>'Info_Elternbeiträge mit Grenzen'!W39*'Eingabe Kinderzahlen'!W39</f>
        <v>0</v>
      </c>
    </row>
    <row r="40" spans="1:23" x14ac:dyDescent="0.25">
      <c r="A40" s="323">
        <f>Eingabe!A85</f>
        <v>5201</v>
      </c>
      <c r="B40" s="152" t="s">
        <v>6</v>
      </c>
      <c r="C40" s="252">
        <f>Eingabe!D85</f>
        <v>5300</v>
      </c>
      <c r="D40" s="261">
        <f>'Info_Elternbeiträge mit Grenzen'!D40*'Eingabe Kinderzahlen'!D40</f>
        <v>0</v>
      </c>
      <c r="E40" s="137">
        <f>'Info_Elternbeiträge mit Grenzen'!E40*'Eingabe Kinderzahlen'!E40</f>
        <v>0</v>
      </c>
      <c r="F40" s="137">
        <f>'Info_Elternbeiträge mit Grenzen'!F40*'Eingabe Kinderzahlen'!F40</f>
        <v>0</v>
      </c>
      <c r="G40" s="137">
        <f>'Info_Elternbeiträge mit Grenzen'!G40*'Eingabe Kinderzahlen'!G40</f>
        <v>0</v>
      </c>
      <c r="H40" s="262">
        <f>'Info_Elternbeiträge mit Grenzen'!H40*'Eingabe Kinderzahlen'!H40</f>
        <v>0</v>
      </c>
      <c r="I40" s="270">
        <f>'Info_Elternbeiträge mit Grenzen'!I40*'Eingabe Kinderzahlen'!I40</f>
        <v>0</v>
      </c>
      <c r="J40" s="143">
        <f>'Info_Elternbeiträge mit Grenzen'!J40*'Eingabe Kinderzahlen'!J40</f>
        <v>0</v>
      </c>
      <c r="K40" s="143">
        <f>'Info_Elternbeiträge mit Grenzen'!K40*'Eingabe Kinderzahlen'!K40</f>
        <v>0</v>
      </c>
      <c r="L40" s="143">
        <f>'Info_Elternbeiträge mit Grenzen'!L40*'Eingabe Kinderzahlen'!L40</f>
        <v>0</v>
      </c>
      <c r="M40" s="271">
        <f>'Info_Elternbeiträge mit Grenzen'!M40*'Eingabe Kinderzahlen'!M40</f>
        <v>0</v>
      </c>
      <c r="N40" s="278">
        <f>'Info_Elternbeiträge mit Grenzen'!N40*'Eingabe Kinderzahlen'!N40</f>
        <v>0</v>
      </c>
      <c r="O40" s="2">
        <f>'Info_Elternbeiträge mit Grenzen'!O40*'Eingabe Kinderzahlen'!O40</f>
        <v>0</v>
      </c>
      <c r="P40" s="2">
        <f>'Info_Elternbeiträge mit Grenzen'!P40*'Eingabe Kinderzahlen'!P40</f>
        <v>0</v>
      </c>
      <c r="Q40" s="2">
        <f>'Info_Elternbeiträge mit Grenzen'!Q40*'Eingabe Kinderzahlen'!Q40</f>
        <v>0</v>
      </c>
      <c r="R40" s="279">
        <f>'Info_Elternbeiträge mit Grenzen'!R40*'Eingabe Kinderzahlen'!R40</f>
        <v>0</v>
      </c>
      <c r="S40" s="284">
        <f>'Info_Elternbeiträge mit Grenzen'!S40*'Eingabe Kinderzahlen'!S40</f>
        <v>0</v>
      </c>
      <c r="T40" s="163">
        <f>'Info_Elternbeiträge mit Grenzen'!T40*'Eingabe Kinderzahlen'!T40</f>
        <v>0</v>
      </c>
      <c r="U40" s="163">
        <f>'Info_Elternbeiträge mit Grenzen'!U40*'Eingabe Kinderzahlen'!U40</f>
        <v>0</v>
      </c>
      <c r="V40" s="163">
        <f>'Info_Elternbeiträge mit Grenzen'!V40*'Eingabe Kinderzahlen'!V40</f>
        <v>0</v>
      </c>
      <c r="W40" s="285">
        <f>'Info_Elternbeiträge mit Grenzen'!W40*'Eingabe Kinderzahlen'!W40</f>
        <v>0</v>
      </c>
    </row>
    <row r="41" spans="1:23" x14ac:dyDescent="0.25">
      <c r="A41" s="323">
        <f>Eingabe!A86</f>
        <v>5301</v>
      </c>
      <c r="B41" s="152" t="s">
        <v>6</v>
      </c>
      <c r="C41" s="252">
        <f>Eingabe!D86</f>
        <v>5400</v>
      </c>
      <c r="D41" s="261">
        <f>'Info_Elternbeiträge mit Grenzen'!D41*'Eingabe Kinderzahlen'!D41</f>
        <v>0</v>
      </c>
      <c r="E41" s="137">
        <f>'Info_Elternbeiträge mit Grenzen'!E41*'Eingabe Kinderzahlen'!E41</f>
        <v>0</v>
      </c>
      <c r="F41" s="137">
        <f>'Info_Elternbeiträge mit Grenzen'!F41*'Eingabe Kinderzahlen'!F41</f>
        <v>0</v>
      </c>
      <c r="G41" s="137">
        <f>'Info_Elternbeiträge mit Grenzen'!G41*'Eingabe Kinderzahlen'!G41</f>
        <v>0</v>
      </c>
      <c r="H41" s="262">
        <f>'Info_Elternbeiträge mit Grenzen'!H41*'Eingabe Kinderzahlen'!H41</f>
        <v>0</v>
      </c>
      <c r="I41" s="270">
        <f>'Info_Elternbeiträge mit Grenzen'!I41*'Eingabe Kinderzahlen'!I41</f>
        <v>0</v>
      </c>
      <c r="J41" s="143">
        <f>'Info_Elternbeiträge mit Grenzen'!J41*'Eingabe Kinderzahlen'!J41</f>
        <v>0</v>
      </c>
      <c r="K41" s="143">
        <f>'Info_Elternbeiträge mit Grenzen'!K41*'Eingabe Kinderzahlen'!K41</f>
        <v>0</v>
      </c>
      <c r="L41" s="143">
        <f>'Info_Elternbeiträge mit Grenzen'!L41*'Eingabe Kinderzahlen'!L41</f>
        <v>0</v>
      </c>
      <c r="M41" s="271">
        <f>'Info_Elternbeiträge mit Grenzen'!M41*'Eingabe Kinderzahlen'!M41</f>
        <v>0</v>
      </c>
      <c r="N41" s="278">
        <f>'Info_Elternbeiträge mit Grenzen'!N41*'Eingabe Kinderzahlen'!N41</f>
        <v>0</v>
      </c>
      <c r="O41" s="2">
        <f>'Info_Elternbeiträge mit Grenzen'!O41*'Eingabe Kinderzahlen'!O41</f>
        <v>0</v>
      </c>
      <c r="P41" s="2">
        <f>'Info_Elternbeiträge mit Grenzen'!P41*'Eingabe Kinderzahlen'!P41</f>
        <v>0</v>
      </c>
      <c r="Q41" s="2">
        <f>'Info_Elternbeiträge mit Grenzen'!Q41*'Eingabe Kinderzahlen'!Q41</f>
        <v>0</v>
      </c>
      <c r="R41" s="279">
        <f>'Info_Elternbeiträge mit Grenzen'!R41*'Eingabe Kinderzahlen'!R41</f>
        <v>0</v>
      </c>
      <c r="S41" s="284">
        <f>'Info_Elternbeiträge mit Grenzen'!S41*'Eingabe Kinderzahlen'!S41</f>
        <v>0</v>
      </c>
      <c r="T41" s="163">
        <f>'Info_Elternbeiträge mit Grenzen'!T41*'Eingabe Kinderzahlen'!T41</f>
        <v>0</v>
      </c>
      <c r="U41" s="163">
        <f>'Info_Elternbeiträge mit Grenzen'!U41*'Eingabe Kinderzahlen'!U41</f>
        <v>0</v>
      </c>
      <c r="V41" s="163">
        <f>'Info_Elternbeiträge mit Grenzen'!V41*'Eingabe Kinderzahlen'!V41</f>
        <v>0</v>
      </c>
      <c r="W41" s="285">
        <f>'Info_Elternbeiträge mit Grenzen'!W41*'Eingabe Kinderzahlen'!W41</f>
        <v>0</v>
      </c>
    </row>
    <row r="42" spans="1:23" x14ac:dyDescent="0.25">
      <c r="A42" s="323">
        <f>Eingabe!A87</f>
        <v>5401</v>
      </c>
      <c r="B42" s="152" t="s">
        <v>6</v>
      </c>
      <c r="C42" s="252">
        <f>Eingabe!D87</f>
        <v>5500</v>
      </c>
      <c r="D42" s="261">
        <f>'Info_Elternbeiträge mit Grenzen'!D42*'Eingabe Kinderzahlen'!D42</f>
        <v>0</v>
      </c>
      <c r="E42" s="137">
        <f>'Info_Elternbeiträge mit Grenzen'!E42*'Eingabe Kinderzahlen'!E42</f>
        <v>0</v>
      </c>
      <c r="F42" s="137">
        <f>'Info_Elternbeiträge mit Grenzen'!F42*'Eingabe Kinderzahlen'!F42</f>
        <v>0</v>
      </c>
      <c r="G42" s="137">
        <f>'Info_Elternbeiträge mit Grenzen'!G42*'Eingabe Kinderzahlen'!G42</f>
        <v>0</v>
      </c>
      <c r="H42" s="262">
        <f>'Info_Elternbeiträge mit Grenzen'!H42*'Eingabe Kinderzahlen'!H42</f>
        <v>0</v>
      </c>
      <c r="I42" s="270">
        <f>'Info_Elternbeiträge mit Grenzen'!I42*'Eingabe Kinderzahlen'!I42</f>
        <v>0</v>
      </c>
      <c r="J42" s="143">
        <f>'Info_Elternbeiträge mit Grenzen'!J42*'Eingabe Kinderzahlen'!J42</f>
        <v>0</v>
      </c>
      <c r="K42" s="143">
        <f>'Info_Elternbeiträge mit Grenzen'!K42*'Eingabe Kinderzahlen'!K42</f>
        <v>0</v>
      </c>
      <c r="L42" s="143">
        <f>'Info_Elternbeiträge mit Grenzen'!L42*'Eingabe Kinderzahlen'!L42</f>
        <v>0</v>
      </c>
      <c r="M42" s="271">
        <f>'Info_Elternbeiträge mit Grenzen'!M42*'Eingabe Kinderzahlen'!M42</f>
        <v>0</v>
      </c>
      <c r="N42" s="278">
        <f>'Info_Elternbeiträge mit Grenzen'!N42*'Eingabe Kinderzahlen'!N42</f>
        <v>0</v>
      </c>
      <c r="O42" s="2">
        <f>'Info_Elternbeiträge mit Grenzen'!O42*'Eingabe Kinderzahlen'!O42</f>
        <v>0</v>
      </c>
      <c r="P42" s="2">
        <f>'Info_Elternbeiträge mit Grenzen'!P42*'Eingabe Kinderzahlen'!P42</f>
        <v>0</v>
      </c>
      <c r="Q42" s="2">
        <f>'Info_Elternbeiträge mit Grenzen'!Q42*'Eingabe Kinderzahlen'!Q42</f>
        <v>0</v>
      </c>
      <c r="R42" s="279">
        <f>'Info_Elternbeiträge mit Grenzen'!R42*'Eingabe Kinderzahlen'!R42</f>
        <v>0</v>
      </c>
      <c r="S42" s="284">
        <f>'Info_Elternbeiträge mit Grenzen'!S42*'Eingabe Kinderzahlen'!S42</f>
        <v>0</v>
      </c>
      <c r="T42" s="163">
        <f>'Info_Elternbeiträge mit Grenzen'!T42*'Eingabe Kinderzahlen'!T42</f>
        <v>0</v>
      </c>
      <c r="U42" s="163">
        <f>'Info_Elternbeiträge mit Grenzen'!U42*'Eingabe Kinderzahlen'!U42</f>
        <v>0</v>
      </c>
      <c r="V42" s="163">
        <f>'Info_Elternbeiträge mit Grenzen'!V42*'Eingabe Kinderzahlen'!V42</f>
        <v>0</v>
      </c>
      <c r="W42" s="285">
        <f>'Info_Elternbeiträge mit Grenzen'!W42*'Eingabe Kinderzahlen'!W42</f>
        <v>0</v>
      </c>
    </row>
    <row r="43" spans="1:23" x14ac:dyDescent="0.25">
      <c r="A43" s="323">
        <f>Eingabe!A88</f>
        <v>5501</v>
      </c>
      <c r="B43" s="152" t="s">
        <v>6</v>
      </c>
      <c r="C43" s="252">
        <f>Eingabe!D88</f>
        <v>5600</v>
      </c>
      <c r="D43" s="261">
        <f>'Info_Elternbeiträge mit Grenzen'!D43*'Eingabe Kinderzahlen'!D43</f>
        <v>0</v>
      </c>
      <c r="E43" s="137">
        <f>'Info_Elternbeiträge mit Grenzen'!E43*'Eingabe Kinderzahlen'!E43</f>
        <v>0</v>
      </c>
      <c r="F43" s="137">
        <f>'Info_Elternbeiträge mit Grenzen'!F43*'Eingabe Kinderzahlen'!F43</f>
        <v>0</v>
      </c>
      <c r="G43" s="137">
        <f>'Info_Elternbeiträge mit Grenzen'!G43*'Eingabe Kinderzahlen'!G43</f>
        <v>0</v>
      </c>
      <c r="H43" s="262">
        <f>'Info_Elternbeiträge mit Grenzen'!H43*'Eingabe Kinderzahlen'!H43</f>
        <v>0</v>
      </c>
      <c r="I43" s="270">
        <f>'Info_Elternbeiträge mit Grenzen'!I43*'Eingabe Kinderzahlen'!I43</f>
        <v>0</v>
      </c>
      <c r="J43" s="143">
        <f>'Info_Elternbeiträge mit Grenzen'!J43*'Eingabe Kinderzahlen'!J43</f>
        <v>0</v>
      </c>
      <c r="K43" s="143">
        <f>'Info_Elternbeiträge mit Grenzen'!K43*'Eingabe Kinderzahlen'!K43</f>
        <v>0</v>
      </c>
      <c r="L43" s="143">
        <f>'Info_Elternbeiträge mit Grenzen'!L43*'Eingabe Kinderzahlen'!L43</f>
        <v>0</v>
      </c>
      <c r="M43" s="271">
        <f>'Info_Elternbeiträge mit Grenzen'!M43*'Eingabe Kinderzahlen'!M43</f>
        <v>0</v>
      </c>
      <c r="N43" s="278">
        <f>'Info_Elternbeiträge mit Grenzen'!N43*'Eingabe Kinderzahlen'!N43</f>
        <v>0</v>
      </c>
      <c r="O43" s="2">
        <f>'Info_Elternbeiträge mit Grenzen'!O43*'Eingabe Kinderzahlen'!O43</f>
        <v>0</v>
      </c>
      <c r="P43" s="2">
        <f>'Info_Elternbeiträge mit Grenzen'!P43*'Eingabe Kinderzahlen'!P43</f>
        <v>0</v>
      </c>
      <c r="Q43" s="2">
        <f>'Info_Elternbeiträge mit Grenzen'!Q43*'Eingabe Kinderzahlen'!Q43</f>
        <v>0</v>
      </c>
      <c r="R43" s="279">
        <f>'Info_Elternbeiträge mit Grenzen'!R43*'Eingabe Kinderzahlen'!R43</f>
        <v>0</v>
      </c>
      <c r="S43" s="284">
        <f>'Info_Elternbeiträge mit Grenzen'!S43*'Eingabe Kinderzahlen'!S43</f>
        <v>0</v>
      </c>
      <c r="T43" s="163">
        <f>'Info_Elternbeiträge mit Grenzen'!T43*'Eingabe Kinderzahlen'!T43</f>
        <v>0</v>
      </c>
      <c r="U43" s="163">
        <f>'Info_Elternbeiträge mit Grenzen'!U43*'Eingabe Kinderzahlen'!U43</f>
        <v>0</v>
      </c>
      <c r="V43" s="163">
        <f>'Info_Elternbeiträge mit Grenzen'!V43*'Eingabe Kinderzahlen'!V43</f>
        <v>0</v>
      </c>
      <c r="W43" s="285">
        <f>'Info_Elternbeiträge mit Grenzen'!W43*'Eingabe Kinderzahlen'!W43</f>
        <v>0</v>
      </c>
    </row>
    <row r="44" spans="1:23" x14ac:dyDescent="0.25">
      <c r="A44" s="323">
        <f>Eingabe!A89</f>
        <v>5601</v>
      </c>
      <c r="B44" s="152" t="s">
        <v>6</v>
      </c>
      <c r="C44" s="252">
        <f>Eingabe!D89</f>
        <v>5700</v>
      </c>
      <c r="D44" s="261">
        <f>'Info_Elternbeiträge mit Grenzen'!D44*'Eingabe Kinderzahlen'!D44</f>
        <v>0</v>
      </c>
      <c r="E44" s="137">
        <f>'Info_Elternbeiträge mit Grenzen'!E44*'Eingabe Kinderzahlen'!E44</f>
        <v>0</v>
      </c>
      <c r="F44" s="137">
        <f>'Info_Elternbeiträge mit Grenzen'!F44*'Eingabe Kinderzahlen'!F44</f>
        <v>0</v>
      </c>
      <c r="G44" s="137">
        <f>'Info_Elternbeiträge mit Grenzen'!G44*'Eingabe Kinderzahlen'!G44</f>
        <v>0</v>
      </c>
      <c r="H44" s="262">
        <f>'Info_Elternbeiträge mit Grenzen'!H44*'Eingabe Kinderzahlen'!H44</f>
        <v>0</v>
      </c>
      <c r="I44" s="270">
        <f>'Info_Elternbeiträge mit Grenzen'!I44*'Eingabe Kinderzahlen'!I44</f>
        <v>0</v>
      </c>
      <c r="J44" s="143">
        <f>'Info_Elternbeiträge mit Grenzen'!J44*'Eingabe Kinderzahlen'!J44</f>
        <v>0</v>
      </c>
      <c r="K44" s="143">
        <f>'Info_Elternbeiträge mit Grenzen'!K44*'Eingabe Kinderzahlen'!K44</f>
        <v>0</v>
      </c>
      <c r="L44" s="143">
        <f>'Info_Elternbeiträge mit Grenzen'!L44*'Eingabe Kinderzahlen'!L44</f>
        <v>0</v>
      </c>
      <c r="M44" s="271">
        <f>'Info_Elternbeiträge mit Grenzen'!M44*'Eingabe Kinderzahlen'!M44</f>
        <v>0</v>
      </c>
      <c r="N44" s="278">
        <f>'Info_Elternbeiträge mit Grenzen'!N44*'Eingabe Kinderzahlen'!N44</f>
        <v>0</v>
      </c>
      <c r="O44" s="2">
        <f>'Info_Elternbeiträge mit Grenzen'!O44*'Eingabe Kinderzahlen'!O44</f>
        <v>0</v>
      </c>
      <c r="P44" s="2">
        <f>'Info_Elternbeiträge mit Grenzen'!P44*'Eingabe Kinderzahlen'!P44</f>
        <v>0</v>
      </c>
      <c r="Q44" s="2">
        <f>'Info_Elternbeiträge mit Grenzen'!Q44*'Eingabe Kinderzahlen'!Q44</f>
        <v>0</v>
      </c>
      <c r="R44" s="279">
        <f>'Info_Elternbeiträge mit Grenzen'!R44*'Eingabe Kinderzahlen'!R44</f>
        <v>0</v>
      </c>
      <c r="S44" s="284">
        <f>'Info_Elternbeiträge mit Grenzen'!S44*'Eingabe Kinderzahlen'!S44</f>
        <v>0</v>
      </c>
      <c r="T44" s="163">
        <f>'Info_Elternbeiträge mit Grenzen'!T44*'Eingabe Kinderzahlen'!T44</f>
        <v>0</v>
      </c>
      <c r="U44" s="163">
        <f>'Info_Elternbeiträge mit Grenzen'!U44*'Eingabe Kinderzahlen'!U44</f>
        <v>0</v>
      </c>
      <c r="V44" s="163">
        <f>'Info_Elternbeiträge mit Grenzen'!V44*'Eingabe Kinderzahlen'!V44</f>
        <v>0</v>
      </c>
      <c r="W44" s="285">
        <f>'Info_Elternbeiträge mit Grenzen'!W44*'Eingabe Kinderzahlen'!W44</f>
        <v>0</v>
      </c>
    </row>
    <row r="45" spans="1:23" x14ac:dyDescent="0.25">
      <c r="A45" s="323">
        <f>Eingabe!A90</f>
        <v>5701</v>
      </c>
      <c r="B45" s="152" t="s">
        <v>6</v>
      </c>
      <c r="C45" s="252">
        <f>Eingabe!D90</f>
        <v>5800</v>
      </c>
      <c r="D45" s="261">
        <f>'Info_Elternbeiträge mit Grenzen'!D45*'Eingabe Kinderzahlen'!D45</f>
        <v>0</v>
      </c>
      <c r="E45" s="137">
        <f>'Info_Elternbeiträge mit Grenzen'!E45*'Eingabe Kinderzahlen'!E45</f>
        <v>0</v>
      </c>
      <c r="F45" s="137">
        <f>'Info_Elternbeiträge mit Grenzen'!F45*'Eingabe Kinderzahlen'!F45</f>
        <v>0</v>
      </c>
      <c r="G45" s="137">
        <f>'Info_Elternbeiträge mit Grenzen'!G45*'Eingabe Kinderzahlen'!G45</f>
        <v>0</v>
      </c>
      <c r="H45" s="262">
        <f>'Info_Elternbeiträge mit Grenzen'!H45*'Eingabe Kinderzahlen'!H45</f>
        <v>0</v>
      </c>
      <c r="I45" s="270">
        <f>'Info_Elternbeiträge mit Grenzen'!I45*'Eingabe Kinderzahlen'!I45</f>
        <v>0</v>
      </c>
      <c r="J45" s="143">
        <f>'Info_Elternbeiträge mit Grenzen'!J45*'Eingabe Kinderzahlen'!J45</f>
        <v>0</v>
      </c>
      <c r="K45" s="143">
        <f>'Info_Elternbeiträge mit Grenzen'!K45*'Eingabe Kinderzahlen'!K45</f>
        <v>0</v>
      </c>
      <c r="L45" s="143">
        <f>'Info_Elternbeiträge mit Grenzen'!L45*'Eingabe Kinderzahlen'!L45</f>
        <v>0</v>
      </c>
      <c r="M45" s="271">
        <f>'Info_Elternbeiträge mit Grenzen'!M45*'Eingabe Kinderzahlen'!M45</f>
        <v>0</v>
      </c>
      <c r="N45" s="278">
        <f>'Info_Elternbeiträge mit Grenzen'!N45*'Eingabe Kinderzahlen'!N45</f>
        <v>0</v>
      </c>
      <c r="O45" s="2">
        <f>'Info_Elternbeiträge mit Grenzen'!O45*'Eingabe Kinderzahlen'!O45</f>
        <v>0</v>
      </c>
      <c r="P45" s="2">
        <f>'Info_Elternbeiträge mit Grenzen'!P45*'Eingabe Kinderzahlen'!P45</f>
        <v>0</v>
      </c>
      <c r="Q45" s="2">
        <f>'Info_Elternbeiträge mit Grenzen'!Q45*'Eingabe Kinderzahlen'!Q45</f>
        <v>0</v>
      </c>
      <c r="R45" s="279">
        <f>'Info_Elternbeiträge mit Grenzen'!R45*'Eingabe Kinderzahlen'!R45</f>
        <v>0</v>
      </c>
      <c r="S45" s="284">
        <f>'Info_Elternbeiträge mit Grenzen'!S45*'Eingabe Kinderzahlen'!S45</f>
        <v>0</v>
      </c>
      <c r="T45" s="163">
        <f>'Info_Elternbeiträge mit Grenzen'!T45*'Eingabe Kinderzahlen'!T45</f>
        <v>0</v>
      </c>
      <c r="U45" s="163">
        <f>'Info_Elternbeiträge mit Grenzen'!U45*'Eingabe Kinderzahlen'!U45</f>
        <v>0</v>
      </c>
      <c r="V45" s="163">
        <f>'Info_Elternbeiträge mit Grenzen'!V45*'Eingabe Kinderzahlen'!V45</f>
        <v>0</v>
      </c>
      <c r="W45" s="285">
        <f>'Info_Elternbeiträge mit Grenzen'!W45*'Eingabe Kinderzahlen'!W45</f>
        <v>0</v>
      </c>
    </row>
    <row r="46" spans="1:23" x14ac:dyDescent="0.25">
      <c r="A46" s="323">
        <f>Eingabe!A91</f>
        <v>5801</v>
      </c>
      <c r="B46" s="152" t="s">
        <v>6</v>
      </c>
      <c r="C46" s="252">
        <f>Eingabe!D91</f>
        <v>5900</v>
      </c>
      <c r="D46" s="261">
        <f>'Info_Elternbeiträge mit Grenzen'!D46*'Eingabe Kinderzahlen'!D46</f>
        <v>0</v>
      </c>
      <c r="E46" s="137">
        <f>'Info_Elternbeiträge mit Grenzen'!E46*'Eingabe Kinderzahlen'!E46</f>
        <v>0</v>
      </c>
      <c r="F46" s="137">
        <f>'Info_Elternbeiträge mit Grenzen'!F46*'Eingabe Kinderzahlen'!F46</f>
        <v>0</v>
      </c>
      <c r="G46" s="137">
        <f>'Info_Elternbeiträge mit Grenzen'!G46*'Eingabe Kinderzahlen'!G46</f>
        <v>0</v>
      </c>
      <c r="H46" s="262">
        <f>'Info_Elternbeiträge mit Grenzen'!H46*'Eingabe Kinderzahlen'!H46</f>
        <v>0</v>
      </c>
      <c r="I46" s="270">
        <f>'Info_Elternbeiträge mit Grenzen'!I46*'Eingabe Kinderzahlen'!I46</f>
        <v>0</v>
      </c>
      <c r="J46" s="143">
        <f>'Info_Elternbeiträge mit Grenzen'!J46*'Eingabe Kinderzahlen'!J46</f>
        <v>0</v>
      </c>
      <c r="K46" s="143">
        <f>'Info_Elternbeiträge mit Grenzen'!K46*'Eingabe Kinderzahlen'!K46</f>
        <v>0</v>
      </c>
      <c r="L46" s="143">
        <f>'Info_Elternbeiträge mit Grenzen'!L46*'Eingabe Kinderzahlen'!L46</f>
        <v>0</v>
      </c>
      <c r="M46" s="271">
        <f>'Info_Elternbeiträge mit Grenzen'!M46*'Eingabe Kinderzahlen'!M46</f>
        <v>0</v>
      </c>
      <c r="N46" s="278">
        <f>'Info_Elternbeiträge mit Grenzen'!N46*'Eingabe Kinderzahlen'!N46</f>
        <v>0</v>
      </c>
      <c r="O46" s="2">
        <f>'Info_Elternbeiträge mit Grenzen'!O46*'Eingabe Kinderzahlen'!O46</f>
        <v>0</v>
      </c>
      <c r="P46" s="2">
        <f>'Info_Elternbeiträge mit Grenzen'!P46*'Eingabe Kinderzahlen'!P46</f>
        <v>0</v>
      </c>
      <c r="Q46" s="2">
        <f>'Info_Elternbeiträge mit Grenzen'!Q46*'Eingabe Kinderzahlen'!Q46</f>
        <v>0</v>
      </c>
      <c r="R46" s="279">
        <f>'Info_Elternbeiträge mit Grenzen'!R46*'Eingabe Kinderzahlen'!R46</f>
        <v>0</v>
      </c>
      <c r="S46" s="284">
        <f>'Info_Elternbeiträge mit Grenzen'!S46*'Eingabe Kinderzahlen'!S46</f>
        <v>0</v>
      </c>
      <c r="T46" s="163">
        <f>'Info_Elternbeiträge mit Grenzen'!T46*'Eingabe Kinderzahlen'!T46</f>
        <v>0</v>
      </c>
      <c r="U46" s="163">
        <f>'Info_Elternbeiträge mit Grenzen'!U46*'Eingabe Kinderzahlen'!U46</f>
        <v>0</v>
      </c>
      <c r="V46" s="163">
        <f>'Info_Elternbeiträge mit Grenzen'!V46*'Eingabe Kinderzahlen'!V46</f>
        <v>0</v>
      </c>
      <c r="W46" s="285">
        <f>'Info_Elternbeiträge mit Grenzen'!W46*'Eingabe Kinderzahlen'!W46</f>
        <v>0</v>
      </c>
    </row>
    <row r="47" spans="1:23" x14ac:dyDescent="0.25">
      <c r="A47" s="323">
        <f>Eingabe!A92</f>
        <v>5901</v>
      </c>
      <c r="B47" s="152" t="s">
        <v>6</v>
      </c>
      <c r="C47" s="252">
        <f>Eingabe!D92</f>
        <v>6000</v>
      </c>
      <c r="D47" s="261">
        <f>'Info_Elternbeiträge mit Grenzen'!D47*'Eingabe Kinderzahlen'!D47</f>
        <v>0</v>
      </c>
      <c r="E47" s="137">
        <f>'Info_Elternbeiträge mit Grenzen'!E47*'Eingabe Kinderzahlen'!E47</f>
        <v>0</v>
      </c>
      <c r="F47" s="137">
        <f>'Info_Elternbeiträge mit Grenzen'!F47*'Eingabe Kinderzahlen'!F47</f>
        <v>0</v>
      </c>
      <c r="G47" s="137">
        <f>'Info_Elternbeiträge mit Grenzen'!G47*'Eingabe Kinderzahlen'!G47</f>
        <v>0</v>
      </c>
      <c r="H47" s="262">
        <f>'Info_Elternbeiträge mit Grenzen'!H47*'Eingabe Kinderzahlen'!H47</f>
        <v>0</v>
      </c>
      <c r="I47" s="270">
        <f>'Info_Elternbeiträge mit Grenzen'!I47*'Eingabe Kinderzahlen'!I47</f>
        <v>0</v>
      </c>
      <c r="J47" s="143">
        <f>'Info_Elternbeiträge mit Grenzen'!J47*'Eingabe Kinderzahlen'!J47</f>
        <v>0</v>
      </c>
      <c r="K47" s="143">
        <f>'Info_Elternbeiträge mit Grenzen'!K47*'Eingabe Kinderzahlen'!K47</f>
        <v>0</v>
      </c>
      <c r="L47" s="143">
        <f>'Info_Elternbeiträge mit Grenzen'!L47*'Eingabe Kinderzahlen'!L47</f>
        <v>0</v>
      </c>
      <c r="M47" s="271">
        <f>'Info_Elternbeiträge mit Grenzen'!M47*'Eingabe Kinderzahlen'!M47</f>
        <v>0</v>
      </c>
      <c r="N47" s="278">
        <f>'Info_Elternbeiträge mit Grenzen'!N47*'Eingabe Kinderzahlen'!N47</f>
        <v>0</v>
      </c>
      <c r="O47" s="2">
        <f>'Info_Elternbeiträge mit Grenzen'!O47*'Eingabe Kinderzahlen'!O47</f>
        <v>0</v>
      </c>
      <c r="P47" s="2">
        <f>'Info_Elternbeiträge mit Grenzen'!P47*'Eingabe Kinderzahlen'!P47</f>
        <v>0</v>
      </c>
      <c r="Q47" s="2">
        <f>'Info_Elternbeiträge mit Grenzen'!Q47*'Eingabe Kinderzahlen'!Q47</f>
        <v>0</v>
      </c>
      <c r="R47" s="279">
        <f>'Info_Elternbeiträge mit Grenzen'!R47*'Eingabe Kinderzahlen'!R47</f>
        <v>0</v>
      </c>
      <c r="S47" s="284">
        <f>'Info_Elternbeiträge mit Grenzen'!S47*'Eingabe Kinderzahlen'!S47</f>
        <v>0</v>
      </c>
      <c r="T47" s="163">
        <f>'Info_Elternbeiträge mit Grenzen'!T47*'Eingabe Kinderzahlen'!T47</f>
        <v>0</v>
      </c>
      <c r="U47" s="163">
        <f>'Info_Elternbeiträge mit Grenzen'!U47*'Eingabe Kinderzahlen'!U47</f>
        <v>0</v>
      </c>
      <c r="V47" s="163">
        <f>'Info_Elternbeiträge mit Grenzen'!V47*'Eingabe Kinderzahlen'!V47</f>
        <v>0</v>
      </c>
      <c r="W47" s="285">
        <f>'Info_Elternbeiträge mit Grenzen'!W47*'Eingabe Kinderzahlen'!W47</f>
        <v>0</v>
      </c>
    </row>
    <row r="48" spans="1:23" x14ac:dyDescent="0.25">
      <c r="A48" s="323">
        <f>Eingabe!A93</f>
        <v>6001</v>
      </c>
      <c r="B48" s="152" t="s">
        <v>6</v>
      </c>
      <c r="C48" s="252">
        <f>Eingabe!D93</f>
        <v>6100</v>
      </c>
      <c r="D48" s="261">
        <f>'Info_Elternbeiträge mit Grenzen'!D48*'Eingabe Kinderzahlen'!D48</f>
        <v>0</v>
      </c>
      <c r="E48" s="137">
        <f>'Info_Elternbeiträge mit Grenzen'!E48*'Eingabe Kinderzahlen'!E48</f>
        <v>0</v>
      </c>
      <c r="F48" s="137">
        <f>'Info_Elternbeiträge mit Grenzen'!F48*'Eingabe Kinderzahlen'!F48</f>
        <v>0</v>
      </c>
      <c r="G48" s="137">
        <f>'Info_Elternbeiträge mit Grenzen'!G48*'Eingabe Kinderzahlen'!G48</f>
        <v>0</v>
      </c>
      <c r="H48" s="262">
        <f>'Info_Elternbeiträge mit Grenzen'!H48*'Eingabe Kinderzahlen'!H48</f>
        <v>0</v>
      </c>
      <c r="I48" s="270">
        <f>'Info_Elternbeiträge mit Grenzen'!I48*'Eingabe Kinderzahlen'!I48</f>
        <v>0</v>
      </c>
      <c r="J48" s="143">
        <f>'Info_Elternbeiträge mit Grenzen'!J48*'Eingabe Kinderzahlen'!J48</f>
        <v>0</v>
      </c>
      <c r="K48" s="143">
        <f>'Info_Elternbeiträge mit Grenzen'!K48*'Eingabe Kinderzahlen'!K48</f>
        <v>0</v>
      </c>
      <c r="L48" s="143">
        <f>'Info_Elternbeiträge mit Grenzen'!L48*'Eingabe Kinderzahlen'!L48</f>
        <v>0</v>
      </c>
      <c r="M48" s="271">
        <f>'Info_Elternbeiträge mit Grenzen'!M48*'Eingabe Kinderzahlen'!M48</f>
        <v>0</v>
      </c>
      <c r="N48" s="278">
        <f>'Info_Elternbeiträge mit Grenzen'!N48*'Eingabe Kinderzahlen'!N48</f>
        <v>0</v>
      </c>
      <c r="O48" s="2">
        <f>'Info_Elternbeiträge mit Grenzen'!O48*'Eingabe Kinderzahlen'!O48</f>
        <v>0</v>
      </c>
      <c r="P48" s="2">
        <f>'Info_Elternbeiträge mit Grenzen'!P48*'Eingabe Kinderzahlen'!P48</f>
        <v>0</v>
      </c>
      <c r="Q48" s="2">
        <f>'Info_Elternbeiträge mit Grenzen'!Q48*'Eingabe Kinderzahlen'!Q48</f>
        <v>0</v>
      </c>
      <c r="R48" s="279">
        <f>'Info_Elternbeiträge mit Grenzen'!R48*'Eingabe Kinderzahlen'!R48</f>
        <v>0</v>
      </c>
      <c r="S48" s="284">
        <f>'Info_Elternbeiträge mit Grenzen'!S48*'Eingabe Kinderzahlen'!S48</f>
        <v>0</v>
      </c>
      <c r="T48" s="163">
        <f>'Info_Elternbeiträge mit Grenzen'!T48*'Eingabe Kinderzahlen'!T48</f>
        <v>0</v>
      </c>
      <c r="U48" s="163">
        <f>'Info_Elternbeiträge mit Grenzen'!U48*'Eingabe Kinderzahlen'!U48</f>
        <v>0</v>
      </c>
      <c r="V48" s="163">
        <f>'Info_Elternbeiträge mit Grenzen'!V48*'Eingabe Kinderzahlen'!V48</f>
        <v>0</v>
      </c>
      <c r="W48" s="285">
        <f>'Info_Elternbeiträge mit Grenzen'!W48*'Eingabe Kinderzahlen'!W48</f>
        <v>0</v>
      </c>
    </row>
    <row r="49" spans="1:23" x14ac:dyDescent="0.25">
      <c r="A49" s="323">
        <f>Eingabe!A94</f>
        <v>6101</v>
      </c>
      <c r="B49" s="152" t="s">
        <v>6</v>
      </c>
      <c r="C49" s="252">
        <f>Eingabe!D94</f>
        <v>6200</v>
      </c>
      <c r="D49" s="261">
        <f>'Info_Elternbeiträge mit Grenzen'!D49*'Eingabe Kinderzahlen'!D49</f>
        <v>0</v>
      </c>
      <c r="E49" s="137">
        <f>'Info_Elternbeiträge mit Grenzen'!E49*'Eingabe Kinderzahlen'!E49</f>
        <v>0</v>
      </c>
      <c r="F49" s="137">
        <f>'Info_Elternbeiträge mit Grenzen'!F49*'Eingabe Kinderzahlen'!F49</f>
        <v>0</v>
      </c>
      <c r="G49" s="137">
        <f>'Info_Elternbeiträge mit Grenzen'!G49*'Eingabe Kinderzahlen'!G49</f>
        <v>0</v>
      </c>
      <c r="H49" s="262">
        <f>'Info_Elternbeiträge mit Grenzen'!H49*'Eingabe Kinderzahlen'!H49</f>
        <v>0</v>
      </c>
      <c r="I49" s="270">
        <f>'Info_Elternbeiträge mit Grenzen'!I49*'Eingabe Kinderzahlen'!I49</f>
        <v>0</v>
      </c>
      <c r="J49" s="143">
        <f>'Info_Elternbeiträge mit Grenzen'!J49*'Eingabe Kinderzahlen'!J49</f>
        <v>0</v>
      </c>
      <c r="K49" s="143">
        <f>'Info_Elternbeiträge mit Grenzen'!K49*'Eingabe Kinderzahlen'!K49</f>
        <v>0</v>
      </c>
      <c r="L49" s="143">
        <f>'Info_Elternbeiträge mit Grenzen'!L49*'Eingabe Kinderzahlen'!L49</f>
        <v>0</v>
      </c>
      <c r="M49" s="271">
        <f>'Info_Elternbeiträge mit Grenzen'!M49*'Eingabe Kinderzahlen'!M49</f>
        <v>0</v>
      </c>
      <c r="N49" s="278">
        <f>'Info_Elternbeiträge mit Grenzen'!N49*'Eingabe Kinderzahlen'!N49</f>
        <v>0</v>
      </c>
      <c r="O49" s="2">
        <f>'Info_Elternbeiträge mit Grenzen'!O49*'Eingabe Kinderzahlen'!O49</f>
        <v>0</v>
      </c>
      <c r="P49" s="2">
        <f>'Info_Elternbeiträge mit Grenzen'!P49*'Eingabe Kinderzahlen'!P49</f>
        <v>0</v>
      </c>
      <c r="Q49" s="2">
        <f>'Info_Elternbeiträge mit Grenzen'!Q49*'Eingabe Kinderzahlen'!Q49</f>
        <v>0</v>
      </c>
      <c r="R49" s="279">
        <f>'Info_Elternbeiträge mit Grenzen'!R49*'Eingabe Kinderzahlen'!R49</f>
        <v>0</v>
      </c>
      <c r="S49" s="284">
        <f>'Info_Elternbeiträge mit Grenzen'!S49*'Eingabe Kinderzahlen'!S49</f>
        <v>0</v>
      </c>
      <c r="T49" s="163">
        <f>'Info_Elternbeiträge mit Grenzen'!T49*'Eingabe Kinderzahlen'!T49</f>
        <v>0</v>
      </c>
      <c r="U49" s="163">
        <f>'Info_Elternbeiträge mit Grenzen'!U49*'Eingabe Kinderzahlen'!U49</f>
        <v>0</v>
      </c>
      <c r="V49" s="163">
        <f>'Info_Elternbeiträge mit Grenzen'!V49*'Eingabe Kinderzahlen'!V49</f>
        <v>0</v>
      </c>
      <c r="W49" s="285">
        <f>'Info_Elternbeiträge mit Grenzen'!W49*'Eingabe Kinderzahlen'!W49</f>
        <v>0</v>
      </c>
    </row>
    <row r="50" spans="1:23" x14ac:dyDescent="0.25">
      <c r="A50" s="323">
        <f>Eingabe!A95</f>
        <v>6201</v>
      </c>
      <c r="B50" s="152" t="s">
        <v>6</v>
      </c>
      <c r="C50" s="252">
        <f>Eingabe!D95</f>
        <v>6300</v>
      </c>
      <c r="D50" s="261">
        <f>'Info_Elternbeiträge mit Grenzen'!D50*'Eingabe Kinderzahlen'!D50</f>
        <v>0</v>
      </c>
      <c r="E50" s="137">
        <f>'Info_Elternbeiträge mit Grenzen'!E50*'Eingabe Kinderzahlen'!E50</f>
        <v>0</v>
      </c>
      <c r="F50" s="137">
        <f>'Info_Elternbeiträge mit Grenzen'!F50*'Eingabe Kinderzahlen'!F50</f>
        <v>0</v>
      </c>
      <c r="G50" s="137">
        <f>'Info_Elternbeiträge mit Grenzen'!G50*'Eingabe Kinderzahlen'!G50</f>
        <v>0</v>
      </c>
      <c r="H50" s="262">
        <f>'Info_Elternbeiträge mit Grenzen'!H50*'Eingabe Kinderzahlen'!H50</f>
        <v>0</v>
      </c>
      <c r="I50" s="270">
        <f>'Info_Elternbeiträge mit Grenzen'!I50*'Eingabe Kinderzahlen'!I50</f>
        <v>0</v>
      </c>
      <c r="J50" s="143">
        <f>'Info_Elternbeiträge mit Grenzen'!J50*'Eingabe Kinderzahlen'!J50</f>
        <v>0</v>
      </c>
      <c r="K50" s="143">
        <f>'Info_Elternbeiträge mit Grenzen'!K50*'Eingabe Kinderzahlen'!K50</f>
        <v>0</v>
      </c>
      <c r="L50" s="143">
        <f>'Info_Elternbeiträge mit Grenzen'!L50*'Eingabe Kinderzahlen'!L50</f>
        <v>0</v>
      </c>
      <c r="M50" s="271">
        <f>'Info_Elternbeiträge mit Grenzen'!M50*'Eingabe Kinderzahlen'!M50</f>
        <v>0</v>
      </c>
      <c r="N50" s="278">
        <f>'Info_Elternbeiträge mit Grenzen'!N50*'Eingabe Kinderzahlen'!N50</f>
        <v>0</v>
      </c>
      <c r="O50" s="2">
        <f>'Info_Elternbeiträge mit Grenzen'!O50*'Eingabe Kinderzahlen'!O50</f>
        <v>0</v>
      </c>
      <c r="P50" s="2">
        <f>'Info_Elternbeiträge mit Grenzen'!P50*'Eingabe Kinderzahlen'!P50</f>
        <v>0</v>
      </c>
      <c r="Q50" s="2">
        <f>'Info_Elternbeiträge mit Grenzen'!Q50*'Eingabe Kinderzahlen'!Q50</f>
        <v>0</v>
      </c>
      <c r="R50" s="279">
        <f>'Info_Elternbeiträge mit Grenzen'!R50*'Eingabe Kinderzahlen'!R50</f>
        <v>0</v>
      </c>
      <c r="S50" s="284">
        <f>'Info_Elternbeiträge mit Grenzen'!S50*'Eingabe Kinderzahlen'!S50</f>
        <v>0</v>
      </c>
      <c r="T50" s="163">
        <f>'Info_Elternbeiträge mit Grenzen'!T50*'Eingabe Kinderzahlen'!T50</f>
        <v>0</v>
      </c>
      <c r="U50" s="163">
        <f>'Info_Elternbeiträge mit Grenzen'!U50*'Eingabe Kinderzahlen'!U50</f>
        <v>0</v>
      </c>
      <c r="V50" s="163">
        <f>'Info_Elternbeiträge mit Grenzen'!V50*'Eingabe Kinderzahlen'!V50</f>
        <v>0</v>
      </c>
      <c r="W50" s="285">
        <f>'Info_Elternbeiträge mit Grenzen'!W50*'Eingabe Kinderzahlen'!W50</f>
        <v>0</v>
      </c>
    </row>
    <row r="51" spans="1:23" x14ac:dyDescent="0.25">
      <c r="A51" s="323">
        <f>Eingabe!A96</f>
        <v>6301</v>
      </c>
      <c r="B51" s="355" t="s">
        <v>6</v>
      </c>
      <c r="C51" s="252">
        <f>Eingabe!D96</f>
        <v>6400</v>
      </c>
      <c r="D51" s="261">
        <f>'Info_Elternbeiträge mit Grenzen'!D51*'Eingabe Kinderzahlen'!D51</f>
        <v>0</v>
      </c>
      <c r="E51" s="137">
        <f>'Info_Elternbeiträge mit Grenzen'!E51*'Eingabe Kinderzahlen'!E51</f>
        <v>0</v>
      </c>
      <c r="F51" s="137">
        <f>'Info_Elternbeiträge mit Grenzen'!F51*'Eingabe Kinderzahlen'!F51</f>
        <v>0</v>
      </c>
      <c r="G51" s="137">
        <f>'Info_Elternbeiträge mit Grenzen'!G51*'Eingabe Kinderzahlen'!G51</f>
        <v>0</v>
      </c>
      <c r="H51" s="262">
        <f>'Info_Elternbeiträge mit Grenzen'!H51*'Eingabe Kinderzahlen'!H51</f>
        <v>0</v>
      </c>
      <c r="I51" s="270">
        <f>'Info_Elternbeiträge mit Grenzen'!I51*'Eingabe Kinderzahlen'!I51</f>
        <v>0</v>
      </c>
      <c r="J51" s="143">
        <f>'Info_Elternbeiträge mit Grenzen'!J51*'Eingabe Kinderzahlen'!J51</f>
        <v>0</v>
      </c>
      <c r="K51" s="143">
        <f>'Info_Elternbeiträge mit Grenzen'!K51*'Eingabe Kinderzahlen'!K51</f>
        <v>0</v>
      </c>
      <c r="L51" s="143">
        <f>'Info_Elternbeiträge mit Grenzen'!L51*'Eingabe Kinderzahlen'!L51</f>
        <v>0</v>
      </c>
      <c r="M51" s="271">
        <f>'Info_Elternbeiträge mit Grenzen'!M51*'Eingabe Kinderzahlen'!M51</f>
        <v>0</v>
      </c>
      <c r="N51" s="278">
        <f>'Info_Elternbeiträge mit Grenzen'!N51*'Eingabe Kinderzahlen'!N51</f>
        <v>0</v>
      </c>
      <c r="O51" s="2">
        <f>'Info_Elternbeiträge mit Grenzen'!O51*'Eingabe Kinderzahlen'!O51</f>
        <v>0</v>
      </c>
      <c r="P51" s="2">
        <f>'Info_Elternbeiträge mit Grenzen'!P51*'Eingabe Kinderzahlen'!P51</f>
        <v>0</v>
      </c>
      <c r="Q51" s="2">
        <f>'Info_Elternbeiträge mit Grenzen'!Q51*'Eingabe Kinderzahlen'!Q51</f>
        <v>0</v>
      </c>
      <c r="R51" s="279">
        <f>'Info_Elternbeiträge mit Grenzen'!R51*'Eingabe Kinderzahlen'!R51</f>
        <v>0</v>
      </c>
      <c r="S51" s="284">
        <f>'Info_Elternbeiträge mit Grenzen'!S51*'Eingabe Kinderzahlen'!S51</f>
        <v>0</v>
      </c>
      <c r="T51" s="163">
        <f>'Info_Elternbeiträge mit Grenzen'!T51*'Eingabe Kinderzahlen'!T51</f>
        <v>0</v>
      </c>
      <c r="U51" s="163">
        <f>'Info_Elternbeiträge mit Grenzen'!U51*'Eingabe Kinderzahlen'!U51</f>
        <v>0</v>
      </c>
      <c r="V51" s="163">
        <f>'Info_Elternbeiträge mit Grenzen'!V51*'Eingabe Kinderzahlen'!V51</f>
        <v>0</v>
      </c>
      <c r="W51" s="285">
        <f>'Info_Elternbeiträge mit Grenzen'!W51*'Eingabe Kinderzahlen'!W51</f>
        <v>0</v>
      </c>
    </row>
    <row r="52" spans="1:23" x14ac:dyDescent="0.25">
      <c r="A52" s="323">
        <f>Eingabe!A97</f>
        <v>6401</v>
      </c>
      <c r="B52" s="355" t="s">
        <v>6</v>
      </c>
      <c r="C52" s="252">
        <f>Eingabe!D97</f>
        <v>6500</v>
      </c>
      <c r="D52" s="261">
        <f>'Info_Elternbeiträge mit Grenzen'!D52*'Eingabe Kinderzahlen'!D52</f>
        <v>0</v>
      </c>
      <c r="E52" s="137">
        <f>'Info_Elternbeiträge mit Grenzen'!E52*'Eingabe Kinderzahlen'!E52</f>
        <v>0</v>
      </c>
      <c r="F52" s="137">
        <f>'Info_Elternbeiträge mit Grenzen'!F52*'Eingabe Kinderzahlen'!F52</f>
        <v>0</v>
      </c>
      <c r="G52" s="137">
        <f>'Info_Elternbeiträge mit Grenzen'!G52*'Eingabe Kinderzahlen'!G52</f>
        <v>0</v>
      </c>
      <c r="H52" s="262">
        <f>'Info_Elternbeiträge mit Grenzen'!H52*'Eingabe Kinderzahlen'!H52</f>
        <v>0</v>
      </c>
      <c r="I52" s="270">
        <f>'Info_Elternbeiträge mit Grenzen'!I52*'Eingabe Kinderzahlen'!I52</f>
        <v>0</v>
      </c>
      <c r="J52" s="143">
        <f>'Info_Elternbeiträge mit Grenzen'!J52*'Eingabe Kinderzahlen'!J52</f>
        <v>0</v>
      </c>
      <c r="K52" s="143">
        <f>'Info_Elternbeiträge mit Grenzen'!K52*'Eingabe Kinderzahlen'!K52</f>
        <v>0</v>
      </c>
      <c r="L52" s="143">
        <f>'Info_Elternbeiträge mit Grenzen'!L52*'Eingabe Kinderzahlen'!L52</f>
        <v>0</v>
      </c>
      <c r="M52" s="271">
        <f>'Info_Elternbeiträge mit Grenzen'!M52*'Eingabe Kinderzahlen'!M52</f>
        <v>0</v>
      </c>
      <c r="N52" s="278">
        <f>'Info_Elternbeiträge mit Grenzen'!N52*'Eingabe Kinderzahlen'!N52</f>
        <v>0</v>
      </c>
      <c r="O52" s="2">
        <f>'Info_Elternbeiträge mit Grenzen'!O52*'Eingabe Kinderzahlen'!O52</f>
        <v>0</v>
      </c>
      <c r="P52" s="2">
        <f>'Info_Elternbeiträge mit Grenzen'!P52*'Eingabe Kinderzahlen'!P52</f>
        <v>0</v>
      </c>
      <c r="Q52" s="2">
        <f>'Info_Elternbeiträge mit Grenzen'!Q52*'Eingabe Kinderzahlen'!Q52</f>
        <v>0</v>
      </c>
      <c r="R52" s="279">
        <f>'Info_Elternbeiträge mit Grenzen'!R52*'Eingabe Kinderzahlen'!R52</f>
        <v>0</v>
      </c>
      <c r="S52" s="284">
        <f>'Info_Elternbeiträge mit Grenzen'!S52*'Eingabe Kinderzahlen'!S52</f>
        <v>0</v>
      </c>
      <c r="T52" s="163">
        <f>'Info_Elternbeiträge mit Grenzen'!T52*'Eingabe Kinderzahlen'!T52</f>
        <v>0</v>
      </c>
      <c r="U52" s="163">
        <f>'Info_Elternbeiträge mit Grenzen'!U52*'Eingabe Kinderzahlen'!U52</f>
        <v>0</v>
      </c>
      <c r="V52" s="163">
        <f>'Info_Elternbeiträge mit Grenzen'!V52*'Eingabe Kinderzahlen'!V52</f>
        <v>0</v>
      </c>
      <c r="W52" s="285">
        <f>'Info_Elternbeiträge mit Grenzen'!W52*'Eingabe Kinderzahlen'!W52</f>
        <v>0</v>
      </c>
    </row>
    <row r="53" spans="1:23" x14ac:dyDescent="0.25">
      <c r="A53" s="323">
        <f>Eingabe!A98</f>
        <v>6501</v>
      </c>
      <c r="B53" s="355" t="s">
        <v>6</v>
      </c>
      <c r="C53" s="252">
        <f>Eingabe!D98</f>
        <v>6600</v>
      </c>
      <c r="D53" s="261">
        <f>'Info_Elternbeiträge mit Grenzen'!D53*'Eingabe Kinderzahlen'!D53</f>
        <v>0</v>
      </c>
      <c r="E53" s="137">
        <f>'Info_Elternbeiträge mit Grenzen'!E53*'Eingabe Kinderzahlen'!E53</f>
        <v>0</v>
      </c>
      <c r="F53" s="137">
        <f>'Info_Elternbeiträge mit Grenzen'!F53*'Eingabe Kinderzahlen'!F53</f>
        <v>0</v>
      </c>
      <c r="G53" s="137">
        <f>'Info_Elternbeiträge mit Grenzen'!G53*'Eingabe Kinderzahlen'!G53</f>
        <v>0</v>
      </c>
      <c r="H53" s="262">
        <f>'Info_Elternbeiträge mit Grenzen'!H53*'Eingabe Kinderzahlen'!H53</f>
        <v>0</v>
      </c>
      <c r="I53" s="270">
        <f>'Info_Elternbeiträge mit Grenzen'!I53*'Eingabe Kinderzahlen'!I53</f>
        <v>0</v>
      </c>
      <c r="J53" s="143">
        <f>'Info_Elternbeiträge mit Grenzen'!J53*'Eingabe Kinderzahlen'!J53</f>
        <v>0</v>
      </c>
      <c r="K53" s="143">
        <f>'Info_Elternbeiträge mit Grenzen'!K53*'Eingabe Kinderzahlen'!K53</f>
        <v>0</v>
      </c>
      <c r="L53" s="143">
        <f>'Info_Elternbeiträge mit Grenzen'!L53*'Eingabe Kinderzahlen'!L53</f>
        <v>0</v>
      </c>
      <c r="M53" s="271">
        <f>'Info_Elternbeiträge mit Grenzen'!M53*'Eingabe Kinderzahlen'!M53</f>
        <v>0</v>
      </c>
      <c r="N53" s="278">
        <f>'Info_Elternbeiträge mit Grenzen'!N53*'Eingabe Kinderzahlen'!N53</f>
        <v>0</v>
      </c>
      <c r="O53" s="2">
        <f>'Info_Elternbeiträge mit Grenzen'!O53*'Eingabe Kinderzahlen'!O53</f>
        <v>0</v>
      </c>
      <c r="P53" s="2">
        <f>'Info_Elternbeiträge mit Grenzen'!P53*'Eingabe Kinderzahlen'!P53</f>
        <v>0</v>
      </c>
      <c r="Q53" s="2">
        <f>'Info_Elternbeiträge mit Grenzen'!Q53*'Eingabe Kinderzahlen'!Q53</f>
        <v>0</v>
      </c>
      <c r="R53" s="279">
        <f>'Info_Elternbeiträge mit Grenzen'!R53*'Eingabe Kinderzahlen'!R53</f>
        <v>0</v>
      </c>
      <c r="S53" s="284">
        <f>'Info_Elternbeiträge mit Grenzen'!S53*'Eingabe Kinderzahlen'!S53</f>
        <v>0</v>
      </c>
      <c r="T53" s="163">
        <f>'Info_Elternbeiträge mit Grenzen'!T53*'Eingabe Kinderzahlen'!T53</f>
        <v>0</v>
      </c>
      <c r="U53" s="163">
        <f>'Info_Elternbeiträge mit Grenzen'!U53*'Eingabe Kinderzahlen'!U53</f>
        <v>0</v>
      </c>
      <c r="V53" s="163">
        <f>'Info_Elternbeiträge mit Grenzen'!V53*'Eingabe Kinderzahlen'!V53</f>
        <v>0</v>
      </c>
      <c r="W53" s="285">
        <f>'Info_Elternbeiträge mit Grenzen'!W53*'Eingabe Kinderzahlen'!W53</f>
        <v>0</v>
      </c>
    </row>
    <row r="54" spans="1:23" x14ac:dyDescent="0.25">
      <c r="A54" s="323">
        <f>Eingabe!A99</f>
        <v>6601</v>
      </c>
      <c r="B54" s="355" t="s">
        <v>6</v>
      </c>
      <c r="C54" s="252">
        <f>Eingabe!D99</f>
        <v>6700</v>
      </c>
      <c r="D54" s="261">
        <f>'Info_Elternbeiträge mit Grenzen'!D54*'Eingabe Kinderzahlen'!D54</f>
        <v>0</v>
      </c>
      <c r="E54" s="137">
        <f>'Info_Elternbeiträge mit Grenzen'!E54*'Eingabe Kinderzahlen'!E54</f>
        <v>0</v>
      </c>
      <c r="F54" s="137">
        <f>'Info_Elternbeiträge mit Grenzen'!F54*'Eingabe Kinderzahlen'!F54</f>
        <v>0</v>
      </c>
      <c r="G54" s="137">
        <f>'Info_Elternbeiträge mit Grenzen'!G54*'Eingabe Kinderzahlen'!G54</f>
        <v>0</v>
      </c>
      <c r="H54" s="262">
        <f>'Info_Elternbeiträge mit Grenzen'!H54*'Eingabe Kinderzahlen'!H54</f>
        <v>0</v>
      </c>
      <c r="I54" s="270">
        <f>'Info_Elternbeiträge mit Grenzen'!I54*'Eingabe Kinderzahlen'!I54</f>
        <v>0</v>
      </c>
      <c r="J54" s="143">
        <f>'Info_Elternbeiträge mit Grenzen'!J54*'Eingabe Kinderzahlen'!J54</f>
        <v>0</v>
      </c>
      <c r="K54" s="143">
        <f>'Info_Elternbeiträge mit Grenzen'!K54*'Eingabe Kinderzahlen'!K54</f>
        <v>0</v>
      </c>
      <c r="L54" s="143">
        <f>'Info_Elternbeiträge mit Grenzen'!L54*'Eingabe Kinderzahlen'!L54</f>
        <v>0</v>
      </c>
      <c r="M54" s="271">
        <f>'Info_Elternbeiträge mit Grenzen'!M54*'Eingabe Kinderzahlen'!M54</f>
        <v>0</v>
      </c>
      <c r="N54" s="278">
        <f>'Info_Elternbeiträge mit Grenzen'!N54*'Eingabe Kinderzahlen'!N54</f>
        <v>0</v>
      </c>
      <c r="O54" s="2">
        <f>'Info_Elternbeiträge mit Grenzen'!O54*'Eingabe Kinderzahlen'!O54</f>
        <v>0</v>
      </c>
      <c r="P54" s="2">
        <f>'Info_Elternbeiträge mit Grenzen'!P54*'Eingabe Kinderzahlen'!P54</f>
        <v>0</v>
      </c>
      <c r="Q54" s="2">
        <f>'Info_Elternbeiträge mit Grenzen'!Q54*'Eingabe Kinderzahlen'!Q54</f>
        <v>0</v>
      </c>
      <c r="R54" s="279">
        <f>'Info_Elternbeiträge mit Grenzen'!R54*'Eingabe Kinderzahlen'!R54</f>
        <v>0</v>
      </c>
      <c r="S54" s="284">
        <f>'Info_Elternbeiträge mit Grenzen'!S54*'Eingabe Kinderzahlen'!S54</f>
        <v>0</v>
      </c>
      <c r="T54" s="163">
        <f>'Info_Elternbeiträge mit Grenzen'!T54*'Eingabe Kinderzahlen'!T54</f>
        <v>0</v>
      </c>
      <c r="U54" s="163">
        <f>'Info_Elternbeiträge mit Grenzen'!U54*'Eingabe Kinderzahlen'!U54</f>
        <v>0</v>
      </c>
      <c r="V54" s="163">
        <f>'Info_Elternbeiträge mit Grenzen'!V54*'Eingabe Kinderzahlen'!V54</f>
        <v>0</v>
      </c>
      <c r="W54" s="285">
        <f>'Info_Elternbeiträge mit Grenzen'!W54*'Eingabe Kinderzahlen'!W54</f>
        <v>0</v>
      </c>
    </row>
    <row r="55" spans="1:23" x14ac:dyDescent="0.25">
      <c r="A55" s="323">
        <f>Eingabe!A100</f>
        <v>6701</v>
      </c>
      <c r="B55" s="355" t="s">
        <v>6</v>
      </c>
      <c r="C55" s="252">
        <f>Eingabe!D100</f>
        <v>6800</v>
      </c>
      <c r="D55" s="261">
        <f>'Info_Elternbeiträge mit Grenzen'!D55*'Eingabe Kinderzahlen'!D55</f>
        <v>0</v>
      </c>
      <c r="E55" s="137">
        <f>'Info_Elternbeiträge mit Grenzen'!E55*'Eingabe Kinderzahlen'!E55</f>
        <v>0</v>
      </c>
      <c r="F55" s="137">
        <f>'Info_Elternbeiträge mit Grenzen'!F55*'Eingabe Kinderzahlen'!F55</f>
        <v>0</v>
      </c>
      <c r="G55" s="137">
        <f>'Info_Elternbeiträge mit Grenzen'!G55*'Eingabe Kinderzahlen'!G55</f>
        <v>0</v>
      </c>
      <c r="H55" s="262">
        <f>'Info_Elternbeiträge mit Grenzen'!H55*'Eingabe Kinderzahlen'!H55</f>
        <v>0</v>
      </c>
      <c r="I55" s="270">
        <f>'Info_Elternbeiträge mit Grenzen'!I55*'Eingabe Kinderzahlen'!I55</f>
        <v>0</v>
      </c>
      <c r="J55" s="143">
        <f>'Info_Elternbeiträge mit Grenzen'!J55*'Eingabe Kinderzahlen'!J55</f>
        <v>0</v>
      </c>
      <c r="K55" s="143">
        <f>'Info_Elternbeiträge mit Grenzen'!K55*'Eingabe Kinderzahlen'!K55</f>
        <v>0</v>
      </c>
      <c r="L55" s="143">
        <f>'Info_Elternbeiträge mit Grenzen'!L55*'Eingabe Kinderzahlen'!L55</f>
        <v>0</v>
      </c>
      <c r="M55" s="271">
        <f>'Info_Elternbeiträge mit Grenzen'!M55*'Eingabe Kinderzahlen'!M55</f>
        <v>0</v>
      </c>
      <c r="N55" s="278">
        <f>'Info_Elternbeiträge mit Grenzen'!N55*'Eingabe Kinderzahlen'!N55</f>
        <v>0</v>
      </c>
      <c r="O55" s="2">
        <f>'Info_Elternbeiträge mit Grenzen'!O55*'Eingabe Kinderzahlen'!O55</f>
        <v>0</v>
      </c>
      <c r="P55" s="2">
        <f>'Info_Elternbeiträge mit Grenzen'!P55*'Eingabe Kinderzahlen'!P55</f>
        <v>0</v>
      </c>
      <c r="Q55" s="2">
        <f>'Info_Elternbeiträge mit Grenzen'!Q55*'Eingabe Kinderzahlen'!Q55</f>
        <v>0</v>
      </c>
      <c r="R55" s="279">
        <f>'Info_Elternbeiträge mit Grenzen'!R55*'Eingabe Kinderzahlen'!R55</f>
        <v>0</v>
      </c>
      <c r="S55" s="284">
        <f>'Info_Elternbeiträge mit Grenzen'!S55*'Eingabe Kinderzahlen'!S55</f>
        <v>0</v>
      </c>
      <c r="T55" s="163">
        <f>'Info_Elternbeiträge mit Grenzen'!T55*'Eingabe Kinderzahlen'!T55</f>
        <v>0</v>
      </c>
      <c r="U55" s="163">
        <f>'Info_Elternbeiträge mit Grenzen'!U55*'Eingabe Kinderzahlen'!U55</f>
        <v>0</v>
      </c>
      <c r="V55" s="163">
        <f>'Info_Elternbeiträge mit Grenzen'!V55*'Eingabe Kinderzahlen'!V55</f>
        <v>0</v>
      </c>
      <c r="W55" s="285">
        <f>'Info_Elternbeiträge mit Grenzen'!W55*'Eingabe Kinderzahlen'!W55</f>
        <v>0</v>
      </c>
    </row>
    <row r="56" spans="1:23" x14ac:dyDescent="0.25">
      <c r="A56" s="323">
        <f>Eingabe!A101</f>
        <v>6801</v>
      </c>
      <c r="B56" s="355" t="s">
        <v>6</v>
      </c>
      <c r="C56" s="252">
        <f>Eingabe!D101</f>
        <v>6900</v>
      </c>
      <c r="D56" s="261">
        <f>'Info_Elternbeiträge mit Grenzen'!D56*'Eingabe Kinderzahlen'!D56</f>
        <v>0</v>
      </c>
      <c r="E56" s="137">
        <f>'Info_Elternbeiträge mit Grenzen'!E56*'Eingabe Kinderzahlen'!E56</f>
        <v>0</v>
      </c>
      <c r="F56" s="137">
        <f>'Info_Elternbeiträge mit Grenzen'!F56*'Eingabe Kinderzahlen'!F56</f>
        <v>0</v>
      </c>
      <c r="G56" s="137">
        <f>'Info_Elternbeiträge mit Grenzen'!G56*'Eingabe Kinderzahlen'!G56</f>
        <v>0</v>
      </c>
      <c r="H56" s="262">
        <f>'Info_Elternbeiträge mit Grenzen'!H56*'Eingabe Kinderzahlen'!H56</f>
        <v>0</v>
      </c>
      <c r="I56" s="270">
        <f>'Info_Elternbeiträge mit Grenzen'!I56*'Eingabe Kinderzahlen'!I56</f>
        <v>0</v>
      </c>
      <c r="J56" s="143">
        <f>'Info_Elternbeiträge mit Grenzen'!J56*'Eingabe Kinderzahlen'!J56</f>
        <v>0</v>
      </c>
      <c r="K56" s="143">
        <f>'Info_Elternbeiträge mit Grenzen'!K56*'Eingabe Kinderzahlen'!K56</f>
        <v>0</v>
      </c>
      <c r="L56" s="143">
        <f>'Info_Elternbeiträge mit Grenzen'!L56*'Eingabe Kinderzahlen'!L56</f>
        <v>0</v>
      </c>
      <c r="M56" s="271">
        <f>'Info_Elternbeiträge mit Grenzen'!M56*'Eingabe Kinderzahlen'!M56</f>
        <v>0</v>
      </c>
      <c r="N56" s="278">
        <f>'Info_Elternbeiträge mit Grenzen'!N56*'Eingabe Kinderzahlen'!N56</f>
        <v>0</v>
      </c>
      <c r="O56" s="2">
        <f>'Info_Elternbeiträge mit Grenzen'!O56*'Eingabe Kinderzahlen'!O56</f>
        <v>0</v>
      </c>
      <c r="P56" s="2">
        <f>'Info_Elternbeiträge mit Grenzen'!P56*'Eingabe Kinderzahlen'!P56</f>
        <v>0</v>
      </c>
      <c r="Q56" s="2">
        <f>'Info_Elternbeiträge mit Grenzen'!Q56*'Eingabe Kinderzahlen'!Q56</f>
        <v>0</v>
      </c>
      <c r="R56" s="279">
        <f>'Info_Elternbeiträge mit Grenzen'!R56*'Eingabe Kinderzahlen'!R56</f>
        <v>0</v>
      </c>
      <c r="S56" s="284">
        <f>'Info_Elternbeiträge mit Grenzen'!S56*'Eingabe Kinderzahlen'!S56</f>
        <v>0</v>
      </c>
      <c r="T56" s="163">
        <f>'Info_Elternbeiträge mit Grenzen'!T56*'Eingabe Kinderzahlen'!T56</f>
        <v>0</v>
      </c>
      <c r="U56" s="163">
        <f>'Info_Elternbeiträge mit Grenzen'!U56*'Eingabe Kinderzahlen'!U56</f>
        <v>0</v>
      </c>
      <c r="V56" s="163">
        <f>'Info_Elternbeiträge mit Grenzen'!V56*'Eingabe Kinderzahlen'!V56</f>
        <v>0</v>
      </c>
      <c r="W56" s="285">
        <f>'Info_Elternbeiträge mit Grenzen'!W56*'Eingabe Kinderzahlen'!W56</f>
        <v>0</v>
      </c>
    </row>
    <row r="57" spans="1:23" x14ac:dyDescent="0.25">
      <c r="A57" s="323">
        <f>Eingabe!A102</f>
        <v>6901</v>
      </c>
      <c r="B57" s="355" t="s">
        <v>6</v>
      </c>
      <c r="C57" s="252">
        <f>Eingabe!D102</f>
        <v>7000</v>
      </c>
      <c r="D57" s="261">
        <f>'Info_Elternbeiträge mit Grenzen'!D57*'Eingabe Kinderzahlen'!D57</f>
        <v>0</v>
      </c>
      <c r="E57" s="137">
        <f>'Info_Elternbeiträge mit Grenzen'!E57*'Eingabe Kinderzahlen'!E57</f>
        <v>0</v>
      </c>
      <c r="F57" s="137">
        <f>'Info_Elternbeiträge mit Grenzen'!F57*'Eingabe Kinderzahlen'!F57</f>
        <v>0</v>
      </c>
      <c r="G57" s="137">
        <f>'Info_Elternbeiträge mit Grenzen'!G57*'Eingabe Kinderzahlen'!G57</f>
        <v>0</v>
      </c>
      <c r="H57" s="262">
        <f>'Info_Elternbeiträge mit Grenzen'!H57*'Eingabe Kinderzahlen'!H57</f>
        <v>0</v>
      </c>
      <c r="I57" s="270">
        <f>'Info_Elternbeiträge mit Grenzen'!I57*'Eingabe Kinderzahlen'!I57</f>
        <v>0</v>
      </c>
      <c r="J57" s="143">
        <f>'Info_Elternbeiträge mit Grenzen'!J57*'Eingabe Kinderzahlen'!J57</f>
        <v>0</v>
      </c>
      <c r="K57" s="143">
        <f>'Info_Elternbeiträge mit Grenzen'!K57*'Eingabe Kinderzahlen'!K57</f>
        <v>0</v>
      </c>
      <c r="L57" s="143">
        <f>'Info_Elternbeiträge mit Grenzen'!L57*'Eingabe Kinderzahlen'!L57</f>
        <v>0</v>
      </c>
      <c r="M57" s="271">
        <f>'Info_Elternbeiträge mit Grenzen'!M57*'Eingabe Kinderzahlen'!M57</f>
        <v>0</v>
      </c>
      <c r="N57" s="278">
        <f>'Info_Elternbeiträge mit Grenzen'!N57*'Eingabe Kinderzahlen'!N57</f>
        <v>0</v>
      </c>
      <c r="O57" s="2">
        <f>'Info_Elternbeiträge mit Grenzen'!O57*'Eingabe Kinderzahlen'!O57</f>
        <v>0</v>
      </c>
      <c r="P57" s="2">
        <f>'Info_Elternbeiträge mit Grenzen'!P57*'Eingabe Kinderzahlen'!P57</f>
        <v>0</v>
      </c>
      <c r="Q57" s="2">
        <f>'Info_Elternbeiträge mit Grenzen'!Q57*'Eingabe Kinderzahlen'!Q57</f>
        <v>0</v>
      </c>
      <c r="R57" s="279">
        <f>'Info_Elternbeiträge mit Grenzen'!R57*'Eingabe Kinderzahlen'!R57</f>
        <v>0</v>
      </c>
      <c r="S57" s="284">
        <f>'Info_Elternbeiträge mit Grenzen'!S57*'Eingabe Kinderzahlen'!S57</f>
        <v>0</v>
      </c>
      <c r="T57" s="163">
        <f>'Info_Elternbeiträge mit Grenzen'!T57*'Eingabe Kinderzahlen'!T57</f>
        <v>0</v>
      </c>
      <c r="U57" s="163">
        <f>'Info_Elternbeiträge mit Grenzen'!U57*'Eingabe Kinderzahlen'!U57</f>
        <v>0</v>
      </c>
      <c r="V57" s="163">
        <f>'Info_Elternbeiträge mit Grenzen'!V57*'Eingabe Kinderzahlen'!V57</f>
        <v>0</v>
      </c>
      <c r="W57" s="285">
        <f>'Info_Elternbeiträge mit Grenzen'!W57*'Eingabe Kinderzahlen'!W57</f>
        <v>0</v>
      </c>
    </row>
    <row r="58" spans="1:23" x14ac:dyDescent="0.25">
      <c r="A58" s="323">
        <f>Eingabe!A103</f>
        <v>7001</v>
      </c>
      <c r="B58" s="355" t="s">
        <v>6</v>
      </c>
      <c r="C58" s="252">
        <f>Eingabe!D103</f>
        <v>7100</v>
      </c>
      <c r="D58" s="261">
        <f>'Info_Elternbeiträge mit Grenzen'!D58*'Eingabe Kinderzahlen'!D58</f>
        <v>0</v>
      </c>
      <c r="E58" s="137">
        <f>'Info_Elternbeiträge mit Grenzen'!E58*'Eingabe Kinderzahlen'!E58</f>
        <v>0</v>
      </c>
      <c r="F58" s="137">
        <f>'Info_Elternbeiträge mit Grenzen'!F58*'Eingabe Kinderzahlen'!F58</f>
        <v>0</v>
      </c>
      <c r="G58" s="137">
        <f>'Info_Elternbeiträge mit Grenzen'!G58*'Eingabe Kinderzahlen'!G58</f>
        <v>0</v>
      </c>
      <c r="H58" s="262">
        <f>'Info_Elternbeiträge mit Grenzen'!H58*'Eingabe Kinderzahlen'!H58</f>
        <v>0</v>
      </c>
      <c r="I58" s="270">
        <f>'Info_Elternbeiträge mit Grenzen'!I58*'Eingabe Kinderzahlen'!I58</f>
        <v>0</v>
      </c>
      <c r="J58" s="143">
        <f>'Info_Elternbeiträge mit Grenzen'!J58*'Eingabe Kinderzahlen'!J58</f>
        <v>0</v>
      </c>
      <c r="K58" s="143">
        <f>'Info_Elternbeiträge mit Grenzen'!K58*'Eingabe Kinderzahlen'!K58</f>
        <v>0</v>
      </c>
      <c r="L58" s="143">
        <f>'Info_Elternbeiträge mit Grenzen'!L58*'Eingabe Kinderzahlen'!L58</f>
        <v>0</v>
      </c>
      <c r="M58" s="271">
        <f>'Info_Elternbeiträge mit Grenzen'!M58*'Eingabe Kinderzahlen'!M58</f>
        <v>0</v>
      </c>
      <c r="N58" s="278">
        <f>'Info_Elternbeiträge mit Grenzen'!N58*'Eingabe Kinderzahlen'!N58</f>
        <v>0</v>
      </c>
      <c r="O58" s="2">
        <f>'Info_Elternbeiträge mit Grenzen'!O58*'Eingabe Kinderzahlen'!O58</f>
        <v>0</v>
      </c>
      <c r="P58" s="2">
        <f>'Info_Elternbeiträge mit Grenzen'!P58*'Eingabe Kinderzahlen'!P58</f>
        <v>0</v>
      </c>
      <c r="Q58" s="2">
        <f>'Info_Elternbeiträge mit Grenzen'!Q58*'Eingabe Kinderzahlen'!Q58</f>
        <v>0</v>
      </c>
      <c r="R58" s="279">
        <f>'Info_Elternbeiträge mit Grenzen'!R58*'Eingabe Kinderzahlen'!R58</f>
        <v>0</v>
      </c>
      <c r="S58" s="284">
        <f>'Info_Elternbeiträge mit Grenzen'!S58*'Eingabe Kinderzahlen'!S58</f>
        <v>0</v>
      </c>
      <c r="T58" s="163">
        <f>'Info_Elternbeiträge mit Grenzen'!T58*'Eingabe Kinderzahlen'!T58</f>
        <v>0</v>
      </c>
      <c r="U58" s="163">
        <f>'Info_Elternbeiträge mit Grenzen'!U58*'Eingabe Kinderzahlen'!U58</f>
        <v>0</v>
      </c>
      <c r="V58" s="163">
        <f>'Info_Elternbeiträge mit Grenzen'!V58*'Eingabe Kinderzahlen'!V58</f>
        <v>0</v>
      </c>
      <c r="W58" s="285">
        <f>'Info_Elternbeiträge mit Grenzen'!W58*'Eingabe Kinderzahlen'!W58</f>
        <v>0</v>
      </c>
    </row>
    <row r="59" spans="1:23" x14ac:dyDescent="0.25">
      <c r="A59" s="323">
        <f>Eingabe!A104</f>
        <v>7101</v>
      </c>
      <c r="B59" s="355" t="s">
        <v>6</v>
      </c>
      <c r="C59" s="252">
        <f>Eingabe!D104</f>
        <v>7200</v>
      </c>
      <c r="D59" s="261">
        <f>'Info_Elternbeiträge mit Grenzen'!D59*'Eingabe Kinderzahlen'!D59</f>
        <v>0</v>
      </c>
      <c r="E59" s="137">
        <f>'Info_Elternbeiträge mit Grenzen'!E59*'Eingabe Kinderzahlen'!E59</f>
        <v>0</v>
      </c>
      <c r="F59" s="137">
        <f>'Info_Elternbeiträge mit Grenzen'!F59*'Eingabe Kinderzahlen'!F59</f>
        <v>0</v>
      </c>
      <c r="G59" s="137">
        <f>'Info_Elternbeiträge mit Grenzen'!G59*'Eingabe Kinderzahlen'!G59</f>
        <v>0</v>
      </c>
      <c r="H59" s="262">
        <f>'Info_Elternbeiträge mit Grenzen'!H59*'Eingabe Kinderzahlen'!H59</f>
        <v>0</v>
      </c>
      <c r="I59" s="270">
        <f>'Info_Elternbeiträge mit Grenzen'!I59*'Eingabe Kinderzahlen'!I59</f>
        <v>0</v>
      </c>
      <c r="J59" s="143">
        <f>'Info_Elternbeiträge mit Grenzen'!J59*'Eingabe Kinderzahlen'!J59</f>
        <v>0</v>
      </c>
      <c r="K59" s="143">
        <f>'Info_Elternbeiträge mit Grenzen'!K59*'Eingabe Kinderzahlen'!K59</f>
        <v>0</v>
      </c>
      <c r="L59" s="143">
        <f>'Info_Elternbeiträge mit Grenzen'!L59*'Eingabe Kinderzahlen'!L59</f>
        <v>0</v>
      </c>
      <c r="M59" s="271">
        <f>'Info_Elternbeiträge mit Grenzen'!M59*'Eingabe Kinderzahlen'!M59</f>
        <v>0</v>
      </c>
      <c r="N59" s="278">
        <f>'Info_Elternbeiträge mit Grenzen'!N59*'Eingabe Kinderzahlen'!N59</f>
        <v>0</v>
      </c>
      <c r="O59" s="2">
        <f>'Info_Elternbeiträge mit Grenzen'!O59*'Eingabe Kinderzahlen'!O59</f>
        <v>0</v>
      </c>
      <c r="P59" s="2">
        <f>'Info_Elternbeiträge mit Grenzen'!P59*'Eingabe Kinderzahlen'!P59</f>
        <v>0</v>
      </c>
      <c r="Q59" s="2">
        <f>'Info_Elternbeiträge mit Grenzen'!Q59*'Eingabe Kinderzahlen'!Q59</f>
        <v>0</v>
      </c>
      <c r="R59" s="279">
        <f>'Info_Elternbeiträge mit Grenzen'!R59*'Eingabe Kinderzahlen'!R59</f>
        <v>0</v>
      </c>
      <c r="S59" s="284">
        <f>'Info_Elternbeiträge mit Grenzen'!S59*'Eingabe Kinderzahlen'!S59</f>
        <v>0</v>
      </c>
      <c r="T59" s="163">
        <f>'Info_Elternbeiträge mit Grenzen'!T59*'Eingabe Kinderzahlen'!T59</f>
        <v>0</v>
      </c>
      <c r="U59" s="163">
        <f>'Info_Elternbeiträge mit Grenzen'!U59*'Eingabe Kinderzahlen'!U59</f>
        <v>0</v>
      </c>
      <c r="V59" s="163">
        <f>'Info_Elternbeiträge mit Grenzen'!V59*'Eingabe Kinderzahlen'!V59</f>
        <v>0</v>
      </c>
      <c r="W59" s="285">
        <f>'Info_Elternbeiträge mit Grenzen'!W59*'Eingabe Kinderzahlen'!W59</f>
        <v>0</v>
      </c>
    </row>
    <row r="60" spans="1:23" x14ac:dyDescent="0.25">
      <c r="A60" s="323">
        <f>Eingabe!A105</f>
        <v>7201</v>
      </c>
      <c r="B60" s="355" t="s">
        <v>6</v>
      </c>
      <c r="C60" s="252">
        <f>Eingabe!D105</f>
        <v>7300</v>
      </c>
      <c r="D60" s="261">
        <f>'Info_Elternbeiträge mit Grenzen'!D60*'Eingabe Kinderzahlen'!D60</f>
        <v>0</v>
      </c>
      <c r="E60" s="137">
        <f>'Info_Elternbeiträge mit Grenzen'!E60*'Eingabe Kinderzahlen'!E60</f>
        <v>0</v>
      </c>
      <c r="F60" s="137">
        <f>'Info_Elternbeiträge mit Grenzen'!F60*'Eingabe Kinderzahlen'!F60</f>
        <v>0</v>
      </c>
      <c r="G60" s="137">
        <f>'Info_Elternbeiträge mit Grenzen'!G60*'Eingabe Kinderzahlen'!G60</f>
        <v>0</v>
      </c>
      <c r="H60" s="262">
        <f>'Info_Elternbeiträge mit Grenzen'!H60*'Eingabe Kinderzahlen'!H60</f>
        <v>0</v>
      </c>
      <c r="I60" s="270">
        <f>'Info_Elternbeiträge mit Grenzen'!I60*'Eingabe Kinderzahlen'!I60</f>
        <v>0</v>
      </c>
      <c r="J60" s="143">
        <f>'Info_Elternbeiträge mit Grenzen'!J60*'Eingabe Kinderzahlen'!J60</f>
        <v>0</v>
      </c>
      <c r="K60" s="143">
        <f>'Info_Elternbeiträge mit Grenzen'!K60*'Eingabe Kinderzahlen'!K60</f>
        <v>0</v>
      </c>
      <c r="L60" s="143">
        <f>'Info_Elternbeiträge mit Grenzen'!L60*'Eingabe Kinderzahlen'!L60</f>
        <v>0</v>
      </c>
      <c r="M60" s="271">
        <f>'Info_Elternbeiträge mit Grenzen'!M60*'Eingabe Kinderzahlen'!M60</f>
        <v>0</v>
      </c>
      <c r="N60" s="278">
        <f>'Info_Elternbeiträge mit Grenzen'!N60*'Eingabe Kinderzahlen'!N60</f>
        <v>0</v>
      </c>
      <c r="O60" s="2">
        <f>'Info_Elternbeiträge mit Grenzen'!O60*'Eingabe Kinderzahlen'!O60</f>
        <v>0</v>
      </c>
      <c r="P60" s="2">
        <f>'Info_Elternbeiträge mit Grenzen'!P60*'Eingabe Kinderzahlen'!P60</f>
        <v>0</v>
      </c>
      <c r="Q60" s="2">
        <f>'Info_Elternbeiträge mit Grenzen'!Q60*'Eingabe Kinderzahlen'!Q60</f>
        <v>0</v>
      </c>
      <c r="R60" s="279">
        <f>'Info_Elternbeiträge mit Grenzen'!R60*'Eingabe Kinderzahlen'!R60</f>
        <v>0</v>
      </c>
      <c r="S60" s="284">
        <f>'Info_Elternbeiträge mit Grenzen'!S60*'Eingabe Kinderzahlen'!S60</f>
        <v>0</v>
      </c>
      <c r="T60" s="163">
        <f>'Info_Elternbeiträge mit Grenzen'!T60*'Eingabe Kinderzahlen'!T60</f>
        <v>0</v>
      </c>
      <c r="U60" s="163">
        <f>'Info_Elternbeiträge mit Grenzen'!U60*'Eingabe Kinderzahlen'!U60</f>
        <v>0</v>
      </c>
      <c r="V60" s="163">
        <f>'Info_Elternbeiträge mit Grenzen'!V60*'Eingabe Kinderzahlen'!V60</f>
        <v>0</v>
      </c>
      <c r="W60" s="285">
        <f>'Info_Elternbeiträge mit Grenzen'!W60*'Eingabe Kinderzahlen'!W60</f>
        <v>0</v>
      </c>
    </row>
    <row r="61" spans="1:23" x14ac:dyDescent="0.25">
      <c r="A61" s="323">
        <f>Eingabe!A106</f>
        <v>7301</v>
      </c>
      <c r="B61" s="355" t="s">
        <v>6</v>
      </c>
      <c r="C61" s="252">
        <f>Eingabe!D106</f>
        <v>7400</v>
      </c>
      <c r="D61" s="261">
        <f>'Info_Elternbeiträge mit Grenzen'!D61*'Eingabe Kinderzahlen'!D61</f>
        <v>0</v>
      </c>
      <c r="E61" s="137">
        <f>'Info_Elternbeiträge mit Grenzen'!E61*'Eingabe Kinderzahlen'!E61</f>
        <v>0</v>
      </c>
      <c r="F61" s="137">
        <f>'Info_Elternbeiträge mit Grenzen'!F61*'Eingabe Kinderzahlen'!F61</f>
        <v>0</v>
      </c>
      <c r="G61" s="137">
        <f>'Info_Elternbeiträge mit Grenzen'!G61*'Eingabe Kinderzahlen'!G61</f>
        <v>0</v>
      </c>
      <c r="H61" s="262">
        <f>'Info_Elternbeiträge mit Grenzen'!H61*'Eingabe Kinderzahlen'!H61</f>
        <v>0</v>
      </c>
      <c r="I61" s="270">
        <f>'Info_Elternbeiträge mit Grenzen'!I61*'Eingabe Kinderzahlen'!I61</f>
        <v>0</v>
      </c>
      <c r="J61" s="143">
        <f>'Info_Elternbeiträge mit Grenzen'!J61*'Eingabe Kinderzahlen'!J61</f>
        <v>0</v>
      </c>
      <c r="K61" s="143">
        <f>'Info_Elternbeiträge mit Grenzen'!K61*'Eingabe Kinderzahlen'!K61</f>
        <v>0</v>
      </c>
      <c r="L61" s="143">
        <f>'Info_Elternbeiträge mit Grenzen'!L61*'Eingabe Kinderzahlen'!L61</f>
        <v>0</v>
      </c>
      <c r="M61" s="271">
        <f>'Info_Elternbeiträge mit Grenzen'!M61*'Eingabe Kinderzahlen'!M61</f>
        <v>0</v>
      </c>
      <c r="N61" s="278">
        <f>'Info_Elternbeiträge mit Grenzen'!N61*'Eingabe Kinderzahlen'!N61</f>
        <v>0</v>
      </c>
      <c r="O61" s="2">
        <f>'Info_Elternbeiträge mit Grenzen'!O61*'Eingabe Kinderzahlen'!O61</f>
        <v>0</v>
      </c>
      <c r="P61" s="2">
        <f>'Info_Elternbeiträge mit Grenzen'!P61*'Eingabe Kinderzahlen'!P61</f>
        <v>0</v>
      </c>
      <c r="Q61" s="2">
        <f>'Info_Elternbeiträge mit Grenzen'!Q61*'Eingabe Kinderzahlen'!Q61</f>
        <v>0</v>
      </c>
      <c r="R61" s="279">
        <f>'Info_Elternbeiträge mit Grenzen'!R61*'Eingabe Kinderzahlen'!R61</f>
        <v>0</v>
      </c>
      <c r="S61" s="284">
        <f>'Info_Elternbeiträge mit Grenzen'!S61*'Eingabe Kinderzahlen'!S61</f>
        <v>0</v>
      </c>
      <c r="T61" s="163">
        <f>'Info_Elternbeiträge mit Grenzen'!T61*'Eingabe Kinderzahlen'!T61</f>
        <v>0</v>
      </c>
      <c r="U61" s="163">
        <f>'Info_Elternbeiträge mit Grenzen'!U61*'Eingabe Kinderzahlen'!U61</f>
        <v>0</v>
      </c>
      <c r="V61" s="163">
        <f>'Info_Elternbeiträge mit Grenzen'!V61*'Eingabe Kinderzahlen'!V61</f>
        <v>0</v>
      </c>
      <c r="W61" s="285">
        <f>'Info_Elternbeiträge mit Grenzen'!W61*'Eingabe Kinderzahlen'!W61</f>
        <v>0</v>
      </c>
    </row>
    <row r="62" spans="1:23" x14ac:dyDescent="0.25">
      <c r="A62" s="323">
        <f>Eingabe!A107</f>
        <v>7401</v>
      </c>
      <c r="B62" s="355" t="s">
        <v>6</v>
      </c>
      <c r="C62" s="252">
        <f>Eingabe!D107</f>
        <v>7500</v>
      </c>
      <c r="D62" s="261">
        <f>'Info_Elternbeiträge mit Grenzen'!D62*'Eingabe Kinderzahlen'!D62</f>
        <v>0</v>
      </c>
      <c r="E62" s="137">
        <f>'Info_Elternbeiträge mit Grenzen'!E62*'Eingabe Kinderzahlen'!E62</f>
        <v>0</v>
      </c>
      <c r="F62" s="137">
        <f>'Info_Elternbeiträge mit Grenzen'!F62*'Eingabe Kinderzahlen'!F62</f>
        <v>0</v>
      </c>
      <c r="G62" s="137">
        <f>'Info_Elternbeiträge mit Grenzen'!G62*'Eingabe Kinderzahlen'!G62</f>
        <v>0</v>
      </c>
      <c r="H62" s="262">
        <f>'Info_Elternbeiträge mit Grenzen'!H62*'Eingabe Kinderzahlen'!H62</f>
        <v>0</v>
      </c>
      <c r="I62" s="270">
        <f>'Info_Elternbeiträge mit Grenzen'!I62*'Eingabe Kinderzahlen'!I62</f>
        <v>0</v>
      </c>
      <c r="J62" s="143">
        <f>'Info_Elternbeiträge mit Grenzen'!J62*'Eingabe Kinderzahlen'!J62</f>
        <v>0</v>
      </c>
      <c r="K62" s="143">
        <f>'Info_Elternbeiträge mit Grenzen'!K62*'Eingabe Kinderzahlen'!K62</f>
        <v>0</v>
      </c>
      <c r="L62" s="143">
        <f>'Info_Elternbeiträge mit Grenzen'!L62*'Eingabe Kinderzahlen'!L62</f>
        <v>0</v>
      </c>
      <c r="M62" s="271">
        <f>'Info_Elternbeiträge mit Grenzen'!M62*'Eingabe Kinderzahlen'!M62</f>
        <v>0</v>
      </c>
      <c r="N62" s="278">
        <f>'Info_Elternbeiträge mit Grenzen'!N62*'Eingabe Kinderzahlen'!N62</f>
        <v>0</v>
      </c>
      <c r="O62" s="2">
        <f>'Info_Elternbeiträge mit Grenzen'!O62*'Eingabe Kinderzahlen'!O62</f>
        <v>0</v>
      </c>
      <c r="P62" s="2">
        <f>'Info_Elternbeiträge mit Grenzen'!P62*'Eingabe Kinderzahlen'!P62</f>
        <v>0</v>
      </c>
      <c r="Q62" s="2">
        <f>'Info_Elternbeiträge mit Grenzen'!Q62*'Eingabe Kinderzahlen'!Q62</f>
        <v>0</v>
      </c>
      <c r="R62" s="279">
        <f>'Info_Elternbeiträge mit Grenzen'!R62*'Eingabe Kinderzahlen'!R62</f>
        <v>0</v>
      </c>
      <c r="S62" s="284">
        <f>'Info_Elternbeiträge mit Grenzen'!S62*'Eingabe Kinderzahlen'!S62</f>
        <v>0</v>
      </c>
      <c r="T62" s="163">
        <f>'Info_Elternbeiträge mit Grenzen'!T62*'Eingabe Kinderzahlen'!T62</f>
        <v>0</v>
      </c>
      <c r="U62" s="163">
        <f>'Info_Elternbeiträge mit Grenzen'!U62*'Eingabe Kinderzahlen'!U62</f>
        <v>0</v>
      </c>
      <c r="V62" s="163">
        <f>'Info_Elternbeiträge mit Grenzen'!V62*'Eingabe Kinderzahlen'!V62</f>
        <v>0</v>
      </c>
      <c r="W62" s="285">
        <f>'Info_Elternbeiträge mit Grenzen'!W62*'Eingabe Kinderzahlen'!W62</f>
        <v>0</v>
      </c>
    </row>
    <row r="63" spans="1:23" x14ac:dyDescent="0.25">
      <c r="A63" s="323">
        <f>Eingabe!A108</f>
        <v>7501</v>
      </c>
      <c r="B63" s="355" t="s">
        <v>6</v>
      </c>
      <c r="C63" s="252">
        <f>Eingabe!D108</f>
        <v>7600</v>
      </c>
      <c r="D63" s="261">
        <f>'Info_Elternbeiträge mit Grenzen'!D63*'Eingabe Kinderzahlen'!D63</f>
        <v>0</v>
      </c>
      <c r="E63" s="137">
        <f>'Info_Elternbeiträge mit Grenzen'!E63*'Eingabe Kinderzahlen'!E63</f>
        <v>0</v>
      </c>
      <c r="F63" s="137">
        <f>'Info_Elternbeiträge mit Grenzen'!F63*'Eingabe Kinderzahlen'!F63</f>
        <v>0</v>
      </c>
      <c r="G63" s="137">
        <f>'Info_Elternbeiträge mit Grenzen'!G63*'Eingabe Kinderzahlen'!G63</f>
        <v>0</v>
      </c>
      <c r="H63" s="262">
        <f>'Info_Elternbeiträge mit Grenzen'!H63*'Eingabe Kinderzahlen'!H63</f>
        <v>0</v>
      </c>
      <c r="I63" s="270">
        <f>'Info_Elternbeiträge mit Grenzen'!I63*'Eingabe Kinderzahlen'!I63</f>
        <v>0</v>
      </c>
      <c r="J63" s="143">
        <f>'Info_Elternbeiträge mit Grenzen'!J63*'Eingabe Kinderzahlen'!J63</f>
        <v>0</v>
      </c>
      <c r="K63" s="143">
        <f>'Info_Elternbeiträge mit Grenzen'!K63*'Eingabe Kinderzahlen'!K63</f>
        <v>0</v>
      </c>
      <c r="L63" s="143">
        <f>'Info_Elternbeiträge mit Grenzen'!L63*'Eingabe Kinderzahlen'!L63</f>
        <v>0</v>
      </c>
      <c r="M63" s="271">
        <f>'Info_Elternbeiträge mit Grenzen'!M63*'Eingabe Kinderzahlen'!M63</f>
        <v>0</v>
      </c>
      <c r="N63" s="278">
        <f>'Info_Elternbeiträge mit Grenzen'!N63*'Eingabe Kinderzahlen'!N63</f>
        <v>0</v>
      </c>
      <c r="O63" s="2">
        <f>'Info_Elternbeiträge mit Grenzen'!O63*'Eingabe Kinderzahlen'!O63</f>
        <v>0</v>
      </c>
      <c r="P63" s="2">
        <f>'Info_Elternbeiträge mit Grenzen'!P63*'Eingabe Kinderzahlen'!P63</f>
        <v>0</v>
      </c>
      <c r="Q63" s="2">
        <f>'Info_Elternbeiträge mit Grenzen'!Q63*'Eingabe Kinderzahlen'!Q63</f>
        <v>0</v>
      </c>
      <c r="R63" s="279">
        <f>'Info_Elternbeiträge mit Grenzen'!R63*'Eingabe Kinderzahlen'!R63</f>
        <v>0</v>
      </c>
      <c r="S63" s="284">
        <f>'Info_Elternbeiträge mit Grenzen'!S63*'Eingabe Kinderzahlen'!S63</f>
        <v>0</v>
      </c>
      <c r="T63" s="163">
        <f>'Info_Elternbeiträge mit Grenzen'!T63*'Eingabe Kinderzahlen'!T63</f>
        <v>0</v>
      </c>
      <c r="U63" s="163">
        <f>'Info_Elternbeiträge mit Grenzen'!U63*'Eingabe Kinderzahlen'!U63</f>
        <v>0</v>
      </c>
      <c r="V63" s="163">
        <f>'Info_Elternbeiträge mit Grenzen'!V63*'Eingabe Kinderzahlen'!V63</f>
        <v>0</v>
      </c>
      <c r="W63" s="285">
        <f>'Info_Elternbeiträge mit Grenzen'!W63*'Eingabe Kinderzahlen'!W63</f>
        <v>0</v>
      </c>
    </row>
    <row r="64" spans="1:23" x14ac:dyDescent="0.25">
      <c r="A64" s="323">
        <f>Eingabe!A109</f>
        <v>7601</v>
      </c>
      <c r="B64" s="355" t="s">
        <v>6</v>
      </c>
      <c r="C64" s="252">
        <f>Eingabe!D109</f>
        <v>7700</v>
      </c>
      <c r="D64" s="261">
        <f>'Info_Elternbeiträge mit Grenzen'!D64*'Eingabe Kinderzahlen'!D64</f>
        <v>0</v>
      </c>
      <c r="E64" s="137">
        <f>'Info_Elternbeiträge mit Grenzen'!E64*'Eingabe Kinderzahlen'!E64</f>
        <v>0</v>
      </c>
      <c r="F64" s="137">
        <f>'Info_Elternbeiträge mit Grenzen'!F64*'Eingabe Kinderzahlen'!F64</f>
        <v>0</v>
      </c>
      <c r="G64" s="137">
        <f>'Info_Elternbeiträge mit Grenzen'!G64*'Eingabe Kinderzahlen'!G64</f>
        <v>0</v>
      </c>
      <c r="H64" s="262">
        <f>'Info_Elternbeiträge mit Grenzen'!H64*'Eingabe Kinderzahlen'!H64</f>
        <v>0</v>
      </c>
      <c r="I64" s="270">
        <f>'Info_Elternbeiträge mit Grenzen'!I64*'Eingabe Kinderzahlen'!I64</f>
        <v>0</v>
      </c>
      <c r="J64" s="143">
        <f>'Info_Elternbeiträge mit Grenzen'!J64*'Eingabe Kinderzahlen'!J64</f>
        <v>0</v>
      </c>
      <c r="K64" s="143">
        <f>'Info_Elternbeiträge mit Grenzen'!K64*'Eingabe Kinderzahlen'!K64</f>
        <v>0</v>
      </c>
      <c r="L64" s="143">
        <f>'Info_Elternbeiträge mit Grenzen'!L64*'Eingabe Kinderzahlen'!L64</f>
        <v>0</v>
      </c>
      <c r="M64" s="271">
        <f>'Info_Elternbeiträge mit Grenzen'!M64*'Eingabe Kinderzahlen'!M64</f>
        <v>0</v>
      </c>
      <c r="N64" s="278">
        <f>'Info_Elternbeiträge mit Grenzen'!N64*'Eingabe Kinderzahlen'!N64</f>
        <v>0</v>
      </c>
      <c r="O64" s="2">
        <f>'Info_Elternbeiträge mit Grenzen'!O64*'Eingabe Kinderzahlen'!O64</f>
        <v>0</v>
      </c>
      <c r="P64" s="2">
        <f>'Info_Elternbeiträge mit Grenzen'!P64*'Eingabe Kinderzahlen'!P64</f>
        <v>0</v>
      </c>
      <c r="Q64" s="2">
        <f>'Info_Elternbeiträge mit Grenzen'!Q64*'Eingabe Kinderzahlen'!Q64</f>
        <v>0</v>
      </c>
      <c r="R64" s="279">
        <f>'Info_Elternbeiträge mit Grenzen'!R64*'Eingabe Kinderzahlen'!R64</f>
        <v>0</v>
      </c>
      <c r="S64" s="284">
        <f>'Info_Elternbeiträge mit Grenzen'!S64*'Eingabe Kinderzahlen'!S64</f>
        <v>0</v>
      </c>
      <c r="T64" s="163">
        <f>'Info_Elternbeiträge mit Grenzen'!T64*'Eingabe Kinderzahlen'!T64</f>
        <v>0</v>
      </c>
      <c r="U64" s="163">
        <f>'Info_Elternbeiträge mit Grenzen'!U64*'Eingabe Kinderzahlen'!U64</f>
        <v>0</v>
      </c>
      <c r="V64" s="163">
        <f>'Info_Elternbeiträge mit Grenzen'!V64*'Eingabe Kinderzahlen'!V64</f>
        <v>0</v>
      </c>
      <c r="W64" s="285">
        <f>'Info_Elternbeiträge mit Grenzen'!W64*'Eingabe Kinderzahlen'!W64</f>
        <v>0</v>
      </c>
    </row>
    <row r="65" spans="1:23" x14ac:dyDescent="0.25">
      <c r="A65" s="323">
        <f>Eingabe!A110</f>
        <v>7701</v>
      </c>
      <c r="B65" s="355" t="s">
        <v>6</v>
      </c>
      <c r="C65" s="252">
        <f>Eingabe!D110</f>
        <v>7800</v>
      </c>
      <c r="D65" s="261">
        <f>'Info_Elternbeiträge mit Grenzen'!D65*'Eingabe Kinderzahlen'!D65</f>
        <v>0</v>
      </c>
      <c r="E65" s="137">
        <f>'Info_Elternbeiträge mit Grenzen'!E65*'Eingabe Kinderzahlen'!E65</f>
        <v>0</v>
      </c>
      <c r="F65" s="137">
        <f>'Info_Elternbeiträge mit Grenzen'!F65*'Eingabe Kinderzahlen'!F65</f>
        <v>0</v>
      </c>
      <c r="G65" s="137">
        <f>'Info_Elternbeiträge mit Grenzen'!G65*'Eingabe Kinderzahlen'!G65</f>
        <v>0</v>
      </c>
      <c r="H65" s="262">
        <f>'Info_Elternbeiträge mit Grenzen'!H65*'Eingabe Kinderzahlen'!H65</f>
        <v>0</v>
      </c>
      <c r="I65" s="270">
        <f>'Info_Elternbeiträge mit Grenzen'!I65*'Eingabe Kinderzahlen'!I65</f>
        <v>0</v>
      </c>
      <c r="J65" s="143">
        <f>'Info_Elternbeiträge mit Grenzen'!J65*'Eingabe Kinderzahlen'!J65</f>
        <v>0</v>
      </c>
      <c r="K65" s="143">
        <f>'Info_Elternbeiträge mit Grenzen'!K65*'Eingabe Kinderzahlen'!K65</f>
        <v>0</v>
      </c>
      <c r="L65" s="143">
        <f>'Info_Elternbeiträge mit Grenzen'!L65*'Eingabe Kinderzahlen'!L65</f>
        <v>0</v>
      </c>
      <c r="M65" s="271">
        <f>'Info_Elternbeiträge mit Grenzen'!M65*'Eingabe Kinderzahlen'!M65</f>
        <v>0</v>
      </c>
      <c r="N65" s="278">
        <f>'Info_Elternbeiträge mit Grenzen'!N65*'Eingabe Kinderzahlen'!N65</f>
        <v>0</v>
      </c>
      <c r="O65" s="2">
        <f>'Info_Elternbeiträge mit Grenzen'!O65*'Eingabe Kinderzahlen'!O65</f>
        <v>0</v>
      </c>
      <c r="P65" s="2">
        <f>'Info_Elternbeiträge mit Grenzen'!P65*'Eingabe Kinderzahlen'!P65</f>
        <v>0</v>
      </c>
      <c r="Q65" s="2">
        <f>'Info_Elternbeiträge mit Grenzen'!Q65*'Eingabe Kinderzahlen'!Q65</f>
        <v>0</v>
      </c>
      <c r="R65" s="279">
        <f>'Info_Elternbeiträge mit Grenzen'!R65*'Eingabe Kinderzahlen'!R65</f>
        <v>0</v>
      </c>
      <c r="S65" s="284">
        <f>'Info_Elternbeiträge mit Grenzen'!S65*'Eingabe Kinderzahlen'!S65</f>
        <v>0</v>
      </c>
      <c r="T65" s="163">
        <f>'Info_Elternbeiträge mit Grenzen'!T65*'Eingabe Kinderzahlen'!T65</f>
        <v>0</v>
      </c>
      <c r="U65" s="163">
        <f>'Info_Elternbeiträge mit Grenzen'!U65*'Eingabe Kinderzahlen'!U65</f>
        <v>0</v>
      </c>
      <c r="V65" s="163">
        <f>'Info_Elternbeiträge mit Grenzen'!V65*'Eingabe Kinderzahlen'!V65</f>
        <v>0</v>
      </c>
      <c r="W65" s="285">
        <f>'Info_Elternbeiträge mit Grenzen'!W65*'Eingabe Kinderzahlen'!W65</f>
        <v>0</v>
      </c>
    </row>
    <row r="66" spans="1:23" x14ac:dyDescent="0.25">
      <c r="A66" s="323">
        <f>Eingabe!A111</f>
        <v>7801</v>
      </c>
      <c r="B66" s="355" t="s">
        <v>6</v>
      </c>
      <c r="C66" s="252">
        <f>Eingabe!D111</f>
        <v>7900</v>
      </c>
      <c r="D66" s="261">
        <f>'Info_Elternbeiträge mit Grenzen'!D66*'Eingabe Kinderzahlen'!D66</f>
        <v>0</v>
      </c>
      <c r="E66" s="137">
        <f>'Info_Elternbeiträge mit Grenzen'!E66*'Eingabe Kinderzahlen'!E66</f>
        <v>0</v>
      </c>
      <c r="F66" s="137">
        <f>'Info_Elternbeiträge mit Grenzen'!F66*'Eingabe Kinderzahlen'!F66</f>
        <v>0</v>
      </c>
      <c r="G66" s="137">
        <f>'Info_Elternbeiträge mit Grenzen'!G66*'Eingabe Kinderzahlen'!G66</f>
        <v>0</v>
      </c>
      <c r="H66" s="262">
        <f>'Info_Elternbeiträge mit Grenzen'!H66*'Eingabe Kinderzahlen'!H66</f>
        <v>0</v>
      </c>
      <c r="I66" s="270">
        <f>'Info_Elternbeiträge mit Grenzen'!I66*'Eingabe Kinderzahlen'!I66</f>
        <v>0</v>
      </c>
      <c r="J66" s="143">
        <f>'Info_Elternbeiträge mit Grenzen'!J66*'Eingabe Kinderzahlen'!J66</f>
        <v>0</v>
      </c>
      <c r="K66" s="143">
        <f>'Info_Elternbeiträge mit Grenzen'!K66*'Eingabe Kinderzahlen'!K66</f>
        <v>0</v>
      </c>
      <c r="L66" s="143">
        <f>'Info_Elternbeiträge mit Grenzen'!L66*'Eingabe Kinderzahlen'!L66</f>
        <v>0</v>
      </c>
      <c r="M66" s="271">
        <f>'Info_Elternbeiträge mit Grenzen'!M66*'Eingabe Kinderzahlen'!M66</f>
        <v>0</v>
      </c>
      <c r="N66" s="278">
        <f>'Info_Elternbeiträge mit Grenzen'!N66*'Eingabe Kinderzahlen'!N66</f>
        <v>0</v>
      </c>
      <c r="O66" s="2">
        <f>'Info_Elternbeiträge mit Grenzen'!O66*'Eingabe Kinderzahlen'!O66</f>
        <v>0</v>
      </c>
      <c r="P66" s="2">
        <f>'Info_Elternbeiträge mit Grenzen'!P66*'Eingabe Kinderzahlen'!P66</f>
        <v>0</v>
      </c>
      <c r="Q66" s="2">
        <f>'Info_Elternbeiträge mit Grenzen'!Q66*'Eingabe Kinderzahlen'!Q66</f>
        <v>0</v>
      </c>
      <c r="R66" s="279">
        <f>'Info_Elternbeiträge mit Grenzen'!R66*'Eingabe Kinderzahlen'!R66</f>
        <v>0</v>
      </c>
      <c r="S66" s="284">
        <f>'Info_Elternbeiträge mit Grenzen'!S66*'Eingabe Kinderzahlen'!S66</f>
        <v>0</v>
      </c>
      <c r="T66" s="163">
        <f>'Info_Elternbeiträge mit Grenzen'!T66*'Eingabe Kinderzahlen'!T66</f>
        <v>0</v>
      </c>
      <c r="U66" s="163">
        <f>'Info_Elternbeiträge mit Grenzen'!U66*'Eingabe Kinderzahlen'!U66</f>
        <v>0</v>
      </c>
      <c r="V66" s="163">
        <f>'Info_Elternbeiträge mit Grenzen'!V66*'Eingabe Kinderzahlen'!V66</f>
        <v>0</v>
      </c>
      <c r="W66" s="285">
        <f>'Info_Elternbeiträge mit Grenzen'!W66*'Eingabe Kinderzahlen'!W66</f>
        <v>0</v>
      </c>
    </row>
    <row r="67" spans="1:23" x14ac:dyDescent="0.25">
      <c r="A67" s="323">
        <f>Eingabe!A112</f>
        <v>7901</v>
      </c>
      <c r="B67" s="355" t="s">
        <v>6</v>
      </c>
      <c r="C67" s="252">
        <f>Eingabe!D112</f>
        <v>8000</v>
      </c>
      <c r="D67" s="261">
        <f>'Info_Elternbeiträge mit Grenzen'!D67*'Eingabe Kinderzahlen'!D67</f>
        <v>0</v>
      </c>
      <c r="E67" s="137">
        <f>'Info_Elternbeiträge mit Grenzen'!E67*'Eingabe Kinderzahlen'!E67</f>
        <v>0</v>
      </c>
      <c r="F67" s="137">
        <f>'Info_Elternbeiträge mit Grenzen'!F67*'Eingabe Kinderzahlen'!F67</f>
        <v>0</v>
      </c>
      <c r="G67" s="137">
        <f>'Info_Elternbeiträge mit Grenzen'!G67*'Eingabe Kinderzahlen'!G67</f>
        <v>0</v>
      </c>
      <c r="H67" s="262">
        <f>'Info_Elternbeiträge mit Grenzen'!H67*'Eingabe Kinderzahlen'!H67</f>
        <v>0</v>
      </c>
      <c r="I67" s="270">
        <f>'Info_Elternbeiträge mit Grenzen'!I67*'Eingabe Kinderzahlen'!I67</f>
        <v>0</v>
      </c>
      <c r="J67" s="143">
        <f>'Info_Elternbeiträge mit Grenzen'!J67*'Eingabe Kinderzahlen'!J67</f>
        <v>0</v>
      </c>
      <c r="K67" s="143">
        <f>'Info_Elternbeiträge mit Grenzen'!K67*'Eingabe Kinderzahlen'!K67</f>
        <v>0</v>
      </c>
      <c r="L67" s="143">
        <f>'Info_Elternbeiträge mit Grenzen'!L67*'Eingabe Kinderzahlen'!L67</f>
        <v>0</v>
      </c>
      <c r="M67" s="271">
        <f>'Info_Elternbeiträge mit Grenzen'!M67*'Eingabe Kinderzahlen'!M67</f>
        <v>0</v>
      </c>
      <c r="N67" s="278">
        <f>'Info_Elternbeiträge mit Grenzen'!N67*'Eingabe Kinderzahlen'!N67</f>
        <v>0</v>
      </c>
      <c r="O67" s="2">
        <f>'Info_Elternbeiträge mit Grenzen'!O67*'Eingabe Kinderzahlen'!O67</f>
        <v>0</v>
      </c>
      <c r="P67" s="2">
        <f>'Info_Elternbeiträge mit Grenzen'!P67*'Eingabe Kinderzahlen'!P67</f>
        <v>0</v>
      </c>
      <c r="Q67" s="2">
        <f>'Info_Elternbeiträge mit Grenzen'!Q67*'Eingabe Kinderzahlen'!Q67</f>
        <v>0</v>
      </c>
      <c r="R67" s="279">
        <f>'Info_Elternbeiträge mit Grenzen'!R67*'Eingabe Kinderzahlen'!R67</f>
        <v>0</v>
      </c>
      <c r="S67" s="284">
        <f>'Info_Elternbeiträge mit Grenzen'!S67*'Eingabe Kinderzahlen'!S67</f>
        <v>0</v>
      </c>
      <c r="T67" s="163">
        <f>'Info_Elternbeiträge mit Grenzen'!T67*'Eingabe Kinderzahlen'!T67</f>
        <v>0</v>
      </c>
      <c r="U67" s="163">
        <f>'Info_Elternbeiträge mit Grenzen'!U67*'Eingabe Kinderzahlen'!U67</f>
        <v>0</v>
      </c>
      <c r="V67" s="163">
        <f>'Info_Elternbeiträge mit Grenzen'!V67*'Eingabe Kinderzahlen'!V67</f>
        <v>0</v>
      </c>
      <c r="W67" s="285">
        <f>'Info_Elternbeiträge mit Grenzen'!W67*'Eingabe Kinderzahlen'!W67</f>
        <v>0</v>
      </c>
    </row>
    <row r="68" spans="1:23" x14ac:dyDescent="0.25">
      <c r="A68" s="323">
        <f>Eingabe!A113</f>
        <v>8001</v>
      </c>
      <c r="B68" s="355" t="s">
        <v>6</v>
      </c>
      <c r="C68" s="252">
        <f>Eingabe!D113</f>
        <v>8100</v>
      </c>
      <c r="D68" s="261">
        <f>'Info_Elternbeiträge mit Grenzen'!D68*'Eingabe Kinderzahlen'!D68</f>
        <v>0</v>
      </c>
      <c r="E68" s="137">
        <f>'Info_Elternbeiträge mit Grenzen'!E68*'Eingabe Kinderzahlen'!E68</f>
        <v>0</v>
      </c>
      <c r="F68" s="137">
        <f>'Info_Elternbeiträge mit Grenzen'!F68*'Eingabe Kinderzahlen'!F68</f>
        <v>0</v>
      </c>
      <c r="G68" s="137">
        <f>'Info_Elternbeiträge mit Grenzen'!G68*'Eingabe Kinderzahlen'!G68</f>
        <v>0</v>
      </c>
      <c r="H68" s="262">
        <f>'Info_Elternbeiträge mit Grenzen'!H68*'Eingabe Kinderzahlen'!H68</f>
        <v>0</v>
      </c>
      <c r="I68" s="270">
        <f>'Info_Elternbeiträge mit Grenzen'!I68*'Eingabe Kinderzahlen'!I68</f>
        <v>0</v>
      </c>
      <c r="J68" s="143">
        <f>'Info_Elternbeiträge mit Grenzen'!J68*'Eingabe Kinderzahlen'!J68</f>
        <v>0</v>
      </c>
      <c r="K68" s="143">
        <f>'Info_Elternbeiträge mit Grenzen'!K68*'Eingabe Kinderzahlen'!K68</f>
        <v>0</v>
      </c>
      <c r="L68" s="143">
        <f>'Info_Elternbeiträge mit Grenzen'!L68*'Eingabe Kinderzahlen'!L68</f>
        <v>0</v>
      </c>
      <c r="M68" s="271">
        <f>'Info_Elternbeiträge mit Grenzen'!M68*'Eingabe Kinderzahlen'!M68</f>
        <v>0</v>
      </c>
      <c r="N68" s="278">
        <f>'Info_Elternbeiträge mit Grenzen'!N68*'Eingabe Kinderzahlen'!N68</f>
        <v>0</v>
      </c>
      <c r="O68" s="2">
        <f>'Info_Elternbeiträge mit Grenzen'!O68*'Eingabe Kinderzahlen'!O68</f>
        <v>0</v>
      </c>
      <c r="P68" s="2">
        <f>'Info_Elternbeiträge mit Grenzen'!P68*'Eingabe Kinderzahlen'!P68</f>
        <v>0</v>
      </c>
      <c r="Q68" s="2">
        <f>'Info_Elternbeiträge mit Grenzen'!Q68*'Eingabe Kinderzahlen'!Q68</f>
        <v>0</v>
      </c>
      <c r="R68" s="279">
        <f>'Info_Elternbeiträge mit Grenzen'!R68*'Eingabe Kinderzahlen'!R68</f>
        <v>0</v>
      </c>
      <c r="S68" s="284">
        <f>'Info_Elternbeiträge mit Grenzen'!S68*'Eingabe Kinderzahlen'!S68</f>
        <v>0</v>
      </c>
      <c r="T68" s="163">
        <f>'Info_Elternbeiträge mit Grenzen'!T68*'Eingabe Kinderzahlen'!T68</f>
        <v>0</v>
      </c>
      <c r="U68" s="163">
        <f>'Info_Elternbeiträge mit Grenzen'!U68*'Eingabe Kinderzahlen'!U68</f>
        <v>0</v>
      </c>
      <c r="V68" s="163">
        <f>'Info_Elternbeiträge mit Grenzen'!V68*'Eingabe Kinderzahlen'!V68</f>
        <v>0</v>
      </c>
      <c r="W68" s="285">
        <f>'Info_Elternbeiträge mit Grenzen'!W68*'Eingabe Kinderzahlen'!W68</f>
        <v>0</v>
      </c>
    </row>
    <row r="69" spans="1:23" x14ac:dyDescent="0.25">
      <c r="A69" s="323">
        <f>Eingabe!A114</f>
        <v>8101</v>
      </c>
      <c r="B69" s="355" t="s">
        <v>6</v>
      </c>
      <c r="C69" s="252">
        <f>Eingabe!D114</f>
        <v>8200</v>
      </c>
      <c r="D69" s="261">
        <f>'Info_Elternbeiträge mit Grenzen'!D69*'Eingabe Kinderzahlen'!D69</f>
        <v>0</v>
      </c>
      <c r="E69" s="137">
        <f>'Info_Elternbeiträge mit Grenzen'!E69*'Eingabe Kinderzahlen'!E69</f>
        <v>0</v>
      </c>
      <c r="F69" s="137">
        <f>'Info_Elternbeiträge mit Grenzen'!F69*'Eingabe Kinderzahlen'!F69</f>
        <v>0</v>
      </c>
      <c r="G69" s="137">
        <f>'Info_Elternbeiträge mit Grenzen'!G69*'Eingabe Kinderzahlen'!G69</f>
        <v>0</v>
      </c>
      <c r="H69" s="262">
        <f>'Info_Elternbeiträge mit Grenzen'!H69*'Eingabe Kinderzahlen'!H69</f>
        <v>0</v>
      </c>
      <c r="I69" s="270">
        <f>'Info_Elternbeiträge mit Grenzen'!I69*'Eingabe Kinderzahlen'!I69</f>
        <v>0</v>
      </c>
      <c r="J69" s="143">
        <f>'Info_Elternbeiträge mit Grenzen'!J69*'Eingabe Kinderzahlen'!J69</f>
        <v>0</v>
      </c>
      <c r="K69" s="143">
        <f>'Info_Elternbeiträge mit Grenzen'!K69*'Eingabe Kinderzahlen'!K69</f>
        <v>0</v>
      </c>
      <c r="L69" s="143">
        <f>'Info_Elternbeiträge mit Grenzen'!L69*'Eingabe Kinderzahlen'!L69</f>
        <v>0</v>
      </c>
      <c r="M69" s="271">
        <f>'Info_Elternbeiträge mit Grenzen'!M69*'Eingabe Kinderzahlen'!M69</f>
        <v>0</v>
      </c>
      <c r="N69" s="278">
        <f>'Info_Elternbeiträge mit Grenzen'!N69*'Eingabe Kinderzahlen'!N69</f>
        <v>0</v>
      </c>
      <c r="O69" s="2">
        <f>'Info_Elternbeiträge mit Grenzen'!O69*'Eingabe Kinderzahlen'!O69</f>
        <v>0</v>
      </c>
      <c r="P69" s="2">
        <f>'Info_Elternbeiträge mit Grenzen'!P69*'Eingabe Kinderzahlen'!P69</f>
        <v>0</v>
      </c>
      <c r="Q69" s="2">
        <f>'Info_Elternbeiträge mit Grenzen'!Q69*'Eingabe Kinderzahlen'!Q69</f>
        <v>0</v>
      </c>
      <c r="R69" s="279">
        <f>'Info_Elternbeiträge mit Grenzen'!R69*'Eingabe Kinderzahlen'!R69</f>
        <v>0</v>
      </c>
      <c r="S69" s="284">
        <f>'Info_Elternbeiträge mit Grenzen'!S69*'Eingabe Kinderzahlen'!S69</f>
        <v>0</v>
      </c>
      <c r="T69" s="163">
        <f>'Info_Elternbeiträge mit Grenzen'!T69*'Eingabe Kinderzahlen'!T69</f>
        <v>0</v>
      </c>
      <c r="U69" s="163">
        <f>'Info_Elternbeiträge mit Grenzen'!U69*'Eingabe Kinderzahlen'!U69</f>
        <v>0</v>
      </c>
      <c r="V69" s="163">
        <f>'Info_Elternbeiträge mit Grenzen'!V69*'Eingabe Kinderzahlen'!V69</f>
        <v>0</v>
      </c>
      <c r="W69" s="285">
        <f>'Info_Elternbeiträge mit Grenzen'!W69*'Eingabe Kinderzahlen'!W69</f>
        <v>0</v>
      </c>
    </row>
    <row r="70" spans="1:23" hidden="1" x14ac:dyDescent="0.25">
      <c r="A70" s="323">
        <f>Eingabe!A115</f>
        <v>8201</v>
      </c>
      <c r="B70" s="355" t="s">
        <v>6</v>
      </c>
      <c r="C70" s="252">
        <f>Eingabe!D115</f>
        <v>8300</v>
      </c>
      <c r="D70" s="261">
        <f>'Info_Elternbeiträge mit Grenzen'!D70*'Eingabe Kinderzahlen'!D70</f>
        <v>0</v>
      </c>
      <c r="E70" s="137">
        <f>'Info_Elternbeiträge mit Grenzen'!E70*'Eingabe Kinderzahlen'!E70</f>
        <v>0</v>
      </c>
      <c r="F70" s="137">
        <f>'Info_Elternbeiträge mit Grenzen'!F70*'Eingabe Kinderzahlen'!F70</f>
        <v>0</v>
      </c>
      <c r="G70" s="137">
        <f>'Info_Elternbeiträge mit Grenzen'!G70*'Eingabe Kinderzahlen'!G70</f>
        <v>0</v>
      </c>
      <c r="H70" s="262">
        <f>'Info_Elternbeiträge mit Grenzen'!H70*'Eingabe Kinderzahlen'!H70</f>
        <v>0</v>
      </c>
      <c r="I70" s="270">
        <f>'Info_Elternbeiträge mit Grenzen'!I70*'Eingabe Kinderzahlen'!I70</f>
        <v>0</v>
      </c>
      <c r="J70" s="143">
        <f>'Info_Elternbeiträge mit Grenzen'!J70*'Eingabe Kinderzahlen'!J70</f>
        <v>0</v>
      </c>
      <c r="K70" s="143">
        <f>'Info_Elternbeiträge mit Grenzen'!K70*'Eingabe Kinderzahlen'!K70</f>
        <v>0</v>
      </c>
      <c r="L70" s="143">
        <f>'Info_Elternbeiträge mit Grenzen'!L70*'Eingabe Kinderzahlen'!L70</f>
        <v>0</v>
      </c>
      <c r="M70" s="271">
        <f>'Info_Elternbeiträge mit Grenzen'!M70*'Eingabe Kinderzahlen'!M70</f>
        <v>0</v>
      </c>
      <c r="N70" s="278">
        <f>'Info_Elternbeiträge mit Grenzen'!N70*'Eingabe Kinderzahlen'!N70</f>
        <v>0</v>
      </c>
      <c r="O70" s="2">
        <f>'Info_Elternbeiträge mit Grenzen'!O70*'Eingabe Kinderzahlen'!O70</f>
        <v>0</v>
      </c>
      <c r="P70" s="2">
        <f>'Info_Elternbeiträge mit Grenzen'!P70*'Eingabe Kinderzahlen'!P70</f>
        <v>0</v>
      </c>
      <c r="Q70" s="2">
        <f>'Info_Elternbeiträge mit Grenzen'!Q70*'Eingabe Kinderzahlen'!Q70</f>
        <v>0</v>
      </c>
      <c r="R70" s="279">
        <f>'Info_Elternbeiträge mit Grenzen'!R70*'Eingabe Kinderzahlen'!R70</f>
        <v>0</v>
      </c>
      <c r="S70" s="284">
        <f>'Info_Elternbeiträge mit Grenzen'!S70*'Eingabe Kinderzahlen'!S70</f>
        <v>0</v>
      </c>
      <c r="T70" s="163">
        <f>'Info_Elternbeiträge mit Grenzen'!T70*'Eingabe Kinderzahlen'!T70</f>
        <v>0</v>
      </c>
      <c r="U70" s="163">
        <f>'Info_Elternbeiträge mit Grenzen'!U70*'Eingabe Kinderzahlen'!U70</f>
        <v>0</v>
      </c>
      <c r="V70" s="163">
        <f>'Info_Elternbeiträge mit Grenzen'!V70*'Eingabe Kinderzahlen'!V70</f>
        <v>0</v>
      </c>
      <c r="W70" s="285">
        <f>'Info_Elternbeiträge mit Grenzen'!W70*'Eingabe Kinderzahlen'!W70</f>
        <v>0</v>
      </c>
    </row>
    <row r="71" spans="1:23" hidden="1" x14ac:dyDescent="0.25">
      <c r="A71" s="323">
        <f>Eingabe!A116</f>
        <v>8301</v>
      </c>
      <c r="B71" s="355" t="s">
        <v>6</v>
      </c>
      <c r="C71" s="252">
        <f>Eingabe!D116</f>
        <v>8400</v>
      </c>
      <c r="D71" s="261">
        <f>'Info_Elternbeiträge mit Grenzen'!D71*'Eingabe Kinderzahlen'!D71</f>
        <v>0</v>
      </c>
      <c r="E71" s="137">
        <f>'Info_Elternbeiträge mit Grenzen'!E71*'Eingabe Kinderzahlen'!E71</f>
        <v>0</v>
      </c>
      <c r="F71" s="137">
        <f>'Info_Elternbeiträge mit Grenzen'!F71*'Eingabe Kinderzahlen'!F71</f>
        <v>0</v>
      </c>
      <c r="G71" s="137">
        <f>'Info_Elternbeiträge mit Grenzen'!G71*'Eingabe Kinderzahlen'!G71</f>
        <v>0</v>
      </c>
      <c r="H71" s="262">
        <f>'Info_Elternbeiträge mit Grenzen'!H71*'Eingabe Kinderzahlen'!H71</f>
        <v>0</v>
      </c>
      <c r="I71" s="270">
        <f>'Info_Elternbeiträge mit Grenzen'!I71*'Eingabe Kinderzahlen'!I71</f>
        <v>0</v>
      </c>
      <c r="J71" s="143">
        <f>'Info_Elternbeiträge mit Grenzen'!J71*'Eingabe Kinderzahlen'!J71</f>
        <v>0</v>
      </c>
      <c r="K71" s="143">
        <f>'Info_Elternbeiträge mit Grenzen'!K71*'Eingabe Kinderzahlen'!K71</f>
        <v>0</v>
      </c>
      <c r="L71" s="143">
        <f>'Info_Elternbeiträge mit Grenzen'!L71*'Eingabe Kinderzahlen'!L71</f>
        <v>0</v>
      </c>
      <c r="M71" s="271">
        <f>'Info_Elternbeiträge mit Grenzen'!M71*'Eingabe Kinderzahlen'!M71</f>
        <v>0</v>
      </c>
      <c r="N71" s="278">
        <f>'Info_Elternbeiträge mit Grenzen'!N71*'Eingabe Kinderzahlen'!N71</f>
        <v>0</v>
      </c>
      <c r="O71" s="2">
        <f>'Info_Elternbeiträge mit Grenzen'!O71*'Eingabe Kinderzahlen'!O71</f>
        <v>0</v>
      </c>
      <c r="P71" s="2">
        <f>'Info_Elternbeiträge mit Grenzen'!P71*'Eingabe Kinderzahlen'!P71</f>
        <v>0</v>
      </c>
      <c r="Q71" s="2">
        <f>'Info_Elternbeiträge mit Grenzen'!Q71*'Eingabe Kinderzahlen'!Q71</f>
        <v>0</v>
      </c>
      <c r="R71" s="279">
        <f>'Info_Elternbeiträge mit Grenzen'!R71*'Eingabe Kinderzahlen'!R71</f>
        <v>0</v>
      </c>
      <c r="S71" s="284">
        <f>'Info_Elternbeiträge mit Grenzen'!S71*'Eingabe Kinderzahlen'!S71</f>
        <v>0</v>
      </c>
      <c r="T71" s="163">
        <f>'Info_Elternbeiträge mit Grenzen'!T71*'Eingabe Kinderzahlen'!T71</f>
        <v>0</v>
      </c>
      <c r="U71" s="163">
        <f>'Info_Elternbeiträge mit Grenzen'!U71*'Eingabe Kinderzahlen'!U71</f>
        <v>0</v>
      </c>
      <c r="V71" s="163">
        <f>'Info_Elternbeiträge mit Grenzen'!V71*'Eingabe Kinderzahlen'!V71</f>
        <v>0</v>
      </c>
      <c r="W71" s="285">
        <f>'Info_Elternbeiträge mit Grenzen'!W71*'Eingabe Kinderzahlen'!W71</f>
        <v>0</v>
      </c>
    </row>
    <row r="72" spans="1:23" hidden="1" x14ac:dyDescent="0.25">
      <c r="A72" s="323">
        <f>Eingabe!A117</f>
        <v>8401</v>
      </c>
      <c r="B72" s="355" t="s">
        <v>6</v>
      </c>
      <c r="C72" s="252">
        <f>Eingabe!D117</f>
        <v>8500</v>
      </c>
      <c r="D72" s="261">
        <f>'Info_Elternbeiträge mit Grenzen'!D72*'Eingabe Kinderzahlen'!D72</f>
        <v>0</v>
      </c>
      <c r="E72" s="137">
        <f>'Info_Elternbeiträge mit Grenzen'!E72*'Eingabe Kinderzahlen'!E72</f>
        <v>0</v>
      </c>
      <c r="F72" s="137">
        <f>'Info_Elternbeiträge mit Grenzen'!F72*'Eingabe Kinderzahlen'!F72</f>
        <v>0</v>
      </c>
      <c r="G72" s="137">
        <f>'Info_Elternbeiträge mit Grenzen'!G72*'Eingabe Kinderzahlen'!G72</f>
        <v>0</v>
      </c>
      <c r="H72" s="262">
        <f>'Info_Elternbeiträge mit Grenzen'!H72*'Eingabe Kinderzahlen'!H72</f>
        <v>0</v>
      </c>
      <c r="I72" s="270">
        <f>'Info_Elternbeiträge mit Grenzen'!I72*'Eingabe Kinderzahlen'!I72</f>
        <v>0</v>
      </c>
      <c r="J72" s="143">
        <f>'Info_Elternbeiträge mit Grenzen'!J72*'Eingabe Kinderzahlen'!J72</f>
        <v>0</v>
      </c>
      <c r="K72" s="143">
        <f>'Info_Elternbeiträge mit Grenzen'!K72*'Eingabe Kinderzahlen'!K72</f>
        <v>0</v>
      </c>
      <c r="L72" s="143">
        <f>'Info_Elternbeiträge mit Grenzen'!L72*'Eingabe Kinderzahlen'!L72</f>
        <v>0</v>
      </c>
      <c r="M72" s="271">
        <f>'Info_Elternbeiträge mit Grenzen'!M72*'Eingabe Kinderzahlen'!M72</f>
        <v>0</v>
      </c>
      <c r="N72" s="278">
        <f>'Info_Elternbeiträge mit Grenzen'!N72*'Eingabe Kinderzahlen'!N72</f>
        <v>0</v>
      </c>
      <c r="O72" s="2">
        <f>'Info_Elternbeiträge mit Grenzen'!O72*'Eingabe Kinderzahlen'!O72</f>
        <v>0</v>
      </c>
      <c r="P72" s="2">
        <f>'Info_Elternbeiträge mit Grenzen'!P72*'Eingabe Kinderzahlen'!P72</f>
        <v>0</v>
      </c>
      <c r="Q72" s="2">
        <f>'Info_Elternbeiträge mit Grenzen'!Q72*'Eingabe Kinderzahlen'!Q72</f>
        <v>0</v>
      </c>
      <c r="R72" s="279">
        <f>'Info_Elternbeiträge mit Grenzen'!R72*'Eingabe Kinderzahlen'!R72</f>
        <v>0</v>
      </c>
      <c r="S72" s="284">
        <f>'Info_Elternbeiträge mit Grenzen'!S72*'Eingabe Kinderzahlen'!S72</f>
        <v>0</v>
      </c>
      <c r="T72" s="163">
        <f>'Info_Elternbeiträge mit Grenzen'!T72*'Eingabe Kinderzahlen'!T72</f>
        <v>0</v>
      </c>
      <c r="U72" s="163">
        <f>'Info_Elternbeiträge mit Grenzen'!U72*'Eingabe Kinderzahlen'!U72</f>
        <v>0</v>
      </c>
      <c r="V72" s="163">
        <f>'Info_Elternbeiträge mit Grenzen'!V72*'Eingabe Kinderzahlen'!V72</f>
        <v>0</v>
      </c>
      <c r="W72" s="285">
        <f>'Info_Elternbeiträge mit Grenzen'!W72*'Eingabe Kinderzahlen'!W72</f>
        <v>0</v>
      </c>
    </row>
    <row r="73" spans="1:23" hidden="1" x14ac:dyDescent="0.25">
      <c r="A73" s="323">
        <f>Eingabe!A118</f>
        <v>8501</v>
      </c>
      <c r="B73" s="355" t="s">
        <v>6</v>
      </c>
      <c r="C73" s="252">
        <f>Eingabe!D118</f>
        <v>8600</v>
      </c>
      <c r="D73" s="261">
        <f>'Info_Elternbeiträge mit Grenzen'!D73*'Eingabe Kinderzahlen'!D73</f>
        <v>0</v>
      </c>
      <c r="E73" s="137">
        <f>'Info_Elternbeiträge mit Grenzen'!E73*'Eingabe Kinderzahlen'!E73</f>
        <v>0</v>
      </c>
      <c r="F73" s="137">
        <f>'Info_Elternbeiträge mit Grenzen'!F73*'Eingabe Kinderzahlen'!F73</f>
        <v>0</v>
      </c>
      <c r="G73" s="137">
        <f>'Info_Elternbeiträge mit Grenzen'!G73*'Eingabe Kinderzahlen'!G73</f>
        <v>0</v>
      </c>
      <c r="H73" s="262">
        <f>'Info_Elternbeiträge mit Grenzen'!H73*'Eingabe Kinderzahlen'!H73</f>
        <v>0</v>
      </c>
      <c r="I73" s="270">
        <f>'Info_Elternbeiträge mit Grenzen'!I73*'Eingabe Kinderzahlen'!I73</f>
        <v>0</v>
      </c>
      <c r="J73" s="143">
        <f>'Info_Elternbeiträge mit Grenzen'!J73*'Eingabe Kinderzahlen'!J73</f>
        <v>0</v>
      </c>
      <c r="K73" s="143">
        <f>'Info_Elternbeiträge mit Grenzen'!K73*'Eingabe Kinderzahlen'!K73</f>
        <v>0</v>
      </c>
      <c r="L73" s="143">
        <f>'Info_Elternbeiträge mit Grenzen'!L73*'Eingabe Kinderzahlen'!L73</f>
        <v>0</v>
      </c>
      <c r="M73" s="271">
        <f>'Info_Elternbeiträge mit Grenzen'!M73*'Eingabe Kinderzahlen'!M73</f>
        <v>0</v>
      </c>
      <c r="N73" s="278">
        <f>'Info_Elternbeiträge mit Grenzen'!N73*'Eingabe Kinderzahlen'!N73</f>
        <v>0</v>
      </c>
      <c r="O73" s="2">
        <f>'Info_Elternbeiträge mit Grenzen'!O73*'Eingabe Kinderzahlen'!O73</f>
        <v>0</v>
      </c>
      <c r="P73" s="2">
        <f>'Info_Elternbeiträge mit Grenzen'!P73*'Eingabe Kinderzahlen'!P73</f>
        <v>0</v>
      </c>
      <c r="Q73" s="2">
        <f>'Info_Elternbeiträge mit Grenzen'!Q73*'Eingabe Kinderzahlen'!Q73</f>
        <v>0</v>
      </c>
      <c r="R73" s="279">
        <f>'Info_Elternbeiträge mit Grenzen'!R73*'Eingabe Kinderzahlen'!R73</f>
        <v>0</v>
      </c>
      <c r="S73" s="284">
        <f>'Info_Elternbeiträge mit Grenzen'!S73*'Eingabe Kinderzahlen'!S73</f>
        <v>0</v>
      </c>
      <c r="T73" s="163">
        <f>'Info_Elternbeiträge mit Grenzen'!T73*'Eingabe Kinderzahlen'!T73</f>
        <v>0</v>
      </c>
      <c r="U73" s="163">
        <f>'Info_Elternbeiträge mit Grenzen'!U73*'Eingabe Kinderzahlen'!U73</f>
        <v>0</v>
      </c>
      <c r="V73" s="163">
        <f>'Info_Elternbeiträge mit Grenzen'!V73*'Eingabe Kinderzahlen'!V73</f>
        <v>0</v>
      </c>
      <c r="W73" s="285">
        <f>'Info_Elternbeiträge mit Grenzen'!W73*'Eingabe Kinderzahlen'!W73</f>
        <v>0</v>
      </c>
    </row>
    <row r="74" spans="1:23" hidden="1" x14ac:dyDescent="0.25">
      <c r="A74" s="323">
        <f>Eingabe!A119</f>
        <v>8601</v>
      </c>
      <c r="B74" s="355" t="s">
        <v>6</v>
      </c>
      <c r="C74" s="252">
        <f>Eingabe!D119</f>
        <v>8700</v>
      </c>
      <c r="D74" s="261">
        <f>'Info_Elternbeiträge mit Grenzen'!D74*'Eingabe Kinderzahlen'!D74</f>
        <v>0</v>
      </c>
      <c r="E74" s="137">
        <f>'Info_Elternbeiträge mit Grenzen'!E74*'Eingabe Kinderzahlen'!E74</f>
        <v>0</v>
      </c>
      <c r="F74" s="137">
        <f>'Info_Elternbeiträge mit Grenzen'!F74*'Eingabe Kinderzahlen'!F74</f>
        <v>0</v>
      </c>
      <c r="G74" s="137">
        <f>'Info_Elternbeiträge mit Grenzen'!G74*'Eingabe Kinderzahlen'!G74</f>
        <v>0</v>
      </c>
      <c r="H74" s="262">
        <f>'Info_Elternbeiträge mit Grenzen'!H74*'Eingabe Kinderzahlen'!H74</f>
        <v>0</v>
      </c>
      <c r="I74" s="270">
        <f>'Info_Elternbeiträge mit Grenzen'!I74*'Eingabe Kinderzahlen'!I74</f>
        <v>0</v>
      </c>
      <c r="J74" s="143">
        <f>'Info_Elternbeiträge mit Grenzen'!J74*'Eingabe Kinderzahlen'!J74</f>
        <v>0</v>
      </c>
      <c r="K74" s="143">
        <f>'Info_Elternbeiträge mit Grenzen'!K74*'Eingabe Kinderzahlen'!K74</f>
        <v>0</v>
      </c>
      <c r="L74" s="143">
        <f>'Info_Elternbeiträge mit Grenzen'!L74*'Eingabe Kinderzahlen'!L74</f>
        <v>0</v>
      </c>
      <c r="M74" s="271">
        <f>'Info_Elternbeiträge mit Grenzen'!M74*'Eingabe Kinderzahlen'!M74</f>
        <v>0</v>
      </c>
      <c r="N74" s="278">
        <f>'Info_Elternbeiträge mit Grenzen'!N74*'Eingabe Kinderzahlen'!N74</f>
        <v>0</v>
      </c>
      <c r="O74" s="2">
        <f>'Info_Elternbeiträge mit Grenzen'!O74*'Eingabe Kinderzahlen'!O74</f>
        <v>0</v>
      </c>
      <c r="P74" s="2">
        <f>'Info_Elternbeiträge mit Grenzen'!P74*'Eingabe Kinderzahlen'!P74</f>
        <v>0</v>
      </c>
      <c r="Q74" s="2">
        <f>'Info_Elternbeiträge mit Grenzen'!Q74*'Eingabe Kinderzahlen'!Q74</f>
        <v>0</v>
      </c>
      <c r="R74" s="279">
        <f>'Info_Elternbeiträge mit Grenzen'!R74*'Eingabe Kinderzahlen'!R74</f>
        <v>0</v>
      </c>
      <c r="S74" s="284">
        <f>'Info_Elternbeiträge mit Grenzen'!S74*'Eingabe Kinderzahlen'!S74</f>
        <v>0</v>
      </c>
      <c r="T74" s="163">
        <f>'Info_Elternbeiträge mit Grenzen'!T74*'Eingabe Kinderzahlen'!T74</f>
        <v>0</v>
      </c>
      <c r="U74" s="163">
        <f>'Info_Elternbeiträge mit Grenzen'!U74*'Eingabe Kinderzahlen'!U74</f>
        <v>0</v>
      </c>
      <c r="V74" s="163">
        <f>'Info_Elternbeiträge mit Grenzen'!V74*'Eingabe Kinderzahlen'!V74</f>
        <v>0</v>
      </c>
      <c r="W74" s="285">
        <f>'Info_Elternbeiträge mit Grenzen'!W74*'Eingabe Kinderzahlen'!W74</f>
        <v>0</v>
      </c>
    </row>
    <row r="75" spans="1:23" hidden="1" x14ac:dyDescent="0.25">
      <c r="A75" s="323">
        <f>Eingabe!A120</f>
        <v>8701</v>
      </c>
      <c r="B75" s="355" t="s">
        <v>6</v>
      </c>
      <c r="C75" s="252">
        <f>Eingabe!D120</f>
        <v>8800</v>
      </c>
      <c r="D75" s="261">
        <f>'Info_Elternbeiträge mit Grenzen'!D75*'Eingabe Kinderzahlen'!D75</f>
        <v>0</v>
      </c>
      <c r="E75" s="137">
        <f>'Info_Elternbeiträge mit Grenzen'!E75*'Eingabe Kinderzahlen'!E75</f>
        <v>0</v>
      </c>
      <c r="F75" s="137">
        <f>'Info_Elternbeiträge mit Grenzen'!F75*'Eingabe Kinderzahlen'!F75</f>
        <v>0</v>
      </c>
      <c r="G75" s="137">
        <f>'Info_Elternbeiträge mit Grenzen'!G75*'Eingabe Kinderzahlen'!G75</f>
        <v>0</v>
      </c>
      <c r="H75" s="262">
        <f>'Info_Elternbeiträge mit Grenzen'!H75*'Eingabe Kinderzahlen'!H75</f>
        <v>0</v>
      </c>
      <c r="I75" s="270">
        <f>'Info_Elternbeiträge mit Grenzen'!I75*'Eingabe Kinderzahlen'!I75</f>
        <v>0</v>
      </c>
      <c r="J75" s="143">
        <f>'Info_Elternbeiträge mit Grenzen'!J75*'Eingabe Kinderzahlen'!J75</f>
        <v>0</v>
      </c>
      <c r="K75" s="143">
        <f>'Info_Elternbeiträge mit Grenzen'!K75*'Eingabe Kinderzahlen'!K75</f>
        <v>0</v>
      </c>
      <c r="L75" s="143">
        <f>'Info_Elternbeiträge mit Grenzen'!L75*'Eingabe Kinderzahlen'!L75</f>
        <v>0</v>
      </c>
      <c r="M75" s="271">
        <f>'Info_Elternbeiträge mit Grenzen'!M75*'Eingabe Kinderzahlen'!M75</f>
        <v>0</v>
      </c>
      <c r="N75" s="278">
        <f>'Info_Elternbeiträge mit Grenzen'!N75*'Eingabe Kinderzahlen'!N75</f>
        <v>0</v>
      </c>
      <c r="O75" s="2">
        <f>'Info_Elternbeiträge mit Grenzen'!O75*'Eingabe Kinderzahlen'!O75</f>
        <v>0</v>
      </c>
      <c r="P75" s="2">
        <f>'Info_Elternbeiträge mit Grenzen'!P75*'Eingabe Kinderzahlen'!P75</f>
        <v>0</v>
      </c>
      <c r="Q75" s="2">
        <f>'Info_Elternbeiträge mit Grenzen'!Q75*'Eingabe Kinderzahlen'!Q75</f>
        <v>0</v>
      </c>
      <c r="R75" s="279">
        <f>'Info_Elternbeiträge mit Grenzen'!R75*'Eingabe Kinderzahlen'!R75</f>
        <v>0</v>
      </c>
      <c r="S75" s="284">
        <f>'Info_Elternbeiträge mit Grenzen'!S75*'Eingabe Kinderzahlen'!S75</f>
        <v>0</v>
      </c>
      <c r="T75" s="163">
        <f>'Info_Elternbeiträge mit Grenzen'!T75*'Eingabe Kinderzahlen'!T75</f>
        <v>0</v>
      </c>
      <c r="U75" s="163">
        <f>'Info_Elternbeiträge mit Grenzen'!U75*'Eingabe Kinderzahlen'!U75</f>
        <v>0</v>
      </c>
      <c r="V75" s="163">
        <f>'Info_Elternbeiträge mit Grenzen'!V75*'Eingabe Kinderzahlen'!V75</f>
        <v>0</v>
      </c>
      <c r="W75" s="285">
        <f>'Info_Elternbeiträge mit Grenzen'!W75*'Eingabe Kinderzahlen'!W75</f>
        <v>0</v>
      </c>
    </row>
    <row r="76" spans="1:23" hidden="1" x14ac:dyDescent="0.25">
      <c r="A76" s="323">
        <f>Eingabe!A121</f>
        <v>8801</v>
      </c>
      <c r="B76" s="355" t="s">
        <v>6</v>
      </c>
      <c r="C76" s="252">
        <f>Eingabe!D121</f>
        <v>8900</v>
      </c>
      <c r="D76" s="261">
        <f>'Info_Elternbeiträge mit Grenzen'!D76*'Eingabe Kinderzahlen'!D76</f>
        <v>0</v>
      </c>
      <c r="E76" s="137">
        <f>'Info_Elternbeiträge mit Grenzen'!E76*'Eingabe Kinderzahlen'!E76</f>
        <v>0</v>
      </c>
      <c r="F76" s="137">
        <f>'Info_Elternbeiträge mit Grenzen'!F76*'Eingabe Kinderzahlen'!F76</f>
        <v>0</v>
      </c>
      <c r="G76" s="137">
        <f>'Info_Elternbeiträge mit Grenzen'!G76*'Eingabe Kinderzahlen'!G76</f>
        <v>0</v>
      </c>
      <c r="H76" s="262">
        <f>'Info_Elternbeiträge mit Grenzen'!H76*'Eingabe Kinderzahlen'!H76</f>
        <v>0</v>
      </c>
      <c r="I76" s="270">
        <f>'Info_Elternbeiträge mit Grenzen'!I76*'Eingabe Kinderzahlen'!I76</f>
        <v>0</v>
      </c>
      <c r="J76" s="143">
        <f>'Info_Elternbeiträge mit Grenzen'!J76*'Eingabe Kinderzahlen'!J76</f>
        <v>0</v>
      </c>
      <c r="K76" s="143">
        <f>'Info_Elternbeiträge mit Grenzen'!K76*'Eingabe Kinderzahlen'!K76</f>
        <v>0</v>
      </c>
      <c r="L76" s="143">
        <f>'Info_Elternbeiträge mit Grenzen'!L76*'Eingabe Kinderzahlen'!L76</f>
        <v>0</v>
      </c>
      <c r="M76" s="271">
        <f>'Info_Elternbeiträge mit Grenzen'!M76*'Eingabe Kinderzahlen'!M76</f>
        <v>0</v>
      </c>
      <c r="N76" s="278">
        <f>'Info_Elternbeiträge mit Grenzen'!N76*'Eingabe Kinderzahlen'!N76</f>
        <v>0</v>
      </c>
      <c r="O76" s="2">
        <f>'Info_Elternbeiträge mit Grenzen'!O76*'Eingabe Kinderzahlen'!O76</f>
        <v>0</v>
      </c>
      <c r="P76" s="2">
        <f>'Info_Elternbeiträge mit Grenzen'!P76*'Eingabe Kinderzahlen'!P76</f>
        <v>0</v>
      </c>
      <c r="Q76" s="2">
        <f>'Info_Elternbeiträge mit Grenzen'!Q76*'Eingabe Kinderzahlen'!Q76</f>
        <v>0</v>
      </c>
      <c r="R76" s="279">
        <f>'Info_Elternbeiträge mit Grenzen'!R76*'Eingabe Kinderzahlen'!R76</f>
        <v>0</v>
      </c>
      <c r="S76" s="284">
        <f>'Info_Elternbeiträge mit Grenzen'!S76*'Eingabe Kinderzahlen'!S76</f>
        <v>0</v>
      </c>
      <c r="T76" s="163">
        <f>'Info_Elternbeiträge mit Grenzen'!T76*'Eingabe Kinderzahlen'!T76</f>
        <v>0</v>
      </c>
      <c r="U76" s="163">
        <f>'Info_Elternbeiträge mit Grenzen'!U76*'Eingabe Kinderzahlen'!U76</f>
        <v>0</v>
      </c>
      <c r="V76" s="163">
        <f>'Info_Elternbeiträge mit Grenzen'!V76*'Eingabe Kinderzahlen'!V76</f>
        <v>0</v>
      </c>
      <c r="W76" s="285">
        <f>'Info_Elternbeiträge mit Grenzen'!W76*'Eingabe Kinderzahlen'!W76</f>
        <v>0</v>
      </c>
    </row>
    <row r="77" spans="1:23" hidden="1" x14ac:dyDescent="0.25">
      <c r="A77" s="323">
        <f>Eingabe!A122</f>
        <v>8901</v>
      </c>
      <c r="B77" s="355" t="s">
        <v>6</v>
      </c>
      <c r="C77" s="252">
        <f>Eingabe!D122</f>
        <v>9000</v>
      </c>
      <c r="D77" s="261">
        <f>'Info_Elternbeiträge mit Grenzen'!D77*'Eingabe Kinderzahlen'!D77</f>
        <v>0</v>
      </c>
      <c r="E77" s="137">
        <f>'Info_Elternbeiträge mit Grenzen'!E77*'Eingabe Kinderzahlen'!E77</f>
        <v>0</v>
      </c>
      <c r="F77" s="137">
        <f>'Info_Elternbeiträge mit Grenzen'!F77*'Eingabe Kinderzahlen'!F77</f>
        <v>0</v>
      </c>
      <c r="G77" s="137">
        <f>'Info_Elternbeiträge mit Grenzen'!G77*'Eingabe Kinderzahlen'!G77</f>
        <v>0</v>
      </c>
      <c r="H77" s="262">
        <f>'Info_Elternbeiträge mit Grenzen'!H77*'Eingabe Kinderzahlen'!H77</f>
        <v>0</v>
      </c>
      <c r="I77" s="270">
        <f>'Info_Elternbeiträge mit Grenzen'!I77*'Eingabe Kinderzahlen'!I77</f>
        <v>0</v>
      </c>
      <c r="J77" s="143">
        <f>'Info_Elternbeiträge mit Grenzen'!J77*'Eingabe Kinderzahlen'!J77</f>
        <v>0</v>
      </c>
      <c r="K77" s="143">
        <f>'Info_Elternbeiträge mit Grenzen'!K77*'Eingabe Kinderzahlen'!K77</f>
        <v>0</v>
      </c>
      <c r="L77" s="143">
        <f>'Info_Elternbeiträge mit Grenzen'!L77*'Eingabe Kinderzahlen'!L77</f>
        <v>0</v>
      </c>
      <c r="M77" s="271">
        <f>'Info_Elternbeiträge mit Grenzen'!M77*'Eingabe Kinderzahlen'!M77</f>
        <v>0</v>
      </c>
      <c r="N77" s="278">
        <f>'Info_Elternbeiträge mit Grenzen'!N77*'Eingabe Kinderzahlen'!N77</f>
        <v>0</v>
      </c>
      <c r="O77" s="2">
        <f>'Info_Elternbeiträge mit Grenzen'!O77*'Eingabe Kinderzahlen'!O77</f>
        <v>0</v>
      </c>
      <c r="P77" s="2">
        <f>'Info_Elternbeiträge mit Grenzen'!P77*'Eingabe Kinderzahlen'!P77</f>
        <v>0</v>
      </c>
      <c r="Q77" s="2">
        <f>'Info_Elternbeiträge mit Grenzen'!Q77*'Eingabe Kinderzahlen'!Q77</f>
        <v>0</v>
      </c>
      <c r="R77" s="279">
        <f>'Info_Elternbeiträge mit Grenzen'!R77*'Eingabe Kinderzahlen'!R77</f>
        <v>0</v>
      </c>
      <c r="S77" s="284">
        <f>'Info_Elternbeiträge mit Grenzen'!S77*'Eingabe Kinderzahlen'!S77</f>
        <v>0</v>
      </c>
      <c r="T77" s="163">
        <f>'Info_Elternbeiträge mit Grenzen'!T77*'Eingabe Kinderzahlen'!T77</f>
        <v>0</v>
      </c>
      <c r="U77" s="163">
        <f>'Info_Elternbeiträge mit Grenzen'!U77*'Eingabe Kinderzahlen'!U77</f>
        <v>0</v>
      </c>
      <c r="V77" s="163">
        <f>'Info_Elternbeiträge mit Grenzen'!V77*'Eingabe Kinderzahlen'!V77</f>
        <v>0</v>
      </c>
      <c r="W77" s="285">
        <f>'Info_Elternbeiträge mit Grenzen'!W77*'Eingabe Kinderzahlen'!W77</f>
        <v>0</v>
      </c>
    </row>
    <row r="78" spans="1:23" hidden="1" x14ac:dyDescent="0.25">
      <c r="A78" s="323">
        <f>Eingabe!A123</f>
        <v>9001</v>
      </c>
      <c r="B78" s="355" t="s">
        <v>6</v>
      </c>
      <c r="C78" s="252">
        <f>Eingabe!D123</f>
        <v>9100</v>
      </c>
      <c r="D78" s="261">
        <f>'Info_Elternbeiträge mit Grenzen'!D78*'Eingabe Kinderzahlen'!D78</f>
        <v>0</v>
      </c>
      <c r="E78" s="137">
        <f>'Info_Elternbeiträge mit Grenzen'!E78*'Eingabe Kinderzahlen'!E78</f>
        <v>0</v>
      </c>
      <c r="F78" s="137">
        <f>'Info_Elternbeiträge mit Grenzen'!F78*'Eingabe Kinderzahlen'!F78</f>
        <v>0</v>
      </c>
      <c r="G78" s="137">
        <f>'Info_Elternbeiträge mit Grenzen'!G78*'Eingabe Kinderzahlen'!G78</f>
        <v>0</v>
      </c>
      <c r="H78" s="262">
        <f>'Info_Elternbeiträge mit Grenzen'!H78*'Eingabe Kinderzahlen'!H78</f>
        <v>0</v>
      </c>
      <c r="I78" s="270">
        <f>'Info_Elternbeiträge mit Grenzen'!I78*'Eingabe Kinderzahlen'!I78</f>
        <v>0</v>
      </c>
      <c r="J78" s="143">
        <f>'Info_Elternbeiträge mit Grenzen'!J78*'Eingabe Kinderzahlen'!J78</f>
        <v>0</v>
      </c>
      <c r="K78" s="143">
        <f>'Info_Elternbeiträge mit Grenzen'!K78*'Eingabe Kinderzahlen'!K78</f>
        <v>0</v>
      </c>
      <c r="L78" s="143">
        <f>'Info_Elternbeiträge mit Grenzen'!L78*'Eingabe Kinderzahlen'!L78</f>
        <v>0</v>
      </c>
      <c r="M78" s="271">
        <f>'Info_Elternbeiträge mit Grenzen'!M78*'Eingabe Kinderzahlen'!M78</f>
        <v>0</v>
      </c>
      <c r="N78" s="278">
        <f>'Info_Elternbeiträge mit Grenzen'!N78*'Eingabe Kinderzahlen'!N78</f>
        <v>0</v>
      </c>
      <c r="O78" s="2">
        <f>'Info_Elternbeiträge mit Grenzen'!O78*'Eingabe Kinderzahlen'!O78</f>
        <v>0</v>
      </c>
      <c r="P78" s="2">
        <f>'Info_Elternbeiträge mit Grenzen'!P78*'Eingabe Kinderzahlen'!P78</f>
        <v>0</v>
      </c>
      <c r="Q78" s="2">
        <f>'Info_Elternbeiträge mit Grenzen'!Q78*'Eingabe Kinderzahlen'!Q78</f>
        <v>0</v>
      </c>
      <c r="R78" s="279">
        <f>'Info_Elternbeiträge mit Grenzen'!R78*'Eingabe Kinderzahlen'!R78</f>
        <v>0</v>
      </c>
      <c r="S78" s="284">
        <f>'Info_Elternbeiträge mit Grenzen'!S78*'Eingabe Kinderzahlen'!S78</f>
        <v>0</v>
      </c>
      <c r="T78" s="163">
        <f>'Info_Elternbeiträge mit Grenzen'!T78*'Eingabe Kinderzahlen'!T78</f>
        <v>0</v>
      </c>
      <c r="U78" s="163">
        <f>'Info_Elternbeiträge mit Grenzen'!U78*'Eingabe Kinderzahlen'!U78</f>
        <v>0</v>
      </c>
      <c r="V78" s="163">
        <f>'Info_Elternbeiträge mit Grenzen'!V78*'Eingabe Kinderzahlen'!V78</f>
        <v>0</v>
      </c>
      <c r="W78" s="285">
        <f>'Info_Elternbeiträge mit Grenzen'!W78*'Eingabe Kinderzahlen'!W78</f>
        <v>0</v>
      </c>
    </row>
    <row r="79" spans="1:23" hidden="1" x14ac:dyDescent="0.25">
      <c r="A79" s="323">
        <f>Eingabe!A124</f>
        <v>9101</v>
      </c>
      <c r="B79" s="355" t="s">
        <v>6</v>
      </c>
      <c r="C79" s="252">
        <f>Eingabe!D124</f>
        <v>9200</v>
      </c>
      <c r="D79" s="261">
        <f>'Info_Elternbeiträge mit Grenzen'!D79*'Eingabe Kinderzahlen'!D79</f>
        <v>0</v>
      </c>
      <c r="E79" s="137">
        <f>'Info_Elternbeiträge mit Grenzen'!E79*'Eingabe Kinderzahlen'!E79</f>
        <v>0</v>
      </c>
      <c r="F79" s="137">
        <f>'Info_Elternbeiträge mit Grenzen'!F79*'Eingabe Kinderzahlen'!F79</f>
        <v>0</v>
      </c>
      <c r="G79" s="137">
        <f>'Info_Elternbeiträge mit Grenzen'!G79*'Eingabe Kinderzahlen'!G79</f>
        <v>0</v>
      </c>
      <c r="H79" s="262">
        <f>'Info_Elternbeiträge mit Grenzen'!H79*'Eingabe Kinderzahlen'!H79</f>
        <v>0</v>
      </c>
      <c r="I79" s="270">
        <f>'Info_Elternbeiträge mit Grenzen'!I79*'Eingabe Kinderzahlen'!I79</f>
        <v>0</v>
      </c>
      <c r="J79" s="143">
        <f>'Info_Elternbeiträge mit Grenzen'!J79*'Eingabe Kinderzahlen'!J79</f>
        <v>0</v>
      </c>
      <c r="K79" s="143">
        <f>'Info_Elternbeiträge mit Grenzen'!K79*'Eingabe Kinderzahlen'!K79</f>
        <v>0</v>
      </c>
      <c r="L79" s="143">
        <f>'Info_Elternbeiträge mit Grenzen'!L79*'Eingabe Kinderzahlen'!L79</f>
        <v>0</v>
      </c>
      <c r="M79" s="271">
        <f>'Info_Elternbeiträge mit Grenzen'!M79*'Eingabe Kinderzahlen'!M79</f>
        <v>0</v>
      </c>
      <c r="N79" s="278">
        <f>'Info_Elternbeiträge mit Grenzen'!N79*'Eingabe Kinderzahlen'!N79</f>
        <v>0</v>
      </c>
      <c r="O79" s="2">
        <f>'Info_Elternbeiträge mit Grenzen'!O79*'Eingabe Kinderzahlen'!O79</f>
        <v>0</v>
      </c>
      <c r="P79" s="2">
        <f>'Info_Elternbeiträge mit Grenzen'!P79*'Eingabe Kinderzahlen'!P79</f>
        <v>0</v>
      </c>
      <c r="Q79" s="2">
        <f>'Info_Elternbeiträge mit Grenzen'!Q79*'Eingabe Kinderzahlen'!Q79</f>
        <v>0</v>
      </c>
      <c r="R79" s="279">
        <f>'Info_Elternbeiträge mit Grenzen'!R79*'Eingabe Kinderzahlen'!R79</f>
        <v>0</v>
      </c>
      <c r="S79" s="284">
        <f>'Info_Elternbeiträge mit Grenzen'!S79*'Eingabe Kinderzahlen'!S79</f>
        <v>0</v>
      </c>
      <c r="T79" s="163">
        <f>'Info_Elternbeiträge mit Grenzen'!T79*'Eingabe Kinderzahlen'!T79</f>
        <v>0</v>
      </c>
      <c r="U79" s="163">
        <f>'Info_Elternbeiträge mit Grenzen'!U79*'Eingabe Kinderzahlen'!U79</f>
        <v>0</v>
      </c>
      <c r="V79" s="163">
        <f>'Info_Elternbeiträge mit Grenzen'!V79*'Eingabe Kinderzahlen'!V79</f>
        <v>0</v>
      </c>
      <c r="W79" s="285">
        <f>'Info_Elternbeiträge mit Grenzen'!W79*'Eingabe Kinderzahlen'!W79</f>
        <v>0</v>
      </c>
    </row>
    <row r="80" spans="1:23" hidden="1" x14ac:dyDescent="0.25">
      <c r="A80" s="323">
        <f>Eingabe!A125</f>
        <v>9201</v>
      </c>
      <c r="B80" s="355" t="s">
        <v>6</v>
      </c>
      <c r="C80" s="252">
        <f>Eingabe!D125</f>
        <v>9300</v>
      </c>
      <c r="D80" s="261">
        <f>'Info_Elternbeiträge mit Grenzen'!D80*'Eingabe Kinderzahlen'!D80</f>
        <v>0</v>
      </c>
      <c r="E80" s="137">
        <f>'Info_Elternbeiträge mit Grenzen'!E80*'Eingabe Kinderzahlen'!E80</f>
        <v>0</v>
      </c>
      <c r="F80" s="137">
        <f>'Info_Elternbeiträge mit Grenzen'!F80*'Eingabe Kinderzahlen'!F80</f>
        <v>0</v>
      </c>
      <c r="G80" s="137">
        <f>'Info_Elternbeiträge mit Grenzen'!G80*'Eingabe Kinderzahlen'!G80</f>
        <v>0</v>
      </c>
      <c r="H80" s="262">
        <f>'Info_Elternbeiträge mit Grenzen'!H80*'Eingabe Kinderzahlen'!H80</f>
        <v>0</v>
      </c>
      <c r="I80" s="270">
        <f>'Info_Elternbeiträge mit Grenzen'!I80*'Eingabe Kinderzahlen'!I80</f>
        <v>0</v>
      </c>
      <c r="J80" s="143">
        <f>'Info_Elternbeiträge mit Grenzen'!J80*'Eingabe Kinderzahlen'!J80</f>
        <v>0</v>
      </c>
      <c r="K80" s="143">
        <f>'Info_Elternbeiträge mit Grenzen'!K80*'Eingabe Kinderzahlen'!K80</f>
        <v>0</v>
      </c>
      <c r="L80" s="143">
        <f>'Info_Elternbeiträge mit Grenzen'!L80*'Eingabe Kinderzahlen'!L80</f>
        <v>0</v>
      </c>
      <c r="M80" s="271">
        <f>'Info_Elternbeiträge mit Grenzen'!M80*'Eingabe Kinderzahlen'!M80</f>
        <v>0</v>
      </c>
      <c r="N80" s="278">
        <f>'Info_Elternbeiträge mit Grenzen'!N80*'Eingabe Kinderzahlen'!N80</f>
        <v>0</v>
      </c>
      <c r="O80" s="2">
        <f>'Info_Elternbeiträge mit Grenzen'!O80*'Eingabe Kinderzahlen'!O80</f>
        <v>0</v>
      </c>
      <c r="P80" s="2">
        <f>'Info_Elternbeiträge mit Grenzen'!P80*'Eingabe Kinderzahlen'!P80</f>
        <v>0</v>
      </c>
      <c r="Q80" s="2">
        <f>'Info_Elternbeiträge mit Grenzen'!Q80*'Eingabe Kinderzahlen'!Q80</f>
        <v>0</v>
      </c>
      <c r="R80" s="279">
        <f>'Info_Elternbeiträge mit Grenzen'!R80*'Eingabe Kinderzahlen'!R80</f>
        <v>0</v>
      </c>
      <c r="S80" s="284">
        <f>'Info_Elternbeiträge mit Grenzen'!S80*'Eingabe Kinderzahlen'!S80</f>
        <v>0</v>
      </c>
      <c r="T80" s="163">
        <f>'Info_Elternbeiträge mit Grenzen'!T80*'Eingabe Kinderzahlen'!T80</f>
        <v>0</v>
      </c>
      <c r="U80" s="163">
        <f>'Info_Elternbeiträge mit Grenzen'!U80*'Eingabe Kinderzahlen'!U80</f>
        <v>0</v>
      </c>
      <c r="V80" s="163">
        <f>'Info_Elternbeiträge mit Grenzen'!V80*'Eingabe Kinderzahlen'!V80</f>
        <v>0</v>
      </c>
      <c r="W80" s="285">
        <f>'Info_Elternbeiträge mit Grenzen'!W80*'Eingabe Kinderzahlen'!W80</f>
        <v>0</v>
      </c>
    </row>
    <row r="81" spans="1:23" ht="30.75" thickBot="1" x14ac:dyDescent="0.3">
      <c r="A81" s="323">
        <f>SUM(C69+1)</f>
        <v>8201</v>
      </c>
      <c r="B81" s="355" t="s">
        <v>7</v>
      </c>
      <c r="C81" s="252"/>
      <c r="D81" s="261">
        <f>'Info_Elternbeiträge mit Grenzen'!D81*'Eingabe Kinderzahlen'!D81</f>
        <v>0</v>
      </c>
      <c r="E81" s="137">
        <f>'Info_Elternbeiträge mit Grenzen'!E81*'Eingabe Kinderzahlen'!E81</f>
        <v>0</v>
      </c>
      <c r="F81" s="137">
        <f>'Info_Elternbeiträge mit Grenzen'!F81*'Eingabe Kinderzahlen'!F81</f>
        <v>0</v>
      </c>
      <c r="G81" s="137">
        <f>'Info_Elternbeiträge mit Grenzen'!G81*'Eingabe Kinderzahlen'!G81</f>
        <v>0</v>
      </c>
      <c r="H81" s="262">
        <f>'Info_Elternbeiträge mit Grenzen'!H81*'Eingabe Kinderzahlen'!H81</f>
        <v>0</v>
      </c>
      <c r="I81" s="270">
        <f>'Info_Elternbeiträge mit Grenzen'!I81*'Eingabe Kinderzahlen'!I81</f>
        <v>0</v>
      </c>
      <c r="J81" s="143">
        <f>'Info_Elternbeiträge mit Grenzen'!J81*'Eingabe Kinderzahlen'!J81</f>
        <v>0</v>
      </c>
      <c r="K81" s="143">
        <f>'Info_Elternbeiträge mit Grenzen'!K81*'Eingabe Kinderzahlen'!K81</f>
        <v>0</v>
      </c>
      <c r="L81" s="143">
        <f>'Info_Elternbeiträge mit Grenzen'!L81*'Eingabe Kinderzahlen'!L81</f>
        <v>0</v>
      </c>
      <c r="M81" s="271">
        <f>'Info_Elternbeiträge mit Grenzen'!M81*'Eingabe Kinderzahlen'!M81</f>
        <v>0</v>
      </c>
      <c r="N81" s="278">
        <f>'Info_Elternbeiträge mit Grenzen'!N81*'Eingabe Kinderzahlen'!N81</f>
        <v>0</v>
      </c>
      <c r="O81" s="2">
        <f>'Info_Elternbeiträge mit Grenzen'!O81*'Eingabe Kinderzahlen'!O81</f>
        <v>0</v>
      </c>
      <c r="P81" s="2">
        <f>'Info_Elternbeiträge mit Grenzen'!P81*'Eingabe Kinderzahlen'!P81</f>
        <v>0</v>
      </c>
      <c r="Q81" s="2">
        <f>'Info_Elternbeiträge mit Grenzen'!Q81*'Eingabe Kinderzahlen'!Q81</f>
        <v>0</v>
      </c>
      <c r="R81" s="279">
        <f>'Info_Elternbeiträge mit Grenzen'!R81*'Eingabe Kinderzahlen'!R81</f>
        <v>0</v>
      </c>
      <c r="S81" s="284">
        <f>'Info_Elternbeiträge mit Grenzen'!S81*'Eingabe Kinderzahlen'!S81</f>
        <v>0</v>
      </c>
      <c r="T81" s="163">
        <f>'Info_Elternbeiträge mit Grenzen'!T81*'Eingabe Kinderzahlen'!T81</f>
        <v>0</v>
      </c>
      <c r="U81" s="163">
        <f>'Info_Elternbeiträge mit Grenzen'!U81*'Eingabe Kinderzahlen'!U81</f>
        <v>0</v>
      </c>
      <c r="V81" s="163">
        <f>'Info_Elternbeiträge mit Grenzen'!V81*'Eingabe Kinderzahlen'!V81</f>
        <v>0</v>
      </c>
      <c r="W81" s="285">
        <f>'Info_Elternbeiträge mit Grenzen'!W81*'Eingabe Kinderzahlen'!W81</f>
        <v>0</v>
      </c>
    </row>
    <row r="82" spans="1:23" ht="15.75" thickBot="1" x14ac:dyDescent="0.3">
      <c r="A82" s="525" t="s">
        <v>200</v>
      </c>
      <c r="B82" s="525"/>
      <c r="C82" s="461"/>
      <c r="D82" s="286">
        <f>SUM(D8:D81)</f>
        <v>0</v>
      </c>
      <c r="E82" s="287">
        <f t="shared" ref="E82:H82" si="0">SUM(E8:E81)</f>
        <v>0</v>
      </c>
      <c r="F82" s="287">
        <f t="shared" si="0"/>
        <v>0</v>
      </c>
      <c r="G82" s="287">
        <f t="shared" si="0"/>
        <v>0</v>
      </c>
      <c r="H82" s="288">
        <f t="shared" si="0"/>
        <v>0</v>
      </c>
      <c r="I82" s="289">
        <f>SUM(I8:I81)</f>
        <v>0</v>
      </c>
      <c r="J82" s="290">
        <f t="shared" ref="J82:M82" si="1">SUM(J8:J81)</f>
        <v>0</v>
      </c>
      <c r="K82" s="290">
        <f t="shared" si="1"/>
        <v>0</v>
      </c>
      <c r="L82" s="290">
        <f t="shared" si="1"/>
        <v>0</v>
      </c>
      <c r="M82" s="291">
        <f t="shared" si="1"/>
        <v>0</v>
      </c>
      <c r="N82" s="292">
        <f>SUM(N8:N81)</f>
        <v>0</v>
      </c>
      <c r="O82" s="293">
        <f t="shared" ref="O82:R82" si="2">SUM(O8:O81)</f>
        <v>0</v>
      </c>
      <c r="P82" s="293">
        <f t="shared" si="2"/>
        <v>0</v>
      </c>
      <c r="Q82" s="293">
        <f t="shared" si="2"/>
        <v>0</v>
      </c>
      <c r="R82" s="294">
        <f t="shared" si="2"/>
        <v>0</v>
      </c>
      <c r="S82" s="295">
        <f>SUM(S8:S81)</f>
        <v>0</v>
      </c>
      <c r="T82" s="296">
        <f t="shared" ref="T82:W82" si="3">SUM(T8:T81)</f>
        <v>0</v>
      </c>
      <c r="U82" s="296">
        <f t="shared" si="3"/>
        <v>0</v>
      </c>
      <c r="V82" s="296">
        <f t="shared" si="3"/>
        <v>0</v>
      </c>
      <c r="W82" s="297">
        <f t="shared" si="3"/>
        <v>0</v>
      </c>
    </row>
    <row r="83" spans="1:23" ht="15.75" thickBot="1" x14ac:dyDescent="0.3"/>
    <row r="84" spans="1:23" ht="15.75" x14ac:dyDescent="0.25">
      <c r="A84" s="560" t="s">
        <v>173</v>
      </c>
      <c r="B84" s="561"/>
      <c r="C84" s="561"/>
      <c r="D84" s="564">
        <f>SUM(D82:W82)</f>
        <v>0</v>
      </c>
      <c r="E84" s="565"/>
      <c r="H84" s="421" t="s">
        <v>179</v>
      </c>
      <c r="I84" s="434"/>
      <c r="J84" s="422"/>
      <c r="K84" s="422">
        <f>SUM('Kinderzahlen Pauschalen'!D8:W8)</f>
        <v>0</v>
      </c>
    </row>
    <row r="85" spans="1:23" ht="15.75" x14ac:dyDescent="0.25">
      <c r="A85" s="562" t="s">
        <v>174</v>
      </c>
      <c r="B85" s="563"/>
      <c r="C85" s="563"/>
      <c r="D85" s="536">
        <f>K85*Auswahltabelle!$E$34+K84*30+(K87*125)</f>
        <v>0</v>
      </c>
      <c r="E85" s="566"/>
      <c r="H85" s="552" t="s">
        <v>210</v>
      </c>
      <c r="I85" s="553"/>
      <c r="J85" s="554"/>
      <c r="K85" s="420">
        <f>SUM('Kinderzahlen Pauschalen'!D9:W81)</f>
        <v>0</v>
      </c>
    </row>
    <row r="86" spans="1:23" ht="15.75" x14ac:dyDescent="0.25">
      <c r="A86" s="562" t="s">
        <v>175</v>
      </c>
      <c r="B86" s="563"/>
      <c r="C86" s="563"/>
      <c r="D86" s="536">
        <f>D84+D85</f>
        <v>0</v>
      </c>
      <c r="E86" s="566"/>
      <c r="H86" s="555"/>
      <c r="I86" s="556"/>
      <c r="J86" s="557"/>
      <c r="K86" s="435"/>
    </row>
    <row r="87" spans="1:23" ht="15.75" x14ac:dyDescent="0.25">
      <c r="A87" s="558" t="s">
        <v>176</v>
      </c>
      <c r="B87" s="559"/>
      <c r="C87" s="559"/>
      <c r="D87" s="548">
        <f>D86*12</f>
        <v>0</v>
      </c>
      <c r="E87" s="549"/>
      <c r="H87" s="567" t="s">
        <v>211</v>
      </c>
      <c r="I87" s="509"/>
      <c r="J87" s="568"/>
      <c r="K87" s="550"/>
    </row>
    <row r="88" spans="1:23" x14ac:dyDescent="0.25">
      <c r="A88" s="350"/>
      <c r="E88" s="349"/>
      <c r="H88" s="569"/>
      <c r="I88" s="510"/>
      <c r="J88" s="570"/>
      <c r="K88" s="551"/>
    </row>
    <row r="89" spans="1:23" ht="45.75" customHeight="1" x14ac:dyDescent="0.25">
      <c r="A89" s="532" t="s">
        <v>190</v>
      </c>
      <c r="B89" s="533"/>
      <c r="C89" s="533"/>
      <c r="D89" s="23"/>
      <c r="E89" s="428"/>
    </row>
    <row r="90" spans="1:23" ht="15.75" x14ac:dyDescent="0.25">
      <c r="A90" s="544" t="s">
        <v>173</v>
      </c>
      <c r="B90" s="545"/>
      <c r="C90" s="545"/>
      <c r="D90" s="536">
        <f>'Finanzielle Betrachtung ohne BP'!D84:E84+K87*125</f>
        <v>0</v>
      </c>
      <c r="E90" s="537"/>
    </row>
    <row r="91" spans="1:23" ht="15.75" x14ac:dyDescent="0.25">
      <c r="A91" s="544" t="s">
        <v>174</v>
      </c>
      <c r="B91" s="545"/>
      <c r="C91" s="545"/>
      <c r="D91" s="536">
        <f>K84*30</f>
        <v>0</v>
      </c>
      <c r="E91" s="537"/>
    </row>
    <row r="92" spans="1:23" ht="33" customHeight="1" x14ac:dyDescent="0.25">
      <c r="A92" s="546" t="s">
        <v>199</v>
      </c>
      <c r="B92" s="547"/>
      <c r="C92" s="547"/>
      <c r="D92" s="548">
        <f>D90+D91</f>
        <v>0</v>
      </c>
      <c r="E92" s="549"/>
    </row>
    <row r="93" spans="1:23" x14ac:dyDescent="0.25">
      <c r="A93" s="350"/>
      <c r="E93" s="349"/>
    </row>
    <row r="94" spans="1:23" ht="15.75" x14ac:dyDescent="0.25">
      <c r="A94" s="534" t="s">
        <v>177</v>
      </c>
      <c r="B94" s="535"/>
      <c r="C94" s="535"/>
      <c r="D94" s="538">
        <f>D86-D92</f>
        <v>0</v>
      </c>
      <c r="E94" s="539"/>
    </row>
    <row r="95" spans="1:23" ht="16.5" thickBot="1" x14ac:dyDescent="0.3">
      <c r="A95" s="540" t="s">
        <v>178</v>
      </c>
      <c r="B95" s="541"/>
      <c r="C95" s="541"/>
      <c r="D95" s="542">
        <f>D94*12</f>
        <v>0</v>
      </c>
      <c r="E95" s="543"/>
    </row>
    <row r="97" spans="1:5" ht="15" customHeight="1" thickBot="1" x14ac:dyDescent="0.3">
      <c r="A97" s="19" t="s">
        <v>206</v>
      </c>
    </row>
    <row r="98" spans="1:5" ht="30" customHeight="1" x14ac:dyDescent="0.25">
      <c r="A98" s="526" t="s">
        <v>205</v>
      </c>
      <c r="B98" s="527"/>
      <c r="C98" s="527"/>
      <c r="D98" s="527"/>
      <c r="E98" s="431"/>
    </row>
    <row r="99" spans="1:5" ht="30" customHeight="1" x14ac:dyDescent="0.25">
      <c r="A99" s="528" t="s">
        <v>208</v>
      </c>
      <c r="B99" s="529"/>
      <c r="C99" s="529"/>
      <c r="D99" s="529"/>
      <c r="E99" s="429" t="str">
        <f>IF(E98=0," ",D84-E98)</f>
        <v xml:space="preserve"> </v>
      </c>
    </row>
    <row r="100" spans="1:5" ht="30" customHeight="1" thickBot="1" x14ac:dyDescent="0.3">
      <c r="A100" s="530" t="s">
        <v>207</v>
      </c>
      <c r="B100" s="531"/>
      <c r="C100" s="531"/>
      <c r="D100" s="531"/>
      <c r="E100" s="430" t="str">
        <f>IF(E98=0," ",D90-E98)</f>
        <v xml:space="preserve"> </v>
      </c>
    </row>
  </sheetData>
  <sheetProtection password="CA75" sheet="1" objects="1" scenarios="1"/>
  <mergeCells count="30">
    <mergeCell ref="K87:K88"/>
    <mergeCell ref="H85:J86"/>
    <mergeCell ref="A87:C87"/>
    <mergeCell ref="D87:E87"/>
    <mergeCell ref="A4:C4"/>
    <mergeCell ref="A5:C5"/>
    <mergeCell ref="A6:C6"/>
    <mergeCell ref="A7:C7"/>
    <mergeCell ref="A82:C82"/>
    <mergeCell ref="A84:C84"/>
    <mergeCell ref="A85:C85"/>
    <mergeCell ref="A86:C86"/>
    <mergeCell ref="D84:E84"/>
    <mergeCell ref="D85:E85"/>
    <mergeCell ref="D86:E86"/>
    <mergeCell ref="H87:J88"/>
    <mergeCell ref="A98:D98"/>
    <mergeCell ref="A99:D99"/>
    <mergeCell ref="A100:D100"/>
    <mergeCell ref="A89:C89"/>
    <mergeCell ref="A94:C94"/>
    <mergeCell ref="D90:E90"/>
    <mergeCell ref="D94:E94"/>
    <mergeCell ref="A95:C95"/>
    <mergeCell ref="D95:E95"/>
    <mergeCell ref="A90:C90"/>
    <mergeCell ref="A91:C91"/>
    <mergeCell ref="D91:E91"/>
    <mergeCell ref="A92:C92"/>
    <mergeCell ref="D92:E92"/>
  </mergeCells>
  <printOptions horizontalCentered="1"/>
  <pageMargins left="0.70866141732283472" right="0.70866141732283472" top="0.78740157480314965" bottom="0.78740157480314965" header="0.31496062992125984" footer="0.31496062992125984"/>
  <pageSetup paperSize="9" scale="53" orientation="portrait" r:id="rId1"/>
  <extLst>
    <ext xmlns:x14="http://schemas.microsoft.com/office/spreadsheetml/2009/9/main" uri="{78C0D931-6437-407d-A8EE-F0AAD7539E65}">
      <x14:conditionalFormattings>
        <x14:conditionalFormatting xmlns:xm="http://schemas.microsoft.com/office/excel/2006/main">
          <x14:cfRule type="expression" priority="4" id="{D168CF9E-86AA-4240-B638-3600C353A3E6}">
            <xm:f>Eingabe!$H$5=Auswahltabelle!$A$7</xm:f>
            <x14:dxf>
              <font>
                <color rgb="FFEBC8C7"/>
              </font>
            </x14:dxf>
          </x14:cfRule>
          <xm:sqref>F6:F7</xm:sqref>
        </x14:conditionalFormatting>
        <x14:conditionalFormatting xmlns:xm="http://schemas.microsoft.com/office/excel/2006/main">
          <x14:cfRule type="expression" priority="3" id="{2BD7D436-5A73-4918-AC9F-0887DBBF6AE9}">
            <xm:f>Eingabe!$H$5=Auswahltabelle!$A$7</xm:f>
            <x14:dxf>
              <font>
                <color theme="9" tint="0.59996337778862885"/>
              </font>
            </x14:dxf>
          </x14:cfRule>
          <xm:sqref>K6:K7</xm:sqref>
        </x14:conditionalFormatting>
        <x14:conditionalFormatting xmlns:xm="http://schemas.microsoft.com/office/excel/2006/main">
          <x14:cfRule type="expression" priority="2" id="{1FED82A6-23E6-441C-9A6E-957B19751525}">
            <xm:f>Eingabe!$H$5=Auswahltabelle!$A$7</xm:f>
            <x14:dxf>
              <font>
                <color theme="4" tint="0.59996337778862885"/>
              </font>
            </x14:dxf>
          </x14:cfRule>
          <xm:sqref>P6:P7</xm:sqref>
        </x14:conditionalFormatting>
        <x14:conditionalFormatting xmlns:xm="http://schemas.microsoft.com/office/excel/2006/main">
          <x14:cfRule type="expression" priority="1" id="{5A8A7F2B-A4FF-49EC-848F-C6C3F10A9DEF}">
            <xm:f>Eingabe!$H$5=Auswahltabelle!$A$7</xm:f>
            <x14:dxf>
              <font>
                <color theme="6" tint="0.39994506668294322"/>
              </font>
            </x14:dxf>
          </x14:cfRule>
          <xm:sqref>U6:U7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F0"/>
    <pageSetUpPr fitToPage="1"/>
  </sheetPr>
  <dimension ref="A1:W82"/>
  <sheetViews>
    <sheetView showGridLines="0" view="pageBreakPreview" topLeftCell="A49" zoomScaleNormal="80" zoomScaleSheetLayoutView="100" workbookViewId="0">
      <selection activeCell="A4" sqref="A4:C4"/>
    </sheetView>
  </sheetViews>
  <sheetFormatPr baseColWidth="10" defaultRowHeight="15" x14ac:dyDescent="0.25"/>
  <cols>
    <col min="1" max="1" width="10" customWidth="1"/>
    <col min="2" max="2" width="7.28515625" customWidth="1"/>
    <col min="3" max="3" width="10.140625" customWidth="1"/>
  </cols>
  <sheetData>
    <row r="1" spans="1:23" ht="18.75" x14ac:dyDescent="0.3">
      <c r="A1" s="347">
        <f>Eingabe!G1</f>
        <v>0</v>
      </c>
    </row>
    <row r="2" spans="1:23" ht="18.75" x14ac:dyDescent="0.3">
      <c r="A2" s="347"/>
    </row>
    <row r="3" spans="1:23" ht="18.75" x14ac:dyDescent="0.3">
      <c r="A3" s="571" t="s">
        <v>209</v>
      </c>
      <c r="B3" s="571"/>
      <c r="C3" s="571"/>
      <c r="D3" s="571"/>
      <c r="E3" s="571"/>
    </row>
    <row r="4" spans="1:23" x14ac:dyDescent="0.25">
      <c r="A4" s="474" t="str">
        <f>Eingabe!B48</f>
        <v xml:space="preserve">Familien mit </v>
      </c>
      <c r="B4" s="474"/>
      <c r="C4" s="475"/>
      <c r="D4" t="str">
        <f>Eingabe!E48</f>
        <v>einem Kind</v>
      </c>
      <c r="G4" s="8"/>
      <c r="H4" s="8"/>
      <c r="I4" t="str">
        <f>Eingabe!L48</f>
        <v>zwei Kindern</v>
      </c>
      <c r="L4" s="8"/>
      <c r="M4" s="8"/>
      <c r="N4" s="7" t="str">
        <f>Eingabe!S48</f>
        <v>drei Kindern</v>
      </c>
      <c r="O4" s="7"/>
      <c r="P4" s="7"/>
      <c r="Q4" s="9"/>
      <c r="R4" s="9"/>
      <c r="S4" t="str">
        <f>Eingabe!Z48</f>
        <v>vier Kindern</v>
      </c>
    </row>
    <row r="5" spans="1:23" ht="42" hidden="1" customHeight="1" x14ac:dyDescent="0.25">
      <c r="A5" s="520" t="str">
        <f>Eingabe!B50</f>
        <v>prozentuale Erhöhung mit steigendem Betreuungsumgang</v>
      </c>
      <c r="B5" s="521"/>
      <c r="C5" s="574"/>
      <c r="D5" s="117"/>
      <c r="E5" s="117"/>
      <c r="F5" s="117"/>
      <c r="G5" s="118">
        <f>Eingabe!J50</f>
        <v>0.05</v>
      </c>
      <c r="H5" s="118">
        <f>Eingabe!K50</f>
        <v>0.05</v>
      </c>
      <c r="I5" s="18"/>
      <c r="J5" s="18"/>
      <c r="K5" s="18"/>
      <c r="L5" s="119">
        <f>Eingabe!Q50</f>
        <v>0.05</v>
      </c>
      <c r="M5" s="119">
        <f>Eingabe!R50</f>
        <v>0.05</v>
      </c>
      <c r="N5" s="120"/>
      <c r="O5" s="120"/>
      <c r="P5" s="120"/>
      <c r="Q5" s="121">
        <f>Eingabe!X50</f>
        <v>0.05</v>
      </c>
      <c r="R5" s="121">
        <f>Eingabe!Y50</f>
        <v>0.05</v>
      </c>
      <c r="S5" s="122"/>
      <c r="T5" s="123">
        <f>Eingabe!AC50</f>
        <v>0.02</v>
      </c>
      <c r="U5" s="123">
        <f>Eingabe!AF50</f>
        <v>0.05</v>
      </c>
    </row>
    <row r="6" spans="1:23" x14ac:dyDescent="0.25">
      <c r="A6" s="522" t="str">
        <f>Eingabe!B51</f>
        <v>Betreuungsumfänge</v>
      </c>
      <c r="B6" s="522"/>
      <c r="C6" s="575"/>
      <c r="D6" s="168" t="str">
        <f>Eingabe!G51</f>
        <v>bis 6h</v>
      </c>
      <c r="E6" s="168" t="str">
        <f>Eingabe!H51</f>
        <v>bis 7h</v>
      </c>
      <c r="F6" s="168" t="str">
        <f>Eingabe!I51</f>
        <v>bis 8h</v>
      </c>
      <c r="G6" s="168" t="str">
        <f>Eingabe!J51</f>
        <v>bis 9h</v>
      </c>
      <c r="H6" s="169" t="str">
        <f>Eingabe!K51</f>
        <v>über 9h</v>
      </c>
      <c r="I6" s="170" t="str">
        <f>Eingabe!N51</f>
        <v>bis 6h</v>
      </c>
      <c r="J6" s="170" t="str">
        <f>Eingabe!O51</f>
        <v>bis 7h</v>
      </c>
      <c r="K6" s="170" t="str">
        <f>Eingabe!P51</f>
        <v>bis 8h</v>
      </c>
      <c r="L6" s="170" t="str">
        <f>Eingabe!Q51</f>
        <v>bis 9h</v>
      </c>
      <c r="M6" s="170" t="str">
        <f>Eingabe!R51</f>
        <v>über 9h</v>
      </c>
      <c r="N6" s="172" t="str">
        <f>Eingabe!U51</f>
        <v>bis 6h</v>
      </c>
      <c r="O6" s="172" t="str">
        <f>Eingabe!V51</f>
        <v>bis 7h</v>
      </c>
      <c r="P6" s="172" t="str">
        <f>Eingabe!W51</f>
        <v>bis 8h</v>
      </c>
      <c r="Q6" s="172" t="str">
        <f>Eingabe!X51</f>
        <v>bis 9h</v>
      </c>
      <c r="R6" s="172" t="str">
        <f>Eingabe!Y51</f>
        <v>über 9h</v>
      </c>
      <c r="S6" s="173" t="str">
        <f>Eingabe!AB51</f>
        <v>bis 6h</v>
      </c>
      <c r="T6" s="173" t="str">
        <f>Eingabe!AC51</f>
        <v>bis 7h</v>
      </c>
      <c r="U6" s="173" t="str">
        <f>Eingabe!AD51</f>
        <v>bis 8h</v>
      </c>
      <c r="V6" s="173" t="str">
        <f>Eingabe!AE51</f>
        <v>bis 9h</v>
      </c>
      <c r="W6" s="173" t="str">
        <f>Eingabe!AF51</f>
        <v>über 9h</v>
      </c>
    </row>
    <row r="7" spans="1:23" x14ac:dyDescent="0.25">
      <c r="A7" s="523" t="str">
        <f>Eingabe!B52</f>
        <v>Monatsnettoeinkommen</v>
      </c>
      <c r="B7" s="524"/>
      <c r="C7" s="576"/>
      <c r="D7" s="174" t="str">
        <f>Eingabe!G52</f>
        <v>Betrag</v>
      </c>
      <c r="E7" s="174" t="str">
        <f>Eingabe!H52</f>
        <v>Betrag</v>
      </c>
      <c r="F7" s="174" t="str">
        <f>Eingabe!I52</f>
        <v>Betrag</v>
      </c>
      <c r="G7" s="175" t="str">
        <f>Eingabe!J52</f>
        <v>Betrag</v>
      </c>
      <c r="H7" s="175" t="str">
        <f>Eingabe!K52</f>
        <v>Betrag</v>
      </c>
      <c r="I7" s="176" t="str">
        <f>Eingabe!N52</f>
        <v>Betrag</v>
      </c>
      <c r="J7" s="176" t="str">
        <f>Eingabe!O52</f>
        <v>Betrag</v>
      </c>
      <c r="K7" s="176" t="str">
        <f>Eingabe!P52</f>
        <v>Betrag</v>
      </c>
      <c r="L7" s="176" t="str">
        <f>Eingabe!Q52</f>
        <v>Betrag</v>
      </c>
      <c r="M7" s="176" t="str">
        <f>Eingabe!R52</f>
        <v>Betrag</v>
      </c>
      <c r="N7" s="178" t="str">
        <f>Eingabe!U52</f>
        <v>Betrag</v>
      </c>
      <c r="O7" s="178" t="str">
        <f>Eingabe!V52</f>
        <v>Betrag</v>
      </c>
      <c r="P7" s="178" t="str">
        <f>Eingabe!W52</f>
        <v>Betrag</v>
      </c>
      <c r="Q7" s="178" t="str">
        <f>Eingabe!X52</f>
        <v>Betrag</v>
      </c>
      <c r="R7" s="178" t="str">
        <f>Eingabe!Y52</f>
        <v>Betrag</v>
      </c>
      <c r="S7" s="179" t="str">
        <f>Eingabe!AB52</f>
        <v>Betrag</v>
      </c>
      <c r="T7" s="179" t="str">
        <f>Eingabe!AC52</f>
        <v>Betrag</v>
      </c>
      <c r="U7" s="179" t="str">
        <f>Eingabe!AD52</f>
        <v>Betrag</v>
      </c>
      <c r="V7" s="179" t="str">
        <f>Eingabe!AE52</f>
        <v>Betrag</v>
      </c>
      <c r="W7" s="179" t="str">
        <f>Eingabe!AF52</f>
        <v>Betrag</v>
      </c>
    </row>
    <row r="8" spans="1:23" x14ac:dyDescent="0.25">
      <c r="A8" s="152"/>
      <c r="B8" s="152" t="s">
        <v>6</v>
      </c>
      <c r="C8" s="167">
        <f>Eingabe!B53</f>
        <v>1666.67</v>
      </c>
      <c r="D8" s="137">
        <f>ROUNDUP(Eingabe!G53,0)</f>
        <v>0</v>
      </c>
      <c r="E8" s="137">
        <f>ROUNDUP(Eingabe!H53,0)</f>
        <v>0</v>
      </c>
      <c r="F8" s="137">
        <f>ROUNDUP(Eingabe!I53,0)</f>
        <v>0</v>
      </c>
      <c r="G8" s="137">
        <f>ROUNDUP(Eingabe!J53,0)</f>
        <v>0</v>
      </c>
      <c r="H8" s="137">
        <f>ROUNDUP(Eingabe!K53,0)</f>
        <v>0</v>
      </c>
      <c r="I8" s="143">
        <f>ROUNDUP(Eingabe!N53,0)</f>
        <v>0</v>
      </c>
      <c r="J8" s="143">
        <f>ROUNDUP(Eingabe!O53,0)</f>
        <v>0</v>
      </c>
      <c r="K8" s="143">
        <f>ROUNDUP(Eingabe!P53,0)</f>
        <v>0</v>
      </c>
      <c r="L8" s="143">
        <f>ROUNDUP(Eingabe!Q53,0)</f>
        <v>0</v>
      </c>
      <c r="M8" s="143">
        <f>ROUNDUP(Eingabe!R53,0)</f>
        <v>0</v>
      </c>
      <c r="N8" s="2">
        <f>ROUNDUP(Eingabe!U53,0)</f>
        <v>0</v>
      </c>
      <c r="O8" s="2">
        <f>ROUNDUP(Eingabe!V53,0)</f>
        <v>0</v>
      </c>
      <c r="P8" s="2">
        <f>ROUNDUP(Eingabe!W53,0)</f>
        <v>0</v>
      </c>
      <c r="Q8" s="2">
        <f>ROUNDUP(Eingabe!X53,0)</f>
        <v>0</v>
      </c>
      <c r="R8" s="2">
        <f>ROUNDUP(Eingabe!Y53,0)</f>
        <v>0</v>
      </c>
      <c r="S8" s="163">
        <f>ROUNDUP(Eingabe!AB53,0)</f>
        <v>0</v>
      </c>
      <c r="T8" s="163">
        <f>ROUNDUP(Eingabe!AC53,0)</f>
        <v>0</v>
      </c>
      <c r="U8" s="163">
        <f>ROUNDUP(Eingabe!AD53,0)</f>
        <v>0</v>
      </c>
      <c r="V8" s="163">
        <f>ROUNDUP(Eingabe!AE53,0)</f>
        <v>0</v>
      </c>
      <c r="W8" s="163">
        <f>ROUNDUP(Eingabe!AF53,0)</f>
        <v>0</v>
      </c>
    </row>
    <row r="9" spans="1:23" x14ac:dyDescent="0.25">
      <c r="A9" s="323">
        <f>Eingabe!B54</f>
        <v>1666.68</v>
      </c>
      <c r="B9" s="152" t="s">
        <v>6</v>
      </c>
      <c r="C9" s="154">
        <f>Eingabe!C54</f>
        <v>2200</v>
      </c>
      <c r="D9" s="137">
        <f>ROUNDUP(Eingabe!G54,0)</f>
        <v>17</v>
      </c>
      <c r="E9" s="137">
        <f>ROUNDUP(Eingabe!H54,0)</f>
        <v>20</v>
      </c>
      <c r="F9" s="137">
        <f>ROUNDUP(Eingabe!I54,0)</f>
        <v>23</v>
      </c>
      <c r="G9" s="137">
        <f>ROUNDUP(Eingabe!J54,0)</f>
        <v>26</v>
      </c>
      <c r="H9" s="137">
        <f>ROUNDUP(Eingabe!K54,0)</f>
        <v>29</v>
      </c>
      <c r="I9" s="143">
        <f>ROUNDUP(Eingabe!N54,0)</f>
        <v>16</v>
      </c>
      <c r="J9" s="143">
        <f>ROUNDUP(Eingabe!O54,0)</f>
        <v>19</v>
      </c>
      <c r="K9" s="143">
        <f>ROUNDUP(Eingabe!P54,0)</f>
        <v>22</v>
      </c>
      <c r="L9" s="143">
        <f>ROUNDUP(Eingabe!Q54,0)</f>
        <v>25</v>
      </c>
      <c r="M9" s="143">
        <f>ROUNDUP(Eingabe!R54,0)</f>
        <v>28</v>
      </c>
      <c r="N9" s="2">
        <f>ROUNDUP(Eingabe!U54,0)</f>
        <v>15</v>
      </c>
      <c r="O9" s="2">
        <f>ROUNDUP(Eingabe!V54,0)</f>
        <v>18</v>
      </c>
      <c r="P9" s="2">
        <f>ROUNDUP(Eingabe!W54,0)</f>
        <v>21</v>
      </c>
      <c r="Q9" s="2">
        <f>ROUNDUP(Eingabe!X54,0)</f>
        <v>24</v>
      </c>
      <c r="R9" s="2">
        <f>ROUNDUP(Eingabe!Y54,0)</f>
        <v>27</v>
      </c>
      <c r="S9" s="163">
        <f>ROUNDUP(Eingabe!AB54,0)</f>
        <v>14</v>
      </c>
      <c r="T9" s="163">
        <f>ROUNDUP(Eingabe!AC54,0)</f>
        <v>17</v>
      </c>
      <c r="U9" s="163">
        <f>ROUNDUP(Eingabe!AD54,0)</f>
        <v>20</v>
      </c>
      <c r="V9" s="163">
        <f>ROUNDUP(Eingabe!AE54,0)</f>
        <v>23</v>
      </c>
      <c r="W9" s="163">
        <f>ROUNDUP(Eingabe!AF54,0)</f>
        <v>26</v>
      </c>
    </row>
    <row r="10" spans="1:23" x14ac:dyDescent="0.25">
      <c r="A10" s="323">
        <f>Eingabe!B55</f>
        <v>2201</v>
      </c>
      <c r="B10" s="152" t="s">
        <v>6</v>
      </c>
      <c r="C10" s="154">
        <f>Eingabe!C55</f>
        <v>2300</v>
      </c>
      <c r="D10" s="137">
        <f>ROUNDUP(Eingabe!G55,0)</f>
        <v>17</v>
      </c>
      <c r="E10" s="137">
        <f>ROUNDUP(Eingabe!H55,0)</f>
        <v>20</v>
      </c>
      <c r="F10" s="137">
        <f>ROUNDUP(Eingabe!I55,0)</f>
        <v>23</v>
      </c>
      <c r="G10" s="137">
        <f>ROUNDUP(Eingabe!J55,0)</f>
        <v>26</v>
      </c>
      <c r="H10" s="137">
        <f>ROUNDUP(Eingabe!K55,0)</f>
        <v>29</v>
      </c>
      <c r="I10" s="143">
        <f>ROUNDUP(Eingabe!N55,0)</f>
        <v>16</v>
      </c>
      <c r="J10" s="143">
        <f>ROUNDUP(Eingabe!O55,0)</f>
        <v>19</v>
      </c>
      <c r="K10" s="143">
        <f>ROUNDUP(Eingabe!P55,0)</f>
        <v>22</v>
      </c>
      <c r="L10" s="143">
        <f>ROUNDUP(Eingabe!Q55,0)</f>
        <v>25</v>
      </c>
      <c r="M10" s="143">
        <f>ROUNDUP(Eingabe!R55,0)</f>
        <v>28</v>
      </c>
      <c r="N10" s="2">
        <f>ROUNDUP(Eingabe!U55,0)</f>
        <v>15</v>
      </c>
      <c r="O10" s="2">
        <f>ROUNDUP(Eingabe!V55,0)</f>
        <v>18</v>
      </c>
      <c r="P10" s="2">
        <f>ROUNDUP(Eingabe!W55,0)</f>
        <v>21</v>
      </c>
      <c r="Q10" s="2">
        <f>ROUNDUP(Eingabe!X55,0)</f>
        <v>24</v>
      </c>
      <c r="R10" s="2">
        <f>ROUNDUP(Eingabe!Y55,0)</f>
        <v>27</v>
      </c>
      <c r="S10" s="163">
        <f>ROUNDUP(Eingabe!AB55,0)</f>
        <v>14</v>
      </c>
      <c r="T10" s="163">
        <f>ROUNDUP(Eingabe!AC55,0)</f>
        <v>17</v>
      </c>
      <c r="U10" s="163">
        <f>ROUNDUP(Eingabe!AD55,0)</f>
        <v>20</v>
      </c>
      <c r="V10" s="163">
        <f>ROUNDUP(Eingabe!AE55,0)</f>
        <v>23</v>
      </c>
      <c r="W10" s="163">
        <f>ROUNDUP(Eingabe!AF55,0)</f>
        <v>26</v>
      </c>
    </row>
    <row r="11" spans="1:23" x14ac:dyDescent="0.25">
      <c r="A11" s="323">
        <f>Eingabe!B56</f>
        <v>2301</v>
      </c>
      <c r="B11" s="152" t="s">
        <v>6</v>
      </c>
      <c r="C11" s="154">
        <f>Eingabe!C56</f>
        <v>2400</v>
      </c>
      <c r="D11" s="137">
        <f>ROUNDUP(Eingabe!G56,0)</f>
        <v>17</v>
      </c>
      <c r="E11" s="137">
        <f>ROUNDUP(Eingabe!H56,0)</f>
        <v>20</v>
      </c>
      <c r="F11" s="137">
        <f>ROUNDUP(Eingabe!I56,0)</f>
        <v>23</v>
      </c>
      <c r="G11" s="137">
        <f>ROUNDUP(Eingabe!J56,0)</f>
        <v>26</v>
      </c>
      <c r="H11" s="137">
        <f>ROUNDUP(Eingabe!K56,0)</f>
        <v>29</v>
      </c>
      <c r="I11" s="143">
        <f>ROUNDUP(Eingabe!N56,0)</f>
        <v>16</v>
      </c>
      <c r="J11" s="143">
        <f>ROUNDUP(Eingabe!O56,0)</f>
        <v>19</v>
      </c>
      <c r="K11" s="143">
        <f>ROUNDUP(Eingabe!P56,0)</f>
        <v>22</v>
      </c>
      <c r="L11" s="143">
        <f>ROUNDUP(Eingabe!Q56,0)</f>
        <v>25</v>
      </c>
      <c r="M11" s="143">
        <f>ROUNDUP(Eingabe!R56,0)</f>
        <v>28</v>
      </c>
      <c r="N11" s="2">
        <f>ROUNDUP(Eingabe!U56,0)</f>
        <v>15</v>
      </c>
      <c r="O11" s="2">
        <f>ROUNDUP(Eingabe!V56,0)</f>
        <v>18</v>
      </c>
      <c r="P11" s="2">
        <f>ROUNDUP(Eingabe!W56,0)</f>
        <v>21</v>
      </c>
      <c r="Q11" s="2">
        <f>ROUNDUP(Eingabe!X56,0)</f>
        <v>24</v>
      </c>
      <c r="R11" s="2">
        <f>ROUNDUP(Eingabe!Y56,0)</f>
        <v>27</v>
      </c>
      <c r="S11" s="163">
        <f>ROUNDUP(Eingabe!AB56,0)</f>
        <v>14</v>
      </c>
      <c r="T11" s="163">
        <f>ROUNDUP(Eingabe!AC56,0)</f>
        <v>17</v>
      </c>
      <c r="U11" s="163">
        <f>ROUNDUP(Eingabe!AD56,0)</f>
        <v>20</v>
      </c>
      <c r="V11" s="163">
        <f>ROUNDUP(Eingabe!AE56,0)</f>
        <v>23</v>
      </c>
      <c r="W11" s="163">
        <f>ROUNDUP(Eingabe!AF56,0)</f>
        <v>26</v>
      </c>
    </row>
    <row r="12" spans="1:23" x14ac:dyDescent="0.25">
      <c r="A12" s="323">
        <f>Eingabe!B57</f>
        <v>2401</v>
      </c>
      <c r="B12" s="152" t="s">
        <v>6</v>
      </c>
      <c r="C12" s="154">
        <f>Eingabe!C57</f>
        <v>2500</v>
      </c>
      <c r="D12" s="137">
        <f>ROUNDUP(Eingabe!G57,0)</f>
        <v>30</v>
      </c>
      <c r="E12" s="137">
        <f>ROUNDUP(Eingabe!H57,0)</f>
        <v>31</v>
      </c>
      <c r="F12" s="137">
        <f>ROUNDUP(Eingabe!I57,0)</f>
        <v>32</v>
      </c>
      <c r="G12" s="137">
        <f>ROUNDUP(Eingabe!J57,0)</f>
        <v>34</v>
      </c>
      <c r="H12" s="137">
        <f>ROUNDUP(Eingabe!K57,0)</f>
        <v>35</v>
      </c>
      <c r="I12" s="143">
        <f>ROUNDUP(Eingabe!N57,0)</f>
        <v>16</v>
      </c>
      <c r="J12" s="143">
        <f>ROUNDUP(Eingabe!O57,0)</f>
        <v>19</v>
      </c>
      <c r="K12" s="143">
        <f>ROUNDUP(Eingabe!P57,0)</f>
        <v>22</v>
      </c>
      <c r="L12" s="143">
        <f>ROUNDUP(Eingabe!Q57,0)</f>
        <v>25</v>
      </c>
      <c r="M12" s="143">
        <f>ROUNDUP(Eingabe!R57,0)</f>
        <v>28</v>
      </c>
      <c r="N12" s="2">
        <f>ROUNDUP(Eingabe!U57,0)</f>
        <v>15</v>
      </c>
      <c r="O12" s="2">
        <f>ROUNDUP(Eingabe!V57,0)</f>
        <v>18</v>
      </c>
      <c r="P12" s="2">
        <f>ROUNDUP(Eingabe!W57,0)</f>
        <v>21</v>
      </c>
      <c r="Q12" s="2">
        <f>ROUNDUP(Eingabe!X57,0)</f>
        <v>24</v>
      </c>
      <c r="R12" s="2">
        <f>ROUNDUP(Eingabe!Y57,0)</f>
        <v>27</v>
      </c>
      <c r="S12" s="163">
        <f>ROUNDUP(Eingabe!AB57,0)</f>
        <v>14</v>
      </c>
      <c r="T12" s="163">
        <f>ROUNDUP(Eingabe!AC57,0)</f>
        <v>17</v>
      </c>
      <c r="U12" s="163">
        <f>ROUNDUP(Eingabe!AD57,0)</f>
        <v>20</v>
      </c>
      <c r="V12" s="163">
        <f>ROUNDUP(Eingabe!AE57,0)</f>
        <v>23</v>
      </c>
      <c r="W12" s="163">
        <f>ROUNDUP(Eingabe!AF57,0)</f>
        <v>26</v>
      </c>
    </row>
    <row r="13" spans="1:23" x14ac:dyDescent="0.25">
      <c r="A13" s="323">
        <f>Eingabe!B58</f>
        <v>2501</v>
      </c>
      <c r="B13" s="152" t="s">
        <v>6</v>
      </c>
      <c r="C13" s="154">
        <f>Eingabe!C58</f>
        <v>2600</v>
      </c>
      <c r="D13" s="137">
        <f>ROUNDUP(Eingabe!G58,0)</f>
        <v>45</v>
      </c>
      <c r="E13" s="137">
        <f>ROUNDUP(Eingabe!H58,0)</f>
        <v>46</v>
      </c>
      <c r="F13" s="137">
        <f>ROUNDUP(Eingabe!I58,0)</f>
        <v>48</v>
      </c>
      <c r="G13" s="137">
        <f>ROUNDUP(Eingabe!J58,0)</f>
        <v>51</v>
      </c>
      <c r="H13" s="137">
        <f>ROUNDUP(Eingabe!K58,0)</f>
        <v>53</v>
      </c>
      <c r="I13" s="143">
        <f>ROUNDUP(Eingabe!N58,0)</f>
        <v>16</v>
      </c>
      <c r="J13" s="143">
        <f>ROUNDUP(Eingabe!O58,0)</f>
        <v>19</v>
      </c>
      <c r="K13" s="143">
        <f>ROUNDUP(Eingabe!P58,0)</f>
        <v>22</v>
      </c>
      <c r="L13" s="143">
        <f>ROUNDUP(Eingabe!Q58,0)</f>
        <v>25</v>
      </c>
      <c r="M13" s="143">
        <f>ROUNDUP(Eingabe!R58,0)</f>
        <v>28</v>
      </c>
      <c r="N13" s="2">
        <f>ROUNDUP(Eingabe!U58,0)</f>
        <v>15</v>
      </c>
      <c r="O13" s="2">
        <f>ROUNDUP(Eingabe!V58,0)</f>
        <v>18</v>
      </c>
      <c r="P13" s="2">
        <f>ROUNDUP(Eingabe!W58,0)</f>
        <v>21</v>
      </c>
      <c r="Q13" s="2">
        <f>ROUNDUP(Eingabe!X58,0)</f>
        <v>24</v>
      </c>
      <c r="R13" s="2">
        <f>ROUNDUP(Eingabe!Y58,0)</f>
        <v>27</v>
      </c>
      <c r="S13" s="163">
        <f>ROUNDUP(Eingabe!AB58,0)</f>
        <v>14</v>
      </c>
      <c r="T13" s="163">
        <f>ROUNDUP(Eingabe!AC58,0)</f>
        <v>17</v>
      </c>
      <c r="U13" s="163">
        <f>ROUNDUP(Eingabe!AD58,0)</f>
        <v>20</v>
      </c>
      <c r="V13" s="163">
        <f>ROUNDUP(Eingabe!AE58,0)</f>
        <v>23</v>
      </c>
      <c r="W13" s="163">
        <f>ROUNDUP(Eingabe!AF58,0)</f>
        <v>26</v>
      </c>
    </row>
    <row r="14" spans="1:23" x14ac:dyDescent="0.25">
      <c r="A14" s="323">
        <f>Eingabe!B59</f>
        <v>2601</v>
      </c>
      <c r="B14" s="152" t="s">
        <v>6</v>
      </c>
      <c r="C14" s="154">
        <f>Eingabe!C59</f>
        <v>2700</v>
      </c>
      <c r="D14" s="137">
        <f>ROUNDUP(Eingabe!G59,0)</f>
        <v>60</v>
      </c>
      <c r="E14" s="137">
        <f>ROUNDUP(Eingabe!H59,0)</f>
        <v>61</v>
      </c>
      <c r="F14" s="137">
        <f>ROUNDUP(Eingabe!I59,0)</f>
        <v>64</v>
      </c>
      <c r="G14" s="137">
        <f>ROUNDUP(Eingabe!J59,0)</f>
        <v>67</v>
      </c>
      <c r="H14" s="137">
        <f>ROUNDUP(Eingabe!K59,0)</f>
        <v>71</v>
      </c>
      <c r="I14" s="143">
        <f>ROUNDUP(Eingabe!N59,0)</f>
        <v>16</v>
      </c>
      <c r="J14" s="143">
        <f>ROUNDUP(Eingabe!O59,0)</f>
        <v>19</v>
      </c>
      <c r="K14" s="143">
        <f>ROUNDUP(Eingabe!P59,0)</f>
        <v>22</v>
      </c>
      <c r="L14" s="143">
        <f>ROUNDUP(Eingabe!Q59,0)</f>
        <v>25</v>
      </c>
      <c r="M14" s="143">
        <f>ROUNDUP(Eingabe!R59,0)</f>
        <v>28</v>
      </c>
      <c r="N14" s="2">
        <f>ROUNDUP(Eingabe!U59,0)</f>
        <v>15</v>
      </c>
      <c r="O14" s="2">
        <f>ROUNDUP(Eingabe!V59,0)</f>
        <v>18</v>
      </c>
      <c r="P14" s="2">
        <f>ROUNDUP(Eingabe!W59,0)</f>
        <v>21</v>
      </c>
      <c r="Q14" s="2">
        <f>ROUNDUP(Eingabe!X59,0)</f>
        <v>24</v>
      </c>
      <c r="R14" s="2">
        <f>ROUNDUP(Eingabe!Y59,0)</f>
        <v>27</v>
      </c>
      <c r="S14" s="163">
        <f>ROUNDUP(Eingabe!AB59,0)</f>
        <v>14</v>
      </c>
      <c r="T14" s="163">
        <f>ROUNDUP(Eingabe!AC59,0)</f>
        <v>17</v>
      </c>
      <c r="U14" s="163">
        <f>ROUNDUP(Eingabe!AD59,0)</f>
        <v>20</v>
      </c>
      <c r="V14" s="163">
        <f>ROUNDUP(Eingabe!AE59,0)</f>
        <v>23</v>
      </c>
      <c r="W14" s="163">
        <f>ROUNDUP(Eingabe!AF59,0)</f>
        <v>26</v>
      </c>
    </row>
    <row r="15" spans="1:23" x14ac:dyDescent="0.25">
      <c r="A15" s="323">
        <f>Eingabe!B60</f>
        <v>2701</v>
      </c>
      <c r="B15" s="152" t="s">
        <v>6</v>
      </c>
      <c r="C15" s="154">
        <f>Eingabe!C60</f>
        <v>2800</v>
      </c>
      <c r="D15" s="137">
        <f>ROUNDUP(Eingabe!G60,0)</f>
        <v>75</v>
      </c>
      <c r="E15" s="137">
        <f>ROUNDUP(Eingabe!H60,0)</f>
        <v>77</v>
      </c>
      <c r="F15" s="137">
        <f>ROUNDUP(Eingabe!I60,0)</f>
        <v>80</v>
      </c>
      <c r="G15" s="137">
        <f>ROUNDUP(Eingabe!J60,0)</f>
        <v>84</v>
      </c>
      <c r="H15" s="137">
        <f>ROUNDUP(Eingabe!K60,0)</f>
        <v>89</v>
      </c>
      <c r="I15" s="143">
        <f>ROUNDUP(Eingabe!N60,0)</f>
        <v>23</v>
      </c>
      <c r="J15" s="143">
        <f>ROUNDUP(Eingabe!O60,0)</f>
        <v>23</v>
      </c>
      <c r="K15" s="143">
        <f>ROUNDUP(Eingabe!P60,0)</f>
        <v>24</v>
      </c>
      <c r="L15" s="143">
        <f>ROUNDUP(Eingabe!Q60,0)</f>
        <v>25</v>
      </c>
      <c r="M15" s="143">
        <f>ROUNDUP(Eingabe!R60,0)</f>
        <v>28</v>
      </c>
      <c r="N15" s="2">
        <f>ROUNDUP(Eingabe!U60,0)</f>
        <v>15</v>
      </c>
      <c r="O15" s="2">
        <f>ROUNDUP(Eingabe!V60,0)</f>
        <v>18</v>
      </c>
      <c r="P15" s="2">
        <f>ROUNDUP(Eingabe!W60,0)</f>
        <v>21</v>
      </c>
      <c r="Q15" s="2">
        <f>ROUNDUP(Eingabe!X60,0)</f>
        <v>24</v>
      </c>
      <c r="R15" s="2">
        <f>ROUNDUP(Eingabe!Y60,0)</f>
        <v>27</v>
      </c>
      <c r="S15" s="163">
        <f>ROUNDUP(Eingabe!AB60,0)</f>
        <v>14</v>
      </c>
      <c r="T15" s="163">
        <f>ROUNDUP(Eingabe!AC60,0)</f>
        <v>17</v>
      </c>
      <c r="U15" s="163">
        <f>ROUNDUP(Eingabe!AD60,0)</f>
        <v>20</v>
      </c>
      <c r="V15" s="163">
        <f>ROUNDUP(Eingabe!AE60,0)</f>
        <v>23</v>
      </c>
      <c r="W15" s="163">
        <f>ROUNDUP(Eingabe!AF60,0)</f>
        <v>26</v>
      </c>
    </row>
    <row r="16" spans="1:23" x14ac:dyDescent="0.25">
      <c r="A16" s="323">
        <f>Eingabe!B61</f>
        <v>2801</v>
      </c>
      <c r="B16" s="152" t="s">
        <v>6</v>
      </c>
      <c r="C16" s="154">
        <f>Eingabe!C61</f>
        <v>2900</v>
      </c>
      <c r="D16" s="137">
        <f>ROUNDUP(Eingabe!G61,0)</f>
        <v>90</v>
      </c>
      <c r="E16" s="137">
        <f>ROUNDUP(Eingabe!H61,0)</f>
        <v>92</v>
      </c>
      <c r="F16" s="137">
        <f>ROUNDUP(Eingabe!I61,0)</f>
        <v>96</v>
      </c>
      <c r="G16" s="137">
        <f>ROUNDUP(Eingabe!J61,0)</f>
        <v>101</v>
      </c>
      <c r="H16" s="137">
        <f>ROUNDUP(Eingabe!K61,0)</f>
        <v>106</v>
      </c>
      <c r="I16" s="143">
        <f>ROUNDUP(Eingabe!N61,0)</f>
        <v>30</v>
      </c>
      <c r="J16" s="143">
        <f>ROUNDUP(Eingabe!O61,0)</f>
        <v>31</v>
      </c>
      <c r="K16" s="143">
        <f>ROUNDUP(Eingabe!P61,0)</f>
        <v>32</v>
      </c>
      <c r="L16" s="143">
        <f>ROUNDUP(Eingabe!Q61,0)</f>
        <v>34</v>
      </c>
      <c r="M16" s="143">
        <f>ROUNDUP(Eingabe!R61,0)</f>
        <v>35</v>
      </c>
      <c r="N16" s="2">
        <f>ROUNDUP(Eingabe!U61,0)</f>
        <v>15</v>
      </c>
      <c r="O16" s="2">
        <f>ROUNDUP(Eingabe!V61,0)</f>
        <v>18</v>
      </c>
      <c r="P16" s="2">
        <f>ROUNDUP(Eingabe!W61,0)</f>
        <v>21</v>
      </c>
      <c r="Q16" s="2">
        <f>ROUNDUP(Eingabe!X61,0)</f>
        <v>24</v>
      </c>
      <c r="R16" s="2">
        <f>ROUNDUP(Eingabe!Y61,0)</f>
        <v>27</v>
      </c>
      <c r="S16" s="163">
        <f>ROUNDUP(Eingabe!AB61,0)</f>
        <v>14</v>
      </c>
      <c r="T16" s="163">
        <f>ROUNDUP(Eingabe!AC61,0)</f>
        <v>17</v>
      </c>
      <c r="U16" s="163">
        <f>ROUNDUP(Eingabe!AD61,0)</f>
        <v>20</v>
      </c>
      <c r="V16" s="163">
        <f>ROUNDUP(Eingabe!AE61,0)</f>
        <v>23</v>
      </c>
      <c r="W16" s="163">
        <f>ROUNDUP(Eingabe!AF61,0)</f>
        <v>26</v>
      </c>
    </row>
    <row r="17" spans="1:23" x14ac:dyDescent="0.25">
      <c r="A17" s="323">
        <f>Eingabe!B62</f>
        <v>2901</v>
      </c>
      <c r="B17" s="152" t="s">
        <v>6</v>
      </c>
      <c r="C17" s="154">
        <f>Eingabe!C62</f>
        <v>3000</v>
      </c>
      <c r="D17" s="137">
        <f>ROUNDUP(Eingabe!G62,0)</f>
        <v>105</v>
      </c>
      <c r="E17" s="137">
        <f>ROUNDUP(Eingabe!H62,0)</f>
        <v>107</v>
      </c>
      <c r="F17" s="137">
        <f>ROUNDUP(Eingabe!I62,0)</f>
        <v>112</v>
      </c>
      <c r="G17" s="137">
        <f>ROUNDUP(Eingabe!J62,0)</f>
        <v>118</v>
      </c>
      <c r="H17" s="137">
        <f>ROUNDUP(Eingabe!K62,0)</f>
        <v>124</v>
      </c>
      <c r="I17" s="143">
        <f>ROUNDUP(Eingabe!N62,0)</f>
        <v>38</v>
      </c>
      <c r="J17" s="143">
        <f>ROUNDUP(Eingabe!O62,0)</f>
        <v>38</v>
      </c>
      <c r="K17" s="143">
        <f>ROUNDUP(Eingabe!P62,0)</f>
        <v>40</v>
      </c>
      <c r="L17" s="143">
        <f>ROUNDUP(Eingabe!Q62,0)</f>
        <v>42</v>
      </c>
      <c r="M17" s="143">
        <f>ROUNDUP(Eingabe!R62,0)</f>
        <v>44</v>
      </c>
      <c r="N17" s="2">
        <f>ROUNDUP(Eingabe!U62,0)</f>
        <v>15</v>
      </c>
      <c r="O17" s="2">
        <f>ROUNDUP(Eingabe!V62,0)</f>
        <v>18</v>
      </c>
      <c r="P17" s="2">
        <f>ROUNDUP(Eingabe!W62,0)</f>
        <v>21</v>
      </c>
      <c r="Q17" s="2">
        <f>ROUNDUP(Eingabe!X62,0)</f>
        <v>24</v>
      </c>
      <c r="R17" s="2">
        <f>ROUNDUP(Eingabe!Y62,0)</f>
        <v>27</v>
      </c>
      <c r="S17" s="163">
        <f>ROUNDUP(Eingabe!AB62,0)</f>
        <v>14</v>
      </c>
      <c r="T17" s="163">
        <f>ROUNDUP(Eingabe!AC62,0)</f>
        <v>17</v>
      </c>
      <c r="U17" s="163">
        <f>ROUNDUP(Eingabe!AD62,0)</f>
        <v>20</v>
      </c>
      <c r="V17" s="163">
        <f>ROUNDUP(Eingabe!AE62,0)</f>
        <v>23</v>
      </c>
      <c r="W17" s="163">
        <f>ROUNDUP(Eingabe!AF62,0)</f>
        <v>26</v>
      </c>
    </row>
    <row r="18" spans="1:23" x14ac:dyDescent="0.25">
      <c r="A18" s="323">
        <f>Eingabe!B63</f>
        <v>3001</v>
      </c>
      <c r="B18" s="152" t="s">
        <v>6</v>
      </c>
      <c r="C18" s="154">
        <f>Eingabe!C63</f>
        <v>3100</v>
      </c>
      <c r="D18" s="137">
        <f>ROUNDUP(Eingabe!G63,0)</f>
        <v>120</v>
      </c>
      <c r="E18" s="137">
        <f>ROUNDUP(Eingabe!H63,0)</f>
        <v>122</v>
      </c>
      <c r="F18" s="137">
        <f>ROUNDUP(Eingabe!I63,0)</f>
        <v>129</v>
      </c>
      <c r="G18" s="137">
        <f>ROUNDUP(Eingabe!J63,0)</f>
        <v>135</v>
      </c>
      <c r="H18" s="137">
        <f>ROUNDUP(Eingabe!K63,0)</f>
        <v>142</v>
      </c>
      <c r="I18" s="143">
        <f>ROUNDUP(Eingabe!N63,0)</f>
        <v>45</v>
      </c>
      <c r="J18" s="143">
        <f>ROUNDUP(Eingabe!O63,0)</f>
        <v>46</v>
      </c>
      <c r="K18" s="143">
        <f>ROUNDUP(Eingabe!P63,0)</f>
        <v>48</v>
      </c>
      <c r="L18" s="143">
        <f>ROUNDUP(Eingabe!Q63,0)</f>
        <v>50</v>
      </c>
      <c r="M18" s="143">
        <f>ROUNDUP(Eingabe!R63,0)</f>
        <v>53</v>
      </c>
      <c r="N18" s="2">
        <f>ROUNDUP(Eingabe!U63,0)</f>
        <v>20</v>
      </c>
      <c r="O18" s="2">
        <f>ROUNDUP(Eingabe!V63,0)</f>
        <v>20</v>
      </c>
      <c r="P18" s="2">
        <f>ROUNDUP(Eingabe!W63,0)</f>
        <v>21</v>
      </c>
      <c r="Q18" s="2">
        <f>ROUNDUP(Eingabe!X63,0)</f>
        <v>24</v>
      </c>
      <c r="R18" s="2">
        <f>ROUNDUP(Eingabe!Y63,0)</f>
        <v>27</v>
      </c>
      <c r="S18" s="163">
        <f>ROUNDUP(Eingabe!AB63,0)</f>
        <v>14</v>
      </c>
      <c r="T18" s="163">
        <f>ROUNDUP(Eingabe!AC63,0)</f>
        <v>17</v>
      </c>
      <c r="U18" s="163">
        <f>ROUNDUP(Eingabe!AD63,0)</f>
        <v>20</v>
      </c>
      <c r="V18" s="163">
        <f>ROUNDUP(Eingabe!AE63,0)</f>
        <v>23</v>
      </c>
      <c r="W18" s="163">
        <f>ROUNDUP(Eingabe!AF63,0)</f>
        <v>26</v>
      </c>
    </row>
    <row r="19" spans="1:23" x14ac:dyDescent="0.25">
      <c r="A19" s="323">
        <f>Eingabe!B64</f>
        <v>3101</v>
      </c>
      <c r="B19" s="152" t="s">
        <v>6</v>
      </c>
      <c r="C19" s="154">
        <f>Eingabe!C64</f>
        <v>3200</v>
      </c>
      <c r="D19" s="137">
        <f>ROUNDUP(Eingabe!G64,0)</f>
        <v>135</v>
      </c>
      <c r="E19" s="137">
        <f>ROUNDUP(Eingabe!H64,0)</f>
        <v>138</v>
      </c>
      <c r="F19" s="137">
        <f>ROUNDUP(Eingabe!I64,0)</f>
        <v>145</v>
      </c>
      <c r="G19" s="137">
        <f>ROUNDUP(Eingabe!J64,0)</f>
        <v>152</v>
      </c>
      <c r="H19" s="137">
        <f>ROUNDUP(Eingabe!K64,0)</f>
        <v>159</v>
      </c>
      <c r="I19" s="143">
        <f>ROUNDUP(Eingabe!N64,0)</f>
        <v>53</v>
      </c>
      <c r="J19" s="143">
        <f>ROUNDUP(Eingabe!O64,0)</f>
        <v>54</v>
      </c>
      <c r="K19" s="143">
        <f>ROUNDUP(Eingabe!P64,0)</f>
        <v>56</v>
      </c>
      <c r="L19" s="143">
        <f>ROUNDUP(Eingabe!Q64,0)</f>
        <v>59</v>
      </c>
      <c r="M19" s="143">
        <f>ROUNDUP(Eingabe!R64,0)</f>
        <v>62</v>
      </c>
      <c r="N19" s="2">
        <f>ROUNDUP(Eingabe!U64,0)</f>
        <v>25</v>
      </c>
      <c r="O19" s="2">
        <f>ROUNDUP(Eingabe!V64,0)</f>
        <v>26</v>
      </c>
      <c r="P19" s="2">
        <f>ROUNDUP(Eingabe!W64,0)</f>
        <v>27</v>
      </c>
      <c r="Q19" s="2">
        <f>ROUNDUP(Eingabe!X64,0)</f>
        <v>28</v>
      </c>
      <c r="R19" s="2">
        <f>ROUNDUP(Eingabe!Y64,0)</f>
        <v>30</v>
      </c>
      <c r="S19" s="163">
        <f>ROUNDUP(Eingabe!AB64,0)</f>
        <v>14</v>
      </c>
      <c r="T19" s="163">
        <f>ROUNDUP(Eingabe!AC64,0)</f>
        <v>17</v>
      </c>
      <c r="U19" s="163">
        <f>ROUNDUP(Eingabe!AD64,0)</f>
        <v>20</v>
      </c>
      <c r="V19" s="163">
        <f>ROUNDUP(Eingabe!AE64,0)</f>
        <v>23</v>
      </c>
      <c r="W19" s="163">
        <f>ROUNDUP(Eingabe!AF64,0)</f>
        <v>26</v>
      </c>
    </row>
    <row r="20" spans="1:23" x14ac:dyDescent="0.25">
      <c r="A20" s="323">
        <f>Eingabe!B65</f>
        <v>3201</v>
      </c>
      <c r="B20" s="152" t="s">
        <v>6</v>
      </c>
      <c r="C20" s="154">
        <f>Eingabe!C65</f>
        <v>3300</v>
      </c>
      <c r="D20" s="137">
        <f>ROUNDUP(Eingabe!G65,0)</f>
        <v>150</v>
      </c>
      <c r="E20" s="137">
        <f>ROUNDUP(Eingabe!H65,0)</f>
        <v>153</v>
      </c>
      <c r="F20" s="137">
        <f>ROUNDUP(Eingabe!I65,0)</f>
        <v>161</v>
      </c>
      <c r="G20" s="137">
        <f>ROUNDUP(Eingabe!J65,0)</f>
        <v>169</v>
      </c>
      <c r="H20" s="137">
        <f>ROUNDUP(Eingabe!K65,0)</f>
        <v>177</v>
      </c>
      <c r="I20" s="143">
        <f>ROUNDUP(Eingabe!N65,0)</f>
        <v>60</v>
      </c>
      <c r="J20" s="143">
        <f>ROUNDUP(Eingabe!O65,0)</f>
        <v>61</v>
      </c>
      <c r="K20" s="143">
        <f>ROUNDUP(Eingabe!P65,0)</f>
        <v>64</v>
      </c>
      <c r="L20" s="143">
        <f>ROUNDUP(Eingabe!Q65,0)</f>
        <v>67</v>
      </c>
      <c r="M20" s="143">
        <f>ROUNDUP(Eingabe!R65,0)</f>
        <v>71</v>
      </c>
      <c r="N20" s="2">
        <f>ROUNDUP(Eingabe!U65,0)</f>
        <v>30</v>
      </c>
      <c r="O20" s="2">
        <f>ROUNDUP(Eingabe!V65,0)</f>
        <v>31</v>
      </c>
      <c r="P20" s="2">
        <f>ROUNDUP(Eingabe!W65,0)</f>
        <v>32</v>
      </c>
      <c r="Q20" s="2">
        <f>ROUNDUP(Eingabe!X65,0)</f>
        <v>34</v>
      </c>
      <c r="R20" s="2">
        <f>ROUNDUP(Eingabe!Y65,0)</f>
        <v>35</v>
      </c>
      <c r="S20" s="163">
        <f>ROUNDUP(Eingabe!AB65,0)</f>
        <v>15</v>
      </c>
      <c r="T20" s="163">
        <f>ROUNDUP(Eingabe!AC65,0)</f>
        <v>17</v>
      </c>
      <c r="U20" s="163">
        <f>ROUNDUP(Eingabe!AD65,0)</f>
        <v>20</v>
      </c>
      <c r="V20" s="163">
        <f>ROUNDUP(Eingabe!AE65,0)</f>
        <v>23</v>
      </c>
      <c r="W20" s="163">
        <f>ROUNDUP(Eingabe!AF65,0)</f>
        <v>26</v>
      </c>
    </row>
    <row r="21" spans="1:23" x14ac:dyDescent="0.25">
      <c r="A21" s="323">
        <f>Eingabe!B66</f>
        <v>3301</v>
      </c>
      <c r="B21" s="152" t="s">
        <v>6</v>
      </c>
      <c r="C21" s="154">
        <f>Eingabe!C66</f>
        <v>3400</v>
      </c>
      <c r="D21" s="137">
        <f>ROUNDUP(Eingabe!G66,0)</f>
        <v>165</v>
      </c>
      <c r="E21" s="137">
        <f>ROUNDUP(Eingabe!H66,0)</f>
        <v>168</v>
      </c>
      <c r="F21" s="137">
        <f>ROUNDUP(Eingabe!I66,0)</f>
        <v>177</v>
      </c>
      <c r="G21" s="137">
        <f>ROUNDUP(Eingabe!J66,0)</f>
        <v>186</v>
      </c>
      <c r="H21" s="137">
        <f>ROUNDUP(Eingabe!K66,0)</f>
        <v>195</v>
      </c>
      <c r="I21" s="143">
        <f>ROUNDUP(Eingabe!N66,0)</f>
        <v>68</v>
      </c>
      <c r="J21" s="143">
        <f>ROUNDUP(Eingabe!O66,0)</f>
        <v>69</v>
      </c>
      <c r="K21" s="143">
        <f>ROUNDUP(Eingabe!P66,0)</f>
        <v>72</v>
      </c>
      <c r="L21" s="143">
        <f>ROUNDUP(Eingabe!Q66,0)</f>
        <v>76</v>
      </c>
      <c r="M21" s="143">
        <f>ROUNDUP(Eingabe!R66,0)</f>
        <v>80</v>
      </c>
      <c r="N21" s="2">
        <f>ROUNDUP(Eingabe!U66,0)</f>
        <v>35</v>
      </c>
      <c r="O21" s="2">
        <f>ROUNDUP(Eingabe!V66,0)</f>
        <v>36</v>
      </c>
      <c r="P21" s="2">
        <f>ROUNDUP(Eingabe!W66,0)</f>
        <v>37</v>
      </c>
      <c r="Q21" s="2">
        <f>ROUNDUP(Eingabe!X66,0)</f>
        <v>39</v>
      </c>
      <c r="R21" s="2">
        <f>ROUNDUP(Eingabe!Y66,0)</f>
        <v>41</v>
      </c>
      <c r="S21" s="163">
        <f>ROUNDUP(Eingabe!AB66,0)</f>
        <v>19</v>
      </c>
      <c r="T21" s="163">
        <f>ROUNDUP(Eingabe!AC66,0)</f>
        <v>19</v>
      </c>
      <c r="U21" s="163">
        <f>ROUNDUP(Eingabe!AD66,0)</f>
        <v>20</v>
      </c>
      <c r="V21" s="163">
        <f>ROUNDUP(Eingabe!AE66,0)</f>
        <v>23</v>
      </c>
      <c r="W21" s="163">
        <f>ROUNDUP(Eingabe!AF66,0)</f>
        <v>26</v>
      </c>
    </row>
    <row r="22" spans="1:23" x14ac:dyDescent="0.25">
      <c r="A22" s="323">
        <f>Eingabe!B67</f>
        <v>3401</v>
      </c>
      <c r="B22" s="152" t="s">
        <v>6</v>
      </c>
      <c r="C22" s="154">
        <f>Eingabe!C67</f>
        <v>3500</v>
      </c>
      <c r="D22" s="137">
        <f>ROUNDUP(Eingabe!G67,0)</f>
        <v>180</v>
      </c>
      <c r="E22" s="137">
        <f>ROUNDUP(Eingabe!H67,0)</f>
        <v>184</v>
      </c>
      <c r="F22" s="137">
        <f>ROUNDUP(Eingabe!I67,0)</f>
        <v>193</v>
      </c>
      <c r="G22" s="137">
        <f>ROUNDUP(Eingabe!J67,0)</f>
        <v>202</v>
      </c>
      <c r="H22" s="137">
        <f>ROUNDUP(Eingabe!K67,0)</f>
        <v>213</v>
      </c>
      <c r="I22" s="143">
        <f>ROUNDUP(Eingabe!N67,0)</f>
        <v>75</v>
      </c>
      <c r="J22" s="143">
        <f>ROUNDUP(Eingabe!O67,0)</f>
        <v>77</v>
      </c>
      <c r="K22" s="143">
        <f>ROUNDUP(Eingabe!P67,0)</f>
        <v>80</v>
      </c>
      <c r="L22" s="143">
        <f>ROUNDUP(Eingabe!Q67,0)</f>
        <v>84</v>
      </c>
      <c r="M22" s="143">
        <f>ROUNDUP(Eingabe!R67,0)</f>
        <v>89</v>
      </c>
      <c r="N22" s="2">
        <f>ROUNDUP(Eingabe!U67,0)</f>
        <v>40</v>
      </c>
      <c r="O22" s="2">
        <f>ROUNDUP(Eingabe!V67,0)</f>
        <v>41</v>
      </c>
      <c r="P22" s="2">
        <f>ROUNDUP(Eingabe!W67,0)</f>
        <v>43</v>
      </c>
      <c r="Q22" s="2">
        <f>ROUNDUP(Eingabe!X67,0)</f>
        <v>45</v>
      </c>
      <c r="R22" s="2">
        <f>ROUNDUP(Eingabe!Y67,0)</f>
        <v>47</v>
      </c>
      <c r="S22" s="163">
        <f>ROUNDUP(Eingabe!AB67,0)</f>
        <v>23</v>
      </c>
      <c r="T22" s="163">
        <f>ROUNDUP(Eingabe!AC67,0)</f>
        <v>23</v>
      </c>
      <c r="U22" s="163">
        <f>ROUNDUP(Eingabe!AD67,0)</f>
        <v>24</v>
      </c>
      <c r="V22" s="163">
        <f>ROUNDUP(Eingabe!AE67,0)</f>
        <v>25</v>
      </c>
      <c r="W22" s="163">
        <f>ROUNDUP(Eingabe!AF67,0)</f>
        <v>27</v>
      </c>
    </row>
    <row r="23" spans="1:23" x14ac:dyDescent="0.25">
      <c r="A23" s="323">
        <f>Eingabe!B68</f>
        <v>3501</v>
      </c>
      <c r="B23" s="152" t="s">
        <v>6</v>
      </c>
      <c r="C23" s="154">
        <f>Eingabe!C68</f>
        <v>3600</v>
      </c>
      <c r="D23" s="137">
        <f>ROUNDUP(Eingabe!G68,0)</f>
        <v>195</v>
      </c>
      <c r="E23" s="137">
        <f>ROUNDUP(Eingabe!H68,0)</f>
        <v>199</v>
      </c>
      <c r="F23" s="137">
        <f>ROUNDUP(Eingabe!I68,0)</f>
        <v>209</v>
      </c>
      <c r="G23" s="137">
        <f>ROUNDUP(Eingabe!J68,0)</f>
        <v>219</v>
      </c>
      <c r="H23" s="137">
        <f>ROUNDUP(Eingabe!K68,0)</f>
        <v>230</v>
      </c>
      <c r="I23" s="143">
        <f>ROUNDUP(Eingabe!N68,0)</f>
        <v>83</v>
      </c>
      <c r="J23" s="143">
        <f>ROUNDUP(Eingabe!O68,0)</f>
        <v>84</v>
      </c>
      <c r="K23" s="143">
        <f>ROUNDUP(Eingabe!P68,0)</f>
        <v>88</v>
      </c>
      <c r="L23" s="143">
        <f>ROUNDUP(Eingabe!Q68,0)</f>
        <v>92</v>
      </c>
      <c r="M23" s="143">
        <f>ROUNDUP(Eingabe!R68,0)</f>
        <v>97</v>
      </c>
      <c r="N23" s="2">
        <f>ROUNDUP(Eingabe!U68,0)</f>
        <v>45</v>
      </c>
      <c r="O23" s="2">
        <f>ROUNDUP(Eingabe!V68,0)</f>
        <v>46</v>
      </c>
      <c r="P23" s="2">
        <f>ROUNDUP(Eingabe!W68,0)</f>
        <v>48</v>
      </c>
      <c r="Q23" s="2">
        <f>ROUNDUP(Eingabe!X68,0)</f>
        <v>51</v>
      </c>
      <c r="R23" s="2">
        <f>ROUNDUP(Eingabe!Y68,0)</f>
        <v>53</v>
      </c>
      <c r="S23" s="163">
        <f>ROUNDUP(Eingabe!AB68,0)</f>
        <v>27</v>
      </c>
      <c r="T23" s="163">
        <f>ROUNDUP(Eingabe!AC68,0)</f>
        <v>27</v>
      </c>
      <c r="U23" s="163">
        <f>ROUNDUP(Eingabe!AD68,0)</f>
        <v>28</v>
      </c>
      <c r="V23" s="163">
        <f>ROUNDUP(Eingabe!AE68,0)</f>
        <v>30</v>
      </c>
      <c r="W23" s="163">
        <f>ROUNDUP(Eingabe!AF68,0)</f>
        <v>31</v>
      </c>
    </row>
    <row r="24" spans="1:23" x14ac:dyDescent="0.25">
      <c r="A24" s="323">
        <f>Eingabe!B69</f>
        <v>3601</v>
      </c>
      <c r="B24" s="152" t="s">
        <v>6</v>
      </c>
      <c r="C24" s="154">
        <f>Eingabe!C69</f>
        <v>3700</v>
      </c>
      <c r="D24" s="137">
        <f>ROUNDUP(Eingabe!G69,0)</f>
        <v>210</v>
      </c>
      <c r="E24" s="137">
        <f>ROUNDUP(Eingabe!H69,0)</f>
        <v>214</v>
      </c>
      <c r="F24" s="137">
        <f>ROUNDUP(Eingabe!I69,0)</f>
        <v>225</v>
      </c>
      <c r="G24" s="137">
        <f>ROUNDUP(Eingabe!J69,0)</f>
        <v>236</v>
      </c>
      <c r="H24" s="137">
        <f>ROUNDUP(Eingabe!K69,0)</f>
        <v>248</v>
      </c>
      <c r="I24" s="143">
        <f>ROUNDUP(Eingabe!N69,0)</f>
        <v>90</v>
      </c>
      <c r="J24" s="143">
        <f>ROUNDUP(Eingabe!O69,0)</f>
        <v>92</v>
      </c>
      <c r="K24" s="143">
        <f>ROUNDUP(Eingabe!P69,0)</f>
        <v>96</v>
      </c>
      <c r="L24" s="143">
        <f>ROUNDUP(Eingabe!Q69,0)</f>
        <v>101</v>
      </c>
      <c r="M24" s="143">
        <f>ROUNDUP(Eingabe!R69,0)</f>
        <v>106</v>
      </c>
      <c r="N24" s="2">
        <f>ROUNDUP(Eingabe!U69,0)</f>
        <v>50</v>
      </c>
      <c r="O24" s="2">
        <f>ROUNDUP(Eingabe!V69,0)</f>
        <v>51</v>
      </c>
      <c r="P24" s="2">
        <f>ROUNDUP(Eingabe!W69,0)</f>
        <v>54</v>
      </c>
      <c r="Q24" s="2">
        <f>ROUNDUP(Eingabe!X69,0)</f>
        <v>56</v>
      </c>
      <c r="R24" s="2">
        <f>ROUNDUP(Eingabe!Y69,0)</f>
        <v>59</v>
      </c>
      <c r="S24" s="163">
        <f>ROUNDUP(Eingabe!AB69,0)</f>
        <v>30</v>
      </c>
      <c r="T24" s="163">
        <f>ROUNDUP(Eingabe!AC69,0)</f>
        <v>31</v>
      </c>
      <c r="U24" s="163">
        <f>ROUNDUP(Eingabe!AD69,0)</f>
        <v>32</v>
      </c>
      <c r="V24" s="163">
        <f>ROUNDUP(Eingabe!AE69,0)</f>
        <v>34</v>
      </c>
      <c r="W24" s="163">
        <f>ROUNDUP(Eingabe!AF69,0)</f>
        <v>35</v>
      </c>
    </row>
    <row r="25" spans="1:23" x14ac:dyDescent="0.25">
      <c r="A25" s="323">
        <f>Eingabe!B70</f>
        <v>3701</v>
      </c>
      <c r="B25" s="152" t="s">
        <v>6</v>
      </c>
      <c r="C25" s="154">
        <f>Eingabe!C70</f>
        <v>3800</v>
      </c>
      <c r="D25" s="137">
        <f>ROUNDUP(Eingabe!G70,0)</f>
        <v>225</v>
      </c>
      <c r="E25" s="137">
        <f>ROUNDUP(Eingabe!H70,0)</f>
        <v>230</v>
      </c>
      <c r="F25" s="137">
        <f>ROUNDUP(Eingabe!I70,0)</f>
        <v>241</v>
      </c>
      <c r="G25" s="137">
        <f>ROUNDUP(Eingabe!J70,0)</f>
        <v>253</v>
      </c>
      <c r="H25" s="137">
        <f>ROUNDUP(Eingabe!K70,0)</f>
        <v>266</v>
      </c>
      <c r="I25" s="143">
        <f>ROUNDUP(Eingabe!N70,0)</f>
        <v>98</v>
      </c>
      <c r="J25" s="143">
        <f>ROUNDUP(Eingabe!O70,0)</f>
        <v>99</v>
      </c>
      <c r="K25" s="143">
        <f>ROUNDUP(Eingabe!P70,0)</f>
        <v>104</v>
      </c>
      <c r="L25" s="143">
        <f>ROUNDUP(Eingabe!Q70,0)</f>
        <v>109</v>
      </c>
      <c r="M25" s="143">
        <f>ROUNDUP(Eingabe!R70,0)</f>
        <v>115</v>
      </c>
      <c r="N25" s="2">
        <f>ROUNDUP(Eingabe!U70,0)</f>
        <v>55</v>
      </c>
      <c r="O25" s="2">
        <f>ROUNDUP(Eingabe!V70,0)</f>
        <v>56</v>
      </c>
      <c r="P25" s="2">
        <f>ROUNDUP(Eingabe!W70,0)</f>
        <v>59</v>
      </c>
      <c r="Q25" s="2">
        <f>ROUNDUP(Eingabe!X70,0)</f>
        <v>62</v>
      </c>
      <c r="R25" s="2">
        <f>ROUNDUP(Eingabe!Y70,0)</f>
        <v>65</v>
      </c>
      <c r="S25" s="163">
        <f>ROUNDUP(Eingabe!AB70,0)</f>
        <v>34</v>
      </c>
      <c r="T25" s="163">
        <f>ROUNDUP(Eingabe!AC70,0)</f>
        <v>34</v>
      </c>
      <c r="U25" s="163">
        <f>ROUNDUP(Eingabe!AD70,0)</f>
        <v>36</v>
      </c>
      <c r="V25" s="163">
        <f>ROUNDUP(Eingabe!AE70,0)</f>
        <v>38</v>
      </c>
      <c r="W25" s="163">
        <f>ROUNDUP(Eingabe!AF70,0)</f>
        <v>40</v>
      </c>
    </row>
    <row r="26" spans="1:23" x14ac:dyDescent="0.25">
      <c r="A26" s="323">
        <f>Eingabe!B71</f>
        <v>3801</v>
      </c>
      <c r="B26" s="152" t="s">
        <v>6</v>
      </c>
      <c r="C26" s="154">
        <f>Eingabe!C71</f>
        <v>3900</v>
      </c>
      <c r="D26" s="137">
        <f>ROUNDUP(Eingabe!G71,0)</f>
        <v>240</v>
      </c>
      <c r="E26" s="137">
        <f>ROUNDUP(Eingabe!H71,0)</f>
        <v>245</v>
      </c>
      <c r="F26" s="137">
        <f>ROUNDUP(Eingabe!I71,0)</f>
        <v>257</v>
      </c>
      <c r="G26" s="137">
        <f>ROUNDUP(Eingabe!J71,0)</f>
        <v>270</v>
      </c>
      <c r="H26" s="137">
        <f>ROUNDUP(Eingabe!K71,0)</f>
        <v>283</v>
      </c>
      <c r="I26" s="143">
        <f>ROUNDUP(Eingabe!N71,0)</f>
        <v>105</v>
      </c>
      <c r="J26" s="143">
        <f>ROUNDUP(Eingabe!O71,0)</f>
        <v>107</v>
      </c>
      <c r="K26" s="143">
        <f>ROUNDUP(Eingabe!P71,0)</f>
        <v>112</v>
      </c>
      <c r="L26" s="143">
        <f>ROUNDUP(Eingabe!Q71,0)</f>
        <v>118</v>
      </c>
      <c r="M26" s="143">
        <f>ROUNDUP(Eingabe!R71,0)</f>
        <v>124</v>
      </c>
      <c r="N26" s="2">
        <f>ROUNDUP(Eingabe!U71,0)</f>
        <v>60</v>
      </c>
      <c r="O26" s="2">
        <f>ROUNDUP(Eingabe!V71,0)</f>
        <v>61</v>
      </c>
      <c r="P26" s="2">
        <f>ROUNDUP(Eingabe!W71,0)</f>
        <v>64</v>
      </c>
      <c r="Q26" s="2">
        <f>ROUNDUP(Eingabe!X71,0)</f>
        <v>67</v>
      </c>
      <c r="R26" s="2">
        <f>ROUNDUP(Eingabe!Y71,0)</f>
        <v>71</v>
      </c>
      <c r="S26" s="163">
        <f>ROUNDUP(Eingabe!AB71,0)</f>
        <v>38</v>
      </c>
      <c r="T26" s="163">
        <f>ROUNDUP(Eingabe!AC71,0)</f>
        <v>38</v>
      </c>
      <c r="U26" s="163">
        <f>ROUNDUP(Eingabe!AD71,0)</f>
        <v>40</v>
      </c>
      <c r="V26" s="163">
        <f>ROUNDUP(Eingabe!AE71,0)</f>
        <v>42</v>
      </c>
      <c r="W26" s="163">
        <f>ROUNDUP(Eingabe!AF71,0)</f>
        <v>44</v>
      </c>
    </row>
    <row r="27" spans="1:23" x14ac:dyDescent="0.25">
      <c r="A27" s="323">
        <f>Eingabe!B72</f>
        <v>3901</v>
      </c>
      <c r="B27" s="152" t="s">
        <v>6</v>
      </c>
      <c r="C27" s="154">
        <f>Eingabe!C72</f>
        <v>4000</v>
      </c>
      <c r="D27" s="137">
        <f>ROUNDUP(Eingabe!G72,0)</f>
        <v>255</v>
      </c>
      <c r="E27" s="137">
        <f>ROUNDUP(Eingabe!H72,0)</f>
        <v>260</v>
      </c>
      <c r="F27" s="137">
        <f>ROUNDUP(Eingabe!I72,0)</f>
        <v>273</v>
      </c>
      <c r="G27" s="137">
        <f>ROUNDUP(Eingabe!J72,0)</f>
        <v>287</v>
      </c>
      <c r="H27" s="137">
        <f>ROUNDUP(Eingabe!K72,0)</f>
        <v>301</v>
      </c>
      <c r="I27" s="143">
        <f>ROUNDUP(Eingabe!N72,0)</f>
        <v>113</v>
      </c>
      <c r="J27" s="143">
        <f>ROUNDUP(Eingabe!O72,0)</f>
        <v>115</v>
      </c>
      <c r="K27" s="143">
        <f>ROUNDUP(Eingabe!P72,0)</f>
        <v>120</v>
      </c>
      <c r="L27" s="143">
        <f>ROUNDUP(Eingabe!Q72,0)</f>
        <v>126</v>
      </c>
      <c r="M27" s="143">
        <f>ROUNDUP(Eingabe!R72,0)</f>
        <v>133</v>
      </c>
      <c r="N27" s="2">
        <f>ROUNDUP(Eingabe!U72,0)</f>
        <v>65</v>
      </c>
      <c r="O27" s="2">
        <f>ROUNDUP(Eingabe!V72,0)</f>
        <v>66</v>
      </c>
      <c r="P27" s="2">
        <f>ROUNDUP(Eingabe!W72,0)</f>
        <v>70</v>
      </c>
      <c r="Q27" s="2">
        <f>ROUNDUP(Eingabe!X72,0)</f>
        <v>73</v>
      </c>
      <c r="R27" s="2">
        <f>ROUNDUP(Eingabe!Y72,0)</f>
        <v>77</v>
      </c>
      <c r="S27" s="163">
        <f>ROUNDUP(Eingabe!AB72,0)</f>
        <v>42</v>
      </c>
      <c r="T27" s="163">
        <f>ROUNDUP(Eingabe!AC72,0)</f>
        <v>42</v>
      </c>
      <c r="U27" s="163">
        <f>ROUNDUP(Eingabe!AD72,0)</f>
        <v>44</v>
      </c>
      <c r="V27" s="163">
        <f>ROUNDUP(Eingabe!AE72,0)</f>
        <v>46</v>
      </c>
      <c r="W27" s="163">
        <f>ROUNDUP(Eingabe!AF72,0)</f>
        <v>49</v>
      </c>
    </row>
    <row r="28" spans="1:23" x14ac:dyDescent="0.25">
      <c r="A28" s="323">
        <f>Eingabe!B73</f>
        <v>4001</v>
      </c>
      <c r="B28" s="152" t="s">
        <v>6</v>
      </c>
      <c r="C28" s="154">
        <f>Eingabe!C73</f>
        <v>4100</v>
      </c>
      <c r="D28" s="137">
        <f>ROUNDUP(Eingabe!G73,0)</f>
        <v>270</v>
      </c>
      <c r="E28" s="137">
        <f>ROUNDUP(Eingabe!H73,0)</f>
        <v>275</v>
      </c>
      <c r="F28" s="137">
        <f>ROUNDUP(Eingabe!I73,0)</f>
        <v>289</v>
      </c>
      <c r="G28" s="137">
        <f>ROUNDUP(Eingabe!J73,0)</f>
        <v>304</v>
      </c>
      <c r="H28" s="137">
        <f>ROUNDUP(Eingabe!K73,0)</f>
        <v>319</v>
      </c>
      <c r="I28" s="143">
        <f>ROUNDUP(Eingabe!N73,0)</f>
        <v>120</v>
      </c>
      <c r="J28" s="143">
        <f>ROUNDUP(Eingabe!O73,0)</f>
        <v>122</v>
      </c>
      <c r="K28" s="143">
        <f>ROUNDUP(Eingabe!P73,0)</f>
        <v>129</v>
      </c>
      <c r="L28" s="143">
        <f>ROUNDUP(Eingabe!Q73,0)</f>
        <v>135</v>
      </c>
      <c r="M28" s="143">
        <f>ROUNDUP(Eingabe!R73,0)</f>
        <v>142</v>
      </c>
      <c r="N28" s="2">
        <f>ROUNDUP(Eingabe!U73,0)</f>
        <v>70</v>
      </c>
      <c r="O28" s="2">
        <f>ROUNDUP(Eingabe!V73,0)</f>
        <v>71</v>
      </c>
      <c r="P28" s="2">
        <f>ROUNDUP(Eingabe!W73,0)</f>
        <v>75</v>
      </c>
      <c r="Q28" s="2">
        <f>ROUNDUP(Eingabe!X73,0)</f>
        <v>79</v>
      </c>
      <c r="R28" s="2">
        <f>ROUNDUP(Eingabe!Y73,0)</f>
        <v>83</v>
      </c>
      <c r="S28" s="163">
        <f>ROUNDUP(Eingabe!AB73,0)</f>
        <v>45</v>
      </c>
      <c r="T28" s="163">
        <f>ROUNDUP(Eingabe!AC73,0)</f>
        <v>46</v>
      </c>
      <c r="U28" s="163">
        <f>ROUNDUP(Eingabe!AD73,0)</f>
        <v>48</v>
      </c>
      <c r="V28" s="163">
        <f>ROUNDUP(Eingabe!AE73,0)</f>
        <v>51</v>
      </c>
      <c r="W28" s="163">
        <f>ROUNDUP(Eingabe!AF73,0)</f>
        <v>53</v>
      </c>
    </row>
    <row r="29" spans="1:23" x14ac:dyDescent="0.25">
      <c r="A29" s="323">
        <f>Eingabe!B74</f>
        <v>4101</v>
      </c>
      <c r="B29" s="152" t="s">
        <v>6</v>
      </c>
      <c r="C29" s="154">
        <f>Eingabe!C74</f>
        <v>4200</v>
      </c>
      <c r="D29" s="137">
        <f>ROUNDUP(Eingabe!G74,0)</f>
        <v>285</v>
      </c>
      <c r="E29" s="137">
        <f>ROUNDUP(Eingabe!H74,0)</f>
        <v>291</v>
      </c>
      <c r="F29" s="137">
        <f>ROUNDUP(Eingabe!I74,0)</f>
        <v>305</v>
      </c>
      <c r="G29" s="137">
        <f>ROUNDUP(Eingabe!J74,0)</f>
        <v>320</v>
      </c>
      <c r="H29" s="137">
        <f>ROUNDUP(Eingabe!K74,0)</f>
        <v>337</v>
      </c>
      <c r="I29" s="143">
        <f>ROUNDUP(Eingabe!N74,0)</f>
        <v>128</v>
      </c>
      <c r="J29" s="143">
        <f>ROUNDUP(Eingabe!O74,0)</f>
        <v>130</v>
      </c>
      <c r="K29" s="143">
        <f>ROUNDUP(Eingabe!P74,0)</f>
        <v>137</v>
      </c>
      <c r="L29" s="143">
        <f>ROUNDUP(Eingabe!Q74,0)</f>
        <v>144</v>
      </c>
      <c r="M29" s="143">
        <f>ROUNDUP(Eingabe!R74,0)</f>
        <v>151</v>
      </c>
      <c r="N29" s="2">
        <f>ROUNDUP(Eingabe!U74,0)</f>
        <v>75</v>
      </c>
      <c r="O29" s="2">
        <f>ROUNDUP(Eingabe!V74,0)</f>
        <v>77</v>
      </c>
      <c r="P29" s="2">
        <f>ROUNDUP(Eingabe!W74,0)</f>
        <v>80</v>
      </c>
      <c r="Q29" s="2">
        <f>ROUNDUP(Eingabe!X74,0)</f>
        <v>84</v>
      </c>
      <c r="R29" s="2">
        <f>ROUNDUP(Eingabe!Y74,0)</f>
        <v>89</v>
      </c>
      <c r="S29" s="163">
        <f>ROUNDUP(Eingabe!AB74,0)</f>
        <v>49</v>
      </c>
      <c r="T29" s="163">
        <f>ROUNDUP(Eingabe!AC74,0)</f>
        <v>50</v>
      </c>
      <c r="U29" s="163">
        <f>ROUNDUP(Eingabe!AD74,0)</f>
        <v>52</v>
      </c>
      <c r="V29" s="163">
        <f>ROUNDUP(Eingabe!AE74,0)</f>
        <v>55</v>
      </c>
      <c r="W29" s="163">
        <f>ROUNDUP(Eingabe!AF74,0)</f>
        <v>58</v>
      </c>
    </row>
    <row r="30" spans="1:23" x14ac:dyDescent="0.25">
      <c r="A30" s="323">
        <f>Eingabe!B75</f>
        <v>4201</v>
      </c>
      <c r="B30" s="152" t="s">
        <v>6</v>
      </c>
      <c r="C30" s="154">
        <f>Eingabe!C75</f>
        <v>4300</v>
      </c>
      <c r="D30" s="137">
        <f>ROUNDUP(Eingabe!G75,0)</f>
        <v>300</v>
      </c>
      <c r="E30" s="137">
        <f>ROUNDUP(Eingabe!H75,0)</f>
        <v>306</v>
      </c>
      <c r="F30" s="137">
        <f>ROUNDUP(Eingabe!I75,0)</f>
        <v>321</v>
      </c>
      <c r="G30" s="137">
        <f>ROUNDUP(Eingabe!J75,0)</f>
        <v>337</v>
      </c>
      <c r="H30" s="137">
        <f>ROUNDUP(Eingabe!K75,0)</f>
        <v>354</v>
      </c>
      <c r="I30" s="143">
        <f>ROUNDUP(Eingabe!N75,0)</f>
        <v>135</v>
      </c>
      <c r="J30" s="143">
        <f>ROUNDUP(Eingabe!O75,0)</f>
        <v>138</v>
      </c>
      <c r="K30" s="143">
        <f>ROUNDUP(Eingabe!P75,0)</f>
        <v>145</v>
      </c>
      <c r="L30" s="143">
        <f>ROUNDUP(Eingabe!Q75,0)</f>
        <v>152</v>
      </c>
      <c r="M30" s="143">
        <f>ROUNDUP(Eingabe!R75,0)</f>
        <v>159</v>
      </c>
      <c r="N30" s="2">
        <f>ROUNDUP(Eingabe!U75,0)</f>
        <v>80</v>
      </c>
      <c r="O30" s="2">
        <f>ROUNDUP(Eingabe!V75,0)</f>
        <v>82</v>
      </c>
      <c r="P30" s="2">
        <f>ROUNDUP(Eingabe!W75,0)</f>
        <v>86</v>
      </c>
      <c r="Q30" s="2">
        <f>ROUNDUP(Eingabe!X75,0)</f>
        <v>90</v>
      </c>
      <c r="R30" s="2">
        <f>ROUNDUP(Eingabe!Y75,0)</f>
        <v>94</v>
      </c>
      <c r="S30" s="163">
        <f>ROUNDUP(Eingabe!AB75,0)</f>
        <v>53</v>
      </c>
      <c r="T30" s="163">
        <f>ROUNDUP(Eingabe!AC75,0)</f>
        <v>54</v>
      </c>
      <c r="U30" s="163">
        <f>ROUNDUP(Eingabe!AD75,0)</f>
        <v>56</v>
      </c>
      <c r="V30" s="163">
        <f>ROUNDUP(Eingabe!AE75,0)</f>
        <v>59</v>
      </c>
      <c r="W30" s="163">
        <f>ROUNDUP(Eingabe!AF75,0)</f>
        <v>62</v>
      </c>
    </row>
    <row r="31" spans="1:23" x14ac:dyDescent="0.25">
      <c r="A31" s="323">
        <f>Eingabe!B76</f>
        <v>4301</v>
      </c>
      <c r="B31" s="152" t="s">
        <v>6</v>
      </c>
      <c r="C31" s="154">
        <f>Eingabe!C76</f>
        <v>4400</v>
      </c>
      <c r="D31" s="137">
        <f>ROUNDUP(Eingabe!G76,0)</f>
        <v>315</v>
      </c>
      <c r="E31" s="137">
        <f>ROUNDUP(Eingabe!H76,0)</f>
        <v>321</v>
      </c>
      <c r="F31" s="137">
        <f>ROUNDUP(Eingabe!I76,0)</f>
        <v>337</v>
      </c>
      <c r="G31" s="137">
        <f>ROUNDUP(Eingabe!J76,0)</f>
        <v>350</v>
      </c>
      <c r="H31" s="137">
        <f>ROUNDUP(Eingabe!K76,0)</f>
        <v>372</v>
      </c>
      <c r="I31" s="143">
        <f>ROUNDUP(Eingabe!N76,0)</f>
        <v>143</v>
      </c>
      <c r="J31" s="143">
        <f>ROUNDUP(Eingabe!O76,0)</f>
        <v>145</v>
      </c>
      <c r="K31" s="143">
        <f>ROUNDUP(Eingabe!P76,0)</f>
        <v>153</v>
      </c>
      <c r="L31" s="143">
        <f>ROUNDUP(Eingabe!Q76,0)</f>
        <v>161</v>
      </c>
      <c r="M31" s="143">
        <f>ROUNDUP(Eingabe!R76,0)</f>
        <v>168</v>
      </c>
      <c r="N31" s="2">
        <f>ROUNDUP(Eingabe!U76,0)</f>
        <v>85</v>
      </c>
      <c r="O31" s="2">
        <f>ROUNDUP(Eingabe!V76,0)</f>
        <v>87</v>
      </c>
      <c r="P31" s="2">
        <f>ROUNDUP(Eingabe!W76,0)</f>
        <v>91</v>
      </c>
      <c r="Q31" s="2">
        <f>ROUNDUP(Eingabe!X76,0)</f>
        <v>96</v>
      </c>
      <c r="R31" s="2">
        <f>ROUNDUP(Eingabe!Y76,0)</f>
        <v>100</v>
      </c>
      <c r="S31" s="163">
        <f>ROUNDUP(Eingabe!AB76,0)</f>
        <v>57</v>
      </c>
      <c r="T31" s="163">
        <f>ROUNDUP(Eingabe!AC76,0)</f>
        <v>57</v>
      </c>
      <c r="U31" s="163">
        <f>ROUNDUP(Eingabe!AD76,0)</f>
        <v>60</v>
      </c>
      <c r="V31" s="163">
        <f>ROUNDUP(Eingabe!AE76,0)</f>
        <v>63</v>
      </c>
      <c r="W31" s="163">
        <f>ROUNDUP(Eingabe!AF76,0)</f>
        <v>66</v>
      </c>
    </row>
    <row r="32" spans="1:23" x14ac:dyDescent="0.25">
      <c r="A32" s="323">
        <f>Eingabe!B77</f>
        <v>4401</v>
      </c>
      <c r="B32" s="152" t="s">
        <v>6</v>
      </c>
      <c r="C32" s="154">
        <f>Eingabe!C77</f>
        <v>4500</v>
      </c>
      <c r="D32" s="137">
        <f>ROUNDUP(Eingabe!G77,0)</f>
        <v>320</v>
      </c>
      <c r="E32" s="137">
        <f>ROUNDUP(Eingabe!H77,0)</f>
        <v>330</v>
      </c>
      <c r="F32" s="137">
        <f>ROUNDUP(Eingabe!I77,0)</f>
        <v>340</v>
      </c>
      <c r="G32" s="137">
        <f>ROUNDUP(Eingabe!J77,0)</f>
        <v>350</v>
      </c>
      <c r="H32" s="137">
        <f>ROUNDUP(Eingabe!K77,0)</f>
        <v>390</v>
      </c>
      <c r="I32" s="143">
        <f>ROUNDUP(Eingabe!N77,0)</f>
        <v>150</v>
      </c>
      <c r="J32" s="143">
        <f>ROUNDUP(Eingabe!O77,0)</f>
        <v>153</v>
      </c>
      <c r="K32" s="143">
        <f>ROUNDUP(Eingabe!P77,0)</f>
        <v>161</v>
      </c>
      <c r="L32" s="143">
        <f>ROUNDUP(Eingabe!Q77,0)</f>
        <v>169</v>
      </c>
      <c r="M32" s="143">
        <f>ROUNDUP(Eingabe!R77,0)</f>
        <v>177</v>
      </c>
      <c r="N32" s="2">
        <f>ROUNDUP(Eingabe!U77,0)</f>
        <v>90</v>
      </c>
      <c r="O32" s="2">
        <f>ROUNDUP(Eingabe!V77,0)</f>
        <v>92</v>
      </c>
      <c r="P32" s="2">
        <f>ROUNDUP(Eingabe!W77,0)</f>
        <v>96</v>
      </c>
      <c r="Q32" s="2">
        <f>ROUNDUP(Eingabe!X77,0)</f>
        <v>101</v>
      </c>
      <c r="R32" s="2">
        <f>ROUNDUP(Eingabe!Y77,0)</f>
        <v>106</v>
      </c>
      <c r="S32" s="163">
        <f>ROUNDUP(Eingabe!AB77,0)</f>
        <v>60</v>
      </c>
      <c r="T32" s="163">
        <f>ROUNDUP(Eingabe!AC77,0)</f>
        <v>61</v>
      </c>
      <c r="U32" s="163">
        <f>ROUNDUP(Eingabe!AD77,0)</f>
        <v>64</v>
      </c>
      <c r="V32" s="163">
        <f>ROUNDUP(Eingabe!AE77,0)</f>
        <v>67</v>
      </c>
      <c r="W32" s="163">
        <f>ROUNDUP(Eingabe!AF77,0)</f>
        <v>71</v>
      </c>
    </row>
    <row r="33" spans="1:23" x14ac:dyDescent="0.25">
      <c r="A33" s="323">
        <f>Eingabe!B78</f>
        <v>4501</v>
      </c>
      <c r="B33" s="152" t="s">
        <v>6</v>
      </c>
      <c r="C33" s="154">
        <f>Eingabe!C78</f>
        <v>4600</v>
      </c>
      <c r="D33" s="137">
        <f>ROUNDUP(Eingabe!G78,0)</f>
        <v>320</v>
      </c>
      <c r="E33" s="137">
        <f>ROUNDUP(Eingabe!H78,0)</f>
        <v>330</v>
      </c>
      <c r="F33" s="137">
        <f>ROUNDUP(Eingabe!I78,0)</f>
        <v>340</v>
      </c>
      <c r="G33" s="137">
        <f>ROUNDUP(Eingabe!J78,0)</f>
        <v>350</v>
      </c>
      <c r="H33" s="137">
        <f>ROUNDUP(Eingabe!K78,0)</f>
        <v>390</v>
      </c>
      <c r="I33" s="143">
        <f>ROUNDUP(Eingabe!N78,0)</f>
        <v>158</v>
      </c>
      <c r="J33" s="143">
        <f>ROUNDUP(Eingabe!O78,0)</f>
        <v>161</v>
      </c>
      <c r="K33" s="143">
        <f>ROUNDUP(Eingabe!P78,0)</f>
        <v>169</v>
      </c>
      <c r="L33" s="143">
        <f>ROUNDUP(Eingabe!Q78,0)</f>
        <v>177</v>
      </c>
      <c r="M33" s="143">
        <f>ROUNDUP(Eingabe!R78,0)</f>
        <v>186</v>
      </c>
      <c r="N33" s="2">
        <f>ROUNDUP(Eingabe!U78,0)</f>
        <v>95</v>
      </c>
      <c r="O33" s="2">
        <f>ROUNDUP(Eingabe!V78,0)</f>
        <v>97</v>
      </c>
      <c r="P33" s="2">
        <f>ROUNDUP(Eingabe!W78,0)</f>
        <v>102</v>
      </c>
      <c r="Q33" s="2">
        <f>ROUNDUP(Eingabe!X78,0)</f>
        <v>107</v>
      </c>
      <c r="R33" s="2">
        <f>ROUNDUP(Eingabe!Y78,0)</f>
        <v>112</v>
      </c>
      <c r="S33" s="163">
        <f>ROUNDUP(Eingabe!AB78,0)</f>
        <v>64</v>
      </c>
      <c r="T33" s="163">
        <f>ROUNDUP(Eingabe!AC78,0)</f>
        <v>65</v>
      </c>
      <c r="U33" s="163">
        <f>ROUNDUP(Eingabe!AD78,0)</f>
        <v>68</v>
      </c>
      <c r="V33" s="163">
        <f>ROUNDUP(Eingabe!AE78,0)</f>
        <v>72</v>
      </c>
      <c r="W33" s="163">
        <f>ROUNDUP(Eingabe!AF78,0)</f>
        <v>75</v>
      </c>
    </row>
    <row r="34" spans="1:23" x14ac:dyDescent="0.25">
      <c r="A34" s="323">
        <f>Eingabe!B79</f>
        <v>4601</v>
      </c>
      <c r="B34" s="152" t="s">
        <v>6</v>
      </c>
      <c r="C34" s="154">
        <f>Eingabe!C79</f>
        <v>4700</v>
      </c>
      <c r="D34" s="137">
        <f>ROUNDUP(Eingabe!G79,0)</f>
        <v>320</v>
      </c>
      <c r="E34" s="137">
        <f>ROUNDUP(Eingabe!H79,0)</f>
        <v>330</v>
      </c>
      <c r="F34" s="137">
        <f>ROUNDUP(Eingabe!I79,0)</f>
        <v>340</v>
      </c>
      <c r="G34" s="137">
        <f>ROUNDUP(Eingabe!J79,0)</f>
        <v>350</v>
      </c>
      <c r="H34" s="137">
        <f>ROUNDUP(Eingabe!K79,0)</f>
        <v>390</v>
      </c>
      <c r="I34" s="143">
        <f>ROUNDUP(Eingabe!N79,0)</f>
        <v>165</v>
      </c>
      <c r="J34" s="143">
        <f>ROUNDUP(Eingabe!O79,0)</f>
        <v>168</v>
      </c>
      <c r="K34" s="143">
        <f>ROUNDUP(Eingabe!P79,0)</f>
        <v>177</v>
      </c>
      <c r="L34" s="143">
        <f>ROUNDUP(Eingabe!Q79,0)</f>
        <v>186</v>
      </c>
      <c r="M34" s="143">
        <f>ROUNDUP(Eingabe!R79,0)</f>
        <v>195</v>
      </c>
      <c r="N34" s="2">
        <f>ROUNDUP(Eingabe!U79,0)</f>
        <v>100</v>
      </c>
      <c r="O34" s="2">
        <f>ROUNDUP(Eingabe!V79,0)</f>
        <v>102</v>
      </c>
      <c r="P34" s="2">
        <f>ROUNDUP(Eingabe!W79,0)</f>
        <v>107</v>
      </c>
      <c r="Q34" s="2">
        <f>ROUNDUP(Eingabe!X79,0)</f>
        <v>112</v>
      </c>
      <c r="R34" s="2">
        <f>ROUNDUP(Eingabe!Y79,0)</f>
        <v>118</v>
      </c>
      <c r="S34" s="163">
        <f>ROUNDUP(Eingabe!AB79,0)</f>
        <v>68</v>
      </c>
      <c r="T34" s="163">
        <f>ROUNDUP(Eingabe!AC79,0)</f>
        <v>69</v>
      </c>
      <c r="U34" s="163">
        <f>ROUNDUP(Eingabe!AD79,0)</f>
        <v>72</v>
      </c>
      <c r="V34" s="163">
        <f>ROUNDUP(Eingabe!AE79,0)</f>
        <v>76</v>
      </c>
      <c r="W34" s="163">
        <f>ROUNDUP(Eingabe!AF79,0)</f>
        <v>80</v>
      </c>
    </row>
    <row r="35" spans="1:23" x14ac:dyDescent="0.25">
      <c r="A35" s="323">
        <f>Eingabe!B80</f>
        <v>4701</v>
      </c>
      <c r="B35" s="152" t="s">
        <v>6</v>
      </c>
      <c r="C35" s="154">
        <f>Eingabe!C80</f>
        <v>4800</v>
      </c>
      <c r="D35" s="137">
        <f>ROUNDUP(Eingabe!G80,0)</f>
        <v>320</v>
      </c>
      <c r="E35" s="137">
        <f>ROUNDUP(Eingabe!H80,0)</f>
        <v>330</v>
      </c>
      <c r="F35" s="137">
        <f>ROUNDUP(Eingabe!I80,0)</f>
        <v>340</v>
      </c>
      <c r="G35" s="137">
        <f>ROUNDUP(Eingabe!J80,0)</f>
        <v>350</v>
      </c>
      <c r="H35" s="137">
        <f>ROUNDUP(Eingabe!K80,0)</f>
        <v>390</v>
      </c>
      <c r="I35" s="143">
        <f>ROUNDUP(Eingabe!N80,0)</f>
        <v>173</v>
      </c>
      <c r="J35" s="143">
        <f>ROUNDUP(Eingabe!O80,0)</f>
        <v>176</v>
      </c>
      <c r="K35" s="143">
        <f>ROUNDUP(Eingabe!P80,0)</f>
        <v>185</v>
      </c>
      <c r="L35" s="143">
        <f>ROUNDUP(Eingabe!Q80,0)</f>
        <v>194</v>
      </c>
      <c r="M35" s="143">
        <f>ROUNDUP(Eingabe!R80,0)</f>
        <v>204</v>
      </c>
      <c r="N35" s="2">
        <f>ROUNDUP(Eingabe!U80,0)</f>
        <v>105</v>
      </c>
      <c r="O35" s="2">
        <f>ROUNDUP(Eingabe!V80,0)</f>
        <v>107</v>
      </c>
      <c r="P35" s="2">
        <f>ROUNDUP(Eingabe!W80,0)</f>
        <v>112</v>
      </c>
      <c r="Q35" s="2">
        <f>ROUNDUP(Eingabe!X80,0)</f>
        <v>118</v>
      </c>
      <c r="R35" s="2">
        <f>ROUNDUP(Eingabe!Y80,0)</f>
        <v>124</v>
      </c>
      <c r="S35" s="163">
        <f>ROUNDUP(Eingabe!AB80,0)</f>
        <v>72</v>
      </c>
      <c r="T35" s="163">
        <f>ROUNDUP(Eingabe!AC80,0)</f>
        <v>73</v>
      </c>
      <c r="U35" s="163">
        <f>ROUNDUP(Eingabe!AD80,0)</f>
        <v>76</v>
      </c>
      <c r="V35" s="163">
        <f>ROUNDUP(Eingabe!AE80,0)</f>
        <v>80</v>
      </c>
      <c r="W35" s="163">
        <f>ROUNDUP(Eingabe!AF80,0)</f>
        <v>84</v>
      </c>
    </row>
    <row r="36" spans="1:23" x14ac:dyDescent="0.25">
      <c r="A36" s="323">
        <f>Eingabe!B81</f>
        <v>4801</v>
      </c>
      <c r="B36" s="152" t="s">
        <v>6</v>
      </c>
      <c r="C36" s="154">
        <f>Eingabe!C81</f>
        <v>4900</v>
      </c>
      <c r="D36" s="137">
        <f>ROUNDUP(Eingabe!G81,0)</f>
        <v>320</v>
      </c>
      <c r="E36" s="137">
        <f>ROUNDUP(Eingabe!H81,0)</f>
        <v>330</v>
      </c>
      <c r="F36" s="137">
        <f>ROUNDUP(Eingabe!I81,0)</f>
        <v>340</v>
      </c>
      <c r="G36" s="137">
        <f>ROUNDUP(Eingabe!J81,0)</f>
        <v>350</v>
      </c>
      <c r="H36" s="137">
        <f>ROUNDUP(Eingabe!K81,0)</f>
        <v>390</v>
      </c>
      <c r="I36" s="143">
        <f>ROUNDUP(Eingabe!N81,0)</f>
        <v>180</v>
      </c>
      <c r="J36" s="143">
        <f>ROUNDUP(Eingabe!O81,0)</f>
        <v>184</v>
      </c>
      <c r="K36" s="143">
        <f>ROUNDUP(Eingabe!P81,0)</f>
        <v>193</v>
      </c>
      <c r="L36" s="143">
        <f>ROUNDUP(Eingabe!Q81,0)</f>
        <v>203</v>
      </c>
      <c r="M36" s="143">
        <f>ROUNDUP(Eingabe!R81,0)</f>
        <v>213</v>
      </c>
      <c r="N36" s="2">
        <f>ROUNDUP(Eingabe!U81,0)</f>
        <v>110</v>
      </c>
      <c r="O36" s="2">
        <f>ROUNDUP(Eingabe!V81,0)</f>
        <v>112</v>
      </c>
      <c r="P36" s="2">
        <f>ROUNDUP(Eingabe!W81,0)</f>
        <v>118</v>
      </c>
      <c r="Q36" s="2">
        <f>ROUNDUP(Eingabe!X81,0)</f>
        <v>124</v>
      </c>
      <c r="R36" s="2">
        <f>ROUNDUP(Eingabe!Y81,0)</f>
        <v>130</v>
      </c>
      <c r="S36" s="163">
        <f>ROUNDUP(Eingabe!AB81,0)</f>
        <v>75</v>
      </c>
      <c r="T36" s="163">
        <f>ROUNDUP(Eingabe!AC81,0)</f>
        <v>77</v>
      </c>
      <c r="U36" s="163">
        <f>ROUNDUP(Eingabe!AD81,0)</f>
        <v>80</v>
      </c>
      <c r="V36" s="163">
        <f>ROUNDUP(Eingabe!AE81,0)</f>
        <v>84</v>
      </c>
      <c r="W36" s="163">
        <f>ROUNDUP(Eingabe!AF81,0)</f>
        <v>89</v>
      </c>
    </row>
    <row r="37" spans="1:23" x14ac:dyDescent="0.25">
      <c r="A37" s="323">
        <f>Eingabe!B82</f>
        <v>4901</v>
      </c>
      <c r="B37" s="152" t="s">
        <v>6</v>
      </c>
      <c r="C37" s="154">
        <f>Eingabe!C82</f>
        <v>5000</v>
      </c>
      <c r="D37" s="137">
        <f>ROUNDUP(Eingabe!G82,0)</f>
        <v>320</v>
      </c>
      <c r="E37" s="137">
        <f>ROUNDUP(Eingabe!H82,0)</f>
        <v>330</v>
      </c>
      <c r="F37" s="137">
        <f>ROUNDUP(Eingabe!I82,0)</f>
        <v>340</v>
      </c>
      <c r="G37" s="137">
        <f>ROUNDUP(Eingabe!J82,0)</f>
        <v>350</v>
      </c>
      <c r="H37" s="137">
        <f>ROUNDUP(Eingabe!K82,0)</f>
        <v>390</v>
      </c>
      <c r="I37" s="143">
        <f>ROUNDUP(Eingabe!N82,0)</f>
        <v>188</v>
      </c>
      <c r="J37" s="143">
        <f>ROUNDUP(Eingabe!O82,0)</f>
        <v>191</v>
      </c>
      <c r="K37" s="143">
        <f>ROUNDUP(Eingabe!P82,0)</f>
        <v>201</v>
      </c>
      <c r="L37" s="143">
        <f>ROUNDUP(Eingabe!Q82,0)</f>
        <v>211</v>
      </c>
      <c r="M37" s="143">
        <f>ROUNDUP(Eingabe!R82,0)</f>
        <v>221</v>
      </c>
      <c r="N37" s="2">
        <f>ROUNDUP(Eingabe!U82,0)</f>
        <v>115</v>
      </c>
      <c r="O37" s="2">
        <f>ROUNDUP(Eingabe!V82,0)</f>
        <v>117</v>
      </c>
      <c r="P37" s="2">
        <f>ROUNDUP(Eingabe!W82,0)</f>
        <v>123</v>
      </c>
      <c r="Q37" s="2">
        <f>ROUNDUP(Eingabe!X82,0)</f>
        <v>129</v>
      </c>
      <c r="R37" s="2">
        <f>ROUNDUP(Eingabe!Y82,0)</f>
        <v>136</v>
      </c>
      <c r="S37" s="163">
        <f>ROUNDUP(Eingabe!AB82,0)</f>
        <v>79</v>
      </c>
      <c r="T37" s="163">
        <f>ROUNDUP(Eingabe!AC82,0)</f>
        <v>80</v>
      </c>
      <c r="U37" s="163">
        <f>ROUNDUP(Eingabe!AD82,0)</f>
        <v>84</v>
      </c>
      <c r="V37" s="163">
        <f>ROUNDUP(Eingabe!AE82,0)</f>
        <v>89</v>
      </c>
      <c r="W37" s="163">
        <f>ROUNDUP(Eingabe!AF82,0)</f>
        <v>93</v>
      </c>
    </row>
    <row r="38" spans="1:23" x14ac:dyDescent="0.25">
      <c r="A38" s="323">
        <f>Eingabe!B83</f>
        <v>5001</v>
      </c>
      <c r="B38" s="152" t="s">
        <v>6</v>
      </c>
      <c r="C38" s="154">
        <f>Eingabe!C83</f>
        <v>5100</v>
      </c>
      <c r="D38" s="137">
        <f>ROUNDUP(Eingabe!G83,0)</f>
        <v>320</v>
      </c>
      <c r="E38" s="137">
        <f>ROUNDUP(Eingabe!H83,0)</f>
        <v>330</v>
      </c>
      <c r="F38" s="137">
        <f>ROUNDUP(Eingabe!I83,0)</f>
        <v>340</v>
      </c>
      <c r="G38" s="137">
        <f>ROUNDUP(Eingabe!J83,0)</f>
        <v>350</v>
      </c>
      <c r="H38" s="137">
        <f>ROUNDUP(Eingabe!K83,0)</f>
        <v>390</v>
      </c>
      <c r="I38" s="143">
        <f>ROUNDUP(Eingabe!N83,0)</f>
        <v>195</v>
      </c>
      <c r="J38" s="143">
        <f>ROUNDUP(Eingabe!O83,0)</f>
        <v>199</v>
      </c>
      <c r="K38" s="143">
        <f>ROUNDUP(Eingabe!P83,0)</f>
        <v>209</v>
      </c>
      <c r="L38" s="143">
        <f>ROUNDUP(Eingabe!Q83,0)</f>
        <v>219</v>
      </c>
      <c r="M38" s="143">
        <f>ROUNDUP(Eingabe!R83,0)</f>
        <v>230</v>
      </c>
      <c r="N38" s="2">
        <f>ROUNDUP(Eingabe!U83,0)</f>
        <v>120</v>
      </c>
      <c r="O38" s="2">
        <f>ROUNDUP(Eingabe!V83,0)</f>
        <v>122</v>
      </c>
      <c r="P38" s="2">
        <f>ROUNDUP(Eingabe!W83,0)</f>
        <v>129</v>
      </c>
      <c r="Q38" s="2">
        <f>ROUNDUP(Eingabe!X83,0)</f>
        <v>135</v>
      </c>
      <c r="R38" s="2">
        <f>ROUNDUP(Eingabe!Y83,0)</f>
        <v>142</v>
      </c>
      <c r="S38" s="163">
        <f>ROUNDUP(Eingabe!AB83,0)</f>
        <v>83</v>
      </c>
      <c r="T38" s="163">
        <f>ROUNDUP(Eingabe!AC83,0)</f>
        <v>84</v>
      </c>
      <c r="U38" s="163">
        <f>ROUNDUP(Eingabe!AD83,0)</f>
        <v>88</v>
      </c>
      <c r="V38" s="163">
        <f>ROUNDUP(Eingabe!AE83,0)</f>
        <v>93</v>
      </c>
      <c r="W38" s="163">
        <f>ROUNDUP(Eingabe!AF83,0)</f>
        <v>97</v>
      </c>
    </row>
    <row r="39" spans="1:23" x14ac:dyDescent="0.25">
      <c r="A39" s="323">
        <f>Eingabe!B84</f>
        <v>5101</v>
      </c>
      <c r="B39" s="152" t="s">
        <v>6</v>
      </c>
      <c r="C39" s="154">
        <f>Eingabe!C84</f>
        <v>5200</v>
      </c>
      <c r="D39" s="137">
        <f>ROUNDUP(Eingabe!G84,0)</f>
        <v>320</v>
      </c>
      <c r="E39" s="137">
        <f>ROUNDUP(Eingabe!H84,0)</f>
        <v>330</v>
      </c>
      <c r="F39" s="137">
        <f>ROUNDUP(Eingabe!I84,0)</f>
        <v>340</v>
      </c>
      <c r="G39" s="137">
        <f>ROUNDUP(Eingabe!J84,0)</f>
        <v>350</v>
      </c>
      <c r="H39" s="137">
        <f>ROUNDUP(Eingabe!K84,0)</f>
        <v>390</v>
      </c>
      <c r="I39" s="143">
        <f>ROUNDUP(Eingabe!N84,0)</f>
        <v>203</v>
      </c>
      <c r="J39" s="143">
        <f>ROUNDUP(Eingabe!O84,0)</f>
        <v>207</v>
      </c>
      <c r="K39" s="143">
        <f>ROUNDUP(Eingabe!P84,0)</f>
        <v>217</v>
      </c>
      <c r="L39" s="143">
        <f>ROUNDUP(Eingabe!Q84,0)</f>
        <v>228</v>
      </c>
      <c r="M39" s="143">
        <f>ROUNDUP(Eingabe!R84,0)</f>
        <v>239</v>
      </c>
      <c r="N39" s="2">
        <f>ROUNDUP(Eingabe!U84,0)</f>
        <v>125</v>
      </c>
      <c r="O39" s="2">
        <f>ROUNDUP(Eingabe!V84,0)</f>
        <v>128</v>
      </c>
      <c r="P39" s="2">
        <f>ROUNDUP(Eingabe!W84,0)</f>
        <v>134</v>
      </c>
      <c r="Q39" s="2">
        <f>ROUNDUP(Eingabe!X84,0)</f>
        <v>141</v>
      </c>
      <c r="R39" s="2">
        <f>ROUNDUP(Eingabe!Y84,0)</f>
        <v>148</v>
      </c>
      <c r="S39" s="163">
        <f>ROUNDUP(Eingabe!AB84,0)</f>
        <v>87</v>
      </c>
      <c r="T39" s="163">
        <f>ROUNDUP(Eingabe!AC84,0)</f>
        <v>88</v>
      </c>
      <c r="U39" s="163">
        <f>ROUNDUP(Eingabe!AD84,0)</f>
        <v>92</v>
      </c>
      <c r="V39" s="163">
        <f>ROUNDUP(Eingabe!AE84,0)</f>
        <v>97</v>
      </c>
      <c r="W39" s="163">
        <f>ROUNDUP(Eingabe!AF84,0)</f>
        <v>102</v>
      </c>
    </row>
    <row r="40" spans="1:23" x14ac:dyDescent="0.25">
      <c r="A40" s="323">
        <f>Eingabe!B85</f>
        <v>5201</v>
      </c>
      <c r="B40" s="152" t="s">
        <v>6</v>
      </c>
      <c r="C40" s="154">
        <f>Eingabe!C85</f>
        <v>5300</v>
      </c>
      <c r="D40" s="137">
        <f>ROUNDUP(Eingabe!G85,0)</f>
        <v>320</v>
      </c>
      <c r="E40" s="137">
        <f>ROUNDUP(Eingabe!H85,0)</f>
        <v>330</v>
      </c>
      <c r="F40" s="137">
        <f>ROUNDUP(Eingabe!I85,0)</f>
        <v>340</v>
      </c>
      <c r="G40" s="137">
        <f>ROUNDUP(Eingabe!J85,0)</f>
        <v>350</v>
      </c>
      <c r="H40" s="137">
        <f>ROUNDUP(Eingabe!K85,0)</f>
        <v>390</v>
      </c>
      <c r="I40" s="143">
        <f>ROUNDUP(Eingabe!N85,0)</f>
        <v>210</v>
      </c>
      <c r="J40" s="143">
        <f>ROUNDUP(Eingabe!O85,0)</f>
        <v>214</v>
      </c>
      <c r="K40" s="143">
        <f>ROUNDUP(Eingabe!P85,0)</f>
        <v>225</v>
      </c>
      <c r="L40" s="143">
        <f>ROUNDUP(Eingabe!Q85,0)</f>
        <v>236</v>
      </c>
      <c r="M40" s="143">
        <f>ROUNDUP(Eingabe!R85,0)</f>
        <v>248</v>
      </c>
      <c r="N40" s="2">
        <f>ROUNDUP(Eingabe!U85,0)</f>
        <v>130</v>
      </c>
      <c r="O40" s="2">
        <f>ROUNDUP(Eingabe!V85,0)</f>
        <v>133</v>
      </c>
      <c r="P40" s="2">
        <f>ROUNDUP(Eingabe!W85,0)</f>
        <v>139</v>
      </c>
      <c r="Q40" s="2">
        <f>ROUNDUP(Eingabe!X85,0)</f>
        <v>146</v>
      </c>
      <c r="R40" s="2">
        <f>ROUNDUP(Eingabe!Y85,0)</f>
        <v>154</v>
      </c>
      <c r="S40" s="163">
        <f>ROUNDUP(Eingabe!AB85,0)</f>
        <v>90</v>
      </c>
      <c r="T40" s="163">
        <f>ROUNDUP(Eingabe!AC85,0)</f>
        <v>92</v>
      </c>
      <c r="U40" s="163">
        <f>ROUNDUP(Eingabe!AD85,0)</f>
        <v>96</v>
      </c>
      <c r="V40" s="163">
        <f>ROUNDUP(Eingabe!AE85,0)</f>
        <v>101</v>
      </c>
      <c r="W40" s="163">
        <f>ROUNDUP(Eingabe!AF85,0)</f>
        <v>106</v>
      </c>
    </row>
    <row r="41" spans="1:23" x14ac:dyDescent="0.25">
      <c r="A41" s="323">
        <f>Eingabe!B86</f>
        <v>5301</v>
      </c>
      <c r="B41" s="152" t="s">
        <v>6</v>
      </c>
      <c r="C41" s="154">
        <f>Eingabe!C86</f>
        <v>5400</v>
      </c>
      <c r="D41" s="137">
        <f>ROUNDUP(Eingabe!G86,0)</f>
        <v>320</v>
      </c>
      <c r="E41" s="137">
        <f>ROUNDUP(Eingabe!H86,0)</f>
        <v>330</v>
      </c>
      <c r="F41" s="137">
        <f>ROUNDUP(Eingabe!I86,0)</f>
        <v>340</v>
      </c>
      <c r="G41" s="137">
        <f>ROUNDUP(Eingabe!J86,0)</f>
        <v>350</v>
      </c>
      <c r="H41" s="137">
        <f>ROUNDUP(Eingabe!K86,0)</f>
        <v>390</v>
      </c>
      <c r="I41" s="143">
        <f>ROUNDUP(Eingabe!N86,0)</f>
        <v>218</v>
      </c>
      <c r="J41" s="143">
        <f>ROUNDUP(Eingabe!O86,0)</f>
        <v>222</v>
      </c>
      <c r="K41" s="143">
        <f>ROUNDUP(Eingabe!P86,0)</f>
        <v>233</v>
      </c>
      <c r="L41" s="143">
        <f>ROUNDUP(Eingabe!Q86,0)</f>
        <v>245</v>
      </c>
      <c r="M41" s="143">
        <f>ROUNDUP(Eingabe!R86,0)</f>
        <v>257</v>
      </c>
      <c r="N41" s="2">
        <f>ROUNDUP(Eingabe!U86,0)</f>
        <v>135</v>
      </c>
      <c r="O41" s="2">
        <f>ROUNDUP(Eingabe!V86,0)</f>
        <v>138</v>
      </c>
      <c r="P41" s="2">
        <f>ROUNDUP(Eingabe!W86,0)</f>
        <v>145</v>
      </c>
      <c r="Q41" s="2">
        <f>ROUNDUP(Eingabe!X86,0)</f>
        <v>152</v>
      </c>
      <c r="R41" s="2">
        <f>ROUNDUP(Eingabe!Y86,0)</f>
        <v>159</v>
      </c>
      <c r="S41" s="163">
        <f>ROUNDUP(Eingabe!AB86,0)</f>
        <v>94</v>
      </c>
      <c r="T41" s="163">
        <f>ROUNDUP(Eingabe!AC86,0)</f>
        <v>96</v>
      </c>
      <c r="U41" s="163">
        <f>ROUNDUP(Eingabe!AD86,0)</f>
        <v>100</v>
      </c>
      <c r="V41" s="163">
        <f>ROUNDUP(Eingabe!AE86,0)</f>
        <v>105</v>
      </c>
      <c r="W41" s="163">
        <f>ROUNDUP(Eingabe!AF86,0)</f>
        <v>111</v>
      </c>
    </row>
    <row r="42" spans="1:23" x14ac:dyDescent="0.25">
      <c r="A42" s="323">
        <f>Eingabe!B87</f>
        <v>5401</v>
      </c>
      <c r="B42" s="152" t="s">
        <v>6</v>
      </c>
      <c r="C42" s="154">
        <f>Eingabe!C87</f>
        <v>5500</v>
      </c>
      <c r="D42" s="137">
        <f>ROUNDUP(Eingabe!G87,0)</f>
        <v>320</v>
      </c>
      <c r="E42" s="137">
        <f>ROUNDUP(Eingabe!H87,0)</f>
        <v>330</v>
      </c>
      <c r="F42" s="137">
        <f>ROUNDUP(Eingabe!I87,0)</f>
        <v>340</v>
      </c>
      <c r="G42" s="137">
        <f>ROUNDUP(Eingabe!J87,0)</f>
        <v>350</v>
      </c>
      <c r="H42" s="137">
        <f>ROUNDUP(Eingabe!K87,0)</f>
        <v>390</v>
      </c>
      <c r="I42" s="143">
        <f>ROUNDUP(Eingabe!N87,0)</f>
        <v>225</v>
      </c>
      <c r="J42" s="143">
        <f>ROUNDUP(Eingabe!O87,0)</f>
        <v>230</v>
      </c>
      <c r="K42" s="143">
        <f>ROUNDUP(Eingabe!P87,0)</f>
        <v>241</v>
      </c>
      <c r="L42" s="143">
        <f>ROUNDUP(Eingabe!Q87,0)</f>
        <v>253</v>
      </c>
      <c r="M42" s="143">
        <f>ROUNDUP(Eingabe!R87,0)</f>
        <v>266</v>
      </c>
      <c r="N42" s="2">
        <f>ROUNDUP(Eingabe!U87,0)</f>
        <v>140</v>
      </c>
      <c r="O42" s="2">
        <f>ROUNDUP(Eingabe!V87,0)</f>
        <v>143</v>
      </c>
      <c r="P42" s="2">
        <f>ROUNDUP(Eingabe!W87,0)</f>
        <v>150</v>
      </c>
      <c r="Q42" s="2">
        <f>ROUNDUP(Eingabe!X87,0)</f>
        <v>157</v>
      </c>
      <c r="R42" s="2">
        <f>ROUNDUP(Eingabe!Y87,0)</f>
        <v>165</v>
      </c>
      <c r="S42" s="163">
        <f>ROUNDUP(Eingabe!AB87,0)</f>
        <v>98</v>
      </c>
      <c r="T42" s="163">
        <f>ROUNDUP(Eingabe!AC87,0)</f>
        <v>99</v>
      </c>
      <c r="U42" s="163">
        <f>ROUNDUP(Eingabe!AD87,0)</f>
        <v>104</v>
      </c>
      <c r="V42" s="163">
        <f>ROUNDUP(Eingabe!AE87,0)</f>
        <v>110</v>
      </c>
      <c r="W42" s="163">
        <f>ROUNDUP(Eingabe!AF87,0)</f>
        <v>115</v>
      </c>
    </row>
    <row r="43" spans="1:23" x14ac:dyDescent="0.25">
      <c r="A43" s="323">
        <f>Eingabe!B88</f>
        <v>5501</v>
      </c>
      <c r="B43" s="152" t="s">
        <v>6</v>
      </c>
      <c r="C43" s="154">
        <f>Eingabe!C88</f>
        <v>5600</v>
      </c>
      <c r="D43" s="137">
        <f>ROUNDUP(Eingabe!G88,0)</f>
        <v>320</v>
      </c>
      <c r="E43" s="137">
        <f>ROUNDUP(Eingabe!H88,0)</f>
        <v>330</v>
      </c>
      <c r="F43" s="137">
        <f>ROUNDUP(Eingabe!I88,0)</f>
        <v>340</v>
      </c>
      <c r="G43" s="137">
        <f>ROUNDUP(Eingabe!J88,0)</f>
        <v>350</v>
      </c>
      <c r="H43" s="137">
        <f>ROUNDUP(Eingabe!K88,0)</f>
        <v>390</v>
      </c>
      <c r="I43" s="143">
        <f>ROUNDUP(Eingabe!N88,0)</f>
        <v>233</v>
      </c>
      <c r="J43" s="143">
        <f>ROUNDUP(Eingabe!O88,0)</f>
        <v>237</v>
      </c>
      <c r="K43" s="143">
        <f>ROUNDUP(Eingabe!P88,0)</f>
        <v>249</v>
      </c>
      <c r="L43" s="143">
        <f>ROUNDUP(Eingabe!Q88,0)</f>
        <v>261</v>
      </c>
      <c r="M43" s="143">
        <f>ROUNDUP(Eingabe!R88,0)</f>
        <v>275</v>
      </c>
      <c r="N43" s="2">
        <f>ROUNDUP(Eingabe!U88,0)</f>
        <v>145</v>
      </c>
      <c r="O43" s="2">
        <f>ROUNDUP(Eingabe!V88,0)</f>
        <v>148</v>
      </c>
      <c r="P43" s="2">
        <f>ROUNDUP(Eingabe!W88,0)</f>
        <v>155</v>
      </c>
      <c r="Q43" s="2">
        <f>ROUNDUP(Eingabe!X88,0)</f>
        <v>163</v>
      </c>
      <c r="R43" s="2">
        <f>ROUNDUP(Eingabe!Y88,0)</f>
        <v>171</v>
      </c>
      <c r="S43" s="163">
        <f>ROUNDUP(Eingabe!AB88,0)</f>
        <v>102</v>
      </c>
      <c r="T43" s="163">
        <f>ROUNDUP(Eingabe!AC88,0)</f>
        <v>103</v>
      </c>
      <c r="U43" s="163">
        <f>ROUNDUP(Eingabe!AD88,0)</f>
        <v>108</v>
      </c>
      <c r="V43" s="163">
        <f>ROUNDUP(Eingabe!AE88,0)</f>
        <v>114</v>
      </c>
      <c r="W43" s="163">
        <f>ROUNDUP(Eingabe!AF88,0)</f>
        <v>120</v>
      </c>
    </row>
    <row r="44" spans="1:23" x14ac:dyDescent="0.25">
      <c r="A44" s="323">
        <f>Eingabe!B89</f>
        <v>5601</v>
      </c>
      <c r="B44" s="152" t="s">
        <v>6</v>
      </c>
      <c r="C44" s="154">
        <f>Eingabe!C89</f>
        <v>5700</v>
      </c>
      <c r="D44" s="137">
        <f>ROUNDUP(Eingabe!G89,0)</f>
        <v>320</v>
      </c>
      <c r="E44" s="137">
        <f>ROUNDUP(Eingabe!H89,0)</f>
        <v>330</v>
      </c>
      <c r="F44" s="137">
        <f>ROUNDUP(Eingabe!I89,0)</f>
        <v>340</v>
      </c>
      <c r="G44" s="137">
        <f>ROUNDUP(Eingabe!J89,0)</f>
        <v>350</v>
      </c>
      <c r="H44" s="137">
        <f>ROUNDUP(Eingabe!K89,0)</f>
        <v>390</v>
      </c>
      <c r="I44" s="143">
        <f>ROUNDUP(Eingabe!N89,0)</f>
        <v>240</v>
      </c>
      <c r="J44" s="143">
        <f>ROUNDUP(Eingabe!O89,0)</f>
        <v>245</v>
      </c>
      <c r="K44" s="143">
        <f>ROUNDUP(Eingabe!P89,0)</f>
        <v>257</v>
      </c>
      <c r="L44" s="143">
        <f>ROUNDUP(Eingabe!Q89,0)</f>
        <v>270</v>
      </c>
      <c r="M44" s="143">
        <f>ROUNDUP(Eingabe!R89,0)</f>
        <v>283</v>
      </c>
      <c r="N44" s="2">
        <f>ROUNDUP(Eingabe!U89,0)</f>
        <v>150</v>
      </c>
      <c r="O44" s="2">
        <f>ROUNDUP(Eingabe!V89,0)</f>
        <v>153</v>
      </c>
      <c r="P44" s="2">
        <f>ROUNDUP(Eingabe!W89,0)</f>
        <v>161</v>
      </c>
      <c r="Q44" s="2">
        <f>ROUNDUP(Eingabe!X89,0)</f>
        <v>169</v>
      </c>
      <c r="R44" s="2">
        <f>ROUNDUP(Eingabe!Y89,0)</f>
        <v>177</v>
      </c>
      <c r="S44" s="163">
        <f>ROUNDUP(Eingabe!AB89,0)</f>
        <v>105</v>
      </c>
      <c r="T44" s="163">
        <f>ROUNDUP(Eingabe!AC89,0)</f>
        <v>107</v>
      </c>
      <c r="U44" s="163">
        <f>ROUNDUP(Eingabe!AD89,0)</f>
        <v>112</v>
      </c>
      <c r="V44" s="163">
        <f>ROUNDUP(Eingabe!AE89,0)</f>
        <v>118</v>
      </c>
      <c r="W44" s="163">
        <f>ROUNDUP(Eingabe!AF89,0)</f>
        <v>124</v>
      </c>
    </row>
    <row r="45" spans="1:23" x14ac:dyDescent="0.25">
      <c r="A45" s="323">
        <f>Eingabe!B90</f>
        <v>5701</v>
      </c>
      <c r="B45" s="152" t="s">
        <v>6</v>
      </c>
      <c r="C45" s="154">
        <f>Eingabe!C90</f>
        <v>5800</v>
      </c>
      <c r="D45" s="137">
        <f>ROUNDUP(Eingabe!G90,0)</f>
        <v>320</v>
      </c>
      <c r="E45" s="137">
        <f>ROUNDUP(Eingabe!H90,0)</f>
        <v>330</v>
      </c>
      <c r="F45" s="137">
        <f>ROUNDUP(Eingabe!I90,0)</f>
        <v>340</v>
      </c>
      <c r="G45" s="137">
        <f>ROUNDUP(Eingabe!J90,0)</f>
        <v>350</v>
      </c>
      <c r="H45" s="137">
        <f>ROUNDUP(Eingabe!K90,0)</f>
        <v>390</v>
      </c>
      <c r="I45" s="143">
        <f>ROUNDUP(Eingabe!N90,0)</f>
        <v>248</v>
      </c>
      <c r="J45" s="143">
        <f>ROUNDUP(Eingabe!O90,0)</f>
        <v>252</v>
      </c>
      <c r="K45" s="143">
        <f>ROUNDUP(Eingabe!P90,0)</f>
        <v>265</v>
      </c>
      <c r="L45" s="143">
        <f>ROUNDUP(Eingabe!Q90,0)</f>
        <v>278</v>
      </c>
      <c r="M45" s="143">
        <f>ROUNDUP(Eingabe!R90,0)</f>
        <v>292</v>
      </c>
      <c r="N45" s="2">
        <f>ROUNDUP(Eingabe!U90,0)</f>
        <v>155</v>
      </c>
      <c r="O45" s="2">
        <f>ROUNDUP(Eingabe!V90,0)</f>
        <v>158</v>
      </c>
      <c r="P45" s="2">
        <f>ROUNDUP(Eingabe!W90,0)</f>
        <v>166</v>
      </c>
      <c r="Q45" s="2">
        <f>ROUNDUP(Eingabe!X90,0)</f>
        <v>174</v>
      </c>
      <c r="R45" s="2">
        <f>ROUNDUP(Eingabe!Y90,0)</f>
        <v>183</v>
      </c>
      <c r="S45" s="163">
        <f>ROUNDUP(Eingabe!AB90,0)</f>
        <v>109</v>
      </c>
      <c r="T45" s="163">
        <f>ROUNDUP(Eingabe!AC90,0)</f>
        <v>111</v>
      </c>
      <c r="U45" s="163">
        <f>ROUNDUP(Eingabe!AD90,0)</f>
        <v>116</v>
      </c>
      <c r="V45" s="163">
        <f>ROUNDUP(Eingabe!AE90,0)</f>
        <v>122</v>
      </c>
      <c r="W45" s="163">
        <f>ROUNDUP(Eingabe!AF90,0)</f>
        <v>128</v>
      </c>
    </row>
    <row r="46" spans="1:23" x14ac:dyDescent="0.25">
      <c r="A46" s="323">
        <f>Eingabe!B91</f>
        <v>5801</v>
      </c>
      <c r="B46" s="152" t="s">
        <v>6</v>
      </c>
      <c r="C46" s="154">
        <f>Eingabe!C91</f>
        <v>5900</v>
      </c>
      <c r="D46" s="137">
        <f>ROUNDUP(Eingabe!G91,0)</f>
        <v>320</v>
      </c>
      <c r="E46" s="137">
        <f>ROUNDUP(Eingabe!H91,0)</f>
        <v>330</v>
      </c>
      <c r="F46" s="137">
        <f>ROUNDUP(Eingabe!I91,0)</f>
        <v>340</v>
      </c>
      <c r="G46" s="137">
        <f>ROUNDUP(Eingabe!J91,0)</f>
        <v>350</v>
      </c>
      <c r="H46" s="137">
        <f>ROUNDUP(Eingabe!K91,0)</f>
        <v>390</v>
      </c>
      <c r="I46" s="143">
        <f>ROUNDUP(Eingabe!N91,0)</f>
        <v>255</v>
      </c>
      <c r="J46" s="143">
        <f>ROUNDUP(Eingabe!O91,0)</f>
        <v>260</v>
      </c>
      <c r="K46" s="143">
        <f>ROUNDUP(Eingabe!P91,0)</f>
        <v>273</v>
      </c>
      <c r="L46" s="143">
        <f>ROUNDUP(Eingabe!Q91,0)</f>
        <v>287</v>
      </c>
      <c r="M46" s="143">
        <f>ROUNDUP(Eingabe!R91,0)</f>
        <v>301</v>
      </c>
      <c r="N46" s="2">
        <f>ROUNDUP(Eingabe!U91,0)</f>
        <v>160</v>
      </c>
      <c r="O46" s="2">
        <f>ROUNDUP(Eingabe!V91,0)</f>
        <v>163</v>
      </c>
      <c r="P46" s="2">
        <f>ROUNDUP(Eingabe!W91,0)</f>
        <v>171</v>
      </c>
      <c r="Q46" s="2">
        <f>ROUNDUP(Eingabe!X91,0)</f>
        <v>180</v>
      </c>
      <c r="R46" s="2">
        <f>ROUNDUP(Eingabe!Y91,0)</f>
        <v>189</v>
      </c>
      <c r="S46" s="163">
        <f>ROUNDUP(Eingabe!AB91,0)</f>
        <v>113</v>
      </c>
      <c r="T46" s="163">
        <f>ROUNDUP(Eingabe!AC91,0)</f>
        <v>115</v>
      </c>
      <c r="U46" s="163">
        <f>ROUNDUP(Eingabe!AD91,0)</f>
        <v>120</v>
      </c>
      <c r="V46" s="163">
        <f>ROUNDUP(Eingabe!AE91,0)</f>
        <v>127</v>
      </c>
      <c r="W46" s="163">
        <f>ROUNDUP(Eingabe!AF91,0)</f>
        <v>133</v>
      </c>
    </row>
    <row r="47" spans="1:23" x14ac:dyDescent="0.25">
      <c r="A47" s="323">
        <f>Eingabe!B92</f>
        <v>5901</v>
      </c>
      <c r="B47" s="152" t="s">
        <v>6</v>
      </c>
      <c r="C47" s="154">
        <f>Eingabe!C92</f>
        <v>6000</v>
      </c>
      <c r="D47" s="137">
        <f>ROUNDUP(Eingabe!G92,0)</f>
        <v>320</v>
      </c>
      <c r="E47" s="137">
        <f>ROUNDUP(Eingabe!H92,0)</f>
        <v>330</v>
      </c>
      <c r="F47" s="137">
        <f>ROUNDUP(Eingabe!I92,0)</f>
        <v>340</v>
      </c>
      <c r="G47" s="137">
        <f>ROUNDUP(Eingabe!J92,0)</f>
        <v>350</v>
      </c>
      <c r="H47" s="137">
        <f>ROUNDUP(Eingabe!K92,0)</f>
        <v>390</v>
      </c>
      <c r="I47" s="143">
        <f>ROUNDUP(Eingabe!N92,0)</f>
        <v>263</v>
      </c>
      <c r="J47" s="143">
        <f>ROUNDUP(Eingabe!O92,0)</f>
        <v>268</v>
      </c>
      <c r="K47" s="143">
        <f>ROUNDUP(Eingabe!P92,0)</f>
        <v>281</v>
      </c>
      <c r="L47" s="143">
        <f>ROUNDUP(Eingabe!Q92,0)</f>
        <v>295</v>
      </c>
      <c r="M47" s="143">
        <f>ROUNDUP(Eingabe!R92,0)</f>
        <v>310</v>
      </c>
      <c r="N47" s="2">
        <f>ROUNDUP(Eingabe!U92,0)</f>
        <v>165</v>
      </c>
      <c r="O47" s="2">
        <f>ROUNDUP(Eingabe!V92,0)</f>
        <v>168</v>
      </c>
      <c r="P47" s="2">
        <f>ROUNDUP(Eingabe!W92,0)</f>
        <v>177</v>
      </c>
      <c r="Q47" s="2">
        <f>ROUNDUP(Eingabe!X92,0)</f>
        <v>186</v>
      </c>
      <c r="R47" s="2">
        <f>ROUNDUP(Eingabe!Y92,0)</f>
        <v>195</v>
      </c>
      <c r="S47" s="163">
        <f>ROUNDUP(Eingabe!AB92,0)</f>
        <v>117</v>
      </c>
      <c r="T47" s="163">
        <f>ROUNDUP(Eingabe!AC92,0)</f>
        <v>119</v>
      </c>
      <c r="U47" s="163">
        <f>ROUNDUP(Eingabe!AD92,0)</f>
        <v>125</v>
      </c>
      <c r="V47" s="163">
        <f>ROUNDUP(Eingabe!AE92,0)</f>
        <v>131</v>
      </c>
      <c r="W47" s="163">
        <f>ROUNDUP(Eingabe!AF92,0)</f>
        <v>137</v>
      </c>
    </row>
    <row r="48" spans="1:23" x14ac:dyDescent="0.25">
      <c r="A48" s="323">
        <f>Eingabe!B93</f>
        <v>6001</v>
      </c>
      <c r="B48" s="152" t="s">
        <v>6</v>
      </c>
      <c r="C48" s="154">
        <f>Eingabe!C93</f>
        <v>6100</v>
      </c>
      <c r="D48" s="137">
        <f>ROUNDUP(Eingabe!G93,0)</f>
        <v>320</v>
      </c>
      <c r="E48" s="137">
        <f>ROUNDUP(Eingabe!H93,0)</f>
        <v>330</v>
      </c>
      <c r="F48" s="137">
        <f>ROUNDUP(Eingabe!I93,0)</f>
        <v>340</v>
      </c>
      <c r="G48" s="137">
        <f>ROUNDUP(Eingabe!J93,0)</f>
        <v>350</v>
      </c>
      <c r="H48" s="137">
        <f>ROUNDUP(Eingabe!K93,0)</f>
        <v>390</v>
      </c>
      <c r="I48" s="143">
        <f>ROUNDUP(Eingabe!N93,0)</f>
        <v>270</v>
      </c>
      <c r="J48" s="143">
        <f>ROUNDUP(Eingabe!O93,0)</f>
        <v>275</v>
      </c>
      <c r="K48" s="143">
        <f>ROUNDUP(Eingabe!P93,0)</f>
        <v>289</v>
      </c>
      <c r="L48" s="143">
        <f>ROUNDUP(Eingabe!Q93,0)</f>
        <v>303</v>
      </c>
      <c r="M48" s="143">
        <f>ROUNDUP(Eingabe!R93,0)</f>
        <v>319</v>
      </c>
      <c r="N48" s="2">
        <f>ROUNDUP(Eingabe!U93,0)</f>
        <v>170</v>
      </c>
      <c r="O48" s="2">
        <f>ROUNDUP(Eingabe!V93,0)</f>
        <v>173</v>
      </c>
      <c r="P48" s="2">
        <f>ROUNDUP(Eingabe!W93,0)</f>
        <v>182</v>
      </c>
      <c r="Q48" s="2">
        <f>ROUNDUP(Eingabe!X93,0)</f>
        <v>191</v>
      </c>
      <c r="R48" s="2">
        <f>ROUNDUP(Eingabe!Y93,0)</f>
        <v>201</v>
      </c>
      <c r="S48" s="163">
        <f>ROUNDUP(Eingabe!AB93,0)</f>
        <v>120</v>
      </c>
      <c r="T48" s="163">
        <f>ROUNDUP(Eingabe!AC93,0)</f>
        <v>122</v>
      </c>
      <c r="U48" s="163">
        <f>ROUNDUP(Eingabe!AD93,0)</f>
        <v>129</v>
      </c>
      <c r="V48" s="163">
        <f>ROUNDUP(Eingabe!AE93,0)</f>
        <v>135</v>
      </c>
      <c r="W48" s="163">
        <f>ROUNDUP(Eingabe!AF93,0)</f>
        <v>142</v>
      </c>
    </row>
    <row r="49" spans="1:23" x14ac:dyDescent="0.25">
      <c r="A49" s="323">
        <f>Eingabe!B94</f>
        <v>6101</v>
      </c>
      <c r="B49" s="152" t="s">
        <v>6</v>
      </c>
      <c r="C49" s="154">
        <f>Eingabe!C94</f>
        <v>6200</v>
      </c>
      <c r="D49" s="137">
        <f>ROUNDUP(Eingabe!G94,0)</f>
        <v>320</v>
      </c>
      <c r="E49" s="137">
        <f>ROUNDUP(Eingabe!H94,0)</f>
        <v>330</v>
      </c>
      <c r="F49" s="137">
        <f>ROUNDUP(Eingabe!I94,0)</f>
        <v>340</v>
      </c>
      <c r="G49" s="137">
        <f>ROUNDUP(Eingabe!J94,0)</f>
        <v>350</v>
      </c>
      <c r="H49" s="137">
        <f>ROUNDUP(Eingabe!K94,0)</f>
        <v>390</v>
      </c>
      <c r="I49" s="143">
        <f>ROUNDUP(Eingabe!N94,0)</f>
        <v>278</v>
      </c>
      <c r="J49" s="143">
        <f>ROUNDUP(Eingabe!O94,0)</f>
        <v>283</v>
      </c>
      <c r="K49" s="143">
        <f>ROUNDUP(Eingabe!P94,0)</f>
        <v>297</v>
      </c>
      <c r="L49" s="143">
        <f>ROUNDUP(Eingabe!Q94,0)</f>
        <v>312</v>
      </c>
      <c r="M49" s="143">
        <f>ROUNDUP(Eingabe!R94,0)</f>
        <v>328</v>
      </c>
      <c r="N49" s="2">
        <f>ROUNDUP(Eingabe!U94,0)</f>
        <v>175</v>
      </c>
      <c r="O49" s="2">
        <f>ROUNDUP(Eingabe!V94,0)</f>
        <v>179</v>
      </c>
      <c r="P49" s="2">
        <f>ROUNDUP(Eingabe!W94,0)</f>
        <v>187</v>
      </c>
      <c r="Q49" s="2">
        <f>ROUNDUP(Eingabe!X94,0)</f>
        <v>197</v>
      </c>
      <c r="R49" s="2">
        <f>ROUNDUP(Eingabe!Y94,0)</f>
        <v>207</v>
      </c>
      <c r="S49" s="163">
        <f>ROUNDUP(Eingabe!AB94,0)</f>
        <v>124</v>
      </c>
      <c r="T49" s="163">
        <f>ROUNDUP(Eingabe!AC94,0)</f>
        <v>126</v>
      </c>
      <c r="U49" s="163">
        <f>ROUNDUP(Eingabe!AD94,0)</f>
        <v>133</v>
      </c>
      <c r="V49" s="163">
        <f>ROUNDUP(Eingabe!AE94,0)</f>
        <v>139</v>
      </c>
      <c r="W49" s="163">
        <f>ROUNDUP(Eingabe!AF94,0)</f>
        <v>146</v>
      </c>
    </row>
    <row r="50" spans="1:23" x14ac:dyDescent="0.25">
      <c r="A50" s="323">
        <f>Eingabe!B95</f>
        <v>6201</v>
      </c>
      <c r="B50" s="152" t="s">
        <v>6</v>
      </c>
      <c r="C50" s="154">
        <f>Eingabe!C95</f>
        <v>6300</v>
      </c>
      <c r="D50" s="137">
        <f>ROUNDUP(Eingabe!G95,0)</f>
        <v>320</v>
      </c>
      <c r="E50" s="137">
        <f>ROUNDUP(Eingabe!H95,0)</f>
        <v>330</v>
      </c>
      <c r="F50" s="137">
        <f>ROUNDUP(Eingabe!I95,0)</f>
        <v>340</v>
      </c>
      <c r="G50" s="137">
        <f>ROUNDUP(Eingabe!J95,0)</f>
        <v>350</v>
      </c>
      <c r="H50" s="137">
        <f>ROUNDUP(Eingabe!K95,0)</f>
        <v>390</v>
      </c>
      <c r="I50" s="143">
        <f>ROUNDUP(Eingabe!N95,0)</f>
        <v>285</v>
      </c>
      <c r="J50" s="143">
        <f>ROUNDUP(Eingabe!O95,0)</f>
        <v>291</v>
      </c>
      <c r="K50" s="143">
        <f>ROUNDUP(Eingabe!P95,0)</f>
        <v>305</v>
      </c>
      <c r="L50" s="143">
        <f>ROUNDUP(Eingabe!Q95,0)</f>
        <v>320</v>
      </c>
      <c r="M50" s="143">
        <f>ROUNDUP(Eingabe!R95,0)</f>
        <v>337</v>
      </c>
      <c r="N50" s="2">
        <f>ROUNDUP(Eingabe!U95,0)</f>
        <v>180</v>
      </c>
      <c r="O50" s="2">
        <f>ROUNDUP(Eingabe!V95,0)</f>
        <v>184</v>
      </c>
      <c r="P50" s="2">
        <f>ROUNDUP(Eingabe!W95,0)</f>
        <v>193</v>
      </c>
      <c r="Q50" s="2">
        <f>ROUNDUP(Eingabe!X95,0)</f>
        <v>202</v>
      </c>
      <c r="R50" s="2">
        <f>ROUNDUP(Eingabe!Y95,0)</f>
        <v>213</v>
      </c>
      <c r="S50" s="163">
        <f>ROUNDUP(Eingabe!AB95,0)</f>
        <v>128</v>
      </c>
      <c r="T50" s="163">
        <f>ROUNDUP(Eingabe!AC95,0)</f>
        <v>130</v>
      </c>
      <c r="U50" s="163">
        <f>ROUNDUP(Eingabe!AD95,0)</f>
        <v>137</v>
      </c>
      <c r="V50" s="163">
        <f>ROUNDUP(Eingabe!AE95,0)</f>
        <v>143</v>
      </c>
      <c r="W50" s="163">
        <f>ROUNDUP(Eingabe!AF95,0)</f>
        <v>151</v>
      </c>
    </row>
    <row r="51" spans="1:23" x14ac:dyDescent="0.25">
      <c r="A51" s="323">
        <f>Eingabe!B96</f>
        <v>6301</v>
      </c>
      <c r="B51" s="355" t="s">
        <v>6</v>
      </c>
      <c r="C51" s="154">
        <f>Eingabe!C96</f>
        <v>6400</v>
      </c>
      <c r="D51" s="137">
        <f>ROUNDUP(Eingabe!G96,0)</f>
        <v>320</v>
      </c>
      <c r="E51" s="137">
        <f>ROUNDUP(Eingabe!H96,0)</f>
        <v>330</v>
      </c>
      <c r="F51" s="137">
        <f>ROUNDUP(Eingabe!I96,0)</f>
        <v>340</v>
      </c>
      <c r="G51" s="137">
        <f>ROUNDUP(Eingabe!J96,0)</f>
        <v>350</v>
      </c>
      <c r="H51" s="137">
        <f>ROUNDUP(Eingabe!K96,0)</f>
        <v>390</v>
      </c>
      <c r="I51" s="143">
        <f>ROUNDUP(Eingabe!N96,0)</f>
        <v>293</v>
      </c>
      <c r="J51" s="143">
        <f>ROUNDUP(Eingabe!O96,0)</f>
        <v>298</v>
      </c>
      <c r="K51" s="143">
        <f>ROUNDUP(Eingabe!P96,0)</f>
        <v>313</v>
      </c>
      <c r="L51" s="143">
        <f>ROUNDUP(Eingabe!Q96,0)</f>
        <v>329</v>
      </c>
      <c r="M51" s="143">
        <f>ROUNDUP(Eingabe!R96,0)</f>
        <v>345</v>
      </c>
      <c r="N51" s="2">
        <f>ROUNDUP(Eingabe!U96,0)</f>
        <v>185</v>
      </c>
      <c r="O51" s="2">
        <f>ROUNDUP(Eingabe!V96,0)</f>
        <v>189</v>
      </c>
      <c r="P51" s="2">
        <f>ROUNDUP(Eingabe!W96,0)</f>
        <v>198</v>
      </c>
      <c r="Q51" s="2">
        <f>ROUNDUP(Eingabe!X96,0)</f>
        <v>208</v>
      </c>
      <c r="R51" s="2">
        <f>ROUNDUP(Eingabe!Y96,0)</f>
        <v>218</v>
      </c>
      <c r="S51" s="163">
        <f>ROUNDUP(Eingabe!AB96,0)</f>
        <v>132</v>
      </c>
      <c r="T51" s="163">
        <f>ROUNDUP(Eingabe!AC96,0)</f>
        <v>134</v>
      </c>
      <c r="U51" s="163">
        <f>ROUNDUP(Eingabe!AD96,0)</f>
        <v>141</v>
      </c>
      <c r="V51" s="163">
        <f>ROUNDUP(Eingabe!AE96,0)</f>
        <v>148</v>
      </c>
      <c r="W51" s="163">
        <f>ROUNDUP(Eingabe!AF96,0)</f>
        <v>155</v>
      </c>
    </row>
    <row r="52" spans="1:23" x14ac:dyDescent="0.25">
      <c r="A52" s="323">
        <f>Eingabe!B97</f>
        <v>6401</v>
      </c>
      <c r="B52" s="355" t="s">
        <v>6</v>
      </c>
      <c r="C52" s="154">
        <f>Eingabe!C97</f>
        <v>6500</v>
      </c>
      <c r="D52" s="137">
        <f>ROUNDUP(Eingabe!G97,0)</f>
        <v>320</v>
      </c>
      <c r="E52" s="137">
        <f>ROUNDUP(Eingabe!H97,0)</f>
        <v>330</v>
      </c>
      <c r="F52" s="137">
        <f>ROUNDUP(Eingabe!I97,0)</f>
        <v>340</v>
      </c>
      <c r="G52" s="137">
        <f>ROUNDUP(Eingabe!J97,0)</f>
        <v>350</v>
      </c>
      <c r="H52" s="137">
        <f>ROUNDUP(Eingabe!K97,0)</f>
        <v>390</v>
      </c>
      <c r="I52" s="143">
        <f>ROUNDUP(Eingabe!N97,0)</f>
        <v>300</v>
      </c>
      <c r="J52" s="143">
        <f>ROUNDUP(Eingabe!O97,0)</f>
        <v>306</v>
      </c>
      <c r="K52" s="143">
        <f>ROUNDUP(Eingabe!P97,0)</f>
        <v>321</v>
      </c>
      <c r="L52" s="143">
        <f>ROUNDUP(Eingabe!Q97,0)</f>
        <v>337</v>
      </c>
      <c r="M52" s="143">
        <f>ROUNDUP(Eingabe!R97,0)</f>
        <v>354</v>
      </c>
      <c r="N52" s="2">
        <f>ROUNDUP(Eingabe!U97,0)</f>
        <v>190</v>
      </c>
      <c r="O52" s="2">
        <f>ROUNDUP(Eingabe!V97,0)</f>
        <v>194</v>
      </c>
      <c r="P52" s="2">
        <f>ROUNDUP(Eingabe!W97,0)</f>
        <v>203</v>
      </c>
      <c r="Q52" s="2">
        <f>ROUNDUP(Eingabe!X97,0)</f>
        <v>214</v>
      </c>
      <c r="R52" s="2">
        <f>ROUNDUP(Eingabe!Y97,0)</f>
        <v>224</v>
      </c>
      <c r="S52" s="163">
        <f>ROUNDUP(Eingabe!AB97,0)</f>
        <v>135</v>
      </c>
      <c r="T52" s="163">
        <f>ROUNDUP(Eingabe!AC97,0)</f>
        <v>138</v>
      </c>
      <c r="U52" s="163">
        <f>ROUNDUP(Eingabe!AD97,0)</f>
        <v>145</v>
      </c>
      <c r="V52" s="163">
        <f>ROUNDUP(Eingabe!AE97,0)</f>
        <v>152</v>
      </c>
      <c r="W52" s="163">
        <f>ROUNDUP(Eingabe!AF97,0)</f>
        <v>159</v>
      </c>
    </row>
    <row r="53" spans="1:23" x14ac:dyDescent="0.25">
      <c r="A53" s="323">
        <f>Eingabe!B98</f>
        <v>6501</v>
      </c>
      <c r="B53" s="355" t="s">
        <v>6</v>
      </c>
      <c r="C53" s="154">
        <f>Eingabe!C98</f>
        <v>6600</v>
      </c>
      <c r="D53" s="137">
        <f>ROUNDUP(Eingabe!G98,0)</f>
        <v>320</v>
      </c>
      <c r="E53" s="137">
        <f>ROUNDUP(Eingabe!H98,0)</f>
        <v>330</v>
      </c>
      <c r="F53" s="137">
        <f>ROUNDUP(Eingabe!I98,0)</f>
        <v>340</v>
      </c>
      <c r="G53" s="137">
        <f>ROUNDUP(Eingabe!J98,0)</f>
        <v>350</v>
      </c>
      <c r="H53" s="137">
        <f>ROUNDUP(Eingabe!K98,0)</f>
        <v>390</v>
      </c>
      <c r="I53" s="143">
        <f>ROUNDUP(Eingabe!N98,0)</f>
        <v>308</v>
      </c>
      <c r="J53" s="143">
        <f>ROUNDUP(Eingabe!O98,0)</f>
        <v>314</v>
      </c>
      <c r="K53" s="143">
        <f>ROUNDUP(Eingabe!P98,0)</f>
        <v>329</v>
      </c>
      <c r="L53" s="143">
        <f>ROUNDUP(Eingabe!Q98,0)</f>
        <v>345</v>
      </c>
      <c r="M53" s="143">
        <f>ROUNDUP(Eingabe!R98,0)</f>
        <v>363</v>
      </c>
      <c r="N53" s="2">
        <f>ROUNDUP(Eingabe!U98,0)</f>
        <v>195</v>
      </c>
      <c r="O53" s="2">
        <f>ROUNDUP(Eingabe!V98,0)</f>
        <v>199</v>
      </c>
      <c r="P53" s="2">
        <f>ROUNDUP(Eingabe!W98,0)</f>
        <v>209</v>
      </c>
      <c r="Q53" s="2">
        <f>ROUNDUP(Eingabe!X98,0)</f>
        <v>219</v>
      </c>
      <c r="R53" s="2">
        <f>ROUNDUP(Eingabe!Y98,0)</f>
        <v>230</v>
      </c>
      <c r="S53" s="163">
        <f>ROUNDUP(Eingabe!AB98,0)</f>
        <v>139</v>
      </c>
      <c r="T53" s="163">
        <f>ROUNDUP(Eingabe!AC98,0)</f>
        <v>142</v>
      </c>
      <c r="U53" s="163">
        <f>ROUNDUP(Eingabe!AD98,0)</f>
        <v>149</v>
      </c>
      <c r="V53" s="163">
        <f>ROUNDUP(Eingabe!AE98,0)</f>
        <v>156</v>
      </c>
      <c r="W53" s="163">
        <f>ROUNDUP(Eingabe!AF98,0)</f>
        <v>164</v>
      </c>
    </row>
    <row r="54" spans="1:23" x14ac:dyDescent="0.25">
      <c r="A54" s="323">
        <f>Eingabe!B99</f>
        <v>6601</v>
      </c>
      <c r="B54" s="355" t="s">
        <v>6</v>
      </c>
      <c r="C54" s="154">
        <f>Eingabe!C99</f>
        <v>6700</v>
      </c>
      <c r="D54" s="137">
        <f>ROUNDUP(Eingabe!G99,0)</f>
        <v>320</v>
      </c>
      <c r="E54" s="137">
        <f>ROUNDUP(Eingabe!H99,0)</f>
        <v>330</v>
      </c>
      <c r="F54" s="137">
        <f>ROUNDUP(Eingabe!I99,0)</f>
        <v>340</v>
      </c>
      <c r="G54" s="137">
        <f>ROUNDUP(Eingabe!J99,0)</f>
        <v>350</v>
      </c>
      <c r="H54" s="137">
        <f>ROUNDUP(Eingabe!K99,0)</f>
        <v>390</v>
      </c>
      <c r="I54" s="143">
        <f>ROUNDUP(Eingabe!N99,0)</f>
        <v>315</v>
      </c>
      <c r="J54" s="143">
        <f>ROUNDUP(Eingabe!O99,0)</f>
        <v>321</v>
      </c>
      <c r="K54" s="143">
        <f>ROUNDUP(Eingabe!P99,0)</f>
        <v>337</v>
      </c>
      <c r="L54" s="143">
        <f>ROUNDUP(Eingabe!Q99,0)</f>
        <v>350</v>
      </c>
      <c r="M54" s="143">
        <f>ROUNDUP(Eingabe!R99,0)</f>
        <v>372</v>
      </c>
      <c r="N54" s="2">
        <f>ROUNDUP(Eingabe!U99,0)</f>
        <v>200</v>
      </c>
      <c r="O54" s="2">
        <f>ROUNDUP(Eingabe!V99,0)</f>
        <v>204</v>
      </c>
      <c r="P54" s="2">
        <f>ROUNDUP(Eingabe!W99,0)</f>
        <v>214</v>
      </c>
      <c r="Q54" s="2">
        <f>ROUNDUP(Eingabe!X99,0)</f>
        <v>225</v>
      </c>
      <c r="R54" s="2">
        <f>ROUNDUP(Eingabe!Y99,0)</f>
        <v>236</v>
      </c>
      <c r="S54" s="163">
        <f>ROUNDUP(Eingabe!AB99,0)</f>
        <v>143</v>
      </c>
      <c r="T54" s="163">
        <f>ROUNDUP(Eingabe!AC99,0)</f>
        <v>145</v>
      </c>
      <c r="U54" s="163">
        <f>ROUNDUP(Eingabe!AD99,0)</f>
        <v>153</v>
      </c>
      <c r="V54" s="163">
        <f>ROUNDUP(Eingabe!AE99,0)</f>
        <v>160</v>
      </c>
      <c r="W54" s="163">
        <f>ROUNDUP(Eingabe!AF99,0)</f>
        <v>168</v>
      </c>
    </row>
    <row r="55" spans="1:23" x14ac:dyDescent="0.25">
      <c r="A55" s="323">
        <f>Eingabe!B100</f>
        <v>6701</v>
      </c>
      <c r="B55" s="355" t="s">
        <v>6</v>
      </c>
      <c r="C55" s="154">
        <f>Eingabe!C100</f>
        <v>6800</v>
      </c>
      <c r="D55" s="137">
        <f>ROUNDUP(Eingabe!G100,0)</f>
        <v>320</v>
      </c>
      <c r="E55" s="137">
        <f>ROUNDUP(Eingabe!H100,0)</f>
        <v>330</v>
      </c>
      <c r="F55" s="137">
        <f>ROUNDUP(Eingabe!I100,0)</f>
        <v>340</v>
      </c>
      <c r="G55" s="137">
        <f>ROUNDUP(Eingabe!J100,0)</f>
        <v>350</v>
      </c>
      <c r="H55" s="137">
        <f>ROUNDUP(Eingabe!K100,0)</f>
        <v>390</v>
      </c>
      <c r="I55" s="143">
        <f>ROUNDUP(Eingabe!N100,0)</f>
        <v>320</v>
      </c>
      <c r="J55" s="143">
        <f>ROUNDUP(Eingabe!O100,0)</f>
        <v>329</v>
      </c>
      <c r="K55" s="143">
        <f>ROUNDUP(Eingabe!P100,0)</f>
        <v>340</v>
      </c>
      <c r="L55" s="143">
        <f>ROUNDUP(Eingabe!Q100,0)</f>
        <v>350</v>
      </c>
      <c r="M55" s="143">
        <f>ROUNDUP(Eingabe!R100,0)</f>
        <v>381</v>
      </c>
      <c r="N55" s="2">
        <f>ROUNDUP(Eingabe!U100,0)</f>
        <v>205</v>
      </c>
      <c r="O55" s="2">
        <f>ROUNDUP(Eingabe!V100,0)</f>
        <v>209</v>
      </c>
      <c r="P55" s="2">
        <f>ROUNDUP(Eingabe!W100,0)</f>
        <v>220</v>
      </c>
      <c r="Q55" s="2">
        <f>ROUNDUP(Eingabe!X100,0)</f>
        <v>231</v>
      </c>
      <c r="R55" s="2">
        <f>ROUNDUP(Eingabe!Y100,0)</f>
        <v>242</v>
      </c>
      <c r="S55" s="163">
        <f>ROUNDUP(Eingabe!AB100,0)</f>
        <v>147</v>
      </c>
      <c r="T55" s="163">
        <f>ROUNDUP(Eingabe!AC100,0)</f>
        <v>149</v>
      </c>
      <c r="U55" s="163">
        <f>ROUNDUP(Eingabe!AD100,0)</f>
        <v>157</v>
      </c>
      <c r="V55" s="163">
        <f>ROUNDUP(Eingabe!AE100,0)</f>
        <v>164</v>
      </c>
      <c r="W55" s="163">
        <f>ROUNDUP(Eingabe!AF100,0)</f>
        <v>173</v>
      </c>
    </row>
    <row r="56" spans="1:23" x14ac:dyDescent="0.25">
      <c r="A56" s="323">
        <f>Eingabe!B101</f>
        <v>6801</v>
      </c>
      <c r="B56" s="355" t="s">
        <v>6</v>
      </c>
      <c r="C56" s="154">
        <f>Eingabe!C101</f>
        <v>6900</v>
      </c>
      <c r="D56" s="137">
        <f>ROUNDUP(Eingabe!G101,0)</f>
        <v>320</v>
      </c>
      <c r="E56" s="137">
        <f>ROUNDUP(Eingabe!H101,0)</f>
        <v>330</v>
      </c>
      <c r="F56" s="137">
        <f>ROUNDUP(Eingabe!I101,0)</f>
        <v>340</v>
      </c>
      <c r="G56" s="137">
        <f>ROUNDUP(Eingabe!J101,0)</f>
        <v>350</v>
      </c>
      <c r="H56" s="137">
        <f>ROUNDUP(Eingabe!K101,0)</f>
        <v>390</v>
      </c>
      <c r="I56" s="143">
        <f>ROUNDUP(Eingabe!N101,0)</f>
        <v>320</v>
      </c>
      <c r="J56" s="143">
        <f>ROUNDUP(Eingabe!O101,0)</f>
        <v>330</v>
      </c>
      <c r="K56" s="143">
        <f>ROUNDUP(Eingabe!P101,0)</f>
        <v>340</v>
      </c>
      <c r="L56" s="143">
        <f>ROUNDUP(Eingabe!Q101,0)</f>
        <v>350</v>
      </c>
      <c r="M56" s="143">
        <f>ROUNDUP(Eingabe!R101,0)</f>
        <v>390</v>
      </c>
      <c r="N56" s="2">
        <f>ROUNDUP(Eingabe!U101,0)</f>
        <v>210</v>
      </c>
      <c r="O56" s="2">
        <f>ROUNDUP(Eingabe!V101,0)</f>
        <v>214</v>
      </c>
      <c r="P56" s="2">
        <f>ROUNDUP(Eingabe!W101,0)</f>
        <v>225</v>
      </c>
      <c r="Q56" s="2">
        <f>ROUNDUP(Eingabe!X101,0)</f>
        <v>236</v>
      </c>
      <c r="R56" s="2">
        <f>ROUNDUP(Eingabe!Y101,0)</f>
        <v>248</v>
      </c>
      <c r="S56" s="163">
        <f>ROUNDUP(Eingabe!AB101,0)</f>
        <v>150</v>
      </c>
      <c r="T56" s="163">
        <f>ROUNDUP(Eingabe!AC101,0)</f>
        <v>153</v>
      </c>
      <c r="U56" s="163">
        <f>ROUNDUP(Eingabe!AD101,0)</f>
        <v>161</v>
      </c>
      <c r="V56" s="163">
        <f>ROUNDUP(Eingabe!AE101,0)</f>
        <v>169</v>
      </c>
      <c r="W56" s="163">
        <f>ROUNDUP(Eingabe!AF101,0)</f>
        <v>177</v>
      </c>
    </row>
    <row r="57" spans="1:23" x14ac:dyDescent="0.25">
      <c r="A57" s="323">
        <f>Eingabe!B102</f>
        <v>6901</v>
      </c>
      <c r="B57" s="355" t="s">
        <v>6</v>
      </c>
      <c r="C57" s="154">
        <f>Eingabe!C102</f>
        <v>7000</v>
      </c>
      <c r="D57" s="137">
        <f>ROUNDUP(Eingabe!G102,0)</f>
        <v>320</v>
      </c>
      <c r="E57" s="137">
        <f>ROUNDUP(Eingabe!H102,0)</f>
        <v>330</v>
      </c>
      <c r="F57" s="137">
        <f>ROUNDUP(Eingabe!I102,0)</f>
        <v>340</v>
      </c>
      <c r="G57" s="137">
        <f>ROUNDUP(Eingabe!J102,0)</f>
        <v>350</v>
      </c>
      <c r="H57" s="137">
        <f>ROUNDUP(Eingabe!K102,0)</f>
        <v>390</v>
      </c>
      <c r="I57" s="143">
        <f>ROUNDUP(Eingabe!N102,0)</f>
        <v>320</v>
      </c>
      <c r="J57" s="143">
        <f>ROUNDUP(Eingabe!O102,0)</f>
        <v>330</v>
      </c>
      <c r="K57" s="143">
        <f>ROUNDUP(Eingabe!P102,0)</f>
        <v>340</v>
      </c>
      <c r="L57" s="143">
        <f>ROUNDUP(Eingabe!Q102,0)</f>
        <v>350</v>
      </c>
      <c r="M57" s="143">
        <f>ROUNDUP(Eingabe!R102,0)</f>
        <v>390</v>
      </c>
      <c r="N57" s="2">
        <f>ROUNDUP(Eingabe!U102,0)</f>
        <v>215</v>
      </c>
      <c r="O57" s="2">
        <f>ROUNDUP(Eingabe!V102,0)</f>
        <v>219</v>
      </c>
      <c r="P57" s="2">
        <f>ROUNDUP(Eingabe!W102,0)</f>
        <v>230</v>
      </c>
      <c r="Q57" s="2">
        <f>ROUNDUP(Eingabe!X102,0)</f>
        <v>242</v>
      </c>
      <c r="R57" s="2">
        <f>ROUNDUP(Eingabe!Y102,0)</f>
        <v>254</v>
      </c>
      <c r="S57" s="163">
        <f>ROUNDUP(Eingabe!AB102,0)</f>
        <v>154</v>
      </c>
      <c r="T57" s="163">
        <f>ROUNDUP(Eingabe!AC102,0)</f>
        <v>157</v>
      </c>
      <c r="U57" s="163">
        <f>ROUNDUP(Eingabe!AD102,0)</f>
        <v>165</v>
      </c>
      <c r="V57" s="163">
        <f>ROUNDUP(Eingabe!AE102,0)</f>
        <v>173</v>
      </c>
      <c r="W57" s="163">
        <f>ROUNDUP(Eingabe!AF102,0)</f>
        <v>182</v>
      </c>
    </row>
    <row r="58" spans="1:23" x14ac:dyDescent="0.25">
      <c r="A58" s="323">
        <f>Eingabe!B103</f>
        <v>7001</v>
      </c>
      <c r="B58" s="355" t="s">
        <v>6</v>
      </c>
      <c r="C58" s="154">
        <f>Eingabe!C103</f>
        <v>7100</v>
      </c>
      <c r="D58" s="137">
        <f>ROUNDUP(Eingabe!G103,0)</f>
        <v>320</v>
      </c>
      <c r="E58" s="137">
        <f>ROUNDUP(Eingabe!H103,0)</f>
        <v>330</v>
      </c>
      <c r="F58" s="137">
        <f>ROUNDUP(Eingabe!I103,0)</f>
        <v>340</v>
      </c>
      <c r="G58" s="137">
        <f>ROUNDUP(Eingabe!J103,0)</f>
        <v>350</v>
      </c>
      <c r="H58" s="137">
        <f>ROUNDUP(Eingabe!K103,0)</f>
        <v>390</v>
      </c>
      <c r="I58" s="143">
        <f>ROUNDUP(Eingabe!N103,0)</f>
        <v>320</v>
      </c>
      <c r="J58" s="143">
        <f>ROUNDUP(Eingabe!O103,0)</f>
        <v>330</v>
      </c>
      <c r="K58" s="143">
        <f>ROUNDUP(Eingabe!P103,0)</f>
        <v>340</v>
      </c>
      <c r="L58" s="143">
        <f>ROUNDUP(Eingabe!Q103,0)</f>
        <v>350</v>
      </c>
      <c r="M58" s="143">
        <f>ROUNDUP(Eingabe!R103,0)</f>
        <v>390</v>
      </c>
      <c r="N58" s="2">
        <f>ROUNDUP(Eingabe!U103,0)</f>
        <v>220</v>
      </c>
      <c r="O58" s="2">
        <f>ROUNDUP(Eingabe!V103,0)</f>
        <v>224</v>
      </c>
      <c r="P58" s="2">
        <f>ROUNDUP(Eingabe!W103,0)</f>
        <v>236</v>
      </c>
      <c r="Q58" s="2">
        <f>ROUNDUP(Eingabe!X103,0)</f>
        <v>247</v>
      </c>
      <c r="R58" s="2">
        <f>ROUNDUP(Eingabe!Y103,0)</f>
        <v>260</v>
      </c>
      <c r="S58" s="163">
        <f>ROUNDUP(Eingabe!AB103,0)</f>
        <v>158</v>
      </c>
      <c r="T58" s="163">
        <f>ROUNDUP(Eingabe!AC103,0)</f>
        <v>161</v>
      </c>
      <c r="U58" s="163">
        <f>ROUNDUP(Eingabe!AD103,0)</f>
        <v>169</v>
      </c>
      <c r="V58" s="163">
        <f>ROUNDUP(Eingabe!AE103,0)</f>
        <v>177</v>
      </c>
      <c r="W58" s="163">
        <f>ROUNDUP(Eingabe!AF103,0)</f>
        <v>186</v>
      </c>
    </row>
    <row r="59" spans="1:23" x14ac:dyDescent="0.25">
      <c r="A59" s="323">
        <f>Eingabe!B104</f>
        <v>7101</v>
      </c>
      <c r="B59" s="355" t="s">
        <v>6</v>
      </c>
      <c r="C59" s="154">
        <f>Eingabe!C104</f>
        <v>7200</v>
      </c>
      <c r="D59" s="137">
        <f>ROUNDUP(Eingabe!G104,0)</f>
        <v>320</v>
      </c>
      <c r="E59" s="137">
        <f>ROUNDUP(Eingabe!H104,0)</f>
        <v>330</v>
      </c>
      <c r="F59" s="137">
        <f>ROUNDUP(Eingabe!I104,0)</f>
        <v>340</v>
      </c>
      <c r="G59" s="137">
        <f>ROUNDUP(Eingabe!J104,0)</f>
        <v>350</v>
      </c>
      <c r="H59" s="137">
        <f>ROUNDUP(Eingabe!K104,0)</f>
        <v>390</v>
      </c>
      <c r="I59" s="143">
        <f>ROUNDUP(Eingabe!N104,0)</f>
        <v>320</v>
      </c>
      <c r="J59" s="143">
        <f>ROUNDUP(Eingabe!O104,0)</f>
        <v>330</v>
      </c>
      <c r="K59" s="143">
        <f>ROUNDUP(Eingabe!P104,0)</f>
        <v>340</v>
      </c>
      <c r="L59" s="143">
        <f>ROUNDUP(Eingabe!Q104,0)</f>
        <v>350</v>
      </c>
      <c r="M59" s="143">
        <f>ROUNDUP(Eingabe!R104,0)</f>
        <v>390</v>
      </c>
      <c r="N59" s="2">
        <f>ROUNDUP(Eingabe!U104,0)</f>
        <v>225</v>
      </c>
      <c r="O59" s="2">
        <f>ROUNDUP(Eingabe!V104,0)</f>
        <v>230</v>
      </c>
      <c r="P59" s="2">
        <f>ROUNDUP(Eingabe!W104,0)</f>
        <v>241</v>
      </c>
      <c r="Q59" s="2">
        <f>ROUNDUP(Eingabe!X104,0)</f>
        <v>253</v>
      </c>
      <c r="R59" s="2">
        <f>ROUNDUP(Eingabe!Y104,0)</f>
        <v>266</v>
      </c>
      <c r="S59" s="163">
        <f>ROUNDUP(Eingabe!AB104,0)</f>
        <v>162</v>
      </c>
      <c r="T59" s="163">
        <f>ROUNDUP(Eingabe!AC104,0)</f>
        <v>164</v>
      </c>
      <c r="U59" s="163">
        <f>ROUNDUP(Eingabe!AD104,0)</f>
        <v>173</v>
      </c>
      <c r="V59" s="163">
        <f>ROUNDUP(Eingabe!AE104,0)</f>
        <v>181</v>
      </c>
      <c r="W59" s="163">
        <f>ROUNDUP(Eingabe!AF104,0)</f>
        <v>190</v>
      </c>
    </row>
    <row r="60" spans="1:23" x14ac:dyDescent="0.25">
      <c r="A60" s="323">
        <f>Eingabe!B105</f>
        <v>7201</v>
      </c>
      <c r="B60" s="355" t="s">
        <v>6</v>
      </c>
      <c r="C60" s="154">
        <f>Eingabe!C105</f>
        <v>7300</v>
      </c>
      <c r="D60" s="137">
        <f>ROUNDUP(Eingabe!G105,0)</f>
        <v>320</v>
      </c>
      <c r="E60" s="137">
        <f>ROUNDUP(Eingabe!H105,0)</f>
        <v>330</v>
      </c>
      <c r="F60" s="137">
        <f>ROUNDUP(Eingabe!I105,0)</f>
        <v>340</v>
      </c>
      <c r="G60" s="137">
        <f>ROUNDUP(Eingabe!J105,0)</f>
        <v>350</v>
      </c>
      <c r="H60" s="137">
        <f>ROUNDUP(Eingabe!K105,0)</f>
        <v>390</v>
      </c>
      <c r="I60" s="143">
        <f>ROUNDUP(Eingabe!N105,0)</f>
        <v>320</v>
      </c>
      <c r="J60" s="143">
        <f>ROUNDUP(Eingabe!O105,0)</f>
        <v>330</v>
      </c>
      <c r="K60" s="143">
        <f>ROUNDUP(Eingabe!P105,0)</f>
        <v>340</v>
      </c>
      <c r="L60" s="143">
        <f>ROUNDUP(Eingabe!Q105,0)</f>
        <v>350</v>
      </c>
      <c r="M60" s="143">
        <f>ROUNDUP(Eingabe!R105,0)</f>
        <v>390</v>
      </c>
      <c r="N60" s="2">
        <f>ROUNDUP(Eingabe!U105,0)</f>
        <v>230</v>
      </c>
      <c r="O60" s="2">
        <f>ROUNDUP(Eingabe!V105,0)</f>
        <v>235</v>
      </c>
      <c r="P60" s="2">
        <f>ROUNDUP(Eingabe!W105,0)</f>
        <v>246</v>
      </c>
      <c r="Q60" s="2">
        <f>ROUNDUP(Eingabe!X105,0)</f>
        <v>259</v>
      </c>
      <c r="R60" s="2">
        <f>ROUNDUP(Eingabe!Y105,0)</f>
        <v>272</v>
      </c>
      <c r="S60" s="163">
        <f>ROUNDUP(Eingabe!AB105,0)</f>
        <v>165</v>
      </c>
      <c r="T60" s="163">
        <f>ROUNDUP(Eingabe!AC105,0)</f>
        <v>168</v>
      </c>
      <c r="U60" s="163">
        <f>ROUNDUP(Eingabe!AD105,0)</f>
        <v>177</v>
      </c>
      <c r="V60" s="163">
        <f>ROUNDUP(Eingabe!AE105,0)</f>
        <v>186</v>
      </c>
      <c r="W60" s="163">
        <f>ROUNDUP(Eingabe!AF105,0)</f>
        <v>195</v>
      </c>
    </row>
    <row r="61" spans="1:23" x14ac:dyDescent="0.25">
      <c r="A61" s="323">
        <f>Eingabe!B106</f>
        <v>7301</v>
      </c>
      <c r="B61" s="355" t="s">
        <v>6</v>
      </c>
      <c r="C61" s="154">
        <f>Eingabe!C106</f>
        <v>7400</v>
      </c>
      <c r="D61" s="137">
        <f>ROUNDUP(Eingabe!G106,0)</f>
        <v>320</v>
      </c>
      <c r="E61" s="137">
        <f>ROUNDUP(Eingabe!H106,0)</f>
        <v>330</v>
      </c>
      <c r="F61" s="137">
        <f>ROUNDUP(Eingabe!I106,0)</f>
        <v>340</v>
      </c>
      <c r="G61" s="137">
        <f>ROUNDUP(Eingabe!J106,0)</f>
        <v>350</v>
      </c>
      <c r="H61" s="137">
        <f>ROUNDUP(Eingabe!K106,0)</f>
        <v>390</v>
      </c>
      <c r="I61" s="143">
        <f>ROUNDUP(Eingabe!N106,0)</f>
        <v>320</v>
      </c>
      <c r="J61" s="143">
        <f>ROUNDUP(Eingabe!O106,0)</f>
        <v>330</v>
      </c>
      <c r="K61" s="143">
        <f>ROUNDUP(Eingabe!P106,0)</f>
        <v>340</v>
      </c>
      <c r="L61" s="143">
        <f>ROUNDUP(Eingabe!Q106,0)</f>
        <v>350</v>
      </c>
      <c r="M61" s="143">
        <f>ROUNDUP(Eingabe!R106,0)</f>
        <v>390</v>
      </c>
      <c r="N61" s="2">
        <f>ROUNDUP(Eingabe!U106,0)</f>
        <v>235</v>
      </c>
      <c r="O61" s="2">
        <f>ROUNDUP(Eingabe!V106,0)</f>
        <v>240</v>
      </c>
      <c r="P61" s="2">
        <f>ROUNDUP(Eingabe!W106,0)</f>
        <v>252</v>
      </c>
      <c r="Q61" s="2">
        <f>ROUNDUP(Eingabe!X106,0)</f>
        <v>264</v>
      </c>
      <c r="R61" s="2">
        <f>ROUNDUP(Eingabe!Y106,0)</f>
        <v>277</v>
      </c>
      <c r="S61" s="163">
        <f>ROUNDUP(Eingabe!AB106,0)</f>
        <v>169</v>
      </c>
      <c r="T61" s="163">
        <f>ROUNDUP(Eingabe!AC106,0)</f>
        <v>172</v>
      </c>
      <c r="U61" s="163">
        <f>ROUNDUP(Eingabe!AD106,0)</f>
        <v>181</v>
      </c>
      <c r="V61" s="163">
        <f>ROUNDUP(Eingabe!AE106,0)</f>
        <v>190</v>
      </c>
      <c r="W61" s="163">
        <f>ROUNDUP(Eingabe!AF106,0)</f>
        <v>199</v>
      </c>
    </row>
    <row r="62" spans="1:23" x14ac:dyDescent="0.25">
      <c r="A62" s="323">
        <f>Eingabe!B107</f>
        <v>7401</v>
      </c>
      <c r="B62" s="355" t="s">
        <v>6</v>
      </c>
      <c r="C62" s="154">
        <f>Eingabe!C107</f>
        <v>7500</v>
      </c>
      <c r="D62" s="137">
        <f>ROUNDUP(Eingabe!G107,0)</f>
        <v>320</v>
      </c>
      <c r="E62" s="137">
        <f>ROUNDUP(Eingabe!H107,0)</f>
        <v>330</v>
      </c>
      <c r="F62" s="137">
        <f>ROUNDUP(Eingabe!I107,0)</f>
        <v>340</v>
      </c>
      <c r="G62" s="137">
        <f>ROUNDUP(Eingabe!J107,0)</f>
        <v>350</v>
      </c>
      <c r="H62" s="137">
        <f>ROUNDUP(Eingabe!K107,0)</f>
        <v>390</v>
      </c>
      <c r="I62" s="143">
        <f>ROUNDUP(Eingabe!N107,0)</f>
        <v>320</v>
      </c>
      <c r="J62" s="143">
        <f>ROUNDUP(Eingabe!O107,0)</f>
        <v>330</v>
      </c>
      <c r="K62" s="143">
        <f>ROUNDUP(Eingabe!P107,0)</f>
        <v>340</v>
      </c>
      <c r="L62" s="143">
        <f>ROUNDUP(Eingabe!Q107,0)</f>
        <v>350</v>
      </c>
      <c r="M62" s="143">
        <f>ROUNDUP(Eingabe!R107,0)</f>
        <v>390</v>
      </c>
      <c r="N62" s="2">
        <f>ROUNDUP(Eingabe!U107,0)</f>
        <v>240</v>
      </c>
      <c r="O62" s="2">
        <f>ROUNDUP(Eingabe!V107,0)</f>
        <v>245</v>
      </c>
      <c r="P62" s="2">
        <f>ROUNDUP(Eingabe!W107,0)</f>
        <v>257</v>
      </c>
      <c r="Q62" s="2">
        <f>ROUNDUP(Eingabe!X107,0)</f>
        <v>270</v>
      </c>
      <c r="R62" s="2">
        <f>ROUNDUP(Eingabe!Y107,0)</f>
        <v>283</v>
      </c>
      <c r="S62" s="163">
        <f>ROUNDUP(Eingabe!AB107,0)</f>
        <v>173</v>
      </c>
      <c r="T62" s="163">
        <f>ROUNDUP(Eingabe!AC107,0)</f>
        <v>176</v>
      </c>
      <c r="U62" s="163">
        <f>ROUNDUP(Eingabe!AD107,0)</f>
        <v>185</v>
      </c>
      <c r="V62" s="163">
        <f>ROUNDUP(Eingabe!AE107,0)</f>
        <v>194</v>
      </c>
      <c r="W62" s="163">
        <f>ROUNDUP(Eingabe!AF107,0)</f>
        <v>204</v>
      </c>
    </row>
    <row r="63" spans="1:23" x14ac:dyDescent="0.25">
      <c r="A63" s="323">
        <f>Eingabe!B108</f>
        <v>7501</v>
      </c>
      <c r="B63" s="355" t="s">
        <v>6</v>
      </c>
      <c r="C63" s="154">
        <f>Eingabe!C108</f>
        <v>7600</v>
      </c>
      <c r="D63" s="137">
        <f>ROUNDUP(Eingabe!G108,0)</f>
        <v>320</v>
      </c>
      <c r="E63" s="137">
        <f>ROUNDUP(Eingabe!H108,0)</f>
        <v>330</v>
      </c>
      <c r="F63" s="137">
        <f>ROUNDUP(Eingabe!I108,0)</f>
        <v>340</v>
      </c>
      <c r="G63" s="137">
        <f>ROUNDUP(Eingabe!J108,0)</f>
        <v>350</v>
      </c>
      <c r="H63" s="137">
        <f>ROUNDUP(Eingabe!K108,0)</f>
        <v>390</v>
      </c>
      <c r="I63" s="143">
        <f>ROUNDUP(Eingabe!N108,0)</f>
        <v>320</v>
      </c>
      <c r="J63" s="143">
        <f>ROUNDUP(Eingabe!O108,0)</f>
        <v>330</v>
      </c>
      <c r="K63" s="143">
        <f>ROUNDUP(Eingabe!P108,0)</f>
        <v>340</v>
      </c>
      <c r="L63" s="143">
        <f>ROUNDUP(Eingabe!Q108,0)</f>
        <v>350</v>
      </c>
      <c r="M63" s="143">
        <f>ROUNDUP(Eingabe!R108,0)</f>
        <v>390</v>
      </c>
      <c r="N63" s="2">
        <f>ROUNDUP(Eingabe!U108,0)</f>
        <v>245</v>
      </c>
      <c r="O63" s="2">
        <f>ROUNDUP(Eingabe!V108,0)</f>
        <v>250</v>
      </c>
      <c r="P63" s="2">
        <f>ROUNDUP(Eingabe!W108,0)</f>
        <v>262</v>
      </c>
      <c r="Q63" s="2">
        <f>ROUNDUP(Eingabe!X108,0)</f>
        <v>276</v>
      </c>
      <c r="R63" s="2">
        <f>ROUNDUP(Eingabe!Y108,0)</f>
        <v>289</v>
      </c>
      <c r="S63" s="163">
        <f>ROUNDUP(Eingabe!AB108,0)</f>
        <v>177</v>
      </c>
      <c r="T63" s="163">
        <f>ROUNDUP(Eingabe!AC108,0)</f>
        <v>180</v>
      </c>
      <c r="U63" s="163">
        <f>ROUNDUP(Eingabe!AD108,0)</f>
        <v>189</v>
      </c>
      <c r="V63" s="163">
        <f>ROUNDUP(Eingabe!AE108,0)</f>
        <v>198</v>
      </c>
      <c r="W63" s="163">
        <f>ROUNDUP(Eingabe!AF108,0)</f>
        <v>208</v>
      </c>
    </row>
    <row r="64" spans="1:23" x14ac:dyDescent="0.25">
      <c r="A64" s="323">
        <f>Eingabe!B109</f>
        <v>7601</v>
      </c>
      <c r="B64" s="355" t="s">
        <v>6</v>
      </c>
      <c r="C64" s="154">
        <f>Eingabe!C109</f>
        <v>7700</v>
      </c>
      <c r="D64" s="137">
        <f>ROUNDUP(Eingabe!G109,0)</f>
        <v>320</v>
      </c>
      <c r="E64" s="137">
        <f>ROUNDUP(Eingabe!H109,0)</f>
        <v>330</v>
      </c>
      <c r="F64" s="137">
        <f>ROUNDUP(Eingabe!I109,0)</f>
        <v>340</v>
      </c>
      <c r="G64" s="137">
        <f>ROUNDUP(Eingabe!J109,0)</f>
        <v>350</v>
      </c>
      <c r="H64" s="137">
        <f>ROUNDUP(Eingabe!K109,0)</f>
        <v>390</v>
      </c>
      <c r="I64" s="143">
        <f>ROUNDUP(Eingabe!N109,0)</f>
        <v>320</v>
      </c>
      <c r="J64" s="143">
        <f>ROUNDUP(Eingabe!O109,0)</f>
        <v>330</v>
      </c>
      <c r="K64" s="143">
        <f>ROUNDUP(Eingabe!P109,0)</f>
        <v>340</v>
      </c>
      <c r="L64" s="143">
        <f>ROUNDUP(Eingabe!Q109,0)</f>
        <v>350</v>
      </c>
      <c r="M64" s="143">
        <f>ROUNDUP(Eingabe!R109,0)</f>
        <v>390</v>
      </c>
      <c r="N64" s="2">
        <f>ROUNDUP(Eingabe!U109,0)</f>
        <v>250</v>
      </c>
      <c r="O64" s="2">
        <f>ROUNDUP(Eingabe!V109,0)</f>
        <v>255</v>
      </c>
      <c r="P64" s="2">
        <f>ROUNDUP(Eingabe!W109,0)</f>
        <v>268</v>
      </c>
      <c r="Q64" s="2">
        <f>ROUNDUP(Eingabe!X109,0)</f>
        <v>281</v>
      </c>
      <c r="R64" s="2">
        <f>ROUNDUP(Eingabe!Y109,0)</f>
        <v>295</v>
      </c>
      <c r="S64" s="163">
        <f>ROUNDUP(Eingabe!AB109,0)</f>
        <v>180</v>
      </c>
      <c r="T64" s="163">
        <f>ROUNDUP(Eingabe!AC109,0)</f>
        <v>184</v>
      </c>
      <c r="U64" s="163">
        <f>ROUNDUP(Eingabe!AD109,0)</f>
        <v>193</v>
      </c>
      <c r="V64" s="163">
        <f>ROUNDUP(Eingabe!AE109,0)</f>
        <v>202</v>
      </c>
      <c r="W64" s="163">
        <f>ROUNDUP(Eingabe!AF109,0)</f>
        <v>213</v>
      </c>
    </row>
    <row r="65" spans="1:23" x14ac:dyDescent="0.25">
      <c r="A65" s="323">
        <f>Eingabe!B110</f>
        <v>7701</v>
      </c>
      <c r="B65" s="355" t="s">
        <v>6</v>
      </c>
      <c r="C65" s="154">
        <f>Eingabe!C110</f>
        <v>7800</v>
      </c>
      <c r="D65" s="137">
        <f>ROUNDUP(Eingabe!G110,0)</f>
        <v>320</v>
      </c>
      <c r="E65" s="137">
        <f>ROUNDUP(Eingabe!H110,0)</f>
        <v>330</v>
      </c>
      <c r="F65" s="137">
        <f>ROUNDUP(Eingabe!I110,0)</f>
        <v>340</v>
      </c>
      <c r="G65" s="137">
        <f>ROUNDUP(Eingabe!J110,0)</f>
        <v>350</v>
      </c>
      <c r="H65" s="137">
        <f>ROUNDUP(Eingabe!K110,0)</f>
        <v>390</v>
      </c>
      <c r="I65" s="143">
        <f>ROUNDUP(Eingabe!N110,0)</f>
        <v>320</v>
      </c>
      <c r="J65" s="143">
        <f>ROUNDUP(Eingabe!O110,0)</f>
        <v>330</v>
      </c>
      <c r="K65" s="143">
        <f>ROUNDUP(Eingabe!P110,0)</f>
        <v>340</v>
      </c>
      <c r="L65" s="143">
        <f>ROUNDUP(Eingabe!Q110,0)</f>
        <v>350</v>
      </c>
      <c r="M65" s="143">
        <f>ROUNDUP(Eingabe!R110,0)</f>
        <v>390</v>
      </c>
      <c r="N65" s="2">
        <f>ROUNDUP(Eingabe!U110,0)</f>
        <v>255</v>
      </c>
      <c r="O65" s="2">
        <f>ROUNDUP(Eingabe!V110,0)</f>
        <v>260</v>
      </c>
      <c r="P65" s="2">
        <f>ROUNDUP(Eingabe!W110,0)</f>
        <v>273</v>
      </c>
      <c r="Q65" s="2">
        <f>ROUNDUP(Eingabe!X110,0)</f>
        <v>287</v>
      </c>
      <c r="R65" s="2">
        <f>ROUNDUP(Eingabe!Y110,0)</f>
        <v>301</v>
      </c>
      <c r="S65" s="163">
        <f>ROUNDUP(Eingabe!AB110,0)</f>
        <v>184</v>
      </c>
      <c r="T65" s="163">
        <f>ROUNDUP(Eingabe!AC110,0)</f>
        <v>187</v>
      </c>
      <c r="U65" s="163">
        <f>ROUNDUP(Eingabe!AD110,0)</f>
        <v>197</v>
      </c>
      <c r="V65" s="163">
        <f>ROUNDUP(Eingabe!AE110,0)</f>
        <v>207</v>
      </c>
      <c r="W65" s="163">
        <f>ROUNDUP(Eingabe!AF110,0)</f>
        <v>217</v>
      </c>
    </row>
    <row r="66" spans="1:23" x14ac:dyDescent="0.25">
      <c r="A66" s="323">
        <f>Eingabe!B111</f>
        <v>7801</v>
      </c>
      <c r="B66" s="355" t="s">
        <v>6</v>
      </c>
      <c r="C66" s="154">
        <f>Eingabe!C111</f>
        <v>7900</v>
      </c>
      <c r="D66" s="137">
        <f>ROUNDUP(Eingabe!G111,0)</f>
        <v>320</v>
      </c>
      <c r="E66" s="137">
        <f>ROUNDUP(Eingabe!H111,0)</f>
        <v>330</v>
      </c>
      <c r="F66" s="137">
        <f>ROUNDUP(Eingabe!I111,0)</f>
        <v>340</v>
      </c>
      <c r="G66" s="137">
        <f>ROUNDUP(Eingabe!J111,0)</f>
        <v>350</v>
      </c>
      <c r="H66" s="137">
        <f>ROUNDUP(Eingabe!K111,0)</f>
        <v>390</v>
      </c>
      <c r="I66" s="143">
        <f>ROUNDUP(Eingabe!N111,0)</f>
        <v>320</v>
      </c>
      <c r="J66" s="143">
        <f>ROUNDUP(Eingabe!O111,0)</f>
        <v>330</v>
      </c>
      <c r="K66" s="143">
        <f>ROUNDUP(Eingabe!P111,0)</f>
        <v>340</v>
      </c>
      <c r="L66" s="143">
        <f>ROUNDUP(Eingabe!Q111,0)</f>
        <v>350</v>
      </c>
      <c r="M66" s="143">
        <f>ROUNDUP(Eingabe!R111,0)</f>
        <v>390</v>
      </c>
      <c r="N66" s="2">
        <f>ROUNDUP(Eingabe!U111,0)</f>
        <v>260</v>
      </c>
      <c r="O66" s="2">
        <f>ROUNDUP(Eingabe!V111,0)</f>
        <v>265</v>
      </c>
      <c r="P66" s="2">
        <f>ROUNDUP(Eingabe!W111,0)</f>
        <v>278</v>
      </c>
      <c r="Q66" s="2">
        <f>ROUNDUP(Eingabe!X111,0)</f>
        <v>292</v>
      </c>
      <c r="R66" s="2">
        <f>ROUNDUP(Eingabe!Y111,0)</f>
        <v>307</v>
      </c>
      <c r="S66" s="163">
        <f>ROUNDUP(Eingabe!AB111,0)</f>
        <v>188</v>
      </c>
      <c r="T66" s="163">
        <f>ROUNDUP(Eingabe!AC111,0)</f>
        <v>191</v>
      </c>
      <c r="U66" s="163">
        <f>ROUNDUP(Eingabe!AD111,0)</f>
        <v>201</v>
      </c>
      <c r="V66" s="163">
        <f>ROUNDUP(Eingabe!AE111,0)</f>
        <v>211</v>
      </c>
      <c r="W66" s="163">
        <f>ROUNDUP(Eingabe!AF111,0)</f>
        <v>221</v>
      </c>
    </row>
    <row r="67" spans="1:23" x14ac:dyDescent="0.25">
      <c r="A67" s="323">
        <f>Eingabe!B112</f>
        <v>7901</v>
      </c>
      <c r="B67" s="355" t="s">
        <v>6</v>
      </c>
      <c r="C67" s="154">
        <f>Eingabe!C112</f>
        <v>8000</v>
      </c>
      <c r="D67" s="137">
        <f>ROUNDUP(Eingabe!G112,0)</f>
        <v>320</v>
      </c>
      <c r="E67" s="137">
        <f>ROUNDUP(Eingabe!H112,0)</f>
        <v>330</v>
      </c>
      <c r="F67" s="137">
        <f>ROUNDUP(Eingabe!I112,0)</f>
        <v>340</v>
      </c>
      <c r="G67" s="137">
        <f>ROUNDUP(Eingabe!J112,0)</f>
        <v>350</v>
      </c>
      <c r="H67" s="137">
        <f>ROUNDUP(Eingabe!K112,0)</f>
        <v>390</v>
      </c>
      <c r="I67" s="143">
        <f>ROUNDUP(Eingabe!N112,0)</f>
        <v>320</v>
      </c>
      <c r="J67" s="143">
        <f>ROUNDUP(Eingabe!O112,0)</f>
        <v>330</v>
      </c>
      <c r="K67" s="143">
        <f>ROUNDUP(Eingabe!P112,0)</f>
        <v>340</v>
      </c>
      <c r="L67" s="143">
        <f>ROUNDUP(Eingabe!Q112,0)</f>
        <v>350</v>
      </c>
      <c r="M67" s="143">
        <f>ROUNDUP(Eingabe!R112,0)</f>
        <v>390</v>
      </c>
      <c r="N67" s="2">
        <f>ROUNDUP(Eingabe!U112,0)</f>
        <v>265</v>
      </c>
      <c r="O67" s="2">
        <f>ROUNDUP(Eingabe!V112,0)</f>
        <v>270</v>
      </c>
      <c r="P67" s="2">
        <f>ROUNDUP(Eingabe!W112,0)</f>
        <v>284</v>
      </c>
      <c r="Q67" s="2">
        <f>ROUNDUP(Eingabe!X112,0)</f>
        <v>298</v>
      </c>
      <c r="R67" s="2">
        <f>ROUNDUP(Eingabe!Y112,0)</f>
        <v>313</v>
      </c>
      <c r="S67" s="163">
        <f>ROUNDUP(Eingabe!AB112,0)</f>
        <v>192</v>
      </c>
      <c r="T67" s="163">
        <f>ROUNDUP(Eingabe!AC112,0)</f>
        <v>195</v>
      </c>
      <c r="U67" s="163">
        <f>ROUNDUP(Eingabe!AD112,0)</f>
        <v>205</v>
      </c>
      <c r="V67" s="163">
        <f>ROUNDUP(Eingabe!AE112,0)</f>
        <v>215</v>
      </c>
      <c r="W67" s="163">
        <f>ROUNDUP(Eingabe!AF112,0)</f>
        <v>226</v>
      </c>
    </row>
    <row r="68" spans="1:23" x14ac:dyDescent="0.25">
      <c r="A68" s="323">
        <f>Eingabe!B113</f>
        <v>8001</v>
      </c>
      <c r="B68" s="355" t="s">
        <v>6</v>
      </c>
      <c r="C68" s="154">
        <f>Eingabe!C113</f>
        <v>8100</v>
      </c>
      <c r="D68" s="137">
        <f>ROUNDUP(Eingabe!G113,0)</f>
        <v>320</v>
      </c>
      <c r="E68" s="137">
        <f>ROUNDUP(Eingabe!H113,0)</f>
        <v>330</v>
      </c>
      <c r="F68" s="137">
        <f>ROUNDUP(Eingabe!I113,0)</f>
        <v>340</v>
      </c>
      <c r="G68" s="137">
        <f>ROUNDUP(Eingabe!J113,0)</f>
        <v>350</v>
      </c>
      <c r="H68" s="137">
        <f>ROUNDUP(Eingabe!K113,0)</f>
        <v>390</v>
      </c>
      <c r="I68" s="143">
        <f>ROUNDUP(Eingabe!N113,0)</f>
        <v>320</v>
      </c>
      <c r="J68" s="143">
        <f>ROUNDUP(Eingabe!O113,0)</f>
        <v>330</v>
      </c>
      <c r="K68" s="143">
        <f>ROUNDUP(Eingabe!P113,0)</f>
        <v>340</v>
      </c>
      <c r="L68" s="143">
        <f>ROUNDUP(Eingabe!Q113,0)</f>
        <v>350</v>
      </c>
      <c r="M68" s="143">
        <f>ROUNDUP(Eingabe!R113,0)</f>
        <v>390</v>
      </c>
      <c r="N68" s="2">
        <f>ROUNDUP(Eingabe!U113,0)</f>
        <v>270</v>
      </c>
      <c r="O68" s="2">
        <f>ROUNDUP(Eingabe!V113,0)</f>
        <v>275</v>
      </c>
      <c r="P68" s="2">
        <f>ROUNDUP(Eingabe!W113,0)</f>
        <v>289</v>
      </c>
      <c r="Q68" s="2">
        <f>ROUNDUP(Eingabe!X113,0)</f>
        <v>304</v>
      </c>
      <c r="R68" s="2">
        <f>ROUNDUP(Eingabe!Y113,0)</f>
        <v>319</v>
      </c>
      <c r="S68" s="163">
        <f>ROUNDUP(Eingabe!AB113,0)</f>
        <v>195</v>
      </c>
      <c r="T68" s="163">
        <f>ROUNDUP(Eingabe!AC113,0)</f>
        <v>199</v>
      </c>
      <c r="U68" s="163">
        <f>ROUNDUP(Eingabe!AD113,0)</f>
        <v>209</v>
      </c>
      <c r="V68" s="163">
        <f>ROUNDUP(Eingabe!AE113,0)</f>
        <v>219</v>
      </c>
      <c r="W68" s="163">
        <f>ROUNDUP(Eingabe!AF113,0)</f>
        <v>230</v>
      </c>
    </row>
    <row r="69" spans="1:23" x14ac:dyDescent="0.25">
      <c r="A69" s="323">
        <f>Eingabe!B114</f>
        <v>8101</v>
      </c>
      <c r="B69" s="355" t="s">
        <v>6</v>
      </c>
      <c r="C69" s="154">
        <f>Eingabe!C114</f>
        <v>8200</v>
      </c>
      <c r="D69" s="137">
        <f>ROUNDUP(Eingabe!G114,0)</f>
        <v>320</v>
      </c>
      <c r="E69" s="137">
        <f>ROUNDUP(Eingabe!H114,0)</f>
        <v>330</v>
      </c>
      <c r="F69" s="137">
        <f>ROUNDUP(Eingabe!I114,0)</f>
        <v>340</v>
      </c>
      <c r="G69" s="137">
        <f>ROUNDUP(Eingabe!J114,0)</f>
        <v>350</v>
      </c>
      <c r="H69" s="137">
        <f>ROUNDUP(Eingabe!K114,0)</f>
        <v>390</v>
      </c>
      <c r="I69" s="143">
        <f>ROUNDUP(Eingabe!N114,0)</f>
        <v>320</v>
      </c>
      <c r="J69" s="143">
        <f>ROUNDUP(Eingabe!O114,0)</f>
        <v>330</v>
      </c>
      <c r="K69" s="143">
        <f>ROUNDUP(Eingabe!P114,0)</f>
        <v>340</v>
      </c>
      <c r="L69" s="143">
        <f>ROUNDUP(Eingabe!Q114,0)</f>
        <v>350</v>
      </c>
      <c r="M69" s="143">
        <f>ROUNDUP(Eingabe!R114,0)</f>
        <v>390</v>
      </c>
      <c r="N69" s="2">
        <f>ROUNDUP(Eingabe!U114,0)</f>
        <v>275</v>
      </c>
      <c r="O69" s="2">
        <f>ROUNDUP(Eingabe!V114,0)</f>
        <v>281</v>
      </c>
      <c r="P69" s="2">
        <f>ROUNDUP(Eingabe!W114,0)</f>
        <v>295</v>
      </c>
      <c r="Q69" s="2">
        <f>ROUNDUP(Eingabe!X114,0)</f>
        <v>309</v>
      </c>
      <c r="R69" s="2">
        <f>ROUNDUP(Eingabe!Y114,0)</f>
        <v>325</v>
      </c>
      <c r="S69" s="163">
        <f>ROUNDUP(Eingabe!AB114,0)</f>
        <v>199</v>
      </c>
      <c r="T69" s="163">
        <f>ROUNDUP(Eingabe!AC114,0)</f>
        <v>203</v>
      </c>
      <c r="U69" s="163">
        <f>ROUNDUP(Eingabe!AD114,0)</f>
        <v>213</v>
      </c>
      <c r="V69" s="163">
        <f>ROUNDUP(Eingabe!AE114,0)</f>
        <v>224</v>
      </c>
      <c r="W69" s="163">
        <f>ROUNDUP(Eingabe!AF114,0)</f>
        <v>235</v>
      </c>
    </row>
    <row r="70" spans="1:23" hidden="1" x14ac:dyDescent="0.25">
      <c r="A70" s="323">
        <f>Eingabe!B115</f>
        <v>8201</v>
      </c>
      <c r="B70" s="355" t="s">
        <v>6</v>
      </c>
      <c r="C70" s="154">
        <f>Eingabe!D115</f>
        <v>8300</v>
      </c>
      <c r="D70" s="137">
        <f>ROUNDUP(Eingabe!G115,0)</f>
        <v>320</v>
      </c>
      <c r="E70" s="137">
        <f>ROUNDUP(Eingabe!H115,0)</f>
        <v>330</v>
      </c>
      <c r="F70" s="137">
        <f>ROUNDUP(Eingabe!I115,0)</f>
        <v>340</v>
      </c>
      <c r="G70" s="137">
        <f>ROUNDUP(Eingabe!J115,0)</f>
        <v>350</v>
      </c>
      <c r="H70" s="137">
        <f>ROUNDUP(Eingabe!K115,0)</f>
        <v>390</v>
      </c>
      <c r="I70" s="143">
        <f>ROUNDUP(Eingabe!N115,0)</f>
        <v>320</v>
      </c>
      <c r="J70" s="143">
        <f>ROUNDUP(Eingabe!O115,0)</f>
        <v>330</v>
      </c>
      <c r="K70" s="143">
        <f>ROUNDUP(Eingabe!P115,0)</f>
        <v>340</v>
      </c>
      <c r="L70" s="143">
        <f>ROUNDUP(Eingabe!Q115,0)</f>
        <v>350</v>
      </c>
      <c r="M70" s="143">
        <f>ROUNDUP(Eingabe!R115,0)</f>
        <v>390</v>
      </c>
      <c r="N70" s="2">
        <f>ROUNDUP(Eingabe!U115,0)</f>
        <v>280</v>
      </c>
      <c r="O70" s="2">
        <f>ROUNDUP(Eingabe!V115,0)</f>
        <v>286</v>
      </c>
      <c r="P70" s="2">
        <f>ROUNDUP(Eingabe!W115,0)</f>
        <v>300</v>
      </c>
      <c r="Q70" s="2">
        <f>ROUNDUP(Eingabe!X115,0)</f>
        <v>315</v>
      </c>
      <c r="R70" s="2">
        <f>ROUNDUP(Eingabe!Y115,0)</f>
        <v>331</v>
      </c>
      <c r="S70" s="163">
        <f>ROUNDUP(Eingabe!AB115,0)</f>
        <v>203</v>
      </c>
      <c r="T70" s="163">
        <f>ROUNDUP(Eingabe!AC115,0)</f>
        <v>207</v>
      </c>
      <c r="U70" s="163">
        <f>ROUNDUP(Eingabe!AD115,0)</f>
        <v>217</v>
      </c>
      <c r="V70" s="163">
        <f>ROUNDUP(Eingabe!AE115,0)</f>
        <v>228</v>
      </c>
      <c r="W70" s="163">
        <f>ROUNDUP(Eingabe!AF115,0)</f>
        <v>239</v>
      </c>
    </row>
    <row r="71" spans="1:23" hidden="1" x14ac:dyDescent="0.25">
      <c r="A71" s="323">
        <f>Eingabe!B116</f>
        <v>8301</v>
      </c>
      <c r="B71" s="355" t="s">
        <v>6</v>
      </c>
      <c r="C71" s="154">
        <f>Eingabe!D116</f>
        <v>8400</v>
      </c>
      <c r="D71" s="137">
        <f>ROUNDUP(Eingabe!G116,0)</f>
        <v>320</v>
      </c>
      <c r="E71" s="137">
        <f>ROUNDUP(Eingabe!H116,0)</f>
        <v>330</v>
      </c>
      <c r="F71" s="137">
        <f>ROUNDUP(Eingabe!I116,0)</f>
        <v>340</v>
      </c>
      <c r="G71" s="137">
        <f>ROUNDUP(Eingabe!J116,0)</f>
        <v>350</v>
      </c>
      <c r="H71" s="137">
        <f>ROUNDUP(Eingabe!K116,0)</f>
        <v>390</v>
      </c>
      <c r="I71" s="143">
        <f>ROUNDUP(Eingabe!N116,0)</f>
        <v>320</v>
      </c>
      <c r="J71" s="143">
        <f>ROUNDUP(Eingabe!O116,0)</f>
        <v>330</v>
      </c>
      <c r="K71" s="143">
        <f>ROUNDUP(Eingabe!P116,0)</f>
        <v>340</v>
      </c>
      <c r="L71" s="143">
        <f>ROUNDUP(Eingabe!Q116,0)</f>
        <v>350</v>
      </c>
      <c r="M71" s="143">
        <f>ROUNDUP(Eingabe!R116,0)</f>
        <v>390</v>
      </c>
      <c r="N71" s="2">
        <f>ROUNDUP(Eingabe!U116,0)</f>
        <v>285</v>
      </c>
      <c r="O71" s="2">
        <f>ROUNDUP(Eingabe!V116,0)</f>
        <v>291</v>
      </c>
      <c r="P71" s="2">
        <f>ROUNDUP(Eingabe!W116,0)</f>
        <v>305</v>
      </c>
      <c r="Q71" s="2">
        <f>ROUNDUP(Eingabe!X116,0)</f>
        <v>320</v>
      </c>
      <c r="R71" s="2">
        <f>ROUNDUP(Eingabe!Y116,0)</f>
        <v>337</v>
      </c>
      <c r="S71" s="163">
        <f>ROUNDUP(Eingabe!AB116,0)</f>
        <v>207</v>
      </c>
      <c r="T71" s="163">
        <f>ROUNDUP(Eingabe!AC116,0)</f>
        <v>210</v>
      </c>
      <c r="U71" s="163">
        <f>ROUNDUP(Eingabe!AD116,0)</f>
        <v>221</v>
      </c>
      <c r="V71" s="163">
        <f>ROUNDUP(Eingabe!AE116,0)</f>
        <v>232</v>
      </c>
      <c r="W71" s="163">
        <f>ROUNDUP(Eingabe!AF116,0)</f>
        <v>244</v>
      </c>
    </row>
    <row r="72" spans="1:23" hidden="1" x14ac:dyDescent="0.25">
      <c r="A72" s="323">
        <f>Eingabe!B117</f>
        <v>8401</v>
      </c>
      <c r="B72" s="355" t="s">
        <v>6</v>
      </c>
      <c r="C72" s="154">
        <f>Eingabe!D117</f>
        <v>8500</v>
      </c>
      <c r="D72" s="137">
        <f>ROUNDUP(Eingabe!G117,0)</f>
        <v>320</v>
      </c>
      <c r="E72" s="137">
        <f>ROUNDUP(Eingabe!H117,0)</f>
        <v>330</v>
      </c>
      <c r="F72" s="137">
        <f>ROUNDUP(Eingabe!I117,0)</f>
        <v>340</v>
      </c>
      <c r="G72" s="137">
        <f>ROUNDUP(Eingabe!J117,0)</f>
        <v>350</v>
      </c>
      <c r="H72" s="137">
        <f>ROUNDUP(Eingabe!K117,0)</f>
        <v>390</v>
      </c>
      <c r="I72" s="143">
        <f>ROUNDUP(Eingabe!N117,0)</f>
        <v>320</v>
      </c>
      <c r="J72" s="143">
        <f>ROUNDUP(Eingabe!O117,0)</f>
        <v>330</v>
      </c>
      <c r="K72" s="143">
        <f>ROUNDUP(Eingabe!P117,0)</f>
        <v>340</v>
      </c>
      <c r="L72" s="143">
        <f>ROUNDUP(Eingabe!Q117,0)</f>
        <v>350</v>
      </c>
      <c r="M72" s="143">
        <f>ROUNDUP(Eingabe!R117,0)</f>
        <v>390</v>
      </c>
      <c r="N72" s="2">
        <f>ROUNDUP(Eingabe!U117,0)</f>
        <v>290</v>
      </c>
      <c r="O72" s="2">
        <f>ROUNDUP(Eingabe!V117,0)</f>
        <v>296</v>
      </c>
      <c r="P72" s="2">
        <f>ROUNDUP(Eingabe!W117,0)</f>
        <v>311</v>
      </c>
      <c r="Q72" s="2">
        <f>ROUNDUP(Eingabe!X117,0)</f>
        <v>326</v>
      </c>
      <c r="R72" s="2">
        <f>ROUNDUP(Eingabe!Y117,0)</f>
        <v>342</v>
      </c>
      <c r="S72" s="163">
        <f>ROUNDUP(Eingabe!AB117,0)</f>
        <v>210</v>
      </c>
      <c r="T72" s="163">
        <f>ROUNDUP(Eingabe!AC117,0)</f>
        <v>214</v>
      </c>
      <c r="U72" s="163">
        <f>ROUNDUP(Eingabe!AD117,0)</f>
        <v>225</v>
      </c>
      <c r="V72" s="163">
        <f>ROUNDUP(Eingabe!AE117,0)</f>
        <v>236</v>
      </c>
      <c r="W72" s="163">
        <f>ROUNDUP(Eingabe!AF117,0)</f>
        <v>248</v>
      </c>
    </row>
    <row r="73" spans="1:23" hidden="1" x14ac:dyDescent="0.25">
      <c r="A73" s="323">
        <f>Eingabe!B118</f>
        <v>8501</v>
      </c>
      <c r="B73" s="355" t="s">
        <v>6</v>
      </c>
      <c r="C73" s="154">
        <f>Eingabe!D118</f>
        <v>8600</v>
      </c>
      <c r="D73" s="137">
        <f>ROUNDUP(Eingabe!G118,0)</f>
        <v>320</v>
      </c>
      <c r="E73" s="137">
        <f>ROUNDUP(Eingabe!H118,0)</f>
        <v>330</v>
      </c>
      <c r="F73" s="137">
        <f>ROUNDUP(Eingabe!I118,0)</f>
        <v>340</v>
      </c>
      <c r="G73" s="137">
        <f>ROUNDUP(Eingabe!J118,0)</f>
        <v>350</v>
      </c>
      <c r="H73" s="137">
        <f>ROUNDUP(Eingabe!K118,0)</f>
        <v>390</v>
      </c>
      <c r="I73" s="143">
        <f>ROUNDUP(Eingabe!N118,0)</f>
        <v>320</v>
      </c>
      <c r="J73" s="143">
        <f>ROUNDUP(Eingabe!O118,0)</f>
        <v>330</v>
      </c>
      <c r="K73" s="143">
        <f>ROUNDUP(Eingabe!P118,0)</f>
        <v>340</v>
      </c>
      <c r="L73" s="143">
        <f>ROUNDUP(Eingabe!Q118,0)</f>
        <v>350</v>
      </c>
      <c r="M73" s="143">
        <f>ROUNDUP(Eingabe!R118,0)</f>
        <v>390</v>
      </c>
      <c r="N73" s="2">
        <f>ROUNDUP(Eingabe!U118,0)</f>
        <v>295</v>
      </c>
      <c r="O73" s="2">
        <f>ROUNDUP(Eingabe!V118,0)</f>
        <v>301</v>
      </c>
      <c r="P73" s="2">
        <f>ROUNDUP(Eingabe!W118,0)</f>
        <v>316</v>
      </c>
      <c r="Q73" s="2">
        <f>ROUNDUP(Eingabe!X118,0)</f>
        <v>332</v>
      </c>
      <c r="R73" s="2">
        <f>ROUNDUP(Eingabe!Y118,0)</f>
        <v>348</v>
      </c>
      <c r="S73" s="163">
        <f>ROUNDUP(Eingabe!AB118,0)</f>
        <v>214</v>
      </c>
      <c r="T73" s="163">
        <f>ROUNDUP(Eingabe!AC118,0)</f>
        <v>218</v>
      </c>
      <c r="U73" s="163">
        <f>ROUNDUP(Eingabe!AD118,0)</f>
        <v>229</v>
      </c>
      <c r="V73" s="163">
        <f>ROUNDUP(Eingabe!AE118,0)</f>
        <v>240</v>
      </c>
      <c r="W73" s="163">
        <f>ROUNDUP(Eingabe!AF118,0)</f>
        <v>252</v>
      </c>
    </row>
    <row r="74" spans="1:23" hidden="1" x14ac:dyDescent="0.25">
      <c r="A74" s="323">
        <f>Eingabe!B119</f>
        <v>8601</v>
      </c>
      <c r="B74" s="355" t="s">
        <v>6</v>
      </c>
      <c r="C74" s="154">
        <f>Eingabe!D119</f>
        <v>8700</v>
      </c>
      <c r="D74" s="137">
        <f>ROUNDUP(Eingabe!G119,0)</f>
        <v>320</v>
      </c>
      <c r="E74" s="137">
        <f>ROUNDUP(Eingabe!H119,0)</f>
        <v>330</v>
      </c>
      <c r="F74" s="137">
        <f>ROUNDUP(Eingabe!I119,0)</f>
        <v>340</v>
      </c>
      <c r="G74" s="137">
        <f>ROUNDUP(Eingabe!J119,0)</f>
        <v>350</v>
      </c>
      <c r="H74" s="137">
        <f>ROUNDUP(Eingabe!K119,0)</f>
        <v>390</v>
      </c>
      <c r="I74" s="143">
        <f>ROUNDUP(Eingabe!N119,0)</f>
        <v>320</v>
      </c>
      <c r="J74" s="143">
        <f>ROUNDUP(Eingabe!O119,0)</f>
        <v>330</v>
      </c>
      <c r="K74" s="143">
        <f>ROUNDUP(Eingabe!P119,0)</f>
        <v>340</v>
      </c>
      <c r="L74" s="143">
        <f>ROUNDUP(Eingabe!Q119,0)</f>
        <v>350</v>
      </c>
      <c r="M74" s="143">
        <f>ROUNDUP(Eingabe!R119,0)</f>
        <v>390</v>
      </c>
      <c r="N74" s="2">
        <f>ROUNDUP(Eingabe!U119,0)</f>
        <v>300</v>
      </c>
      <c r="O74" s="2">
        <f>ROUNDUP(Eingabe!V119,0)</f>
        <v>306</v>
      </c>
      <c r="P74" s="2">
        <f>ROUNDUP(Eingabe!W119,0)</f>
        <v>321</v>
      </c>
      <c r="Q74" s="2">
        <f>ROUNDUP(Eingabe!X119,0)</f>
        <v>337</v>
      </c>
      <c r="R74" s="2">
        <f>ROUNDUP(Eingabe!Y119,0)</f>
        <v>354</v>
      </c>
      <c r="S74" s="163">
        <f>ROUNDUP(Eingabe!AB119,0)</f>
        <v>218</v>
      </c>
      <c r="T74" s="163">
        <f>ROUNDUP(Eingabe!AC119,0)</f>
        <v>222</v>
      </c>
      <c r="U74" s="163">
        <f>ROUNDUP(Eingabe!AD119,0)</f>
        <v>233</v>
      </c>
      <c r="V74" s="163">
        <f>ROUNDUP(Eingabe!AE119,0)</f>
        <v>245</v>
      </c>
      <c r="W74" s="163">
        <f>ROUNDUP(Eingabe!AF119,0)</f>
        <v>257</v>
      </c>
    </row>
    <row r="75" spans="1:23" hidden="1" x14ac:dyDescent="0.25">
      <c r="A75" s="323">
        <f>Eingabe!B120</f>
        <v>8701</v>
      </c>
      <c r="B75" s="355" t="s">
        <v>6</v>
      </c>
      <c r="C75" s="154">
        <f>Eingabe!D120</f>
        <v>8800</v>
      </c>
      <c r="D75" s="137">
        <f>ROUNDUP(Eingabe!G120,0)</f>
        <v>320</v>
      </c>
      <c r="E75" s="137">
        <f>ROUNDUP(Eingabe!H120,0)</f>
        <v>330</v>
      </c>
      <c r="F75" s="137">
        <f>ROUNDUP(Eingabe!I120,0)</f>
        <v>340</v>
      </c>
      <c r="G75" s="137">
        <f>ROUNDUP(Eingabe!J120,0)</f>
        <v>350</v>
      </c>
      <c r="H75" s="137">
        <f>ROUNDUP(Eingabe!K120,0)</f>
        <v>390</v>
      </c>
      <c r="I75" s="143">
        <f>ROUNDUP(Eingabe!N120,0)</f>
        <v>320</v>
      </c>
      <c r="J75" s="143">
        <f>ROUNDUP(Eingabe!O120,0)</f>
        <v>330</v>
      </c>
      <c r="K75" s="143">
        <f>ROUNDUP(Eingabe!P120,0)</f>
        <v>340</v>
      </c>
      <c r="L75" s="143">
        <f>ROUNDUP(Eingabe!Q120,0)</f>
        <v>350</v>
      </c>
      <c r="M75" s="143">
        <f>ROUNDUP(Eingabe!R120,0)</f>
        <v>390</v>
      </c>
      <c r="N75" s="2">
        <f>ROUNDUP(Eingabe!U120,0)</f>
        <v>305</v>
      </c>
      <c r="O75" s="2">
        <f>ROUNDUP(Eingabe!V120,0)</f>
        <v>311</v>
      </c>
      <c r="P75" s="2">
        <f>ROUNDUP(Eingabe!W120,0)</f>
        <v>327</v>
      </c>
      <c r="Q75" s="2">
        <f>ROUNDUP(Eingabe!X120,0)</f>
        <v>343</v>
      </c>
      <c r="R75" s="2">
        <f>ROUNDUP(Eingabe!Y120,0)</f>
        <v>360</v>
      </c>
      <c r="S75" s="163">
        <f>ROUNDUP(Eingabe!AB120,0)</f>
        <v>222</v>
      </c>
      <c r="T75" s="163">
        <f>ROUNDUP(Eingabe!AC120,0)</f>
        <v>226</v>
      </c>
      <c r="U75" s="163">
        <f>ROUNDUP(Eingabe!AD120,0)</f>
        <v>237</v>
      </c>
      <c r="V75" s="163">
        <f>ROUNDUP(Eingabe!AE120,0)</f>
        <v>249</v>
      </c>
      <c r="W75" s="163">
        <f>ROUNDUP(Eingabe!AF120,0)</f>
        <v>261</v>
      </c>
    </row>
    <row r="76" spans="1:23" hidden="1" x14ac:dyDescent="0.25">
      <c r="A76" s="323">
        <f>Eingabe!B121</f>
        <v>8801</v>
      </c>
      <c r="B76" s="355" t="s">
        <v>6</v>
      </c>
      <c r="C76" s="154">
        <f>Eingabe!D121</f>
        <v>8900</v>
      </c>
      <c r="D76" s="137">
        <f>ROUNDUP(Eingabe!G121,0)</f>
        <v>320</v>
      </c>
      <c r="E76" s="137">
        <f>ROUNDUP(Eingabe!H121,0)</f>
        <v>330</v>
      </c>
      <c r="F76" s="137">
        <f>ROUNDUP(Eingabe!I121,0)</f>
        <v>340</v>
      </c>
      <c r="G76" s="137">
        <f>ROUNDUP(Eingabe!J121,0)</f>
        <v>350</v>
      </c>
      <c r="H76" s="137">
        <f>ROUNDUP(Eingabe!K121,0)</f>
        <v>390</v>
      </c>
      <c r="I76" s="143">
        <f>ROUNDUP(Eingabe!N121,0)</f>
        <v>320</v>
      </c>
      <c r="J76" s="143">
        <f>ROUNDUP(Eingabe!O121,0)</f>
        <v>330</v>
      </c>
      <c r="K76" s="143">
        <f>ROUNDUP(Eingabe!P121,0)</f>
        <v>340</v>
      </c>
      <c r="L76" s="143">
        <f>ROUNDUP(Eingabe!Q121,0)</f>
        <v>350</v>
      </c>
      <c r="M76" s="143">
        <f>ROUNDUP(Eingabe!R121,0)</f>
        <v>390</v>
      </c>
      <c r="N76" s="2">
        <f>ROUNDUP(Eingabe!U121,0)</f>
        <v>310</v>
      </c>
      <c r="O76" s="2">
        <f>ROUNDUP(Eingabe!V121,0)</f>
        <v>316</v>
      </c>
      <c r="P76" s="2">
        <f>ROUNDUP(Eingabe!W121,0)</f>
        <v>332</v>
      </c>
      <c r="Q76" s="2">
        <f>ROUNDUP(Eingabe!X121,0)</f>
        <v>349</v>
      </c>
      <c r="R76" s="2">
        <f>ROUNDUP(Eingabe!Y121,0)</f>
        <v>366</v>
      </c>
      <c r="S76" s="163">
        <f>ROUNDUP(Eingabe!AB121,0)</f>
        <v>225</v>
      </c>
      <c r="T76" s="163">
        <f>ROUNDUP(Eingabe!AC121,0)</f>
        <v>230</v>
      </c>
      <c r="U76" s="163">
        <f>ROUNDUP(Eingabe!AD121,0)</f>
        <v>241</v>
      </c>
      <c r="V76" s="163">
        <f>ROUNDUP(Eingabe!AE121,0)</f>
        <v>253</v>
      </c>
      <c r="W76" s="163">
        <f>ROUNDUP(Eingabe!AF121,0)</f>
        <v>266</v>
      </c>
    </row>
    <row r="77" spans="1:23" hidden="1" x14ac:dyDescent="0.25">
      <c r="A77" s="323">
        <f>Eingabe!B122</f>
        <v>8901</v>
      </c>
      <c r="B77" s="355" t="s">
        <v>6</v>
      </c>
      <c r="C77" s="154">
        <f>Eingabe!D122</f>
        <v>9000</v>
      </c>
      <c r="D77" s="137">
        <f>ROUNDUP(Eingabe!G122,0)</f>
        <v>320</v>
      </c>
      <c r="E77" s="137">
        <f>ROUNDUP(Eingabe!H122,0)</f>
        <v>330</v>
      </c>
      <c r="F77" s="137">
        <f>ROUNDUP(Eingabe!I122,0)</f>
        <v>340</v>
      </c>
      <c r="G77" s="137">
        <f>ROUNDUP(Eingabe!J122,0)</f>
        <v>350</v>
      </c>
      <c r="H77" s="137">
        <f>ROUNDUP(Eingabe!K122,0)</f>
        <v>390</v>
      </c>
      <c r="I77" s="143">
        <f>ROUNDUP(Eingabe!N122,0)</f>
        <v>320</v>
      </c>
      <c r="J77" s="143">
        <f>ROUNDUP(Eingabe!O122,0)</f>
        <v>330</v>
      </c>
      <c r="K77" s="143">
        <f>ROUNDUP(Eingabe!P122,0)</f>
        <v>340</v>
      </c>
      <c r="L77" s="143">
        <f>ROUNDUP(Eingabe!Q122,0)</f>
        <v>350</v>
      </c>
      <c r="M77" s="143">
        <f>ROUNDUP(Eingabe!R122,0)</f>
        <v>390</v>
      </c>
      <c r="N77" s="2">
        <f>ROUNDUP(Eingabe!U122,0)</f>
        <v>315</v>
      </c>
      <c r="O77" s="2">
        <f>ROUNDUP(Eingabe!V122,0)</f>
        <v>321</v>
      </c>
      <c r="P77" s="2">
        <f>ROUNDUP(Eingabe!W122,0)</f>
        <v>337</v>
      </c>
      <c r="Q77" s="2">
        <f>ROUNDUP(Eingabe!X122,0)</f>
        <v>350</v>
      </c>
      <c r="R77" s="2">
        <f>ROUNDUP(Eingabe!Y122,0)</f>
        <v>372</v>
      </c>
      <c r="S77" s="163">
        <f>ROUNDUP(Eingabe!AB122,0)</f>
        <v>229</v>
      </c>
      <c r="T77" s="163">
        <f>ROUNDUP(Eingabe!AC122,0)</f>
        <v>233</v>
      </c>
      <c r="U77" s="163">
        <f>ROUNDUP(Eingabe!AD122,0)</f>
        <v>245</v>
      </c>
      <c r="V77" s="163">
        <f>ROUNDUP(Eingabe!AE122,0)</f>
        <v>257</v>
      </c>
      <c r="W77" s="163">
        <f>ROUNDUP(Eingabe!AF122,0)</f>
        <v>270</v>
      </c>
    </row>
    <row r="78" spans="1:23" hidden="1" x14ac:dyDescent="0.25">
      <c r="A78" s="323">
        <f>Eingabe!B123</f>
        <v>9001</v>
      </c>
      <c r="B78" s="355" t="s">
        <v>6</v>
      </c>
      <c r="C78" s="154">
        <f>Eingabe!D123</f>
        <v>9100</v>
      </c>
      <c r="D78" s="137">
        <f>ROUNDUP(Eingabe!G123,0)</f>
        <v>320</v>
      </c>
      <c r="E78" s="137">
        <f>ROUNDUP(Eingabe!H123,0)</f>
        <v>330</v>
      </c>
      <c r="F78" s="137">
        <f>ROUNDUP(Eingabe!I123,0)</f>
        <v>340</v>
      </c>
      <c r="G78" s="137">
        <f>ROUNDUP(Eingabe!J123,0)</f>
        <v>350</v>
      </c>
      <c r="H78" s="137">
        <f>ROUNDUP(Eingabe!K123,0)</f>
        <v>390</v>
      </c>
      <c r="I78" s="143">
        <f>ROUNDUP(Eingabe!N123,0)</f>
        <v>320</v>
      </c>
      <c r="J78" s="143">
        <f>ROUNDUP(Eingabe!O123,0)</f>
        <v>330</v>
      </c>
      <c r="K78" s="143">
        <f>ROUNDUP(Eingabe!P123,0)</f>
        <v>340</v>
      </c>
      <c r="L78" s="143">
        <f>ROUNDUP(Eingabe!Q123,0)</f>
        <v>350</v>
      </c>
      <c r="M78" s="143">
        <f>ROUNDUP(Eingabe!R123,0)</f>
        <v>390</v>
      </c>
      <c r="N78" s="2">
        <f>ROUNDUP(Eingabe!U123,0)</f>
        <v>320</v>
      </c>
      <c r="O78" s="2">
        <f>ROUNDUP(Eingabe!V123,0)</f>
        <v>326</v>
      </c>
      <c r="P78" s="2">
        <f>ROUNDUP(Eingabe!W123,0)</f>
        <v>340</v>
      </c>
      <c r="Q78" s="2">
        <f>ROUNDUP(Eingabe!X123,0)</f>
        <v>350</v>
      </c>
      <c r="R78" s="2">
        <f>ROUNDUP(Eingabe!Y123,0)</f>
        <v>378</v>
      </c>
      <c r="S78" s="163">
        <f>ROUNDUP(Eingabe!AB123,0)</f>
        <v>233</v>
      </c>
      <c r="T78" s="163">
        <f>ROUNDUP(Eingabe!AC123,0)</f>
        <v>237</v>
      </c>
      <c r="U78" s="163">
        <f>ROUNDUP(Eingabe!AD123,0)</f>
        <v>249</v>
      </c>
      <c r="V78" s="163">
        <f>ROUNDUP(Eingabe!AE123,0)</f>
        <v>261</v>
      </c>
      <c r="W78" s="163">
        <f>ROUNDUP(Eingabe!AF123,0)</f>
        <v>275</v>
      </c>
    </row>
    <row r="79" spans="1:23" hidden="1" x14ac:dyDescent="0.25">
      <c r="A79" s="323">
        <f>Eingabe!B124</f>
        <v>9101</v>
      </c>
      <c r="B79" s="355" t="s">
        <v>6</v>
      </c>
      <c r="C79" s="154">
        <f>Eingabe!D124</f>
        <v>9200</v>
      </c>
      <c r="D79" s="137">
        <f>ROUNDUP(Eingabe!G124,0)</f>
        <v>320</v>
      </c>
      <c r="E79" s="137">
        <f>ROUNDUP(Eingabe!H124,0)</f>
        <v>330</v>
      </c>
      <c r="F79" s="137">
        <f>ROUNDUP(Eingabe!I124,0)</f>
        <v>340</v>
      </c>
      <c r="G79" s="137">
        <f>ROUNDUP(Eingabe!J124,0)</f>
        <v>350</v>
      </c>
      <c r="H79" s="137">
        <f>ROUNDUP(Eingabe!K124,0)</f>
        <v>390</v>
      </c>
      <c r="I79" s="143">
        <f>ROUNDUP(Eingabe!N124,0)</f>
        <v>320</v>
      </c>
      <c r="J79" s="143">
        <f>ROUNDUP(Eingabe!O124,0)</f>
        <v>330</v>
      </c>
      <c r="K79" s="143">
        <f>ROUNDUP(Eingabe!P124,0)</f>
        <v>340</v>
      </c>
      <c r="L79" s="143">
        <f>ROUNDUP(Eingabe!Q124,0)</f>
        <v>350</v>
      </c>
      <c r="M79" s="143">
        <f>ROUNDUP(Eingabe!R124,0)</f>
        <v>390</v>
      </c>
      <c r="N79" s="2">
        <f>ROUNDUP(Eingabe!U124,0)</f>
        <v>320</v>
      </c>
      <c r="O79" s="2">
        <f>ROUNDUP(Eingabe!V124,0)</f>
        <v>330</v>
      </c>
      <c r="P79" s="2">
        <f>ROUNDUP(Eingabe!W124,0)</f>
        <v>340</v>
      </c>
      <c r="Q79" s="2">
        <f>ROUNDUP(Eingabe!X124,0)</f>
        <v>350</v>
      </c>
      <c r="R79" s="2">
        <f>ROUNDUP(Eingabe!Y124,0)</f>
        <v>384</v>
      </c>
      <c r="S79" s="163">
        <f>ROUNDUP(Eingabe!AB124,0)</f>
        <v>237</v>
      </c>
      <c r="T79" s="163">
        <f>ROUNDUP(Eingabe!AC124,0)</f>
        <v>241</v>
      </c>
      <c r="U79" s="163">
        <f>ROUNDUP(Eingabe!AD124,0)</f>
        <v>253</v>
      </c>
      <c r="V79" s="163">
        <f>ROUNDUP(Eingabe!AE124,0)</f>
        <v>266</v>
      </c>
      <c r="W79" s="163">
        <f>ROUNDUP(Eingabe!AF124,0)</f>
        <v>279</v>
      </c>
    </row>
    <row r="80" spans="1:23" hidden="1" x14ac:dyDescent="0.25">
      <c r="A80" s="323">
        <f>Eingabe!B125</f>
        <v>9201</v>
      </c>
      <c r="B80" s="355" t="s">
        <v>6</v>
      </c>
      <c r="C80" s="154">
        <f>Eingabe!D125</f>
        <v>9300</v>
      </c>
      <c r="D80" s="137">
        <f>ROUNDUP(Eingabe!G125,0)</f>
        <v>320</v>
      </c>
      <c r="E80" s="137">
        <f>ROUNDUP(Eingabe!H125,0)</f>
        <v>330</v>
      </c>
      <c r="F80" s="137">
        <f>ROUNDUP(Eingabe!I125,0)</f>
        <v>340</v>
      </c>
      <c r="G80" s="137">
        <f>ROUNDUP(Eingabe!J125,0)</f>
        <v>350</v>
      </c>
      <c r="H80" s="137">
        <f>ROUNDUP(Eingabe!K125,0)</f>
        <v>390</v>
      </c>
      <c r="I80" s="143">
        <f>ROUNDUP(Eingabe!N125,0)</f>
        <v>320</v>
      </c>
      <c r="J80" s="143">
        <f>ROUNDUP(Eingabe!O125,0)</f>
        <v>330</v>
      </c>
      <c r="K80" s="143">
        <f>ROUNDUP(Eingabe!P125,0)</f>
        <v>340</v>
      </c>
      <c r="L80" s="143">
        <f>ROUNDUP(Eingabe!Q125,0)</f>
        <v>350</v>
      </c>
      <c r="M80" s="143">
        <f>ROUNDUP(Eingabe!R125,0)</f>
        <v>390</v>
      </c>
      <c r="N80" s="2">
        <f>ROUNDUP(Eingabe!U125,0)</f>
        <v>320</v>
      </c>
      <c r="O80" s="2">
        <f>ROUNDUP(Eingabe!V125,0)</f>
        <v>330</v>
      </c>
      <c r="P80" s="2">
        <f>ROUNDUP(Eingabe!W125,0)</f>
        <v>340</v>
      </c>
      <c r="Q80" s="2">
        <f>ROUNDUP(Eingabe!X125,0)</f>
        <v>350</v>
      </c>
      <c r="R80" s="2">
        <f>ROUNDUP(Eingabe!Y125,0)</f>
        <v>390</v>
      </c>
      <c r="S80" s="163">
        <f>ROUNDUP(Eingabe!AB125,0)</f>
        <v>240</v>
      </c>
      <c r="T80" s="163">
        <f>ROUNDUP(Eingabe!AC125,0)</f>
        <v>245</v>
      </c>
      <c r="U80" s="163">
        <f>ROUNDUP(Eingabe!AD125,0)</f>
        <v>257</v>
      </c>
      <c r="V80" s="163">
        <f>ROUNDUP(Eingabe!AE125,0)</f>
        <v>270</v>
      </c>
      <c r="W80" s="163">
        <f>ROUNDUP(Eingabe!AF125,0)</f>
        <v>283</v>
      </c>
    </row>
    <row r="81" spans="1:23" ht="30" x14ac:dyDescent="0.25">
      <c r="A81" s="323">
        <f>Eingabe!B126</f>
        <v>8201</v>
      </c>
      <c r="B81" s="355" t="s">
        <v>7</v>
      </c>
      <c r="C81" s="154"/>
      <c r="D81" s="137">
        <f>ROUNDUP(Eingabe!G126,0)</f>
        <v>320</v>
      </c>
      <c r="E81" s="137">
        <f>ROUNDUP(Eingabe!H126,0)</f>
        <v>330</v>
      </c>
      <c r="F81" s="137">
        <f>ROUNDUP(Eingabe!I126,0)</f>
        <v>340</v>
      </c>
      <c r="G81" s="137">
        <f>ROUNDUP(Eingabe!J126,0)</f>
        <v>350</v>
      </c>
      <c r="H81" s="137">
        <f>ROUNDUP(Eingabe!K126,0)</f>
        <v>390</v>
      </c>
      <c r="I81" s="326">
        <f>ROUNDUP(Eingabe!N126,0)</f>
        <v>320</v>
      </c>
      <c r="J81" s="326">
        <f>ROUNDUP(Eingabe!O126,0)</f>
        <v>330</v>
      </c>
      <c r="K81" s="326">
        <f>ROUNDUP(Eingabe!P126,0)</f>
        <v>340</v>
      </c>
      <c r="L81" s="326">
        <f>ROUNDUP(Eingabe!Q126,0)</f>
        <v>350</v>
      </c>
      <c r="M81" s="326">
        <f>ROUNDUP(Eingabe!R126,0)</f>
        <v>390</v>
      </c>
      <c r="N81" s="328">
        <f>ROUNDUP(Eingabe!U126,0)</f>
        <v>280</v>
      </c>
      <c r="O81" s="328">
        <f>ROUNDUP(Eingabe!V126,0)</f>
        <v>286</v>
      </c>
      <c r="P81" s="328">
        <f>ROUNDUP(Eingabe!W126,0)</f>
        <v>300</v>
      </c>
      <c r="Q81" s="328">
        <f>ROUNDUP(Eingabe!X126,0)</f>
        <v>315</v>
      </c>
      <c r="R81" s="328">
        <f>ROUNDUP(Eingabe!Y126,0)</f>
        <v>331</v>
      </c>
      <c r="S81" s="330">
        <f>ROUNDUP(Eingabe!AB126,0)</f>
        <v>203</v>
      </c>
      <c r="T81" s="330">
        <f>ROUNDUP(Eingabe!AC126,0)</f>
        <v>207</v>
      </c>
      <c r="U81" s="330">
        <f>ROUNDUP(Eingabe!AD126,0)</f>
        <v>217</v>
      </c>
      <c r="V81" s="330">
        <f>ROUNDUP(Eingabe!AE126,0)</f>
        <v>228</v>
      </c>
      <c r="W81" s="330">
        <f>ROUNDUP(Eingabe!AF126,0)</f>
        <v>239</v>
      </c>
    </row>
    <row r="82" spans="1:23" x14ac:dyDescent="0.25">
      <c r="A82" s="572" t="s">
        <v>25</v>
      </c>
      <c r="B82" s="572"/>
      <c r="C82" s="573"/>
      <c r="D82" s="339">
        <f>Eingabe!G127</f>
        <v>168.5</v>
      </c>
      <c r="E82" s="339">
        <f>Eingabe!H127</f>
        <v>175</v>
      </c>
      <c r="F82" s="339">
        <f>Eingabe!I127</f>
        <v>181.5</v>
      </c>
      <c r="G82" s="340">
        <f>Eingabe!J127</f>
        <v>188</v>
      </c>
      <c r="H82" s="341">
        <f>Eingabe!K127</f>
        <v>209.5</v>
      </c>
      <c r="I82" s="338"/>
      <c r="J82" s="337"/>
      <c r="K82" s="337"/>
      <c r="L82" s="333"/>
      <c r="M82" s="334"/>
      <c r="N82" s="333"/>
      <c r="O82" s="333"/>
      <c r="P82" s="333"/>
      <c r="Q82" s="332"/>
      <c r="R82" s="336"/>
      <c r="S82" s="333"/>
      <c r="T82" s="333"/>
      <c r="U82" s="333"/>
      <c r="V82" s="332"/>
      <c r="W82" s="336"/>
    </row>
  </sheetData>
  <sheetProtection algorithmName="SHA-512" hashValue="3DgUzWixjSQOKCuop6EArmfmZjABYypNVrrkK7xyLxhBIS8YRJco9obyXELxwWmShyCjjNqZRkvtUXC3EhiZQw==" saltValue="HczKszHWIe3B+liIxpswEQ==" spinCount="100000" sheet="1" objects="1" scenarios="1"/>
  <mergeCells count="6">
    <mergeCell ref="A3:E3"/>
    <mergeCell ref="A82:C82"/>
    <mergeCell ref="A4:C4"/>
    <mergeCell ref="A5:C5"/>
    <mergeCell ref="A6:C6"/>
    <mergeCell ref="A7:C7"/>
  </mergeCells>
  <printOptions horizontalCentered="1"/>
  <pageMargins left="0.19685039370078741" right="0.19685039370078741" top="0.19685039370078741" bottom="0.19685039370078741" header="0" footer="0"/>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1"/>
  <sheetViews>
    <sheetView zoomScale="80" zoomScaleNormal="80" workbookViewId="0">
      <selection activeCell="N91" sqref="N91"/>
    </sheetView>
  </sheetViews>
  <sheetFormatPr baseColWidth="10" defaultRowHeight="15" x14ac:dyDescent="0.25"/>
  <cols>
    <col min="1" max="1" width="9.42578125" customWidth="1"/>
    <col min="2" max="2" width="7.28515625" customWidth="1"/>
    <col min="3" max="3" width="10.140625" customWidth="1"/>
    <col min="24" max="24" width="16.85546875" customWidth="1"/>
  </cols>
  <sheetData>
    <row r="1" spans="1:24" ht="18.75" x14ac:dyDescent="0.3">
      <c r="A1" s="347">
        <f>Eingabe!G1</f>
        <v>0</v>
      </c>
    </row>
    <row r="2" spans="1:24" ht="18.75" x14ac:dyDescent="0.3">
      <c r="A2" s="347" t="str">
        <f>Eingabe!B3</f>
        <v>Elternbeiträge</v>
      </c>
    </row>
    <row r="3" spans="1:24" ht="15.75" thickBot="1" x14ac:dyDescent="0.3"/>
    <row r="4" spans="1:24" x14ac:dyDescent="0.25">
      <c r="A4" s="474" t="str">
        <f>Eingabe!B48</f>
        <v xml:space="preserve">Familien mit </v>
      </c>
      <c r="B4" s="474"/>
      <c r="C4" s="475"/>
      <c r="D4" s="219" t="str">
        <f>Eingabe!E48</f>
        <v>einem Kind</v>
      </c>
      <c r="E4" s="253"/>
      <c r="F4" s="253"/>
      <c r="G4" s="221"/>
      <c r="H4" s="254"/>
      <c r="I4" s="219" t="str">
        <f>Eingabe!L48</f>
        <v>zwei Kindern</v>
      </c>
      <c r="J4" s="221"/>
      <c r="K4" s="263"/>
      <c r="L4" s="263"/>
      <c r="M4" s="348"/>
      <c r="N4" s="272" t="str">
        <f>Eingabe!S48</f>
        <v>drei Kindern</v>
      </c>
      <c r="O4" s="221"/>
      <c r="P4" s="221"/>
      <c r="Q4" s="221"/>
      <c r="R4" s="348"/>
      <c r="S4" s="219" t="str">
        <f>Eingabe!Z48</f>
        <v>vier Kindern</v>
      </c>
      <c r="T4" s="221"/>
      <c r="U4" s="221"/>
      <c r="V4" s="221"/>
      <c r="W4" s="348"/>
    </row>
    <row r="5" spans="1:24" ht="42" hidden="1" customHeight="1" x14ac:dyDescent="0.25">
      <c r="A5" s="520" t="str">
        <f>Eingabe!B50</f>
        <v>prozentuale Erhöhung mit steigendem Betreuungsumgang</v>
      </c>
      <c r="B5" s="521"/>
      <c r="C5" s="521"/>
      <c r="D5" s="255"/>
      <c r="E5" s="118">
        <f>Eingabe!J50</f>
        <v>0.05</v>
      </c>
      <c r="F5" s="118">
        <f>Eingabe!K50</f>
        <v>0.05</v>
      </c>
      <c r="G5" s="18"/>
      <c r="H5" s="256">
        <f>Eingabe!Q50</f>
        <v>0.05</v>
      </c>
      <c r="I5" s="264">
        <f>Eingabe!R50</f>
        <v>0.05</v>
      </c>
      <c r="J5" s="120"/>
      <c r="K5" s="121">
        <f>Eingabe!X50</f>
        <v>0.05</v>
      </c>
      <c r="L5" s="121">
        <f>Eingabe!Y50</f>
        <v>0.05</v>
      </c>
      <c r="M5" s="265"/>
      <c r="N5" s="273">
        <f>Eingabe!AC50</f>
        <v>0.02</v>
      </c>
      <c r="O5" s="123">
        <f>Eingabe!AF50</f>
        <v>0.05</v>
      </c>
      <c r="R5" s="349"/>
      <c r="S5" s="350"/>
      <c r="W5" s="349"/>
    </row>
    <row r="6" spans="1:24" x14ac:dyDescent="0.25">
      <c r="A6" s="522" t="str">
        <f>Eingabe!B51</f>
        <v>Betreuungsumfänge</v>
      </c>
      <c r="B6" s="522"/>
      <c r="C6" s="523"/>
      <c r="D6" s="257" t="str">
        <f>Eingabe!G51</f>
        <v>bis 6h</v>
      </c>
      <c r="E6" s="168" t="str">
        <f>IF(Eingabe!H5=Auswahltabelle!$A$7,"bis 5h","bis 7h")</f>
        <v>bis 7h</v>
      </c>
      <c r="F6" s="168" t="str">
        <f>IF(Eingabe!H5=Auswahltabelle!$A$7,"bis 5h","bis 8h")</f>
        <v>bis 8h</v>
      </c>
      <c r="G6" s="168" t="str">
        <f>Eingabe!J51</f>
        <v>bis 9h</v>
      </c>
      <c r="H6" s="258" t="str">
        <f>Eingabe!K51</f>
        <v>über 9h</v>
      </c>
      <c r="I6" s="266" t="str">
        <f>Eingabe!G51</f>
        <v>bis 6h</v>
      </c>
      <c r="J6" s="170" t="str">
        <f>IF(Eingabe!H5=Auswahltabelle!$A$7,"bis 5h","bis 7h")</f>
        <v>bis 7h</v>
      </c>
      <c r="K6" s="170" t="str">
        <f>IF(Eingabe!H5=Auswahltabelle!$A$7,"bis 5h","bis 8h")</f>
        <v>bis 8h</v>
      </c>
      <c r="L6" s="171" t="str">
        <f>Eingabe!Q51</f>
        <v>bis 9h</v>
      </c>
      <c r="M6" s="267" t="str">
        <f>Eingabe!R51</f>
        <v>über 9h</v>
      </c>
      <c r="N6" s="274" t="str">
        <f>Eingabe!G51</f>
        <v>bis 6h</v>
      </c>
      <c r="O6" s="172" t="str">
        <f>IF(Eingabe!H5=Auswahltabelle!$A$7,"bis 5h","bis 7h")</f>
        <v>bis 7h</v>
      </c>
      <c r="P6" s="172" t="str">
        <f>IF(Eingabe!H5=Auswahltabelle!$A$7,"bis 5h","bis 8h")</f>
        <v>bis 8h</v>
      </c>
      <c r="Q6" s="172" t="str">
        <f>Eingabe!X51</f>
        <v>bis 9h</v>
      </c>
      <c r="R6" s="275" t="str">
        <f>Eingabe!Y51</f>
        <v>über 9h</v>
      </c>
      <c r="S6" s="280" t="str">
        <f>Eingabe!G51</f>
        <v>bis 6h</v>
      </c>
      <c r="T6" s="173" t="str">
        <f>IF(Eingabe!H5=Auswahltabelle!$A$7,"bis 5h","bis 7h")</f>
        <v>bis 7h</v>
      </c>
      <c r="U6" s="173" t="str">
        <f>IF(Eingabe!H5=Auswahltabelle!$A$7,"bis 5h","bis 8h")</f>
        <v>bis 8h</v>
      </c>
      <c r="V6" s="173" t="str">
        <f>Eingabe!AE51</f>
        <v>bis 9h</v>
      </c>
      <c r="W6" s="281" t="str">
        <f>Eingabe!AF51</f>
        <v>über 9h</v>
      </c>
    </row>
    <row r="7" spans="1:24" ht="15.75" x14ac:dyDescent="0.25">
      <c r="A7" s="523" t="str">
        <f>Eingabe!B52</f>
        <v>Monatsnettoeinkommen</v>
      </c>
      <c r="B7" s="524"/>
      <c r="C7" s="524"/>
      <c r="D7" s="259" t="s">
        <v>170</v>
      </c>
      <c r="E7" s="174" t="s">
        <v>170</v>
      </c>
      <c r="F7" s="174" t="s">
        <v>170</v>
      </c>
      <c r="G7" s="175" t="s">
        <v>170</v>
      </c>
      <c r="H7" s="260" t="s">
        <v>170</v>
      </c>
      <c r="I7" s="268" t="s">
        <v>170</v>
      </c>
      <c r="J7" s="176" t="s">
        <v>170</v>
      </c>
      <c r="K7" s="176" t="s">
        <v>170</v>
      </c>
      <c r="L7" s="176" t="s">
        <v>170</v>
      </c>
      <c r="M7" s="269" t="s">
        <v>170</v>
      </c>
      <c r="N7" s="276" t="s">
        <v>170</v>
      </c>
      <c r="O7" s="178" t="s">
        <v>170</v>
      </c>
      <c r="P7" s="178" t="s">
        <v>170</v>
      </c>
      <c r="Q7" s="178" t="s">
        <v>170</v>
      </c>
      <c r="R7" s="277" t="s">
        <v>170</v>
      </c>
      <c r="S7" s="282" t="s">
        <v>170</v>
      </c>
      <c r="T7" s="179" t="s">
        <v>170</v>
      </c>
      <c r="U7" s="179" t="s">
        <v>170</v>
      </c>
      <c r="V7" s="179" t="s">
        <v>170</v>
      </c>
      <c r="W7" s="283" t="s">
        <v>170</v>
      </c>
      <c r="X7" s="351"/>
    </row>
    <row r="8" spans="1:24" x14ac:dyDescent="0.25">
      <c r="A8" s="152"/>
      <c r="B8" s="152" t="s">
        <v>6</v>
      </c>
      <c r="C8" s="251">
        <f>Eingabe!D53</f>
        <v>1666.67</v>
      </c>
      <c r="D8" s="261">
        <f>Anlage!D8*'Eingabe Kinderzahlen'!D8</f>
        <v>0</v>
      </c>
      <c r="E8" s="137">
        <f>Anlage!E8*'Eingabe Kinderzahlen'!E8</f>
        <v>0</v>
      </c>
      <c r="F8" s="137">
        <f>Anlage!F8*'Eingabe Kinderzahlen'!F8</f>
        <v>0</v>
      </c>
      <c r="G8" s="137">
        <f>Anlage!G8*'Eingabe Kinderzahlen'!G8</f>
        <v>0</v>
      </c>
      <c r="H8" s="262">
        <f>Anlage!H8*'Eingabe Kinderzahlen'!H8</f>
        <v>0</v>
      </c>
      <c r="I8" s="270">
        <f>Anlage!I8*'Eingabe Kinderzahlen'!I8</f>
        <v>0</v>
      </c>
      <c r="J8" s="143">
        <f>Anlage!J8*'Eingabe Kinderzahlen'!J8</f>
        <v>0</v>
      </c>
      <c r="K8" s="143">
        <f>Anlage!K8*'Eingabe Kinderzahlen'!K8</f>
        <v>0</v>
      </c>
      <c r="L8" s="143">
        <f>Anlage!L8*'Eingabe Kinderzahlen'!L8</f>
        <v>0</v>
      </c>
      <c r="M8" s="271">
        <f>Anlage!M8*'Eingabe Kinderzahlen'!M8</f>
        <v>0</v>
      </c>
      <c r="N8" s="278">
        <f>Anlage!N8*'Eingabe Kinderzahlen'!N8</f>
        <v>0</v>
      </c>
      <c r="O8" s="2">
        <f>Anlage!O8*'Eingabe Kinderzahlen'!O8</f>
        <v>0</v>
      </c>
      <c r="P8" s="2">
        <f>Anlage!P8*'Eingabe Kinderzahlen'!P8</f>
        <v>0</v>
      </c>
      <c r="Q8" s="2">
        <f>Anlage!Q8*'Eingabe Kinderzahlen'!Q8</f>
        <v>0</v>
      </c>
      <c r="R8" s="279">
        <f>Anlage!R8*'Eingabe Kinderzahlen'!R8</f>
        <v>0</v>
      </c>
      <c r="S8" s="284">
        <f>Anlage!S8*'Eingabe Kinderzahlen'!S8</f>
        <v>0</v>
      </c>
      <c r="T8" s="163">
        <f>Anlage!T8*'Eingabe Kinderzahlen'!T8</f>
        <v>0</v>
      </c>
      <c r="U8" s="163">
        <f>Anlage!U8*'Eingabe Kinderzahlen'!U8</f>
        <v>0</v>
      </c>
      <c r="V8" s="163">
        <f>Anlage!V8*'Eingabe Kinderzahlen'!V8</f>
        <v>0</v>
      </c>
      <c r="W8" s="285">
        <f>Anlage!W8*'Eingabe Kinderzahlen'!W8</f>
        <v>0</v>
      </c>
    </row>
    <row r="9" spans="1:24" x14ac:dyDescent="0.25">
      <c r="A9" s="353">
        <f>Eingabe!A54</f>
        <v>1666.68</v>
      </c>
      <c r="B9" s="152" t="s">
        <v>6</v>
      </c>
      <c r="C9" s="252">
        <f>Eingabe!D54</f>
        <v>2200</v>
      </c>
      <c r="D9" s="261">
        <f>Anlage!D9*'Eingabe Kinderzahlen'!D9</f>
        <v>0</v>
      </c>
      <c r="E9" s="137">
        <f>Anlage!E9*'Eingabe Kinderzahlen'!E9</f>
        <v>0</v>
      </c>
      <c r="F9" s="137">
        <f>Anlage!F9*'Eingabe Kinderzahlen'!F9</f>
        <v>0</v>
      </c>
      <c r="G9" s="137">
        <f>Anlage!G9*'Eingabe Kinderzahlen'!G9</f>
        <v>0</v>
      </c>
      <c r="H9" s="262">
        <f>Anlage!H9*'Eingabe Kinderzahlen'!H9</f>
        <v>0</v>
      </c>
      <c r="I9" s="270">
        <f>Anlage!I9*'Eingabe Kinderzahlen'!I9</f>
        <v>0</v>
      </c>
      <c r="J9" s="143">
        <f>Anlage!J9*'Eingabe Kinderzahlen'!J9</f>
        <v>0</v>
      </c>
      <c r="K9" s="143">
        <f>Anlage!K9*'Eingabe Kinderzahlen'!K9</f>
        <v>0</v>
      </c>
      <c r="L9" s="143">
        <f>Anlage!L9*'Eingabe Kinderzahlen'!L9</f>
        <v>0</v>
      </c>
      <c r="M9" s="271">
        <f>Anlage!M9*'Eingabe Kinderzahlen'!M9</f>
        <v>0</v>
      </c>
      <c r="N9" s="278">
        <f>Anlage!N9*'Eingabe Kinderzahlen'!N9</f>
        <v>0</v>
      </c>
      <c r="O9" s="2">
        <f>Anlage!O9*'Eingabe Kinderzahlen'!O9</f>
        <v>0</v>
      </c>
      <c r="P9" s="2">
        <f>Anlage!P9*'Eingabe Kinderzahlen'!P9</f>
        <v>0</v>
      </c>
      <c r="Q9" s="2">
        <f>Anlage!Q9*'Eingabe Kinderzahlen'!Q9</f>
        <v>0</v>
      </c>
      <c r="R9" s="279">
        <f>Anlage!R9*'Eingabe Kinderzahlen'!R9</f>
        <v>0</v>
      </c>
      <c r="S9" s="284">
        <f>Anlage!S9*'Eingabe Kinderzahlen'!S9</f>
        <v>0</v>
      </c>
      <c r="T9" s="163">
        <f>Anlage!T9*'Eingabe Kinderzahlen'!T9</f>
        <v>0</v>
      </c>
      <c r="U9" s="163">
        <f>Anlage!U9*'Eingabe Kinderzahlen'!U9</f>
        <v>0</v>
      </c>
      <c r="V9" s="163">
        <f>Anlage!V9*'Eingabe Kinderzahlen'!V9</f>
        <v>0</v>
      </c>
      <c r="W9" s="285">
        <f>Anlage!W9*'Eingabe Kinderzahlen'!W9</f>
        <v>0</v>
      </c>
      <c r="X9" s="356"/>
    </row>
    <row r="10" spans="1:24" x14ac:dyDescent="0.25">
      <c r="A10" s="323">
        <f>Eingabe!A55</f>
        <v>2201</v>
      </c>
      <c r="B10" s="152" t="s">
        <v>6</v>
      </c>
      <c r="C10" s="252">
        <f>Eingabe!D55</f>
        <v>2300</v>
      </c>
      <c r="D10" s="261">
        <f>Anlage!D10*'Eingabe Kinderzahlen'!D10</f>
        <v>0</v>
      </c>
      <c r="E10" s="137">
        <f>Anlage!E10*'Eingabe Kinderzahlen'!E10</f>
        <v>0</v>
      </c>
      <c r="F10" s="137">
        <f>Anlage!F10*'Eingabe Kinderzahlen'!F10</f>
        <v>0</v>
      </c>
      <c r="G10" s="137">
        <f>Anlage!G10*'Eingabe Kinderzahlen'!G10</f>
        <v>0</v>
      </c>
      <c r="H10" s="262">
        <f>Anlage!H10*'Eingabe Kinderzahlen'!H10</f>
        <v>0</v>
      </c>
      <c r="I10" s="270">
        <f>Anlage!I10*'Eingabe Kinderzahlen'!I10</f>
        <v>0</v>
      </c>
      <c r="J10" s="143">
        <f>Anlage!J10*'Eingabe Kinderzahlen'!J10</f>
        <v>0</v>
      </c>
      <c r="K10" s="143">
        <f>Anlage!K10*'Eingabe Kinderzahlen'!K10</f>
        <v>0</v>
      </c>
      <c r="L10" s="143">
        <f>Anlage!L10*'Eingabe Kinderzahlen'!L10</f>
        <v>0</v>
      </c>
      <c r="M10" s="271">
        <f>Anlage!M10*'Eingabe Kinderzahlen'!M10</f>
        <v>0</v>
      </c>
      <c r="N10" s="278">
        <f>Anlage!N10*'Eingabe Kinderzahlen'!N10</f>
        <v>0</v>
      </c>
      <c r="O10" s="2">
        <f>Anlage!O10*'Eingabe Kinderzahlen'!O10</f>
        <v>0</v>
      </c>
      <c r="P10" s="2">
        <f>Anlage!P10*'Eingabe Kinderzahlen'!P10</f>
        <v>0</v>
      </c>
      <c r="Q10" s="2">
        <f>Anlage!Q10*'Eingabe Kinderzahlen'!Q10</f>
        <v>0</v>
      </c>
      <c r="R10" s="279">
        <f>Anlage!R10*'Eingabe Kinderzahlen'!R10</f>
        <v>0</v>
      </c>
      <c r="S10" s="284">
        <f>Anlage!S10*'Eingabe Kinderzahlen'!S10</f>
        <v>0</v>
      </c>
      <c r="T10" s="163">
        <f>Anlage!T10*'Eingabe Kinderzahlen'!T10</f>
        <v>0</v>
      </c>
      <c r="U10" s="163">
        <f>Anlage!U10*'Eingabe Kinderzahlen'!U10</f>
        <v>0</v>
      </c>
      <c r="V10" s="163">
        <f>Anlage!V10*'Eingabe Kinderzahlen'!V10</f>
        <v>0</v>
      </c>
      <c r="W10" s="285">
        <f>Anlage!W10*'Eingabe Kinderzahlen'!W10</f>
        <v>0</v>
      </c>
      <c r="X10" s="356"/>
    </row>
    <row r="11" spans="1:24" x14ac:dyDescent="0.25">
      <c r="A11" s="323">
        <f>Eingabe!A56</f>
        <v>2301</v>
      </c>
      <c r="B11" s="152" t="s">
        <v>6</v>
      </c>
      <c r="C11" s="252">
        <f>Eingabe!D56</f>
        <v>2400</v>
      </c>
      <c r="D11" s="261">
        <f>Anlage!D11*'Eingabe Kinderzahlen'!D11</f>
        <v>0</v>
      </c>
      <c r="E11" s="137">
        <f>Anlage!E11*'Eingabe Kinderzahlen'!E11</f>
        <v>0</v>
      </c>
      <c r="F11" s="137">
        <f>Anlage!F11*'Eingabe Kinderzahlen'!F11</f>
        <v>0</v>
      </c>
      <c r="G11" s="137">
        <f>Anlage!G11*'Eingabe Kinderzahlen'!G11</f>
        <v>0</v>
      </c>
      <c r="H11" s="262">
        <f>Anlage!H11*'Eingabe Kinderzahlen'!H11</f>
        <v>0</v>
      </c>
      <c r="I11" s="270">
        <f>Anlage!I11*'Eingabe Kinderzahlen'!I11</f>
        <v>0</v>
      </c>
      <c r="J11" s="143">
        <f>Anlage!J11*'Eingabe Kinderzahlen'!J11</f>
        <v>0</v>
      </c>
      <c r="K11" s="143">
        <f>Anlage!K11*'Eingabe Kinderzahlen'!K11</f>
        <v>0</v>
      </c>
      <c r="L11" s="143">
        <f>Anlage!L11*'Eingabe Kinderzahlen'!L11</f>
        <v>0</v>
      </c>
      <c r="M11" s="271">
        <f>Anlage!M11*'Eingabe Kinderzahlen'!M11</f>
        <v>0</v>
      </c>
      <c r="N11" s="278">
        <f>Anlage!N11*'Eingabe Kinderzahlen'!N11</f>
        <v>0</v>
      </c>
      <c r="O11" s="2">
        <f>Anlage!O11*'Eingabe Kinderzahlen'!O11</f>
        <v>0</v>
      </c>
      <c r="P11" s="2">
        <f>Anlage!P11*'Eingabe Kinderzahlen'!P11</f>
        <v>0</v>
      </c>
      <c r="Q11" s="2">
        <f>Anlage!Q11*'Eingabe Kinderzahlen'!Q11</f>
        <v>0</v>
      </c>
      <c r="R11" s="279">
        <f>Anlage!R11*'Eingabe Kinderzahlen'!R11</f>
        <v>0</v>
      </c>
      <c r="S11" s="284">
        <f>Anlage!S11*'Eingabe Kinderzahlen'!S11</f>
        <v>0</v>
      </c>
      <c r="T11" s="163">
        <f>Anlage!T11*'Eingabe Kinderzahlen'!T11</f>
        <v>0</v>
      </c>
      <c r="U11" s="163">
        <f>Anlage!U11*'Eingabe Kinderzahlen'!U11</f>
        <v>0</v>
      </c>
      <c r="V11" s="163">
        <f>Anlage!V11*'Eingabe Kinderzahlen'!V11</f>
        <v>0</v>
      </c>
      <c r="W11" s="285">
        <f>Anlage!W11*'Eingabe Kinderzahlen'!W11</f>
        <v>0</v>
      </c>
      <c r="X11" s="356"/>
    </row>
    <row r="12" spans="1:24" x14ac:dyDescent="0.25">
      <c r="A12" s="323">
        <f>Eingabe!A57</f>
        <v>2401</v>
      </c>
      <c r="B12" s="152" t="s">
        <v>6</v>
      </c>
      <c r="C12" s="252">
        <f>Eingabe!D57</f>
        <v>2500</v>
      </c>
      <c r="D12" s="261">
        <f>Anlage!D12*'Eingabe Kinderzahlen'!D12</f>
        <v>0</v>
      </c>
      <c r="E12" s="137">
        <f>Anlage!E12*'Eingabe Kinderzahlen'!E12</f>
        <v>0</v>
      </c>
      <c r="F12" s="137">
        <f>Anlage!F12*'Eingabe Kinderzahlen'!F12</f>
        <v>0</v>
      </c>
      <c r="G12" s="137">
        <f>Anlage!G12*'Eingabe Kinderzahlen'!G12</f>
        <v>0</v>
      </c>
      <c r="H12" s="262">
        <f>Anlage!H12*'Eingabe Kinderzahlen'!H12</f>
        <v>0</v>
      </c>
      <c r="I12" s="270">
        <f>Anlage!I12*'Eingabe Kinderzahlen'!I12</f>
        <v>0</v>
      </c>
      <c r="J12" s="143">
        <f>Anlage!J12*'Eingabe Kinderzahlen'!J12</f>
        <v>0</v>
      </c>
      <c r="K12" s="143">
        <f>Anlage!K12*'Eingabe Kinderzahlen'!K12</f>
        <v>0</v>
      </c>
      <c r="L12" s="143">
        <f>Anlage!L12*'Eingabe Kinderzahlen'!L12</f>
        <v>0</v>
      </c>
      <c r="M12" s="271">
        <f>Anlage!M12*'Eingabe Kinderzahlen'!M12</f>
        <v>0</v>
      </c>
      <c r="N12" s="278">
        <f>Anlage!N12*'Eingabe Kinderzahlen'!N12</f>
        <v>0</v>
      </c>
      <c r="O12" s="2">
        <f>Anlage!O12*'Eingabe Kinderzahlen'!O12</f>
        <v>0</v>
      </c>
      <c r="P12" s="2">
        <f>Anlage!P12*'Eingabe Kinderzahlen'!P12</f>
        <v>0</v>
      </c>
      <c r="Q12" s="2">
        <f>Anlage!Q12*'Eingabe Kinderzahlen'!Q12</f>
        <v>0</v>
      </c>
      <c r="R12" s="279">
        <f>Anlage!R12*'Eingabe Kinderzahlen'!R12</f>
        <v>0</v>
      </c>
      <c r="S12" s="284">
        <f>Anlage!S12*'Eingabe Kinderzahlen'!S12</f>
        <v>0</v>
      </c>
      <c r="T12" s="163">
        <f>Anlage!T12*'Eingabe Kinderzahlen'!T12</f>
        <v>0</v>
      </c>
      <c r="U12" s="163">
        <f>Anlage!U12*'Eingabe Kinderzahlen'!U12</f>
        <v>0</v>
      </c>
      <c r="V12" s="163">
        <f>Anlage!V12*'Eingabe Kinderzahlen'!V12</f>
        <v>0</v>
      </c>
      <c r="W12" s="285">
        <f>Anlage!W12*'Eingabe Kinderzahlen'!W12</f>
        <v>0</v>
      </c>
      <c r="X12" s="356"/>
    </row>
    <row r="13" spans="1:24" x14ac:dyDescent="0.25">
      <c r="A13" s="323">
        <f>Eingabe!A58</f>
        <v>2501</v>
      </c>
      <c r="B13" s="152" t="s">
        <v>6</v>
      </c>
      <c r="C13" s="252">
        <f>Eingabe!D58</f>
        <v>2600</v>
      </c>
      <c r="D13" s="261">
        <f>Anlage!D13*'Eingabe Kinderzahlen'!D13</f>
        <v>0</v>
      </c>
      <c r="E13" s="137">
        <f>Anlage!E13*'Eingabe Kinderzahlen'!E13</f>
        <v>0</v>
      </c>
      <c r="F13" s="137">
        <f>Anlage!F13*'Eingabe Kinderzahlen'!F13</f>
        <v>0</v>
      </c>
      <c r="G13" s="137">
        <f>Anlage!G13*'Eingabe Kinderzahlen'!G13</f>
        <v>0</v>
      </c>
      <c r="H13" s="262">
        <f>Anlage!H13*'Eingabe Kinderzahlen'!H13</f>
        <v>0</v>
      </c>
      <c r="I13" s="270">
        <f>Anlage!I13*'Eingabe Kinderzahlen'!I13</f>
        <v>0</v>
      </c>
      <c r="J13" s="143">
        <f>Anlage!J13*'Eingabe Kinderzahlen'!J13</f>
        <v>0</v>
      </c>
      <c r="K13" s="143">
        <f>Anlage!K13*'Eingabe Kinderzahlen'!K13</f>
        <v>0</v>
      </c>
      <c r="L13" s="143">
        <f>Anlage!L13*'Eingabe Kinderzahlen'!L13</f>
        <v>0</v>
      </c>
      <c r="M13" s="271">
        <f>Anlage!M13*'Eingabe Kinderzahlen'!M13</f>
        <v>0</v>
      </c>
      <c r="N13" s="278">
        <f>Anlage!N13*'Eingabe Kinderzahlen'!N13</f>
        <v>0</v>
      </c>
      <c r="O13" s="2">
        <f>Anlage!O13*'Eingabe Kinderzahlen'!O13</f>
        <v>0</v>
      </c>
      <c r="P13" s="2">
        <f>Anlage!P13*'Eingabe Kinderzahlen'!P13</f>
        <v>0</v>
      </c>
      <c r="Q13" s="2">
        <f>Anlage!Q13*'Eingabe Kinderzahlen'!Q13</f>
        <v>0</v>
      </c>
      <c r="R13" s="279">
        <f>Anlage!R13*'Eingabe Kinderzahlen'!R13</f>
        <v>0</v>
      </c>
      <c r="S13" s="284">
        <f>Anlage!S13*'Eingabe Kinderzahlen'!S13</f>
        <v>0</v>
      </c>
      <c r="T13" s="163">
        <f>Anlage!T13*'Eingabe Kinderzahlen'!T13</f>
        <v>0</v>
      </c>
      <c r="U13" s="163">
        <f>Anlage!U13*'Eingabe Kinderzahlen'!U13</f>
        <v>0</v>
      </c>
      <c r="V13" s="163">
        <f>Anlage!V13*'Eingabe Kinderzahlen'!V13</f>
        <v>0</v>
      </c>
      <c r="W13" s="285">
        <f>Anlage!W13*'Eingabe Kinderzahlen'!W13</f>
        <v>0</v>
      </c>
      <c r="X13" s="356"/>
    </row>
    <row r="14" spans="1:24" x14ac:dyDescent="0.25">
      <c r="A14" s="323">
        <f>Eingabe!A59</f>
        <v>2601</v>
      </c>
      <c r="B14" s="152" t="s">
        <v>6</v>
      </c>
      <c r="C14" s="252">
        <f>Eingabe!D59</f>
        <v>2700</v>
      </c>
      <c r="D14" s="261">
        <f>Anlage!D14*'Eingabe Kinderzahlen'!D14</f>
        <v>0</v>
      </c>
      <c r="E14" s="137">
        <f>Anlage!E14*'Eingabe Kinderzahlen'!E14</f>
        <v>0</v>
      </c>
      <c r="F14" s="137">
        <f>Anlage!F14*'Eingabe Kinderzahlen'!F14</f>
        <v>0</v>
      </c>
      <c r="G14" s="137">
        <f>Anlage!G14*'Eingabe Kinderzahlen'!G14</f>
        <v>0</v>
      </c>
      <c r="H14" s="262">
        <f>Anlage!H14*'Eingabe Kinderzahlen'!H14</f>
        <v>0</v>
      </c>
      <c r="I14" s="270">
        <f>Anlage!I14*'Eingabe Kinderzahlen'!I14</f>
        <v>0</v>
      </c>
      <c r="J14" s="143">
        <f>Anlage!J14*'Eingabe Kinderzahlen'!J14</f>
        <v>0</v>
      </c>
      <c r="K14" s="143">
        <f>Anlage!K14*'Eingabe Kinderzahlen'!K14</f>
        <v>0</v>
      </c>
      <c r="L14" s="143">
        <f>Anlage!L14*'Eingabe Kinderzahlen'!L14</f>
        <v>0</v>
      </c>
      <c r="M14" s="271">
        <f>Anlage!M14*'Eingabe Kinderzahlen'!M14</f>
        <v>0</v>
      </c>
      <c r="N14" s="278">
        <f>Anlage!N14*'Eingabe Kinderzahlen'!N14</f>
        <v>0</v>
      </c>
      <c r="O14" s="2">
        <f>Anlage!O14*'Eingabe Kinderzahlen'!O14</f>
        <v>0</v>
      </c>
      <c r="P14" s="2">
        <f>Anlage!P14*'Eingabe Kinderzahlen'!P14</f>
        <v>0</v>
      </c>
      <c r="Q14" s="2">
        <f>Anlage!Q14*'Eingabe Kinderzahlen'!Q14</f>
        <v>0</v>
      </c>
      <c r="R14" s="279">
        <f>Anlage!R14*'Eingabe Kinderzahlen'!R14</f>
        <v>0</v>
      </c>
      <c r="S14" s="284">
        <f>Anlage!S14*'Eingabe Kinderzahlen'!S14</f>
        <v>0</v>
      </c>
      <c r="T14" s="163">
        <f>Anlage!T14*'Eingabe Kinderzahlen'!T14</f>
        <v>0</v>
      </c>
      <c r="U14" s="163">
        <f>Anlage!U14*'Eingabe Kinderzahlen'!U14</f>
        <v>0</v>
      </c>
      <c r="V14" s="163">
        <f>Anlage!V14*'Eingabe Kinderzahlen'!V14</f>
        <v>0</v>
      </c>
      <c r="W14" s="285">
        <f>Anlage!W14*'Eingabe Kinderzahlen'!W14</f>
        <v>0</v>
      </c>
    </row>
    <row r="15" spans="1:24" x14ac:dyDescent="0.25">
      <c r="A15" s="323">
        <f>Eingabe!A60</f>
        <v>2701</v>
      </c>
      <c r="B15" s="152" t="s">
        <v>6</v>
      </c>
      <c r="C15" s="252">
        <f>Eingabe!D60</f>
        <v>2800</v>
      </c>
      <c r="D15" s="261">
        <f>Anlage!D15*'Eingabe Kinderzahlen'!D15</f>
        <v>0</v>
      </c>
      <c r="E15" s="137">
        <f>Anlage!E15*'Eingabe Kinderzahlen'!E15</f>
        <v>0</v>
      </c>
      <c r="F15" s="137">
        <f>Anlage!F15*'Eingabe Kinderzahlen'!F15</f>
        <v>0</v>
      </c>
      <c r="G15" s="137">
        <f>Anlage!G15*'Eingabe Kinderzahlen'!G15</f>
        <v>0</v>
      </c>
      <c r="H15" s="262">
        <f>Anlage!H15*'Eingabe Kinderzahlen'!H15</f>
        <v>0</v>
      </c>
      <c r="I15" s="270">
        <f>Anlage!I15*'Eingabe Kinderzahlen'!I15</f>
        <v>0</v>
      </c>
      <c r="J15" s="143">
        <f>Anlage!J15*'Eingabe Kinderzahlen'!J15</f>
        <v>0</v>
      </c>
      <c r="K15" s="143">
        <f>Anlage!K15*'Eingabe Kinderzahlen'!K15</f>
        <v>0</v>
      </c>
      <c r="L15" s="143">
        <f>Anlage!L15*'Eingabe Kinderzahlen'!L15</f>
        <v>0</v>
      </c>
      <c r="M15" s="271">
        <f>Anlage!M15*'Eingabe Kinderzahlen'!M15</f>
        <v>0</v>
      </c>
      <c r="N15" s="278">
        <f>Anlage!N15*'Eingabe Kinderzahlen'!N15</f>
        <v>0</v>
      </c>
      <c r="O15" s="2">
        <f>Anlage!O15*'Eingabe Kinderzahlen'!O15</f>
        <v>0</v>
      </c>
      <c r="P15" s="2">
        <f>Anlage!P15*'Eingabe Kinderzahlen'!P15</f>
        <v>0</v>
      </c>
      <c r="Q15" s="2">
        <f>Anlage!Q15*'Eingabe Kinderzahlen'!Q15</f>
        <v>0</v>
      </c>
      <c r="R15" s="279">
        <f>Anlage!R15*'Eingabe Kinderzahlen'!R15</f>
        <v>0</v>
      </c>
      <c r="S15" s="284">
        <f>Anlage!S15*'Eingabe Kinderzahlen'!S15</f>
        <v>0</v>
      </c>
      <c r="T15" s="163">
        <f>Anlage!T15*'Eingabe Kinderzahlen'!T15</f>
        <v>0</v>
      </c>
      <c r="U15" s="163">
        <f>Anlage!U15*'Eingabe Kinderzahlen'!U15</f>
        <v>0</v>
      </c>
      <c r="V15" s="163">
        <f>Anlage!V15*'Eingabe Kinderzahlen'!V15</f>
        <v>0</v>
      </c>
      <c r="W15" s="285">
        <f>Anlage!W15*'Eingabe Kinderzahlen'!W15</f>
        <v>0</v>
      </c>
    </row>
    <row r="16" spans="1:24" x14ac:dyDescent="0.25">
      <c r="A16" s="323">
        <f>Eingabe!A61</f>
        <v>2801</v>
      </c>
      <c r="B16" s="152" t="s">
        <v>6</v>
      </c>
      <c r="C16" s="252">
        <f>Eingabe!D61</f>
        <v>2900</v>
      </c>
      <c r="D16" s="261">
        <f>Anlage!D16*'Eingabe Kinderzahlen'!D16</f>
        <v>0</v>
      </c>
      <c r="E16" s="137">
        <f>Anlage!E16*'Eingabe Kinderzahlen'!E16</f>
        <v>0</v>
      </c>
      <c r="F16" s="137">
        <f>Anlage!F16*'Eingabe Kinderzahlen'!F16</f>
        <v>0</v>
      </c>
      <c r="G16" s="137">
        <f>Anlage!G16*'Eingabe Kinderzahlen'!G16</f>
        <v>0</v>
      </c>
      <c r="H16" s="262">
        <f>Anlage!H16*'Eingabe Kinderzahlen'!H16</f>
        <v>0</v>
      </c>
      <c r="I16" s="270">
        <f>Anlage!I16*'Eingabe Kinderzahlen'!I16</f>
        <v>0</v>
      </c>
      <c r="J16" s="143">
        <f>Anlage!J16*'Eingabe Kinderzahlen'!J16</f>
        <v>0</v>
      </c>
      <c r="K16" s="143">
        <f>Anlage!K16*'Eingabe Kinderzahlen'!K16</f>
        <v>0</v>
      </c>
      <c r="L16" s="143">
        <f>Anlage!L16*'Eingabe Kinderzahlen'!L16</f>
        <v>0</v>
      </c>
      <c r="M16" s="271">
        <f>Anlage!M16*'Eingabe Kinderzahlen'!M16</f>
        <v>0</v>
      </c>
      <c r="N16" s="278">
        <f>Anlage!N16*'Eingabe Kinderzahlen'!N16</f>
        <v>0</v>
      </c>
      <c r="O16" s="2">
        <f>Anlage!O16*'Eingabe Kinderzahlen'!O16</f>
        <v>0</v>
      </c>
      <c r="P16" s="2">
        <f>Anlage!P16*'Eingabe Kinderzahlen'!P16</f>
        <v>0</v>
      </c>
      <c r="Q16" s="2">
        <f>Anlage!Q16*'Eingabe Kinderzahlen'!Q16</f>
        <v>0</v>
      </c>
      <c r="R16" s="279">
        <f>Anlage!R16*'Eingabe Kinderzahlen'!R16</f>
        <v>0</v>
      </c>
      <c r="S16" s="284">
        <f>Anlage!S16*'Eingabe Kinderzahlen'!S16</f>
        <v>0</v>
      </c>
      <c r="T16" s="163">
        <f>Anlage!T16*'Eingabe Kinderzahlen'!T16</f>
        <v>0</v>
      </c>
      <c r="U16" s="163">
        <f>Anlage!U16*'Eingabe Kinderzahlen'!U16</f>
        <v>0</v>
      </c>
      <c r="V16" s="163">
        <f>Anlage!V16*'Eingabe Kinderzahlen'!V16</f>
        <v>0</v>
      </c>
      <c r="W16" s="285">
        <f>Anlage!W16*'Eingabe Kinderzahlen'!W16</f>
        <v>0</v>
      </c>
    </row>
    <row r="17" spans="1:23" x14ac:dyDescent="0.25">
      <c r="A17" s="323">
        <f>Eingabe!A62</f>
        <v>2901</v>
      </c>
      <c r="B17" s="152" t="s">
        <v>6</v>
      </c>
      <c r="C17" s="252">
        <f>Eingabe!D62</f>
        <v>3000</v>
      </c>
      <c r="D17" s="261">
        <f>Anlage!D17*'Eingabe Kinderzahlen'!D17</f>
        <v>0</v>
      </c>
      <c r="E17" s="137">
        <f>Anlage!E17*'Eingabe Kinderzahlen'!E17</f>
        <v>0</v>
      </c>
      <c r="F17" s="137">
        <f>Anlage!F17*'Eingabe Kinderzahlen'!F17</f>
        <v>0</v>
      </c>
      <c r="G17" s="137">
        <f>Anlage!G17*'Eingabe Kinderzahlen'!G17</f>
        <v>0</v>
      </c>
      <c r="H17" s="262">
        <f>Anlage!H17*'Eingabe Kinderzahlen'!H17</f>
        <v>0</v>
      </c>
      <c r="I17" s="270">
        <f>Anlage!I17*'Eingabe Kinderzahlen'!I17</f>
        <v>0</v>
      </c>
      <c r="J17" s="143">
        <f>Anlage!J17*'Eingabe Kinderzahlen'!J17</f>
        <v>0</v>
      </c>
      <c r="K17" s="143">
        <f>Anlage!K17*'Eingabe Kinderzahlen'!K17</f>
        <v>0</v>
      </c>
      <c r="L17" s="143">
        <f>Anlage!L17*'Eingabe Kinderzahlen'!L17</f>
        <v>0</v>
      </c>
      <c r="M17" s="271">
        <f>Anlage!M17*'Eingabe Kinderzahlen'!M17</f>
        <v>0</v>
      </c>
      <c r="N17" s="278">
        <f>Anlage!N17*'Eingabe Kinderzahlen'!N17</f>
        <v>0</v>
      </c>
      <c r="O17" s="2">
        <f>Anlage!O17*'Eingabe Kinderzahlen'!O17</f>
        <v>0</v>
      </c>
      <c r="P17" s="2">
        <f>Anlage!P17*'Eingabe Kinderzahlen'!P17</f>
        <v>0</v>
      </c>
      <c r="Q17" s="2">
        <f>Anlage!Q17*'Eingabe Kinderzahlen'!Q17</f>
        <v>0</v>
      </c>
      <c r="R17" s="279">
        <f>Anlage!R17*'Eingabe Kinderzahlen'!R17</f>
        <v>0</v>
      </c>
      <c r="S17" s="284">
        <f>Anlage!S17*'Eingabe Kinderzahlen'!S17</f>
        <v>0</v>
      </c>
      <c r="T17" s="163">
        <f>Anlage!T17*'Eingabe Kinderzahlen'!T17</f>
        <v>0</v>
      </c>
      <c r="U17" s="163">
        <f>Anlage!U17*'Eingabe Kinderzahlen'!U17</f>
        <v>0</v>
      </c>
      <c r="V17" s="163">
        <f>Anlage!V17*'Eingabe Kinderzahlen'!V17</f>
        <v>0</v>
      </c>
      <c r="W17" s="285">
        <f>Anlage!W17*'Eingabe Kinderzahlen'!W17</f>
        <v>0</v>
      </c>
    </row>
    <row r="18" spans="1:23" x14ac:dyDescent="0.25">
      <c r="A18" s="323">
        <f>Eingabe!A63</f>
        <v>3001</v>
      </c>
      <c r="B18" s="152" t="s">
        <v>6</v>
      </c>
      <c r="C18" s="252">
        <f>Eingabe!D63</f>
        <v>3100</v>
      </c>
      <c r="D18" s="261">
        <f>Anlage!D18*'Eingabe Kinderzahlen'!D18</f>
        <v>0</v>
      </c>
      <c r="E18" s="137">
        <f>Anlage!E18*'Eingabe Kinderzahlen'!E18</f>
        <v>0</v>
      </c>
      <c r="F18" s="137">
        <f>Anlage!F18*'Eingabe Kinderzahlen'!F18</f>
        <v>0</v>
      </c>
      <c r="G18" s="137">
        <f>Anlage!G18*'Eingabe Kinderzahlen'!G18</f>
        <v>0</v>
      </c>
      <c r="H18" s="262">
        <f>Anlage!H18*'Eingabe Kinderzahlen'!H18</f>
        <v>0</v>
      </c>
      <c r="I18" s="270">
        <f>Anlage!I18*'Eingabe Kinderzahlen'!I18</f>
        <v>0</v>
      </c>
      <c r="J18" s="143">
        <f>Anlage!J18*'Eingabe Kinderzahlen'!J18</f>
        <v>0</v>
      </c>
      <c r="K18" s="143">
        <f>Anlage!K18*'Eingabe Kinderzahlen'!K18</f>
        <v>0</v>
      </c>
      <c r="L18" s="143">
        <f>Anlage!L18*'Eingabe Kinderzahlen'!L18</f>
        <v>0</v>
      </c>
      <c r="M18" s="271">
        <f>Anlage!M18*'Eingabe Kinderzahlen'!M18</f>
        <v>0</v>
      </c>
      <c r="N18" s="278">
        <f>Anlage!N18*'Eingabe Kinderzahlen'!N18</f>
        <v>0</v>
      </c>
      <c r="O18" s="2">
        <f>Anlage!O18*'Eingabe Kinderzahlen'!O18</f>
        <v>0</v>
      </c>
      <c r="P18" s="2">
        <f>Anlage!P18*'Eingabe Kinderzahlen'!P18</f>
        <v>0</v>
      </c>
      <c r="Q18" s="2">
        <f>Anlage!Q18*'Eingabe Kinderzahlen'!Q18</f>
        <v>0</v>
      </c>
      <c r="R18" s="279">
        <f>Anlage!R18*'Eingabe Kinderzahlen'!R18</f>
        <v>0</v>
      </c>
      <c r="S18" s="284">
        <f>Anlage!S18*'Eingabe Kinderzahlen'!S18</f>
        <v>0</v>
      </c>
      <c r="T18" s="163">
        <f>Anlage!T18*'Eingabe Kinderzahlen'!T18</f>
        <v>0</v>
      </c>
      <c r="U18" s="163">
        <f>Anlage!U18*'Eingabe Kinderzahlen'!U18</f>
        <v>0</v>
      </c>
      <c r="V18" s="163">
        <f>Anlage!V18*'Eingabe Kinderzahlen'!V18</f>
        <v>0</v>
      </c>
      <c r="W18" s="285">
        <f>Anlage!W18*'Eingabe Kinderzahlen'!W18</f>
        <v>0</v>
      </c>
    </row>
    <row r="19" spans="1:23" x14ac:dyDescent="0.25">
      <c r="A19" s="323">
        <f>Eingabe!A64</f>
        <v>3101</v>
      </c>
      <c r="B19" s="152" t="s">
        <v>6</v>
      </c>
      <c r="C19" s="252">
        <f>Eingabe!D64</f>
        <v>3200</v>
      </c>
      <c r="D19" s="261">
        <f>Anlage!D19*'Eingabe Kinderzahlen'!D19</f>
        <v>0</v>
      </c>
      <c r="E19" s="137">
        <f>Anlage!E19*'Eingabe Kinderzahlen'!E19</f>
        <v>0</v>
      </c>
      <c r="F19" s="137">
        <f>Anlage!F19*'Eingabe Kinderzahlen'!F19</f>
        <v>0</v>
      </c>
      <c r="G19" s="137">
        <f>Anlage!G19*'Eingabe Kinderzahlen'!G19</f>
        <v>0</v>
      </c>
      <c r="H19" s="262">
        <f>Anlage!H19*'Eingabe Kinderzahlen'!H19</f>
        <v>0</v>
      </c>
      <c r="I19" s="270">
        <f>Anlage!I19*'Eingabe Kinderzahlen'!I19</f>
        <v>0</v>
      </c>
      <c r="J19" s="143">
        <f>Anlage!J19*'Eingabe Kinderzahlen'!J19</f>
        <v>0</v>
      </c>
      <c r="K19" s="143">
        <f>Anlage!K19*'Eingabe Kinderzahlen'!K19</f>
        <v>0</v>
      </c>
      <c r="L19" s="143">
        <f>Anlage!L19*'Eingabe Kinderzahlen'!L19</f>
        <v>0</v>
      </c>
      <c r="M19" s="271">
        <f>Anlage!M19*'Eingabe Kinderzahlen'!M19</f>
        <v>0</v>
      </c>
      <c r="N19" s="278">
        <f>Anlage!N19*'Eingabe Kinderzahlen'!N19</f>
        <v>0</v>
      </c>
      <c r="O19" s="2">
        <f>Anlage!O19*'Eingabe Kinderzahlen'!O19</f>
        <v>0</v>
      </c>
      <c r="P19" s="2">
        <f>Anlage!P19*'Eingabe Kinderzahlen'!P19</f>
        <v>0</v>
      </c>
      <c r="Q19" s="2">
        <f>Anlage!Q19*'Eingabe Kinderzahlen'!Q19</f>
        <v>0</v>
      </c>
      <c r="R19" s="279">
        <f>Anlage!R19*'Eingabe Kinderzahlen'!R19</f>
        <v>0</v>
      </c>
      <c r="S19" s="284">
        <f>Anlage!S19*'Eingabe Kinderzahlen'!S19</f>
        <v>0</v>
      </c>
      <c r="T19" s="163">
        <f>Anlage!T19*'Eingabe Kinderzahlen'!T19</f>
        <v>0</v>
      </c>
      <c r="U19" s="163">
        <f>Anlage!U19*'Eingabe Kinderzahlen'!U19</f>
        <v>0</v>
      </c>
      <c r="V19" s="163">
        <f>Anlage!V19*'Eingabe Kinderzahlen'!V19</f>
        <v>0</v>
      </c>
      <c r="W19" s="285">
        <f>Anlage!W19*'Eingabe Kinderzahlen'!W19</f>
        <v>0</v>
      </c>
    </row>
    <row r="20" spans="1:23" x14ac:dyDescent="0.25">
      <c r="A20" s="323">
        <f>Eingabe!A65</f>
        <v>3201</v>
      </c>
      <c r="B20" s="152" t="s">
        <v>6</v>
      </c>
      <c r="C20" s="252">
        <f>Eingabe!D65</f>
        <v>3300</v>
      </c>
      <c r="D20" s="261">
        <f>Anlage!D20*'Eingabe Kinderzahlen'!D20</f>
        <v>0</v>
      </c>
      <c r="E20" s="137">
        <f>Anlage!E20*'Eingabe Kinderzahlen'!E20</f>
        <v>0</v>
      </c>
      <c r="F20" s="137">
        <f>Anlage!F20*'Eingabe Kinderzahlen'!F20</f>
        <v>0</v>
      </c>
      <c r="G20" s="137">
        <f>Anlage!G20*'Eingabe Kinderzahlen'!G20</f>
        <v>0</v>
      </c>
      <c r="H20" s="262">
        <f>Anlage!H20*'Eingabe Kinderzahlen'!H20</f>
        <v>0</v>
      </c>
      <c r="I20" s="270">
        <f>Anlage!I20*'Eingabe Kinderzahlen'!I20</f>
        <v>0</v>
      </c>
      <c r="J20" s="143">
        <f>Anlage!J20*'Eingabe Kinderzahlen'!J20</f>
        <v>0</v>
      </c>
      <c r="K20" s="143">
        <f>Anlage!K20*'Eingabe Kinderzahlen'!K20</f>
        <v>0</v>
      </c>
      <c r="L20" s="143">
        <f>Anlage!L20*'Eingabe Kinderzahlen'!L20</f>
        <v>0</v>
      </c>
      <c r="M20" s="271">
        <f>Anlage!M20*'Eingabe Kinderzahlen'!M20</f>
        <v>0</v>
      </c>
      <c r="N20" s="278">
        <f>Anlage!N20*'Eingabe Kinderzahlen'!N20</f>
        <v>0</v>
      </c>
      <c r="O20" s="2">
        <f>Anlage!O20*'Eingabe Kinderzahlen'!O20</f>
        <v>0</v>
      </c>
      <c r="P20" s="2">
        <f>Anlage!P20*'Eingabe Kinderzahlen'!P20</f>
        <v>0</v>
      </c>
      <c r="Q20" s="2">
        <f>Anlage!Q20*'Eingabe Kinderzahlen'!Q20</f>
        <v>0</v>
      </c>
      <c r="R20" s="279">
        <f>Anlage!R20*'Eingabe Kinderzahlen'!R20</f>
        <v>0</v>
      </c>
      <c r="S20" s="284">
        <f>Anlage!S20*'Eingabe Kinderzahlen'!S20</f>
        <v>0</v>
      </c>
      <c r="T20" s="163">
        <f>Anlage!T20*'Eingabe Kinderzahlen'!T20</f>
        <v>0</v>
      </c>
      <c r="U20" s="163">
        <f>Anlage!U20*'Eingabe Kinderzahlen'!U20</f>
        <v>0</v>
      </c>
      <c r="V20" s="163">
        <f>Anlage!V20*'Eingabe Kinderzahlen'!V20</f>
        <v>0</v>
      </c>
      <c r="W20" s="285">
        <f>Anlage!W20*'Eingabe Kinderzahlen'!W20</f>
        <v>0</v>
      </c>
    </row>
    <row r="21" spans="1:23" x14ac:dyDescent="0.25">
      <c r="A21" s="323">
        <f>Eingabe!A66</f>
        <v>3301</v>
      </c>
      <c r="B21" s="152" t="s">
        <v>6</v>
      </c>
      <c r="C21" s="252">
        <f>Eingabe!D66</f>
        <v>3400</v>
      </c>
      <c r="D21" s="261">
        <f>Anlage!D21*'Eingabe Kinderzahlen'!D21</f>
        <v>0</v>
      </c>
      <c r="E21" s="137">
        <f>Anlage!E21*'Eingabe Kinderzahlen'!E21</f>
        <v>0</v>
      </c>
      <c r="F21" s="137">
        <f>Anlage!F21*'Eingabe Kinderzahlen'!F21</f>
        <v>0</v>
      </c>
      <c r="G21" s="137">
        <f>Anlage!G21*'Eingabe Kinderzahlen'!G21</f>
        <v>0</v>
      </c>
      <c r="H21" s="262">
        <f>Anlage!H21*'Eingabe Kinderzahlen'!H21</f>
        <v>0</v>
      </c>
      <c r="I21" s="270">
        <f>Anlage!I21*'Eingabe Kinderzahlen'!I21</f>
        <v>0</v>
      </c>
      <c r="J21" s="143">
        <f>Anlage!J21*'Eingabe Kinderzahlen'!J21</f>
        <v>0</v>
      </c>
      <c r="K21" s="143">
        <f>Anlage!K21*'Eingabe Kinderzahlen'!K21</f>
        <v>0</v>
      </c>
      <c r="L21" s="143">
        <f>Anlage!L21*'Eingabe Kinderzahlen'!L21</f>
        <v>0</v>
      </c>
      <c r="M21" s="271">
        <f>Anlage!M21*'Eingabe Kinderzahlen'!M21</f>
        <v>0</v>
      </c>
      <c r="N21" s="278">
        <f>Anlage!N21*'Eingabe Kinderzahlen'!N21</f>
        <v>0</v>
      </c>
      <c r="O21" s="2">
        <f>Anlage!O21*'Eingabe Kinderzahlen'!O21</f>
        <v>0</v>
      </c>
      <c r="P21" s="2">
        <f>Anlage!P21*'Eingabe Kinderzahlen'!P21</f>
        <v>0</v>
      </c>
      <c r="Q21" s="2">
        <f>Anlage!Q21*'Eingabe Kinderzahlen'!Q21</f>
        <v>0</v>
      </c>
      <c r="R21" s="279">
        <f>Anlage!R21*'Eingabe Kinderzahlen'!R21</f>
        <v>0</v>
      </c>
      <c r="S21" s="284">
        <f>Anlage!S21*'Eingabe Kinderzahlen'!S21</f>
        <v>0</v>
      </c>
      <c r="T21" s="163">
        <f>Anlage!T21*'Eingabe Kinderzahlen'!T21</f>
        <v>0</v>
      </c>
      <c r="U21" s="163">
        <f>Anlage!U21*'Eingabe Kinderzahlen'!U21</f>
        <v>0</v>
      </c>
      <c r="V21" s="163">
        <f>Anlage!V21*'Eingabe Kinderzahlen'!V21</f>
        <v>0</v>
      </c>
      <c r="W21" s="285">
        <f>Anlage!W21*'Eingabe Kinderzahlen'!W21</f>
        <v>0</v>
      </c>
    </row>
    <row r="22" spans="1:23" x14ac:dyDescent="0.25">
      <c r="A22" s="323">
        <f>Eingabe!A67</f>
        <v>3401</v>
      </c>
      <c r="B22" s="152" t="s">
        <v>6</v>
      </c>
      <c r="C22" s="252">
        <f>Eingabe!D67</f>
        <v>3500</v>
      </c>
      <c r="D22" s="261">
        <f>Anlage!D22*'Eingabe Kinderzahlen'!D22</f>
        <v>0</v>
      </c>
      <c r="E22" s="137">
        <f>Anlage!E22*'Eingabe Kinderzahlen'!E22</f>
        <v>0</v>
      </c>
      <c r="F22" s="137">
        <f>Anlage!F22*'Eingabe Kinderzahlen'!F22</f>
        <v>0</v>
      </c>
      <c r="G22" s="137">
        <f>Anlage!G22*'Eingabe Kinderzahlen'!G22</f>
        <v>0</v>
      </c>
      <c r="H22" s="262">
        <f>Anlage!H22*'Eingabe Kinderzahlen'!H22</f>
        <v>0</v>
      </c>
      <c r="I22" s="270">
        <f>Anlage!I22*'Eingabe Kinderzahlen'!I22</f>
        <v>0</v>
      </c>
      <c r="J22" s="143">
        <f>Anlage!J22*'Eingabe Kinderzahlen'!J22</f>
        <v>0</v>
      </c>
      <c r="K22" s="143">
        <f>Anlage!K22*'Eingabe Kinderzahlen'!K22</f>
        <v>0</v>
      </c>
      <c r="L22" s="143">
        <f>Anlage!L22*'Eingabe Kinderzahlen'!L22</f>
        <v>0</v>
      </c>
      <c r="M22" s="271">
        <f>Anlage!M22*'Eingabe Kinderzahlen'!M22</f>
        <v>0</v>
      </c>
      <c r="N22" s="278">
        <f>Anlage!N22*'Eingabe Kinderzahlen'!N22</f>
        <v>0</v>
      </c>
      <c r="O22" s="2">
        <f>Anlage!O22*'Eingabe Kinderzahlen'!O22</f>
        <v>0</v>
      </c>
      <c r="P22" s="2">
        <f>Anlage!P22*'Eingabe Kinderzahlen'!P22</f>
        <v>0</v>
      </c>
      <c r="Q22" s="2">
        <f>Anlage!Q22*'Eingabe Kinderzahlen'!Q22</f>
        <v>0</v>
      </c>
      <c r="R22" s="279">
        <f>Anlage!R22*'Eingabe Kinderzahlen'!R22</f>
        <v>0</v>
      </c>
      <c r="S22" s="284">
        <f>Anlage!S22*'Eingabe Kinderzahlen'!S22</f>
        <v>0</v>
      </c>
      <c r="T22" s="163">
        <f>Anlage!T22*'Eingabe Kinderzahlen'!T22</f>
        <v>0</v>
      </c>
      <c r="U22" s="163">
        <f>Anlage!U22*'Eingabe Kinderzahlen'!U22</f>
        <v>0</v>
      </c>
      <c r="V22" s="163">
        <f>Anlage!V22*'Eingabe Kinderzahlen'!V22</f>
        <v>0</v>
      </c>
      <c r="W22" s="285">
        <f>Anlage!W22*'Eingabe Kinderzahlen'!W22</f>
        <v>0</v>
      </c>
    </row>
    <row r="23" spans="1:23" x14ac:dyDescent="0.25">
      <c r="A23" s="323">
        <f>Eingabe!A68</f>
        <v>3501</v>
      </c>
      <c r="B23" s="152" t="s">
        <v>6</v>
      </c>
      <c r="C23" s="252">
        <f>Eingabe!D68</f>
        <v>3600</v>
      </c>
      <c r="D23" s="261">
        <f>Anlage!D23*'Eingabe Kinderzahlen'!D23</f>
        <v>0</v>
      </c>
      <c r="E23" s="137">
        <f>Anlage!E23*'Eingabe Kinderzahlen'!E23</f>
        <v>0</v>
      </c>
      <c r="F23" s="137">
        <f>Anlage!F23*'Eingabe Kinderzahlen'!F23</f>
        <v>0</v>
      </c>
      <c r="G23" s="137">
        <f>Anlage!G23*'Eingabe Kinderzahlen'!G23</f>
        <v>0</v>
      </c>
      <c r="H23" s="262">
        <f>Anlage!H23*'Eingabe Kinderzahlen'!H23</f>
        <v>0</v>
      </c>
      <c r="I23" s="270">
        <f>Anlage!I23*'Eingabe Kinderzahlen'!I23</f>
        <v>0</v>
      </c>
      <c r="J23" s="143">
        <f>Anlage!J23*'Eingabe Kinderzahlen'!J23</f>
        <v>0</v>
      </c>
      <c r="K23" s="143">
        <f>Anlage!K23*'Eingabe Kinderzahlen'!K23</f>
        <v>0</v>
      </c>
      <c r="L23" s="143">
        <f>Anlage!L23*'Eingabe Kinderzahlen'!L23</f>
        <v>0</v>
      </c>
      <c r="M23" s="271">
        <f>Anlage!M23*'Eingabe Kinderzahlen'!M23</f>
        <v>0</v>
      </c>
      <c r="N23" s="278">
        <f>Anlage!N23*'Eingabe Kinderzahlen'!N23</f>
        <v>0</v>
      </c>
      <c r="O23" s="2">
        <f>Anlage!O23*'Eingabe Kinderzahlen'!O23</f>
        <v>0</v>
      </c>
      <c r="P23" s="2">
        <f>Anlage!P23*'Eingabe Kinderzahlen'!P23</f>
        <v>0</v>
      </c>
      <c r="Q23" s="2">
        <f>Anlage!Q23*'Eingabe Kinderzahlen'!Q23</f>
        <v>0</v>
      </c>
      <c r="R23" s="279">
        <f>Anlage!R23*'Eingabe Kinderzahlen'!R23</f>
        <v>0</v>
      </c>
      <c r="S23" s="284">
        <f>Anlage!S23*'Eingabe Kinderzahlen'!S23</f>
        <v>0</v>
      </c>
      <c r="T23" s="163">
        <f>Anlage!T23*'Eingabe Kinderzahlen'!T23</f>
        <v>0</v>
      </c>
      <c r="U23" s="163">
        <f>Anlage!U23*'Eingabe Kinderzahlen'!U23</f>
        <v>0</v>
      </c>
      <c r="V23" s="163">
        <f>Anlage!V23*'Eingabe Kinderzahlen'!V23</f>
        <v>0</v>
      </c>
      <c r="W23" s="285">
        <f>Anlage!W23*'Eingabe Kinderzahlen'!W23</f>
        <v>0</v>
      </c>
    </row>
    <row r="24" spans="1:23" x14ac:dyDescent="0.25">
      <c r="A24" s="323">
        <f>Eingabe!A69</f>
        <v>3601</v>
      </c>
      <c r="B24" s="152" t="s">
        <v>6</v>
      </c>
      <c r="C24" s="252">
        <f>Eingabe!D69</f>
        <v>3700</v>
      </c>
      <c r="D24" s="261">
        <f>Anlage!D24*'Eingabe Kinderzahlen'!D24</f>
        <v>0</v>
      </c>
      <c r="E24" s="137">
        <f>Anlage!E24*'Eingabe Kinderzahlen'!E24</f>
        <v>0</v>
      </c>
      <c r="F24" s="137">
        <f>Anlage!F24*'Eingabe Kinderzahlen'!F24</f>
        <v>0</v>
      </c>
      <c r="G24" s="137">
        <f>Anlage!G24*'Eingabe Kinderzahlen'!G24</f>
        <v>0</v>
      </c>
      <c r="H24" s="262">
        <f>Anlage!H24*'Eingabe Kinderzahlen'!H24</f>
        <v>0</v>
      </c>
      <c r="I24" s="270">
        <f>Anlage!I24*'Eingabe Kinderzahlen'!I24</f>
        <v>0</v>
      </c>
      <c r="J24" s="143">
        <f>Anlage!J24*'Eingabe Kinderzahlen'!J24</f>
        <v>0</v>
      </c>
      <c r="K24" s="143">
        <f>Anlage!K24*'Eingabe Kinderzahlen'!K24</f>
        <v>0</v>
      </c>
      <c r="L24" s="143">
        <f>Anlage!L24*'Eingabe Kinderzahlen'!L24</f>
        <v>0</v>
      </c>
      <c r="M24" s="271">
        <f>Anlage!M24*'Eingabe Kinderzahlen'!M24</f>
        <v>0</v>
      </c>
      <c r="N24" s="278">
        <f>Anlage!N24*'Eingabe Kinderzahlen'!N24</f>
        <v>0</v>
      </c>
      <c r="O24" s="2">
        <f>Anlage!O24*'Eingabe Kinderzahlen'!O24</f>
        <v>0</v>
      </c>
      <c r="P24" s="2">
        <f>Anlage!P24*'Eingabe Kinderzahlen'!P24</f>
        <v>0</v>
      </c>
      <c r="Q24" s="2">
        <f>Anlage!Q24*'Eingabe Kinderzahlen'!Q24</f>
        <v>0</v>
      </c>
      <c r="R24" s="279">
        <f>Anlage!R24*'Eingabe Kinderzahlen'!R24</f>
        <v>0</v>
      </c>
      <c r="S24" s="284">
        <f>Anlage!S24*'Eingabe Kinderzahlen'!S24</f>
        <v>0</v>
      </c>
      <c r="T24" s="163">
        <f>Anlage!T24*'Eingabe Kinderzahlen'!T24</f>
        <v>0</v>
      </c>
      <c r="U24" s="163">
        <f>Anlage!U24*'Eingabe Kinderzahlen'!U24</f>
        <v>0</v>
      </c>
      <c r="V24" s="163">
        <f>Anlage!V24*'Eingabe Kinderzahlen'!V24</f>
        <v>0</v>
      </c>
      <c r="W24" s="285">
        <f>Anlage!W24*'Eingabe Kinderzahlen'!W24</f>
        <v>0</v>
      </c>
    </row>
    <row r="25" spans="1:23" x14ac:dyDescent="0.25">
      <c r="A25" s="323">
        <f>Eingabe!A70</f>
        <v>3701</v>
      </c>
      <c r="B25" s="152" t="s">
        <v>6</v>
      </c>
      <c r="C25" s="252">
        <f>Eingabe!D70</f>
        <v>3800</v>
      </c>
      <c r="D25" s="261">
        <f>Anlage!D25*'Eingabe Kinderzahlen'!D25</f>
        <v>0</v>
      </c>
      <c r="E25" s="137">
        <f>Anlage!E25*'Eingabe Kinderzahlen'!E25</f>
        <v>0</v>
      </c>
      <c r="F25" s="137">
        <f>Anlage!F25*'Eingabe Kinderzahlen'!F25</f>
        <v>0</v>
      </c>
      <c r="G25" s="137">
        <f>Anlage!G25*'Eingabe Kinderzahlen'!G25</f>
        <v>0</v>
      </c>
      <c r="H25" s="262">
        <f>Anlage!H25*'Eingabe Kinderzahlen'!H25</f>
        <v>0</v>
      </c>
      <c r="I25" s="270">
        <f>Anlage!I25*'Eingabe Kinderzahlen'!I25</f>
        <v>0</v>
      </c>
      <c r="J25" s="143">
        <f>Anlage!J25*'Eingabe Kinderzahlen'!J25</f>
        <v>0</v>
      </c>
      <c r="K25" s="143">
        <f>Anlage!K25*'Eingabe Kinderzahlen'!K25</f>
        <v>0</v>
      </c>
      <c r="L25" s="143">
        <f>Anlage!L25*'Eingabe Kinderzahlen'!L25</f>
        <v>0</v>
      </c>
      <c r="M25" s="271">
        <f>Anlage!M25*'Eingabe Kinderzahlen'!M25</f>
        <v>0</v>
      </c>
      <c r="N25" s="278">
        <f>Anlage!N25*'Eingabe Kinderzahlen'!N25</f>
        <v>0</v>
      </c>
      <c r="O25" s="2">
        <f>Anlage!O25*'Eingabe Kinderzahlen'!O25</f>
        <v>0</v>
      </c>
      <c r="P25" s="2">
        <f>Anlage!P25*'Eingabe Kinderzahlen'!P25</f>
        <v>0</v>
      </c>
      <c r="Q25" s="2">
        <f>Anlage!Q25*'Eingabe Kinderzahlen'!Q25</f>
        <v>0</v>
      </c>
      <c r="R25" s="279">
        <f>Anlage!R25*'Eingabe Kinderzahlen'!R25</f>
        <v>0</v>
      </c>
      <c r="S25" s="284">
        <f>Anlage!S25*'Eingabe Kinderzahlen'!S25</f>
        <v>0</v>
      </c>
      <c r="T25" s="163">
        <f>Anlage!T25*'Eingabe Kinderzahlen'!T25</f>
        <v>0</v>
      </c>
      <c r="U25" s="163">
        <f>Anlage!U25*'Eingabe Kinderzahlen'!U25</f>
        <v>0</v>
      </c>
      <c r="V25" s="163">
        <f>Anlage!V25*'Eingabe Kinderzahlen'!V25</f>
        <v>0</v>
      </c>
      <c r="W25" s="285">
        <f>Anlage!W25*'Eingabe Kinderzahlen'!W25</f>
        <v>0</v>
      </c>
    </row>
    <row r="26" spans="1:23" x14ac:dyDescent="0.25">
      <c r="A26" s="323">
        <f>Eingabe!A71</f>
        <v>3801</v>
      </c>
      <c r="B26" s="152" t="s">
        <v>6</v>
      </c>
      <c r="C26" s="252">
        <f>Eingabe!D71</f>
        <v>3900</v>
      </c>
      <c r="D26" s="261">
        <f>Anlage!D26*'Eingabe Kinderzahlen'!D26</f>
        <v>0</v>
      </c>
      <c r="E26" s="137">
        <f>Anlage!E26*'Eingabe Kinderzahlen'!E26</f>
        <v>0</v>
      </c>
      <c r="F26" s="137">
        <f>Anlage!F26*'Eingabe Kinderzahlen'!F26</f>
        <v>0</v>
      </c>
      <c r="G26" s="137">
        <f>Anlage!G26*'Eingabe Kinderzahlen'!G26</f>
        <v>0</v>
      </c>
      <c r="H26" s="262">
        <f>Anlage!H26*'Eingabe Kinderzahlen'!H26</f>
        <v>0</v>
      </c>
      <c r="I26" s="270">
        <f>Anlage!I26*'Eingabe Kinderzahlen'!I26</f>
        <v>0</v>
      </c>
      <c r="J26" s="143">
        <f>Anlage!J26*'Eingabe Kinderzahlen'!J26</f>
        <v>0</v>
      </c>
      <c r="K26" s="143">
        <f>Anlage!K26*'Eingabe Kinderzahlen'!K26</f>
        <v>0</v>
      </c>
      <c r="L26" s="143">
        <f>Anlage!L26*'Eingabe Kinderzahlen'!L26</f>
        <v>0</v>
      </c>
      <c r="M26" s="271">
        <f>Anlage!M26*'Eingabe Kinderzahlen'!M26</f>
        <v>0</v>
      </c>
      <c r="N26" s="278">
        <f>Anlage!N26*'Eingabe Kinderzahlen'!N26</f>
        <v>0</v>
      </c>
      <c r="O26" s="2">
        <f>Anlage!O26*'Eingabe Kinderzahlen'!O26</f>
        <v>0</v>
      </c>
      <c r="P26" s="2">
        <f>Anlage!P26*'Eingabe Kinderzahlen'!P26</f>
        <v>0</v>
      </c>
      <c r="Q26" s="2">
        <f>Anlage!Q26*'Eingabe Kinderzahlen'!Q26</f>
        <v>0</v>
      </c>
      <c r="R26" s="279">
        <f>Anlage!R26*'Eingabe Kinderzahlen'!R26</f>
        <v>0</v>
      </c>
      <c r="S26" s="284">
        <f>Anlage!S26*'Eingabe Kinderzahlen'!S26</f>
        <v>0</v>
      </c>
      <c r="T26" s="163">
        <f>Anlage!T26*'Eingabe Kinderzahlen'!T26</f>
        <v>0</v>
      </c>
      <c r="U26" s="163">
        <f>Anlage!U26*'Eingabe Kinderzahlen'!U26</f>
        <v>0</v>
      </c>
      <c r="V26" s="163">
        <f>Anlage!V26*'Eingabe Kinderzahlen'!V26</f>
        <v>0</v>
      </c>
      <c r="W26" s="285">
        <f>Anlage!W26*'Eingabe Kinderzahlen'!W26</f>
        <v>0</v>
      </c>
    </row>
    <row r="27" spans="1:23" x14ac:dyDescent="0.25">
      <c r="A27" s="323">
        <f>Eingabe!A72</f>
        <v>3901</v>
      </c>
      <c r="B27" s="152" t="s">
        <v>6</v>
      </c>
      <c r="C27" s="252">
        <f>Eingabe!D72</f>
        <v>4000</v>
      </c>
      <c r="D27" s="261">
        <f>Anlage!D27*'Eingabe Kinderzahlen'!D27</f>
        <v>0</v>
      </c>
      <c r="E27" s="137">
        <f>Anlage!E27*'Eingabe Kinderzahlen'!E27</f>
        <v>0</v>
      </c>
      <c r="F27" s="137">
        <f>Anlage!F27*'Eingabe Kinderzahlen'!F27</f>
        <v>0</v>
      </c>
      <c r="G27" s="137">
        <f>Anlage!G27*'Eingabe Kinderzahlen'!G27</f>
        <v>0</v>
      </c>
      <c r="H27" s="262">
        <f>Anlage!H27*'Eingabe Kinderzahlen'!H27</f>
        <v>0</v>
      </c>
      <c r="I27" s="270">
        <f>Anlage!I27*'Eingabe Kinderzahlen'!I27</f>
        <v>0</v>
      </c>
      <c r="J27" s="143">
        <f>Anlage!J27*'Eingabe Kinderzahlen'!J27</f>
        <v>0</v>
      </c>
      <c r="K27" s="143">
        <f>Anlage!K27*'Eingabe Kinderzahlen'!K27</f>
        <v>0</v>
      </c>
      <c r="L27" s="143">
        <f>Anlage!L27*'Eingabe Kinderzahlen'!L27</f>
        <v>0</v>
      </c>
      <c r="M27" s="271">
        <f>Anlage!M27*'Eingabe Kinderzahlen'!M27</f>
        <v>0</v>
      </c>
      <c r="N27" s="278">
        <f>Anlage!N27*'Eingabe Kinderzahlen'!N27</f>
        <v>0</v>
      </c>
      <c r="O27" s="2">
        <f>Anlage!O27*'Eingabe Kinderzahlen'!O27</f>
        <v>0</v>
      </c>
      <c r="P27" s="2">
        <f>Anlage!P27*'Eingabe Kinderzahlen'!P27</f>
        <v>0</v>
      </c>
      <c r="Q27" s="2">
        <f>Anlage!Q27*'Eingabe Kinderzahlen'!Q27</f>
        <v>0</v>
      </c>
      <c r="R27" s="279">
        <f>Anlage!R27*'Eingabe Kinderzahlen'!R27</f>
        <v>0</v>
      </c>
      <c r="S27" s="284">
        <f>Anlage!S27*'Eingabe Kinderzahlen'!S27</f>
        <v>0</v>
      </c>
      <c r="T27" s="163">
        <f>Anlage!T27*'Eingabe Kinderzahlen'!T27</f>
        <v>0</v>
      </c>
      <c r="U27" s="163">
        <f>Anlage!U27*'Eingabe Kinderzahlen'!U27</f>
        <v>0</v>
      </c>
      <c r="V27" s="163">
        <f>Anlage!V27*'Eingabe Kinderzahlen'!V27</f>
        <v>0</v>
      </c>
      <c r="W27" s="285">
        <f>Anlage!W27*'Eingabe Kinderzahlen'!W27</f>
        <v>0</v>
      </c>
    </row>
    <row r="28" spans="1:23" x14ac:dyDescent="0.25">
      <c r="A28" s="323">
        <f>Eingabe!A73</f>
        <v>4001</v>
      </c>
      <c r="B28" s="152" t="s">
        <v>6</v>
      </c>
      <c r="C28" s="252">
        <f>Eingabe!D73</f>
        <v>4100</v>
      </c>
      <c r="D28" s="261">
        <f>Anlage!D28*'Eingabe Kinderzahlen'!D28</f>
        <v>0</v>
      </c>
      <c r="E28" s="137">
        <f>Anlage!E28*'Eingabe Kinderzahlen'!E28</f>
        <v>0</v>
      </c>
      <c r="F28" s="137">
        <f>Anlage!F28*'Eingabe Kinderzahlen'!F28</f>
        <v>0</v>
      </c>
      <c r="G28" s="137">
        <f>Anlage!G28*'Eingabe Kinderzahlen'!G28</f>
        <v>0</v>
      </c>
      <c r="H28" s="262">
        <f>Anlage!H28*'Eingabe Kinderzahlen'!H28</f>
        <v>0</v>
      </c>
      <c r="I28" s="270">
        <f>Anlage!I28*'Eingabe Kinderzahlen'!I28</f>
        <v>0</v>
      </c>
      <c r="J28" s="143">
        <f>Anlage!J28*'Eingabe Kinderzahlen'!J28</f>
        <v>0</v>
      </c>
      <c r="K28" s="143">
        <f>Anlage!K28*'Eingabe Kinderzahlen'!K28</f>
        <v>0</v>
      </c>
      <c r="L28" s="143">
        <f>Anlage!L28*'Eingabe Kinderzahlen'!L28</f>
        <v>0</v>
      </c>
      <c r="M28" s="271">
        <f>Anlage!M28*'Eingabe Kinderzahlen'!M28</f>
        <v>0</v>
      </c>
      <c r="N28" s="278">
        <f>Anlage!N28*'Eingabe Kinderzahlen'!N28</f>
        <v>0</v>
      </c>
      <c r="O28" s="2">
        <f>Anlage!O28*'Eingabe Kinderzahlen'!O28</f>
        <v>0</v>
      </c>
      <c r="P28" s="2">
        <f>Anlage!P28*'Eingabe Kinderzahlen'!P28</f>
        <v>0</v>
      </c>
      <c r="Q28" s="2">
        <f>Anlage!Q28*'Eingabe Kinderzahlen'!Q28</f>
        <v>0</v>
      </c>
      <c r="R28" s="279">
        <f>Anlage!R28*'Eingabe Kinderzahlen'!R28</f>
        <v>0</v>
      </c>
      <c r="S28" s="284">
        <f>Anlage!S28*'Eingabe Kinderzahlen'!S28</f>
        <v>0</v>
      </c>
      <c r="T28" s="163">
        <f>Anlage!T28*'Eingabe Kinderzahlen'!T28</f>
        <v>0</v>
      </c>
      <c r="U28" s="163">
        <f>Anlage!U28*'Eingabe Kinderzahlen'!U28</f>
        <v>0</v>
      </c>
      <c r="V28" s="163">
        <f>Anlage!V28*'Eingabe Kinderzahlen'!V28</f>
        <v>0</v>
      </c>
      <c r="W28" s="285">
        <f>Anlage!W28*'Eingabe Kinderzahlen'!W28</f>
        <v>0</v>
      </c>
    </row>
    <row r="29" spans="1:23" x14ac:dyDescent="0.25">
      <c r="A29" s="323">
        <f>Eingabe!A74</f>
        <v>4101</v>
      </c>
      <c r="B29" s="152" t="s">
        <v>6</v>
      </c>
      <c r="C29" s="252">
        <f>Eingabe!D74</f>
        <v>4200</v>
      </c>
      <c r="D29" s="261">
        <f>Anlage!D29*'Eingabe Kinderzahlen'!D29</f>
        <v>0</v>
      </c>
      <c r="E29" s="137">
        <f>Anlage!E29*'Eingabe Kinderzahlen'!E29</f>
        <v>0</v>
      </c>
      <c r="F29" s="137">
        <f>Anlage!F29*'Eingabe Kinderzahlen'!F29</f>
        <v>0</v>
      </c>
      <c r="G29" s="137">
        <f>Anlage!G29*'Eingabe Kinderzahlen'!G29</f>
        <v>0</v>
      </c>
      <c r="H29" s="262">
        <f>Anlage!H29*'Eingabe Kinderzahlen'!H29</f>
        <v>0</v>
      </c>
      <c r="I29" s="270">
        <f>Anlage!I29*'Eingabe Kinderzahlen'!I29</f>
        <v>0</v>
      </c>
      <c r="J29" s="143">
        <f>Anlage!J29*'Eingabe Kinderzahlen'!J29</f>
        <v>0</v>
      </c>
      <c r="K29" s="143">
        <f>Anlage!K29*'Eingabe Kinderzahlen'!K29</f>
        <v>0</v>
      </c>
      <c r="L29" s="143">
        <f>Anlage!L29*'Eingabe Kinderzahlen'!L29</f>
        <v>0</v>
      </c>
      <c r="M29" s="271">
        <f>Anlage!M29*'Eingabe Kinderzahlen'!M29</f>
        <v>0</v>
      </c>
      <c r="N29" s="278">
        <f>Anlage!N29*'Eingabe Kinderzahlen'!N29</f>
        <v>0</v>
      </c>
      <c r="O29" s="2">
        <f>Anlage!O29*'Eingabe Kinderzahlen'!O29</f>
        <v>0</v>
      </c>
      <c r="P29" s="2">
        <f>Anlage!P29*'Eingabe Kinderzahlen'!P29</f>
        <v>0</v>
      </c>
      <c r="Q29" s="2">
        <f>Anlage!Q29*'Eingabe Kinderzahlen'!Q29</f>
        <v>0</v>
      </c>
      <c r="R29" s="279">
        <f>Anlage!R29*'Eingabe Kinderzahlen'!R29</f>
        <v>0</v>
      </c>
      <c r="S29" s="284">
        <f>Anlage!S29*'Eingabe Kinderzahlen'!S29</f>
        <v>0</v>
      </c>
      <c r="T29" s="163">
        <f>Anlage!T29*'Eingabe Kinderzahlen'!T29</f>
        <v>0</v>
      </c>
      <c r="U29" s="163">
        <f>Anlage!U29*'Eingabe Kinderzahlen'!U29</f>
        <v>0</v>
      </c>
      <c r="V29" s="163">
        <f>Anlage!V29*'Eingabe Kinderzahlen'!V29</f>
        <v>0</v>
      </c>
      <c r="W29" s="285">
        <f>Anlage!W29*'Eingabe Kinderzahlen'!W29</f>
        <v>0</v>
      </c>
    </row>
    <row r="30" spans="1:23" x14ac:dyDescent="0.25">
      <c r="A30" s="323">
        <f>Eingabe!A75</f>
        <v>4201</v>
      </c>
      <c r="B30" s="152" t="s">
        <v>6</v>
      </c>
      <c r="C30" s="252">
        <f>Eingabe!D75</f>
        <v>4300</v>
      </c>
      <c r="D30" s="261">
        <f>Anlage!D30*'Eingabe Kinderzahlen'!D30</f>
        <v>0</v>
      </c>
      <c r="E30" s="137">
        <f>Anlage!E30*'Eingabe Kinderzahlen'!E30</f>
        <v>0</v>
      </c>
      <c r="F30" s="137">
        <f>Anlage!F30*'Eingabe Kinderzahlen'!F30</f>
        <v>0</v>
      </c>
      <c r="G30" s="137">
        <f>Anlage!G30*'Eingabe Kinderzahlen'!G30</f>
        <v>0</v>
      </c>
      <c r="H30" s="262">
        <f>Anlage!H30*'Eingabe Kinderzahlen'!H30</f>
        <v>0</v>
      </c>
      <c r="I30" s="270">
        <f>Anlage!I30*'Eingabe Kinderzahlen'!I30</f>
        <v>0</v>
      </c>
      <c r="J30" s="143">
        <f>Anlage!J30*'Eingabe Kinderzahlen'!J30</f>
        <v>0</v>
      </c>
      <c r="K30" s="143">
        <f>Anlage!K30*'Eingabe Kinderzahlen'!K30</f>
        <v>0</v>
      </c>
      <c r="L30" s="143">
        <f>Anlage!L30*'Eingabe Kinderzahlen'!L30</f>
        <v>0</v>
      </c>
      <c r="M30" s="271">
        <f>Anlage!M30*'Eingabe Kinderzahlen'!M30</f>
        <v>0</v>
      </c>
      <c r="N30" s="278">
        <f>Anlage!N30*'Eingabe Kinderzahlen'!N30</f>
        <v>0</v>
      </c>
      <c r="O30" s="2">
        <f>Anlage!O30*'Eingabe Kinderzahlen'!O30</f>
        <v>0</v>
      </c>
      <c r="P30" s="2">
        <f>Anlage!P30*'Eingabe Kinderzahlen'!P30</f>
        <v>0</v>
      </c>
      <c r="Q30" s="2">
        <f>Anlage!Q30*'Eingabe Kinderzahlen'!Q30</f>
        <v>0</v>
      </c>
      <c r="R30" s="279">
        <f>Anlage!R30*'Eingabe Kinderzahlen'!R30</f>
        <v>0</v>
      </c>
      <c r="S30" s="284">
        <f>Anlage!S30*'Eingabe Kinderzahlen'!S30</f>
        <v>0</v>
      </c>
      <c r="T30" s="163">
        <f>Anlage!T30*'Eingabe Kinderzahlen'!T30</f>
        <v>0</v>
      </c>
      <c r="U30" s="163">
        <f>Anlage!U30*'Eingabe Kinderzahlen'!U30</f>
        <v>0</v>
      </c>
      <c r="V30" s="163">
        <f>Anlage!V30*'Eingabe Kinderzahlen'!V30</f>
        <v>0</v>
      </c>
      <c r="W30" s="285">
        <f>Anlage!W30*'Eingabe Kinderzahlen'!W30</f>
        <v>0</v>
      </c>
    </row>
    <row r="31" spans="1:23" x14ac:dyDescent="0.25">
      <c r="A31" s="323">
        <f>Eingabe!A76</f>
        <v>4301</v>
      </c>
      <c r="B31" s="152" t="s">
        <v>6</v>
      </c>
      <c r="C31" s="252">
        <f>Eingabe!D76</f>
        <v>4400</v>
      </c>
      <c r="D31" s="261">
        <f>Anlage!D31*'Eingabe Kinderzahlen'!D31</f>
        <v>0</v>
      </c>
      <c r="E31" s="137">
        <f>Anlage!E31*'Eingabe Kinderzahlen'!E31</f>
        <v>0</v>
      </c>
      <c r="F31" s="137">
        <f>Anlage!F31*'Eingabe Kinderzahlen'!F31</f>
        <v>0</v>
      </c>
      <c r="G31" s="137">
        <f>Anlage!G31*'Eingabe Kinderzahlen'!G31</f>
        <v>0</v>
      </c>
      <c r="H31" s="262">
        <f>Anlage!H31*'Eingabe Kinderzahlen'!H31</f>
        <v>0</v>
      </c>
      <c r="I31" s="270">
        <f>Anlage!I31*'Eingabe Kinderzahlen'!I31</f>
        <v>0</v>
      </c>
      <c r="J31" s="143">
        <f>Anlage!J31*'Eingabe Kinderzahlen'!J31</f>
        <v>0</v>
      </c>
      <c r="K31" s="143">
        <f>Anlage!K31*'Eingabe Kinderzahlen'!K31</f>
        <v>0</v>
      </c>
      <c r="L31" s="143">
        <f>Anlage!L31*'Eingabe Kinderzahlen'!L31</f>
        <v>0</v>
      </c>
      <c r="M31" s="271">
        <f>Anlage!M31*'Eingabe Kinderzahlen'!M31</f>
        <v>0</v>
      </c>
      <c r="N31" s="278">
        <f>Anlage!N31*'Eingabe Kinderzahlen'!N31</f>
        <v>0</v>
      </c>
      <c r="O31" s="2">
        <f>Anlage!O31*'Eingabe Kinderzahlen'!O31</f>
        <v>0</v>
      </c>
      <c r="P31" s="2">
        <f>Anlage!P31*'Eingabe Kinderzahlen'!P31</f>
        <v>0</v>
      </c>
      <c r="Q31" s="2">
        <f>Anlage!Q31*'Eingabe Kinderzahlen'!Q31</f>
        <v>0</v>
      </c>
      <c r="R31" s="279">
        <f>Anlage!R31*'Eingabe Kinderzahlen'!R31</f>
        <v>0</v>
      </c>
      <c r="S31" s="284">
        <f>Anlage!S31*'Eingabe Kinderzahlen'!S31</f>
        <v>0</v>
      </c>
      <c r="T31" s="163">
        <f>Anlage!T31*'Eingabe Kinderzahlen'!T31</f>
        <v>0</v>
      </c>
      <c r="U31" s="163">
        <f>Anlage!U31*'Eingabe Kinderzahlen'!U31</f>
        <v>0</v>
      </c>
      <c r="V31" s="163">
        <f>Anlage!V31*'Eingabe Kinderzahlen'!V31</f>
        <v>0</v>
      </c>
      <c r="W31" s="285">
        <f>Anlage!W31*'Eingabe Kinderzahlen'!W31</f>
        <v>0</v>
      </c>
    </row>
    <row r="32" spans="1:23" x14ac:dyDescent="0.25">
      <c r="A32" s="323">
        <f>Eingabe!A77</f>
        <v>4401</v>
      </c>
      <c r="B32" s="152" t="s">
        <v>6</v>
      </c>
      <c r="C32" s="252">
        <f>Eingabe!D77</f>
        <v>4500</v>
      </c>
      <c r="D32" s="261">
        <f>Anlage!D32*'Eingabe Kinderzahlen'!D32</f>
        <v>0</v>
      </c>
      <c r="E32" s="137">
        <f>Anlage!E32*'Eingabe Kinderzahlen'!E32</f>
        <v>0</v>
      </c>
      <c r="F32" s="137">
        <f>Anlage!F32*'Eingabe Kinderzahlen'!F32</f>
        <v>0</v>
      </c>
      <c r="G32" s="137">
        <f>Anlage!G32*'Eingabe Kinderzahlen'!G32</f>
        <v>0</v>
      </c>
      <c r="H32" s="262">
        <f>Anlage!H32*'Eingabe Kinderzahlen'!H32</f>
        <v>0</v>
      </c>
      <c r="I32" s="270">
        <f>Anlage!I32*'Eingabe Kinderzahlen'!I32</f>
        <v>0</v>
      </c>
      <c r="J32" s="143">
        <f>Anlage!J32*'Eingabe Kinderzahlen'!J32</f>
        <v>0</v>
      </c>
      <c r="K32" s="143">
        <f>Anlage!K32*'Eingabe Kinderzahlen'!K32</f>
        <v>0</v>
      </c>
      <c r="L32" s="143">
        <f>Anlage!L32*'Eingabe Kinderzahlen'!L32</f>
        <v>0</v>
      </c>
      <c r="M32" s="271">
        <f>Anlage!M32*'Eingabe Kinderzahlen'!M32</f>
        <v>0</v>
      </c>
      <c r="N32" s="278">
        <f>Anlage!N32*'Eingabe Kinderzahlen'!N32</f>
        <v>0</v>
      </c>
      <c r="O32" s="2">
        <f>Anlage!O32*'Eingabe Kinderzahlen'!O32</f>
        <v>0</v>
      </c>
      <c r="P32" s="2">
        <f>Anlage!P32*'Eingabe Kinderzahlen'!P32</f>
        <v>0</v>
      </c>
      <c r="Q32" s="2">
        <f>Anlage!Q32*'Eingabe Kinderzahlen'!Q32</f>
        <v>0</v>
      </c>
      <c r="R32" s="279">
        <f>Anlage!R32*'Eingabe Kinderzahlen'!R32</f>
        <v>0</v>
      </c>
      <c r="S32" s="284">
        <f>Anlage!S32*'Eingabe Kinderzahlen'!S32</f>
        <v>0</v>
      </c>
      <c r="T32" s="163">
        <f>Anlage!T32*'Eingabe Kinderzahlen'!T32</f>
        <v>0</v>
      </c>
      <c r="U32" s="163">
        <f>Anlage!U32*'Eingabe Kinderzahlen'!U32</f>
        <v>0</v>
      </c>
      <c r="V32" s="163">
        <f>Anlage!V32*'Eingabe Kinderzahlen'!V32</f>
        <v>0</v>
      </c>
      <c r="W32" s="285">
        <f>Anlage!W32*'Eingabe Kinderzahlen'!W32</f>
        <v>0</v>
      </c>
    </row>
    <row r="33" spans="1:23" x14ac:dyDescent="0.25">
      <c r="A33" s="323">
        <f>Eingabe!A78</f>
        <v>4501</v>
      </c>
      <c r="B33" s="152" t="s">
        <v>6</v>
      </c>
      <c r="C33" s="252">
        <f>Eingabe!D78</f>
        <v>4600</v>
      </c>
      <c r="D33" s="261">
        <f>Anlage!D33*'Eingabe Kinderzahlen'!D33</f>
        <v>0</v>
      </c>
      <c r="E33" s="137">
        <f>Anlage!E33*'Eingabe Kinderzahlen'!E33</f>
        <v>0</v>
      </c>
      <c r="F33" s="137">
        <f>Anlage!F33*'Eingabe Kinderzahlen'!F33</f>
        <v>0</v>
      </c>
      <c r="G33" s="137">
        <f>Anlage!G33*'Eingabe Kinderzahlen'!G33</f>
        <v>0</v>
      </c>
      <c r="H33" s="262">
        <f>Anlage!H33*'Eingabe Kinderzahlen'!H33</f>
        <v>0</v>
      </c>
      <c r="I33" s="270">
        <f>Anlage!I33*'Eingabe Kinderzahlen'!I33</f>
        <v>0</v>
      </c>
      <c r="J33" s="143">
        <f>Anlage!J33*'Eingabe Kinderzahlen'!J33</f>
        <v>0</v>
      </c>
      <c r="K33" s="143">
        <f>Anlage!K33*'Eingabe Kinderzahlen'!K33</f>
        <v>0</v>
      </c>
      <c r="L33" s="143">
        <f>Anlage!L33*'Eingabe Kinderzahlen'!L33</f>
        <v>0</v>
      </c>
      <c r="M33" s="271">
        <f>Anlage!M33*'Eingabe Kinderzahlen'!M33</f>
        <v>0</v>
      </c>
      <c r="N33" s="278">
        <f>Anlage!N33*'Eingabe Kinderzahlen'!N33</f>
        <v>0</v>
      </c>
      <c r="O33" s="2">
        <f>Anlage!O33*'Eingabe Kinderzahlen'!O33</f>
        <v>0</v>
      </c>
      <c r="P33" s="2">
        <f>Anlage!P33*'Eingabe Kinderzahlen'!P33</f>
        <v>0</v>
      </c>
      <c r="Q33" s="2">
        <f>Anlage!Q33*'Eingabe Kinderzahlen'!Q33</f>
        <v>0</v>
      </c>
      <c r="R33" s="279">
        <f>Anlage!R33*'Eingabe Kinderzahlen'!R33</f>
        <v>0</v>
      </c>
      <c r="S33" s="284">
        <f>Anlage!S33*'Eingabe Kinderzahlen'!S33</f>
        <v>0</v>
      </c>
      <c r="T33" s="163">
        <f>Anlage!T33*'Eingabe Kinderzahlen'!T33</f>
        <v>0</v>
      </c>
      <c r="U33" s="163">
        <f>Anlage!U33*'Eingabe Kinderzahlen'!U33</f>
        <v>0</v>
      </c>
      <c r="V33" s="163">
        <f>Anlage!V33*'Eingabe Kinderzahlen'!V33</f>
        <v>0</v>
      </c>
      <c r="W33" s="285">
        <f>Anlage!W33*'Eingabe Kinderzahlen'!W33</f>
        <v>0</v>
      </c>
    </row>
    <row r="34" spans="1:23" x14ac:dyDescent="0.25">
      <c r="A34" s="323">
        <f>Eingabe!A79</f>
        <v>4601</v>
      </c>
      <c r="B34" s="152" t="s">
        <v>6</v>
      </c>
      <c r="C34" s="252">
        <f>Eingabe!D79</f>
        <v>4700</v>
      </c>
      <c r="D34" s="261">
        <f>Anlage!D34*'Eingabe Kinderzahlen'!D34</f>
        <v>0</v>
      </c>
      <c r="E34" s="137">
        <f>Anlage!E34*'Eingabe Kinderzahlen'!E34</f>
        <v>0</v>
      </c>
      <c r="F34" s="137">
        <f>Anlage!F34*'Eingabe Kinderzahlen'!F34</f>
        <v>0</v>
      </c>
      <c r="G34" s="137">
        <f>Anlage!G34*'Eingabe Kinderzahlen'!G34</f>
        <v>0</v>
      </c>
      <c r="H34" s="262">
        <f>Anlage!H34*'Eingabe Kinderzahlen'!H34</f>
        <v>0</v>
      </c>
      <c r="I34" s="270">
        <f>Anlage!I34*'Eingabe Kinderzahlen'!I34</f>
        <v>0</v>
      </c>
      <c r="J34" s="143">
        <f>Anlage!J34*'Eingabe Kinderzahlen'!J34</f>
        <v>0</v>
      </c>
      <c r="K34" s="143">
        <f>Anlage!K34*'Eingabe Kinderzahlen'!K34</f>
        <v>0</v>
      </c>
      <c r="L34" s="143">
        <f>Anlage!L34*'Eingabe Kinderzahlen'!L34</f>
        <v>0</v>
      </c>
      <c r="M34" s="271">
        <f>Anlage!M34*'Eingabe Kinderzahlen'!M34</f>
        <v>0</v>
      </c>
      <c r="N34" s="278">
        <f>Anlage!N34*'Eingabe Kinderzahlen'!N34</f>
        <v>0</v>
      </c>
      <c r="O34" s="2">
        <f>Anlage!O34*'Eingabe Kinderzahlen'!O34</f>
        <v>0</v>
      </c>
      <c r="P34" s="2">
        <f>Anlage!P34*'Eingabe Kinderzahlen'!P34</f>
        <v>0</v>
      </c>
      <c r="Q34" s="2">
        <f>Anlage!Q34*'Eingabe Kinderzahlen'!Q34</f>
        <v>0</v>
      </c>
      <c r="R34" s="279">
        <f>Anlage!R34*'Eingabe Kinderzahlen'!R34</f>
        <v>0</v>
      </c>
      <c r="S34" s="284">
        <f>Anlage!S34*'Eingabe Kinderzahlen'!S34</f>
        <v>0</v>
      </c>
      <c r="T34" s="163">
        <f>Anlage!T34*'Eingabe Kinderzahlen'!T34</f>
        <v>0</v>
      </c>
      <c r="U34" s="163">
        <f>Anlage!U34*'Eingabe Kinderzahlen'!U34</f>
        <v>0</v>
      </c>
      <c r="V34" s="163">
        <f>Anlage!V34*'Eingabe Kinderzahlen'!V34</f>
        <v>0</v>
      </c>
      <c r="W34" s="285">
        <f>Anlage!W34*'Eingabe Kinderzahlen'!W34</f>
        <v>0</v>
      </c>
    </row>
    <row r="35" spans="1:23" x14ac:dyDescent="0.25">
      <c r="A35" s="323">
        <f>Eingabe!A80</f>
        <v>4701</v>
      </c>
      <c r="B35" s="152" t="s">
        <v>6</v>
      </c>
      <c r="C35" s="252">
        <f>Eingabe!D80</f>
        <v>4800</v>
      </c>
      <c r="D35" s="261">
        <f>Anlage!D35*'Eingabe Kinderzahlen'!D35</f>
        <v>0</v>
      </c>
      <c r="E35" s="137">
        <f>Anlage!E35*'Eingabe Kinderzahlen'!E35</f>
        <v>0</v>
      </c>
      <c r="F35" s="137">
        <f>Anlage!F35*'Eingabe Kinderzahlen'!F35</f>
        <v>0</v>
      </c>
      <c r="G35" s="137">
        <f>Anlage!G35*'Eingabe Kinderzahlen'!G35</f>
        <v>0</v>
      </c>
      <c r="H35" s="262">
        <f>Anlage!H35*'Eingabe Kinderzahlen'!H35</f>
        <v>0</v>
      </c>
      <c r="I35" s="270">
        <f>Anlage!I35*'Eingabe Kinderzahlen'!I35</f>
        <v>0</v>
      </c>
      <c r="J35" s="143">
        <f>Anlage!J35*'Eingabe Kinderzahlen'!J35</f>
        <v>0</v>
      </c>
      <c r="K35" s="143">
        <f>Anlage!K35*'Eingabe Kinderzahlen'!K35</f>
        <v>0</v>
      </c>
      <c r="L35" s="143">
        <f>Anlage!L35*'Eingabe Kinderzahlen'!L35</f>
        <v>0</v>
      </c>
      <c r="M35" s="271">
        <f>Anlage!M35*'Eingabe Kinderzahlen'!M35</f>
        <v>0</v>
      </c>
      <c r="N35" s="278">
        <f>Anlage!N35*'Eingabe Kinderzahlen'!N35</f>
        <v>0</v>
      </c>
      <c r="O35" s="2">
        <f>Anlage!O35*'Eingabe Kinderzahlen'!O35</f>
        <v>0</v>
      </c>
      <c r="P35" s="2">
        <f>Anlage!P35*'Eingabe Kinderzahlen'!P35</f>
        <v>0</v>
      </c>
      <c r="Q35" s="2">
        <f>Anlage!Q35*'Eingabe Kinderzahlen'!Q35</f>
        <v>0</v>
      </c>
      <c r="R35" s="279">
        <f>Anlage!R35*'Eingabe Kinderzahlen'!R35</f>
        <v>0</v>
      </c>
      <c r="S35" s="284">
        <f>Anlage!S35*'Eingabe Kinderzahlen'!S35</f>
        <v>0</v>
      </c>
      <c r="T35" s="163">
        <f>Anlage!T35*'Eingabe Kinderzahlen'!T35</f>
        <v>0</v>
      </c>
      <c r="U35" s="163">
        <f>Anlage!U35*'Eingabe Kinderzahlen'!U35</f>
        <v>0</v>
      </c>
      <c r="V35" s="163">
        <f>Anlage!V35*'Eingabe Kinderzahlen'!V35</f>
        <v>0</v>
      </c>
      <c r="W35" s="285">
        <f>Anlage!W35*'Eingabe Kinderzahlen'!W35</f>
        <v>0</v>
      </c>
    </row>
    <row r="36" spans="1:23" x14ac:dyDescent="0.25">
      <c r="A36" s="323">
        <f>Eingabe!A81</f>
        <v>4801</v>
      </c>
      <c r="B36" s="152" t="s">
        <v>6</v>
      </c>
      <c r="C36" s="252">
        <f>Eingabe!D81</f>
        <v>4900</v>
      </c>
      <c r="D36" s="261">
        <f>Anlage!D36*'Eingabe Kinderzahlen'!D36</f>
        <v>0</v>
      </c>
      <c r="E36" s="137">
        <f>Anlage!E36*'Eingabe Kinderzahlen'!E36</f>
        <v>0</v>
      </c>
      <c r="F36" s="137">
        <f>Anlage!F36*'Eingabe Kinderzahlen'!F36</f>
        <v>0</v>
      </c>
      <c r="G36" s="137">
        <f>Anlage!G36*'Eingabe Kinderzahlen'!G36</f>
        <v>0</v>
      </c>
      <c r="H36" s="262">
        <f>Anlage!H36*'Eingabe Kinderzahlen'!H36</f>
        <v>0</v>
      </c>
      <c r="I36" s="270">
        <f>Anlage!I36*'Eingabe Kinderzahlen'!I36</f>
        <v>0</v>
      </c>
      <c r="J36" s="143">
        <f>Anlage!J36*'Eingabe Kinderzahlen'!J36</f>
        <v>0</v>
      </c>
      <c r="K36" s="143">
        <f>Anlage!K36*'Eingabe Kinderzahlen'!K36</f>
        <v>0</v>
      </c>
      <c r="L36" s="143">
        <f>Anlage!L36*'Eingabe Kinderzahlen'!L36</f>
        <v>0</v>
      </c>
      <c r="M36" s="271">
        <f>Anlage!M36*'Eingabe Kinderzahlen'!M36</f>
        <v>0</v>
      </c>
      <c r="N36" s="278">
        <f>Anlage!N36*'Eingabe Kinderzahlen'!N36</f>
        <v>0</v>
      </c>
      <c r="O36" s="2">
        <f>Anlage!O36*'Eingabe Kinderzahlen'!O36</f>
        <v>0</v>
      </c>
      <c r="P36" s="2">
        <f>Anlage!P36*'Eingabe Kinderzahlen'!P36</f>
        <v>0</v>
      </c>
      <c r="Q36" s="2">
        <f>Anlage!Q36*'Eingabe Kinderzahlen'!Q36</f>
        <v>0</v>
      </c>
      <c r="R36" s="279">
        <f>Anlage!R36*'Eingabe Kinderzahlen'!R36</f>
        <v>0</v>
      </c>
      <c r="S36" s="284">
        <f>Anlage!S36*'Eingabe Kinderzahlen'!S36</f>
        <v>0</v>
      </c>
      <c r="T36" s="163">
        <f>Anlage!T36*'Eingabe Kinderzahlen'!T36</f>
        <v>0</v>
      </c>
      <c r="U36" s="163">
        <f>Anlage!U36*'Eingabe Kinderzahlen'!U36</f>
        <v>0</v>
      </c>
      <c r="V36" s="163">
        <f>Anlage!V36*'Eingabe Kinderzahlen'!V36</f>
        <v>0</v>
      </c>
      <c r="W36" s="285">
        <f>Anlage!W36*'Eingabe Kinderzahlen'!W36</f>
        <v>0</v>
      </c>
    </row>
    <row r="37" spans="1:23" x14ac:dyDescent="0.25">
      <c r="A37" s="323">
        <f>Eingabe!A82</f>
        <v>4901</v>
      </c>
      <c r="B37" s="152" t="s">
        <v>6</v>
      </c>
      <c r="C37" s="252">
        <f>Eingabe!D82</f>
        <v>5000</v>
      </c>
      <c r="D37" s="261">
        <f>Anlage!D37*'Eingabe Kinderzahlen'!D37</f>
        <v>0</v>
      </c>
      <c r="E37" s="137">
        <f>Anlage!E37*'Eingabe Kinderzahlen'!E37</f>
        <v>0</v>
      </c>
      <c r="F37" s="137">
        <f>Anlage!F37*'Eingabe Kinderzahlen'!F37</f>
        <v>0</v>
      </c>
      <c r="G37" s="137">
        <f>Anlage!G37*'Eingabe Kinderzahlen'!G37</f>
        <v>0</v>
      </c>
      <c r="H37" s="262">
        <f>Anlage!H37*'Eingabe Kinderzahlen'!H37</f>
        <v>0</v>
      </c>
      <c r="I37" s="270">
        <f>Anlage!I37*'Eingabe Kinderzahlen'!I37</f>
        <v>0</v>
      </c>
      <c r="J37" s="143">
        <f>Anlage!J37*'Eingabe Kinderzahlen'!J37</f>
        <v>0</v>
      </c>
      <c r="K37" s="143">
        <f>Anlage!K37*'Eingabe Kinderzahlen'!K37</f>
        <v>0</v>
      </c>
      <c r="L37" s="143">
        <f>Anlage!L37*'Eingabe Kinderzahlen'!L37</f>
        <v>0</v>
      </c>
      <c r="M37" s="271">
        <f>Anlage!M37*'Eingabe Kinderzahlen'!M37</f>
        <v>0</v>
      </c>
      <c r="N37" s="278">
        <f>Anlage!N37*'Eingabe Kinderzahlen'!N37</f>
        <v>0</v>
      </c>
      <c r="O37" s="2">
        <f>Anlage!O37*'Eingabe Kinderzahlen'!O37</f>
        <v>0</v>
      </c>
      <c r="P37" s="2">
        <f>Anlage!P37*'Eingabe Kinderzahlen'!P37</f>
        <v>0</v>
      </c>
      <c r="Q37" s="2">
        <f>Anlage!Q37*'Eingabe Kinderzahlen'!Q37</f>
        <v>0</v>
      </c>
      <c r="R37" s="279">
        <f>Anlage!R37*'Eingabe Kinderzahlen'!R37</f>
        <v>0</v>
      </c>
      <c r="S37" s="284">
        <f>Anlage!S37*'Eingabe Kinderzahlen'!S37</f>
        <v>0</v>
      </c>
      <c r="T37" s="163">
        <f>Anlage!T37*'Eingabe Kinderzahlen'!T37</f>
        <v>0</v>
      </c>
      <c r="U37" s="163">
        <f>Anlage!U37*'Eingabe Kinderzahlen'!U37</f>
        <v>0</v>
      </c>
      <c r="V37" s="163">
        <f>Anlage!V37*'Eingabe Kinderzahlen'!V37</f>
        <v>0</v>
      </c>
      <c r="W37" s="285">
        <f>Anlage!W37*'Eingabe Kinderzahlen'!W37</f>
        <v>0</v>
      </c>
    </row>
    <row r="38" spans="1:23" x14ac:dyDescent="0.25">
      <c r="A38" s="323">
        <f>Eingabe!A83</f>
        <v>5001</v>
      </c>
      <c r="B38" s="152" t="s">
        <v>6</v>
      </c>
      <c r="C38" s="252">
        <f>Eingabe!D83</f>
        <v>5100</v>
      </c>
      <c r="D38" s="261">
        <f>Anlage!D38*'Eingabe Kinderzahlen'!D38</f>
        <v>0</v>
      </c>
      <c r="E38" s="137">
        <f>Anlage!E38*'Eingabe Kinderzahlen'!E38</f>
        <v>0</v>
      </c>
      <c r="F38" s="137">
        <f>Anlage!F38*'Eingabe Kinderzahlen'!F38</f>
        <v>0</v>
      </c>
      <c r="G38" s="137">
        <f>Anlage!G38*'Eingabe Kinderzahlen'!G38</f>
        <v>0</v>
      </c>
      <c r="H38" s="262">
        <f>Anlage!H38*'Eingabe Kinderzahlen'!H38</f>
        <v>0</v>
      </c>
      <c r="I38" s="270">
        <f>Anlage!I38*'Eingabe Kinderzahlen'!I38</f>
        <v>0</v>
      </c>
      <c r="J38" s="143">
        <f>Anlage!J38*'Eingabe Kinderzahlen'!J38</f>
        <v>0</v>
      </c>
      <c r="K38" s="143">
        <f>Anlage!K38*'Eingabe Kinderzahlen'!K38</f>
        <v>0</v>
      </c>
      <c r="L38" s="143">
        <f>Anlage!L38*'Eingabe Kinderzahlen'!L38</f>
        <v>0</v>
      </c>
      <c r="M38" s="271">
        <f>Anlage!M38*'Eingabe Kinderzahlen'!M38</f>
        <v>0</v>
      </c>
      <c r="N38" s="278">
        <f>Anlage!N38*'Eingabe Kinderzahlen'!N38</f>
        <v>0</v>
      </c>
      <c r="O38" s="2">
        <f>Anlage!O38*'Eingabe Kinderzahlen'!O38</f>
        <v>0</v>
      </c>
      <c r="P38" s="2">
        <f>Anlage!P38*'Eingabe Kinderzahlen'!P38</f>
        <v>0</v>
      </c>
      <c r="Q38" s="2">
        <f>Anlage!Q38*'Eingabe Kinderzahlen'!Q38</f>
        <v>0</v>
      </c>
      <c r="R38" s="279">
        <f>Anlage!R38*'Eingabe Kinderzahlen'!R38</f>
        <v>0</v>
      </c>
      <c r="S38" s="284">
        <f>Anlage!S38*'Eingabe Kinderzahlen'!S38</f>
        <v>0</v>
      </c>
      <c r="T38" s="163">
        <f>Anlage!T38*'Eingabe Kinderzahlen'!T38</f>
        <v>0</v>
      </c>
      <c r="U38" s="163">
        <f>Anlage!U38*'Eingabe Kinderzahlen'!U38</f>
        <v>0</v>
      </c>
      <c r="V38" s="163">
        <f>Anlage!V38*'Eingabe Kinderzahlen'!V38</f>
        <v>0</v>
      </c>
      <c r="W38" s="285">
        <f>Anlage!W38*'Eingabe Kinderzahlen'!W38</f>
        <v>0</v>
      </c>
    </row>
    <row r="39" spans="1:23" x14ac:dyDescent="0.25">
      <c r="A39" s="323">
        <f>Eingabe!A84</f>
        <v>5101</v>
      </c>
      <c r="B39" s="152" t="s">
        <v>6</v>
      </c>
      <c r="C39" s="252">
        <f>Eingabe!D84</f>
        <v>5200</v>
      </c>
      <c r="D39" s="261">
        <f>Anlage!D39*'Eingabe Kinderzahlen'!D39</f>
        <v>0</v>
      </c>
      <c r="E39" s="137">
        <f>Anlage!E39*'Eingabe Kinderzahlen'!E39</f>
        <v>0</v>
      </c>
      <c r="F39" s="137">
        <f>Anlage!F39*'Eingabe Kinderzahlen'!F39</f>
        <v>0</v>
      </c>
      <c r="G39" s="137">
        <f>Anlage!G39*'Eingabe Kinderzahlen'!G39</f>
        <v>0</v>
      </c>
      <c r="H39" s="262">
        <f>Anlage!H39*'Eingabe Kinderzahlen'!H39</f>
        <v>0</v>
      </c>
      <c r="I39" s="270">
        <f>Anlage!I39*'Eingabe Kinderzahlen'!I39</f>
        <v>0</v>
      </c>
      <c r="J39" s="143">
        <f>Anlage!J39*'Eingabe Kinderzahlen'!J39</f>
        <v>0</v>
      </c>
      <c r="K39" s="143">
        <f>Anlage!K39*'Eingabe Kinderzahlen'!K39</f>
        <v>0</v>
      </c>
      <c r="L39" s="143">
        <f>Anlage!L39*'Eingabe Kinderzahlen'!L39</f>
        <v>0</v>
      </c>
      <c r="M39" s="271">
        <f>Anlage!M39*'Eingabe Kinderzahlen'!M39</f>
        <v>0</v>
      </c>
      <c r="N39" s="278">
        <f>Anlage!N39*'Eingabe Kinderzahlen'!N39</f>
        <v>0</v>
      </c>
      <c r="O39" s="2">
        <f>Anlage!O39*'Eingabe Kinderzahlen'!O39</f>
        <v>0</v>
      </c>
      <c r="P39" s="2">
        <f>Anlage!P39*'Eingabe Kinderzahlen'!P39</f>
        <v>0</v>
      </c>
      <c r="Q39" s="2">
        <f>Anlage!Q39*'Eingabe Kinderzahlen'!Q39</f>
        <v>0</v>
      </c>
      <c r="R39" s="279">
        <f>Anlage!R39*'Eingabe Kinderzahlen'!R39</f>
        <v>0</v>
      </c>
      <c r="S39" s="284">
        <f>Anlage!S39*'Eingabe Kinderzahlen'!S39</f>
        <v>0</v>
      </c>
      <c r="T39" s="163">
        <f>Anlage!T39*'Eingabe Kinderzahlen'!T39</f>
        <v>0</v>
      </c>
      <c r="U39" s="163">
        <f>Anlage!U39*'Eingabe Kinderzahlen'!U39</f>
        <v>0</v>
      </c>
      <c r="V39" s="163">
        <f>Anlage!V39*'Eingabe Kinderzahlen'!V39</f>
        <v>0</v>
      </c>
      <c r="W39" s="285">
        <f>Anlage!W39*'Eingabe Kinderzahlen'!W39</f>
        <v>0</v>
      </c>
    </row>
    <row r="40" spans="1:23" x14ac:dyDescent="0.25">
      <c r="A40" s="323">
        <f>Eingabe!A85</f>
        <v>5201</v>
      </c>
      <c r="B40" s="152" t="s">
        <v>6</v>
      </c>
      <c r="C40" s="252">
        <f>Eingabe!D85</f>
        <v>5300</v>
      </c>
      <c r="D40" s="261">
        <f>Anlage!D40*'Eingabe Kinderzahlen'!D40</f>
        <v>0</v>
      </c>
      <c r="E40" s="137">
        <f>Anlage!E40*'Eingabe Kinderzahlen'!E40</f>
        <v>0</v>
      </c>
      <c r="F40" s="137">
        <f>Anlage!F40*'Eingabe Kinderzahlen'!F40</f>
        <v>0</v>
      </c>
      <c r="G40" s="137">
        <f>Anlage!G40*'Eingabe Kinderzahlen'!G40</f>
        <v>0</v>
      </c>
      <c r="H40" s="262">
        <f>Anlage!H40*'Eingabe Kinderzahlen'!H40</f>
        <v>0</v>
      </c>
      <c r="I40" s="270">
        <f>Anlage!I40*'Eingabe Kinderzahlen'!I40</f>
        <v>0</v>
      </c>
      <c r="J40" s="143">
        <f>Anlage!J40*'Eingabe Kinderzahlen'!J40</f>
        <v>0</v>
      </c>
      <c r="K40" s="143">
        <f>Anlage!K40*'Eingabe Kinderzahlen'!K40</f>
        <v>0</v>
      </c>
      <c r="L40" s="143">
        <f>Anlage!L40*'Eingabe Kinderzahlen'!L40</f>
        <v>0</v>
      </c>
      <c r="M40" s="271">
        <f>Anlage!M40*'Eingabe Kinderzahlen'!M40</f>
        <v>0</v>
      </c>
      <c r="N40" s="278">
        <f>Anlage!N40*'Eingabe Kinderzahlen'!N40</f>
        <v>0</v>
      </c>
      <c r="O40" s="2">
        <f>Anlage!O40*'Eingabe Kinderzahlen'!O40</f>
        <v>0</v>
      </c>
      <c r="P40" s="2">
        <f>Anlage!P40*'Eingabe Kinderzahlen'!P40</f>
        <v>0</v>
      </c>
      <c r="Q40" s="2">
        <f>Anlage!Q40*'Eingabe Kinderzahlen'!Q40</f>
        <v>0</v>
      </c>
      <c r="R40" s="279">
        <f>Anlage!R40*'Eingabe Kinderzahlen'!R40</f>
        <v>0</v>
      </c>
      <c r="S40" s="284">
        <f>Anlage!S40*'Eingabe Kinderzahlen'!S40</f>
        <v>0</v>
      </c>
      <c r="T40" s="163">
        <f>Anlage!T40*'Eingabe Kinderzahlen'!T40</f>
        <v>0</v>
      </c>
      <c r="U40" s="163">
        <f>Anlage!U40*'Eingabe Kinderzahlen'!U40</f>
        <v>0</v>
      </c>
      <c r="V40" s="163">
        <f>Anlage!V40*'Eingabe Kinderzahlen'!V40</f>
        <v>0</v>
      </c>
      <c r="W40" s="285">
        <f>Anlage!W40*'Eingabe Kinderzahlen'!W40</f>
        <v>0</v>
      </c>
    </row>
    <row r="41" spans="1:23" x14ac:dyDescent="0.25">
      <c r="A41" s="323">
        <f>Eingabe!A86</f>
        <v>5301</v>
      </c>
      <c r="B41" s="152" t="s">
        <v>6</v>
      </c>
      <c r="C41" s="252">
        <f>Eingabe!D86</f>
        <v>5400</v>
      </c>
      <c r="D41" s="261">
        <f>Anlage!D41*'Eingabe Kinderzahlen'!D41</f>
        <v>0</v>
      </c>
      <c r="E41" s="137">
        <f>Anlage!E41*'Eingabe Kinderzahlen'!E41</f>
        <v>0</v>
      </c>
      <c r="F41" s="137">
        <f>Anlage!F41*'Eingabe Kinderzahlen'!F41</f>
        <v>0</v>
      </c>
      <c r="G41" s="137">
        <f>Anlage!G41*'Eingabe Kinderzahlen'!G41</f>
        <v>0</v>
      </c>
      <c r="H41" s="262">
        <f>Anlage!H41*'Eingabe Kinderzahlen'!H41</f>
        <v>0</v>
      </c>
      <c r="I41" s="270">
        <f>Anlage!I41*'Eingabe Kinderzahlen'!I41</f>
        <v>0</v>
      </c>
      <c r="J41" s="143">
        <f>Anlage!J41*'Eingabe Kinderzahlen'!J41</f>
        <v>0</v>
      </c>
      <c r="K41" s="143">
        <f>Anlage!K41*'Eingabe Kinderzahlen'!K41</f>
        <v>0</v>
      </c>
      <c r="L41" s="143">
        <f>Anlage!L41*'Eingabe Kinderzahlen'!L41</f>
        <v>0</v>
      </c>
      <c r="M41" s="271">
        <f>Anlage!M41*'Eingabe Kinderzahlen'!M41</f>
        <v>0</v>
      </c>
      <c r="N41" s="278">
        <f>Anlage!N41*'Eingabe Kinderzahlen'!N41</f>
        <v>0</v>
      </c>
      <c r="O41" s="2">
        <f>Anlage!O41*'Eingabe Kinderzahlen'!O41</f>
        <v>0</v>
      </c>
      <c r="P41" s="2">
        <f>Anlage!P41*'Eingabe Kinderzahlen'!P41</f>
        <v>0</v>
      </c>
      <c r="Q41" s="2">
        <f>Anlage!Q41*'Eingabe Kinderzahlen'!Q41</f>
        <v>0</v>
      </c>
      <c r="R41" s="279">
        <f>Anlage!R41*'Eingabe Kinderzahlen'!R41</f>
        <v>0</v>
      </c>
      <c r="S41" s="284">
        <f>Anlage!S41*'Eingabe Kinderzahlen'!S41</f>
        <v>0</v>
      </c>
      <c r="T41" s="163">
        <f>Anlage!T41*'Eingabe Kinderzahlen'!T41</f>
        <v>0</v>
      </c>
      <c r="U41" s="163">
        <f>Anlage!U41*'Eingabe Kinderzahlen'!U41</f>
        <v>0</v>
      </c>
      <c r="V41" s="163">
        <f>Anlage!V41*'Eingabe Kinderzahlen'!V41</f>
        <v>0</v>
      </c>
      <c r="W41" s="285">
        <f>Anlage!W41*'Eingabe Kinderzahlen'!W41</f>
        <v>0</v>
      </c>
    </row>
    <row r="42" spans="1:23" x14ac:dyDescent="0.25">
      <c r="A42" s="323">
        <f>Eingabe!A87</f>
        <v>5401</v>
      </c>
      <c r="B42" s="152" t="s">
        <v>6</v>
      </c>
      <c r="C42" s="252">
        <f>Eingabe!D87</f>
        <v>5500</v>
      </c>
      <c r="D42" s="261">
        <f>Anlage!D42*'Eingabe Kinderzahlen'!D42</f>
        <v>0</v>
      </c>
      <c r="E42" s="137">
        <f>Anlage!E42*'Eingabe Kinderzahlen'!E42</f>
        <v>0</v>
      </c>
      <c r="F42" s="137">
        <f>Anlage!F42*'Eingabe Kinderzahlen'!F42</f>
        <v>0</v>
      </c>
      <c r="G42" s="137">
        <f>Anlage!G42*'Eingabe Kinderzahlen'!G42</f>
        <v>0</v>
      </c>
      <c r="H42" s="262">
        <f>Anlage!H42*'Eingabe Kinderzahlen'!H42</f>
        <v>0</v>
      </c>
      <c r="I42" s="270">
        <f>Anlage!I42*'Eingabe Kinderzahlen'!I42</f>
        <v>0</v>
      </c>
      <c r="J42" s="143">
        <f>Anlage!J42*'Eingabe Kinderzahlen'!J42</f>
        <v>0</v>
      </c>
      <c r="K42" s="143">
        <f>Anlage!K42*'Eingabe Kinderzahlen'!K42</f>
        <v>0</v>
      </c>
      <c r="L42" s="143">
        <f>Anlage!L42*'Eingabe Kinderzahlen'!L42</f>
        <v>0</v>
      </c>
      <c r="M42" s="271">
        <f>Anlage!M42*'Eingabe Kinderzahlen'!M42</f>
        <v>0</v>
      </c>
      <c r="N42" s="278">
        <f>Anlage!N42*'Eingabe Kinderzahlen'!N42</f>
        <v>0</v>
      </c>
      <c r="O42" s="2">
        <f>Anlage!O42*'Eingabe Kinderzahlen'!O42</f>
        <v>0</v>
      </c>
      <c r="P42" s="2">
        <f>Anlage!P42*'Eingabe Kinderzahlen'!P42</f>
        <v>0</v>
      </c>
      <c r="Q42" s="2">
        <f>Anlage!Q42*'Eingabe Kinderzahlen'!Q42</f>
        <v>0</v>
      </c>
      <c r="R42" s="279">
        <f>Anlage!R42*'Eingabe Kinderzahlen'!R42</f>
        <v>0</v>
      </c>
      <c r="S42" s="284">
        <f>Anlage!S42*'Eingabe Kinderzahlen'!S42</f>
        <v>0</v>
      </c>
      <c r="T42" s="163">
        <f>Anlage!T42*'Eingabe Kinderzahlen'!T42</f>
        <v>0</v>
      </c>
      <c r="U42" s="163">
        <f>Anlage!U42*'Eingabe Kinderzahlen'!U42</f>
        <v>0</v>
      </c>
      <c r="V42" s="163">
        <f>Anlage!V42*'Eingabe Kinderzahlen'!V42</f>
        <v>0</v>
      </c>
      <c r="W42" s="285">
        <f>Anlage!W42*'Eingabe Kinderzahlen'!W42</f>
        <v>0</v>
      </c>
    </row>
    <row r="43" spans="1:23" x14ac:dyDescent="0.25">
      <c r="A43" s="323">
        <f>Eingabe!A88</f>
        <v>5501</v>
      </c>
      <c r="B43" s="152" t="s">
        <v>6</v>
      </c>
      <c r="C43" s="252">
        <f>Eingabe!D88</f>
        <v>5600</v>
      </c>
      <c r="D43" s="261">
        <f>Anlage!D43*'Eingabe Kinderzahlen'!D43</f>
        <v>0</v>
      </c>
      <c r="E43" s="137">
        <f>Anlage!E43*'Eingabe Kinderzahlen'!E43</f>
        <v>0</v>
      </c>
      <c r="F43" s="137">
        <f>Anlage!F43*'Eingabe Kinderzahlen'!F43</f>
        <v>0</v>
      </c>
      <c r="G43" s="137">
        <f>Anlage!G43*'Eingabe Kinderzahlen'!G43</f>
        <v>0</v>
      </c>
      <c r="H43" s="262">
        <f>Anlage!H43*'Eingabe Kinderzahlen'!H43</f>
        <v>0</v>
      </c>
      <c r="I43" s="270">
        <f>Anlage!I43*'Eingabe Kinderzahlen'!I43</f>
        <v>0</v>
      </c>
      <c r="J43" s="143">
        <f>Anlage!J43*'Eingabe Kinderzahlen'!J43</f>
        <v>0</v>
      </c>
      <c r="K43" s="143">
        <f>Anlage!K43*'Eingabe Kinderzahlen'!K43</f>
        <v>0</v>
      </c>
      <c r="L43" s="143">
        <f>Anlage!L43*'Eingabe Kinderzahlen'!L43</f>
        <v>0</v>
      </c>
      <c r="M43" s="271">
        <f>Anlage!M43*'Eingabe Kinderzahlen'!M43</f>
        <v>0</v>
      </c>
      <c r="N43" s="278">
        <f>Anlage!N43*'Eingabe Kinderzahlen'!N43</f>
        <v>0</v>
      </c>
      <c r="O43" s="2">
        <f>Anlage!O43*'Eingabe Kinderzahlen'!O43</f>
        <v>0</v>
      </c>
      <c r="P43" s="2">
        <f>Anlage!P43*'Eingabe Kinderzahlen'!P43</f>
        <v>0</v>
      </c>
      <c r="Q43" s="2">
        <f>Anlage!Q43*'Eingabe Kinderzahlen'!Q43</f>
        <v>0</v>
      </c>
      <c r="R43" s="279">
        <f>Anlage!R43*'Eingabe Kinderzahlen'!R43</f>
        <v>0</v>
      </c>
      <c r="S43" s="284">
        <f>Anlage!S43*'Eingabe Kinderzahlen'!S43</f>
        <v>0</v>
      </c>
      <c r="T43" s="163">
        <f>Anlage!T43*'Eingabe Kinderzahlen'!T43</f>
        <v>0</v>
      </c>
      <c r="U43" s="163">
        <f>Anlage!U43*'Eingabe Kinderzahlen'!U43</f>
        <v>0</v>
      </c>
      <c r="V43" s="163">
        <f>Anlage!V43*'Eingabe Kinderzahlen'!V43</f>
        <v>0</v>
      </c>
      <c r="W43" s="285">
        <f>Anlage!W43*'Eingabe Kinderzahlen'!W43</f>
        <v>0</v>
      </c>
    </row>
    <row r="44" spans="1:23" x14ac:dyDescent="0.25">
      <c r="A44" s="323">
        <f>Eingabe!A89</f>
        <v>5601</v>
      </c>
      <c r="B44" s="152" t="s">
        <v>6</v>
      </c>
      <c r="C44" s="252">
        <f>Eingabe!D89</f>
        <v>5700</v>
      </c>
      <c r="D44" s="261">
        <f>Anlage!D44*'Eingabe Kinderzahlen'!D44</f>
        <v>0</v>
      </c>
      <c r="E44" s="137">
        <f>Anlage!E44*'Eingabe Kinderzahlen'!E44</f>
        <v>0</v>
      </c>
      <c r="F44" s="137">
        <f>Anlage!F44*'Eingabe Kinderzahlen'!F44</f>
        <v>0</v>
      </c>
      <c r="G44" s="137">
        <f>Anlage!G44*'Eingabe Kinderzahlen'!G44</f>
        <v>0</v>
      </c>
      <c r="H44" s="262">
        <f>Anlage!H44*'Eingabe Kinderzahlen'!H44</f>
        <v>0</v>
      </c>
      <c r="I44" s="270">
        <f>Anlage!I44*'Eingabe Kinderzahlen'!I44</f>
        <v>0</v>
      </c>
      <c r="J44" s="143">
        <f>Anlage!J44*'Eingabe Kinderzahlen'!J44</f>
        <v>0</v>
      </c>
      <c r="K44" s="143">
        <f>Anlage!K44*'Eingabe Kinderzahlen'!K44</f>
        <v>0</v>
      </c>
      <c r="L44" s="143">
        <f>Anlage!L44*'Eingabe Kinderzahlen'!L44</f>
        <v>0</v>
      </c>
      <c r="M44" s="271">
        <f>Anlage!M44*'Eingabe Kinderzahlen'!M44</f>
        <v>0</v>
      </c>
      <c r="N44" s="278">
        <f>Anlage!N44*'Eingabe Kinderzahlen'!N44</f>
        <v>0</v>
      </c>
      <c r="O44" s="2">
        <f>Anlage!O44*'Eingabe Kinderzahlen'!O44</f>
        <v>0</v>
      </c>
      <c r="P44" s="2">
        <f>Anlage!P44*'Eingabe Kinderzahlen'!P44</f>
        <v>0</v>
      </c>
      <c r="Q44" s="2">
        <f>Anlage!Q44*'Eingabe Kinderzahlen'!Q44</f>
        <v>0</v>
      </c>
      <c r="R44" s="279">
        <f>Anlage!R44*'Eingabe Kinderzahlen'!R44</f>
        <v>0</v>
      </c>
      <c r="S44" s="284">
        <f>Anlage!S44*'Eingabe Kinderzahlen'!S44</f>
        <v>0</v>
      </c>
      <c r="T44" s="163">
        <f>Anlage!T44*'Eingabe Kinderzahlen'!T44</f>
        <v>0</v>
      </c>
      <c r="U44" s="163">
        <f>Anlage!U44*'Eingabe Kinderzahlen'!U44</f>
        <v>0</v>
      </c>
      <c r="V44" s="163">
        <f>Anlage!V44*'Eingabe Kinderzahlen'!V44</f>
        <v>0</v>
      </c>
      <c r="W44" s="285">
        <f>Anlage!W44*'Eingabe Kinderzahlen'!W44</f>
        <v>0</v>
      </c>
    </row>
    <row r="45" spans="1:23" x14ac:dyDescent="0.25">
      <c r="A45" s="323">
        <f>Eingabe!A90</f>
        <v>5701</v>
      </c>
      <c r="B45" s="152" t="s">
        <v>6</v>
      </c>
      <c r="C45" s="252">
        <f>Eingabe!D90</f>
        <v>5800</v>
      </c>
      <c r="D45" s="261">
        <f>Anlage!D45*'Eingabe Kinderzahlen'!D45</f>
        <v>0</v>
      </c>
      <c r="E45" s="137">
        <f>Anlage!E45*'Eingabe Kinderzahlen'!E45</f>
        <v>0</v>
      </c>
      <c r="F45" s="137">
        <f>Anlage!F45*'Eingabe Kinderzahlen'!F45</f>
        <v>0</v>
      </c>
      <c r="G45" s="137">
        <f>Anlage!G45*'Eingabe Kinderzahlen'!G45</f>
        <v>0</v>
      </c>
      <c r="H45" s="262">
        <f>Anlage!H45*'Eingabe Kinderzahlen'!H45</f>
        <v>0</v>
      </c>
      <c r="I45" s="270">
        <f>Anlage!I45*'Eingabe Kinderzahlen'!I45</f>
        <v>0</v>
      </c>
      <c r="J45" s="143">
        <f>Anlage!J45*'Eingabe Kinderzahlen'!J45</f>
        <v>0</v>
      </c>
      <c r="K45" s="143">
        <f>Anlage!K45*'Eingabe Kinderzahlen'!K45</f>
        <v>0</v>
      </c>
      <c r="L45" s="143">
        <f>Anlage!L45*'Eingabe Kinderzahlen'!L45</f>
        <v>0</v>
      </c>
      <c r="M45" s="271">
        <f>Anlage!M45*'Eingabe Kinderzahlen'!M45</f>
        <v>0</v>
      </c>
      <c r="N45" s="278">
        <f>Anlage!N45*'Eingabe Kinderzahlen'!N45</f>
        <v>0</v>
      </c>
      <c r="O45" s="2">
        <f>Anlage!O45*'Eingabe Kinderzahlen'!O45</f>
        <v>0</v>
      </c>
      <c r="P45" s="2">
        <f>Anlage!P45*'Eingabe Kinderzahlen'!P45</f>
        <v>0</v>
      </c>
      <c r="Q45" s="2">
        <f>Anlage!Q45*'Eingabe Kinderzahlen'!Q45</f>
        <v>0</v>
      </c>
      <c r="R45" s="279">
        <f>Anlage!R45*'Eingabe Kinderzahlen'!R45</f>
        <v>0</v>
      </c>
      <c r="S45" s="284">
        <f>Anlage!S45*'Eingabe Kinderzahlen'!S45</f>
        <v>0</v>
      </c>
      <c r="T45" s="163">
        <f>Anlage!T45*'Eingabe Kinderzahlen'!T45</f>
        <v>0</v>
      </c>
      <c r="U45" s="163">
        <f>Anlage!U45*'Eingabe Kinderzahlen'!U45</f>
        <v>0</v>
      </c>
      <c r="V45" s="163">
        <f>Anlage!V45*'Eingabe Kinderzahlen'!V45</f>
        <v>0</v>
      </c>
      <c r="W45" s="285">
        <f>Anlage!W45*'Eingabe Kinderzahlen'!W45</f>
        <v>0</v>
      </c>
    </row>
    <row r="46" spans="1:23" x14ac:dyDescent="0.25">
      <c r="A46" s="323">
        <f>Eingabe!A91</f>
        <v>5801</v>
      </c>
      <c r="B46" s="152" t="s">
        <v>6</v>
      </c>
      <c r="C46" s="252">
        <f>Eingabe!D91</f>
        <v>5900</v>
      </c>
      <c r="D46" s="261">
        <f>Anlage!D46*'Eingabe Kinderzahlen'!D46</f>
        <v>0</v>
      </c>
      <c r="E46" s="137">
        <f>Anlage!E46*'Eingabe Kinderzahlen'!E46</f>
        <v>0</v>
      </c>
      <c r="F46" s="137">
        <f>Anlage!F46*'Eingabe Kinderzahlen'!F46</f>
        <v>0</v>
      </c>
      <c r="G46" s="137">
        <f>Anlage!G46*'Eingabe Kinderzahlen'!G46</f>
        <v>0</v>
      </c>
      <c r="H46" s="262">
        <f>Anlage!H46*'Eingabe Kinderzahlen'!H46</f>
        <v>0</v>
      </c>
      <c r="I46" s="270">
        <f>Anlage!I46*'Eingabe Kinderzahlen'!I46</f>
        <v>0</v>
      </c>
      <c r="J46" s="143">
        <f>Anlage!J46*'Eingabe Kinderzahlen'!J46</f>
        <v>0</v>
      </c>
      <c r="K46" s="143">
        <f>Anlage!K46*'Eingabe Kinderzahlen'!K46</f>
        <v>0</v>
      </c>
      <c r="L46" s="143">
        <f>Anlage!L46*'Eingabe Kinderzahlen'!L46</f>
        <v>0</v>
      </c>
      <c r="M46" s="271">
        <f>Anlage!M46*'Eingabe Kinderzahlen'!M46</f>
        <v>0</v>
      </c>
      <c r="N46" s="278">
        <f>Anlage!N46*'Eingabe Kinderzahlen'!N46</f>
        <v>0</v>
      </c>
      <c r="O46" s="2">
        <f>Anlage!O46*'Eingabe Kinderzahlen'!O46</f>
        <v>0</v>
      </c>
      <c r="P46" s="2">
        <f>Anlage!P46*'Eingabe Kinderzahlen'!P46</f>
        <v>0</v>
      </c>
      <c r="Q46" s="2">
        <f>Anlage!Q46*'Eingabe Kinderzahlen'!Q46</f>
        <v>0</v>
      </c>
      <c r="R46" s="279">
        <f>Anlage!R46*'Eingabe Kinderzahlen'!R46</f>
        <v>0</v>
      </c>
      <c r="S46" s="284">
        <f>Anlage!S46*'Eingabe Kinderzahlen'!S46</f>
        <v>0</v>
      </c>
      <c r="T46" s="163">
        <f>Anlage!T46*'Eingabe Kinderzahlen'!T46</f>
        <v>0</v>
      </c>
      <c r="U46" s="163">
        <f>Anlage!U46*'Eingabe Kinderzahlen'!U46</f>
        <v>0</v>
      </c>
      <c r="V46" s="163">
        <f>Anlage!V46*'Eingabe Kinderzahlen'!V46</f>
        <v>0</v>
      </c>
      <c r="W46" s="285">
        <f>Anlage!W46*'Eingabe Kinderzahlen'!W46</f>
        <v>0</v>
      </c>
    </row>
    <row r="47" spans="1:23" x14ac:dyDescent="0.25">
      <c r="A47" s="323">
        <f>Eingabe!A92</f>
        <v>5901</v>
      </c>
      <c r="B47" s="152" t="s">
        <v>6</v>
      </c>
      <c r="C47" s="252">
        <f>Eingabe!D92</f>
        <v>6000</v>
      </c>
      <c r="D47" s="261">
        <f>Anlage!D47*'Eingabe Kinderzahlen'!D47</f>
        <v>0</v>
      </c>
      <c r="E47" s="137">
        <f>Anlage!E47*'Eingabe Kinderzahlen'!E47</f>
        <v>0</v>
      </c>
      <c r="F47" s="137">
        <f>Anlage!F47*'Eingabe Kinderzahlen'!F47</f>
        <v>0</v>
      </c>
      <c r="G47" s="137">
        <f>Anlage!G47*'Eingabe Kinderzahlen'!G47</f>
        <v>0</v>
      </c>
      <c r="H47" s="262">
        <f>Anlage!H47*'Eingabe Kinderzahlen'!H47</f>
        <v>0</v>
      </c>
      <c r="I47" s="270">
        <f>Anlage!I47*'Eingabe Kinderzahlen'!I47</f>
        <v>0</v>
      </c>
      <c r="J47" s="143">
        <f>Anlage!J47*'Eingabe Kinderzahlen'!J47</f>
        <v>0</v>
      </c>
      <c r="K47" s="143">
        <f>Anlage!K47*'Eingabe Kinderzahlen'!K47</f>
        <v>0</v>
      </c>
      <c r="L47" s="143">
        <f>Anlage!L47*'Eingabe Kinderzahlen'!L47</f>
        <v>0</v>
      </c>
      <c r="M47" s="271">
        <f>Anlage!M47*'Eingabe Kinderzahlen'!M47</f>
        <v>0</v>
      </c>
      <c r="N47" s="278">
        <f>Anlage!N47*'Eingabe Kinderzahlen'!N47</f>
        <v>0</v>
      </c>
      <c r="O47" s="2">
        <f>Anlage!O47*'Eingabe Kinderzahlen'!O47</f>
        <v>0</v>
      </c>
      <c r="P47" s="2">
        <f>Anlage!P47*'Eingabe Kinderzahlen'!P47</f>
        <v>0</v>
      </c>
      <c r="Q47" s="2">
        <f>Anlage!Q47*'Eingabe Kinderzahlen'!Q47</f>
        <v>0</v>
      </c>
      <c r="R47" s="279">
        <f>Anlage!R47*'Eingabe Kinderzahlen'!R47</f>
        <v>0</v>
      </c>
      <c r="S47" s="284">
        <f>Anlage!S47*'Eingabe Kinderzahlen'!S47</f>
        <v>0</v>
      </c>
      <c r="T47" s="163">
        <f>Anlage!T47*'Eingabe Kinderzahlen'!T47</f>
        <v>0</v>
      </c>
      <c r="U47" s="163">
        <f>Anlage!U47*'Eingabe Kinderzahlen'!U47</f>
        <v>0</v>
      </c>
      <c r="V47" s="163">
        <f>Anlage!V47*'Eingabe Kinderzahlen'!V47</f>
        <v>0</v>
      </c>
      <c r="W47" s="285">
        <f>Anlage!W47*'Eingabe Kinderzahlen'!W47</f>
        <v>0</v>
      </c>
    </row>
    <row r="48" spans="1:23" x14ac:dyDescent="0.25">
      <c r="A48" s="323">
        <f>Eingabe!A93</f>
        <v>6001</v>
      </c>
      <c r="B48" s="152" t="s">
        <v>6</v>
      </c>
      <c r="C48" s="252">
        <f>Eingabe!D93</f>
        <v>6100</v>
      </c>
      <c r="D48" s="261">
        <f>Anlage!D48*'Eingabe Kinderzahlen'!D48</f>
        <v>0</v>
      </c>
      <c r="E48" s="137">
        <f>Anlage!E48*'Eingabe Kinderzahlen'!E48</f>
        <v>0</v>
      </c>
      <c r="F48" s="137">
        <f>Anlage!F48*'Eingabe Kinderzahlen'!F48</f>
        <v>0</v>
      </c>
      <c r="G48" s="137">
        <f>Anlage!G48*'Eingabe Kinderzahlen'!G48</f>
        <v>0</v>
      </c>
      <c r="H48" s="262">
        <f>Anlage!H48*'Eingabe Kinderzahlen'!H48</f>
        <v>0</v>
      </c>
      <c r="I48" s="270">
        <f>Anlage!I48*'Eingabe Kinderzahlen'!I48</f>
        <v>0</v>
      </c>
      <c r="J48" s="143">
        <f>Anlage!J48*'Eingabe Kinderzahlen'!J48</f>
        <v>0</v>
      </c>
      <c r="K48" s="143">
        <f>Anlage!K48*'Eingabe Kinderzahlen'!K48</f>
        <v>0</v>
      </c>
      <c r="L48" s="143">
        <f>Anlage!L48*'Eingabe Kinderzahlen'!L48</f>
        <v>0</v>
      </c>
      <c r="M48" s="271">
        <f>Anlage!M48*'Eingabe Kinderzahlen'!M48</f>
        <v>0</v>
      </c>
      <c r="N48" s="278">
        <f>Anlage!N48*'Eingabe Kinderzahlen'!N48</f>
        <v>0</v>
      </c>
      <c r="O48" s="2">
        <f>Anlage!O48*'Eingabe Kinderzahlen'!O48</f>
        <v>0</v>
      </c>
      <c r="P48" s="2">
        <f>Anlage!P48*'Eingabe Kinderzahlen'!P48</f>
        <v>0</v>
      </c>
      <c r="Q48" s="2">
        <f>Anlage!Q48*'Eingabe Kinderzahlen'!Q48</f>
        <v>0</v>
      </c>
      <c r="R48" s="279">
        <f>Anlage!R48*'Eingabe Kinderzahlen'!R48</f>
        <v>0</v>
      </c>
      <c r="S48" s="284">
        <f>Anlage!S48*'Eingabe Kinderzahlen'!S48</f>
        <v>0</v>
      </c>
      <c r="T48" s="163">
        <f>Anlage!T48*'Eingabe Kinderzahlen'!T48</f>
        <v>0</v>
      </c>
      <c r="U48" s="163">
        <f>Anlage!U48*'Eingabe Kinderzahlen'!U48</f>
        <v>0</v>
      </c>
      <c r="V48" s="163">
        <f>Anlage!V48*'Eingabe Kinderzahlen'!V48</f>
        <v>0</v>
      </c>
      <c r="W48" s="285">
        <f>Anlage!W48*'Eingabe Kinderzahlen'!W48</f>
        <v>0</v>
      </c>
    </row>
    <row r="49" spans="1:23" x14ac:dyDescent="0.25">
      <c r="A49" s="323">
        <f>Eingabe!A94</f>
        <v>6101</v>
      </c>
      <c r="B49" s="152" t="s">
        <v>6</v>
      </c>
      <c r="C49" s="252">
        <f>Eingabe!D94</f>
        <v>6200</v>
      </c>
      <c r="D49" s="261">
        <f>Anlage!D49*'Eingabe Kinderzahlen'!D49</f>
        <v>0</v>
      </c>
      <c r="E49" s="137">
        <f>Anlage!E49*'Eingabe Kinderzahlen'!E49</f>
        <v>0</v>
      </c>
      <c r="F49" s="137">
        <f>Anlage!F49*'Eingabe Kinderzahlen'!F49</f>
        <v>0</v>
      </c>
      <c r="G49" s="137">
        <f>Anlage!G49*'Eingabe Kinderzahlen'!G49</f>
        <v>0</v>
      </c>
      <c r="H49" s="262">
        <f>Anlage!H49*'Eingabe Kinderzahlen'!H49</f>
        <v>0</v>
      </c>
      <c r="I49" s="270">
        <f>Anlage!I49*'Eingabe Kinderzahlen'!I49</f>
        <v>0</v>
      </c>
      <c r="J49" s="143">
        <f>Anlage!J49*'Eingabe Kinderzahlen'!J49</f>
        <v>0</v>
      </c>
      <c r="K49" s="143">
        <f>Anlage!K49*'Eingabe Kinderzahlen'!K49</f>
        <v>0</v>
      </c>
      <c r="L49" s="143">
        <f>Anlage!L49*'Eingabe Kinderzahlen'!L49</f>
        <v>0</v>
      </c>
      <c r="M49" s="271">
        <f>Anlage!M49*'Eingabe Kinderzahlen'!M49</f>
        <v>0</v>
      </c>
      <c r="N49" s="278">
        <f>Anlage!N49*'Eingabe Kinderzahlen'!N49</f>
        <v>0</v>
      </c>
      <c r="O49" s="2">
        <f>Anlage!O49*'Eingabe Kinderzahlen'!O49</f>
        <v>0</v>
      </c>
      <c r="P49" s="2">
        <f>Anlage!P49*'Eingabe Kinderzahlen'!P49</f>
        <v>0</v>
      </c>
      <c r="Q49" s="2">
        <f>Anlage!Q49*'Eingabe Kinderzahlen'!Q49</f>
        <v>0</v>
      </c>
      <c r="R49" s="279">
        <f>Anlage!R49*'Eingabe Kinderzahlen'!R49</f>
        <v>0</v>
      </c>
      <c r="S49" s="284">
        <f>Anlage!S49*'Eingabe Kinderzahlen'!S49</f>
        <v>0</v>
      </c>
      <c r="T49" s="163">
        <f>Anlage!T49*'Eingabe Kinderzahlen'!T49</f>
        <v>0</v>
      </c>
      <c r="U49" s="163">
        <f>Anlage!U49*'Eingabe Kinderzahlen'!U49</f>
        <v>0</v>
      </c>
      <c r="V49" s="163">
        <f>Anlage!V49*'Eingabe Kinderzahlen'!V49</f>
        <v>0</v>
      </c>
      <c r="W49" s="285">
        <f>Anlage!W49*'Eingabe Kinderzahlen'!W49</f>
        <v>0</v>
      </c>
    </row>
    <row r="50" spans="1:23" x14ac:dyDescent="0.25">
      <c r="A50" s="323">
        <f>Eingabe!A95</f>
        <v>6201</v>
      </c>
      <c r="B50" s="152" t="s">
        <v>6</v>
      </c>
      <c r="C50" s="252">
        <f>Eingabe!D95</f>
        <v>6300</v>
      </c>
      <c r="D50" s="261">
        <f>Anlage!D50*'Eingabe Kinderzahlen'!D50</f>
        <v>0</v>
      </c>
      <c r="E50" s="137">
        <f>Anlage!E50*'Eingabe Kinderzahlen'!E50</f>
        <v>0</v>
      </c>
      <c r="F50" s="137">
        <f>Anlage!F50*'Eingabe Kinderzahlen'!F50</f>
        <v>0</v>
      </c>
      <c r="G50" s="137">
        <f>Anlage!G50*'Eingabe Kinderzahlen'!G50</f>
        <v>0</v>
      </c>
      <c r="H50" s="262">
        <f>Anlage!H50*'Eingabe Kinderzahlen'!H50</f>
        <v>0</v>
      </c>
      <c r="I50" s="270">
        <f>Anlage!I50*'Eingabe Kinderzahlen'!I50</f>
        <v>0</v>
      </c>
      <c r="J50" s="143">
        <f>Anlage!J50*'Eingabe Kinderzahlen'!J50</f>
        <v>0</v>
      </c>
      <c r="K50" s="143">
        <f>Anlage!K50*'Eingabe Kinderzahlen'!K50</f>
        <v>0</v>
      </c>
      <c r="L50" s="143">
        <f>Anlage!L50*'Eingabe Kinderzahlen'!L50</f>
        <v>0</v>
      </c>
      <c r="M50" s="271">
        <f>Anlage!M50*'Eingabe Kinderzahlen'!M50</f>
        <v>0</v>
      </c>
      <c r="N50" s="278">
        <f>Anlage!N50*'Eingabe Kinderzahlen'!N50</f>
        <v>0</v>
      </c>
      <c r="O50" s="2">
        <f>Anlage!O50*'Eingabe Kinderzahlen'!O50</f>
        <v>0</v>
      </c>
      <c r="P50" s="2">
        <f>Anlage!P50*'Eingabe Kinderzahlen'!P50</f>
        <v>0</v>
      </c>
      <c r="Q50" s="2">
        <f>Anlage!Q50*'Eingabe Kinderzahlen'!Q50</f>
        <v>0</v>
      </c>
      <c r="R50" s="279">
        <f>Anlage!R50*'Eingabe Kinderzahlen'!R50</f>
        <v>0</v>
      </c>
      <c r="S50" s="284">
        <f>Anlage!S50*'Eingabe Kinderzahlen'!S50</f>
        <v>0</v>
      </c>
      <c r="T50" s="163">
        <f>Anlage!T50*'Eingabe Kinderzahlen'!T50</f>
        <v>0</v>
      </c>
      <c r="U50" s="163">
        <f>Anlage!U50*'Eingabe Kinderzahlen'!U50</f>
        <v>0</v>
      </c>
      <c r="V50" s="163">
        <f>Anlage!V50*'Eingabe Kinderzahlen'!V50</f>
        <v>0</v>
      </c>
      <c r="W50" s="285">
        <f>Anlage!W50*'Eingabe Kinderzahlen'!W50</f>
        <v>0</v>
      </c>
    </row>
    <row r="51" spans="1:23" x14ac:dyDescent="0.25">
      <c r="A51" s="323">
        <f>Eingabe!A96</f>
        <v>6301</v>
      </c>
      <c r="B51" s="355" t="s">
        <v>6</v>
      </c>
      <c r="C51" s="252">
        <f>Eingabe!D96</f>
        <v>6400</v>
      </c>
      <c r="D51" s="261">
        <f>Anlage!D51*'Eingabe Kinderzahlen'!D51</f>
        <v>0</v>
      </c>
      <c r="E51" s="137">
        <f>Anlage!E51*'Eingabe Kinderzahlen'!E51</f>
        <v>0</v>
      </c>
      <c r="F51" s="137">
        <f>Anlage!F51*'Eingabe Kinderzahlen'!F51</f>
        <v>0</v>
      </c>
      <c r="G51" s="137">
        <f>Anlage!G51*'Eingabe Kinderzahlen'!G51</f>
        <v>0</v>
      </c>
      <c r="H51" s="262">
        <f>Anlage!H51*'Eingabe Kinderzahlen'!H51</f>
        <v>0</v>
      </c>
      <c r="I51" s="270">
        <f>Anlage!I51*'Eingabe Kinderzahlen'!I51</f>
        <v>0</v>
      </c>
      <c r="J51" s="143">
        <f>Anlage!J51*'Eingabe Kinderzahlen'!J51</f>
        <v>0</v>
      </c>
      <c r="K51" s="143">
        <f>Anlage!K51*'Eingabe Kinderzahlen'!K51</f>
        <v>0</v>
      </c>
      <c r="L51" s="143">
        <f>Anlage!L51*'Eingabe Kinderzahlen'!L51</f>
        <v>0</v>
      </c>
      <c r="M51" s="271">
        <f>Anlage!M51*'Eingabe Kinderzahlen'!M51</f>
        <v>0</v>
      </c>
      <c r="N51" s="278">
        <f>Anlage!N51*'Eingabe Kinderzahlen'!N51</f>
        <v>0</v>
      </c>
      <c r="O51" s="2">
        <f>Anlage!O51*'Eingabe Kinderzahlen'!O51</f>
        <v>0</v>
      </c>
      <c r="P51" s="2">
        <f>Anlage!P51*'Eingabe Kinderzahlen'!P51</f>
        <v>0</v>
      </c>
      <c r="Q51" s="2">
        <f>Anlage!Q51*'Eingabe Kinderzahlen'!Q51</f>
        <v>0</v>
      </c>
      <c r="R51" s="279">
        <f>Anlage!R51*'Eingabe Kinderzahlen'!R51</f>
        <v>0</v>
      </c>
      <c r="S51" s="284">
        <f>Anlage!S51*'Eingabe Kinderzahlen'!S51</f>
        <v>0</v>
      </c>
      <c r="T51" s="163">
        <f>Anlage!T51*'Eingabe Kinderzahlen'!T51</f>
        <v>0</v>
      </c>
      <c r="U51" s="163">
        <f>Anlage!U51*'Eingabe Kinderzahlen'!U51</f>
        <v>0</v>
      </c>
      <c r="V51" s="163">
        <f>Anlage!V51*'Eingabe Kinderzahlen'!V51</f>
        <v>0</v>
      </c>
      <c r="W51" s="285">
        <f>Anlage!W51*'Eingabe Kinderzahlen'!W51</f>
        <v>0</v>
      </c>
    </row>
    <row r="52" spans="1:23" x14ac:dyDescent="0.25">
      <c r="A52" s="323">
        <f>Eingabe!A97</f>
        <v>6401</v>
      </c>
      <c r="B52" s="355" t="s">
        <v>6</v>
      </c>
      <c r="C52" s="252">
        <f>Eingabe!D97</f>
        <v>6500</v>
      </c>
      <c r="D52" s="261">
        <f>Anlage!D52*'Eingabe Kinderzahlen'!D52</f>
        <v>0</v>
      </c>
      <c r="E52" s="137">
        <f>Anlage!E52*'Eingabe Kinderzahlen'!E52</f>
        <v>0</v>
      </c>
      <c r="F52" s="137">
        <f>Anlage!F52*'Eingabe Kinderzahlen'!F52</f>
        <v>0</v>
      </c>
      <c r="G52" s="137">
        <f>Anlage!G52*'Eingabe Kinderzahlen'!G52</f>
        <v>0</v>
      </c>
      <c r="H52" s="262">
        <f>Anlage!H52*'Eingabe Kinderzahlen'!H52</f>
        <v>0</v>
      </c>
      <c r="I52" s="270">
        <f>Anlage!I52*'Eingabe Kinderzahlen'!I52</f>
        <v>0</v>
      </c>
      <c r="J52" s="143">
        <f>Anlage!J52*'Eingabe Kinderzahlen'!J52</f>
        <v>0</v>
      </c>
      <c r="K52" s="143">
        <f>Anlage!K52*'Eingabe Kinderzahlen'!K52</f>
        <v>0</v>
      </c>
      <c r="L52" s="143">
        <f>Anlage!L52*'Eingabe Kinderzahlen'!L52</f>
        <v>0</v>
      </c>
      <c r="M52" s="271">
        <f>Anlage!M52*'Eingabe Kinderzahlen'!M52</f>
        <v>0</v>
      </c>
      <c r="N52" s="278">
        <f>Anlage!N52*'Eingabe Kinderzahlen'!N52</f>
        <v>0</v>
      </c>
      <c r="O52" s="2">
        <f>Anlage!O52*'Eingabe Kinderzahlen'!O52</f>
        <v>0</v>
      </c>
      <c r="P52" s="2">
        <f>Anlage!P52*'Eingabe Kinderzahlen'!P52</f>
        <v>0</v>
      </c>
      <c r="Q52" s="2">
        <f>Anlage!Q52*'Eingabe Kinderzahlen'!Q52</f>
        <v>0</v>
      </c>
      <c r="R52" s="279">
        <f>Anlage!R52*'Eingabe Kinderzahlen'!R52</f>
        <v>0</v>
      </c>
      <c r="S52" s="284">
        <f>Anlage!S52*'Eingabe Kinderzahlen'!S52</f>
        <v>0</v>
      </c>
      <c r="T52" s="163">
        <f>Anlage!T52*'Eingabe Kinderzahlen'!T52</f>
        <v>0</v>
      </c>
      <c r="U52" s="163">
        <f>Anlage!U52*'Eingabe Kinderzahlen'!U52</f>
        <v>0</v>
      </c>
      <c r="V52" s="163">
        <f>Anlage!V52*'Eingabe Kinderzahlen'!V52</f>
        <v>0</v>
      </c>
      <c r="W52" s="285">
        <f>Anlage!W52*'Eingabe Kinderzahlen'!W52</f>
        <v>0</v>
      </c>
    </row>
    <row r="53" spans="1:23" x14ac:dyDescent="0.25">
      <c r="A53" s="323">
        <f>Eingabe!A98</f>
        <v>6501</v>
      </c>
      <c r="B53" s="355" t="s">
        <v>6</v>
      </c>
      <c r="C53" s="252">
        <f>Eingabe!D98</f>
        <v>6600</v>
      </c>
      <c r="D53" s="261">
        <f>Anlage!D53*'Eingabe Kinderzahlen'!D53</f>
        <v>0</v>
      </c>
      <c r="E53" s="137">
        <f>Anlage!E53*'Eingabe Kinderzahlen'!E53</f>
        <v>0</v>
      </c>
      <c r="F53" s="137">
        <f>Anlage!F53*'Eingabe Kinderzahlen'!F53</f>
        <v>0</v>
      </c>
      <c r="G53" s="137">
        <f>Anlage!G53*'Eingabe Kinderzahlen'!G53</f>
        <v>0</v>
      </c>
      <c r="H53" s="262">
        <f>Anlage!H53*'Eingabe Kinderzahlen'!H53</f>
        <v>0</v>
      </c>
      <c r="I53" s="270">
        <f>Anlage!I53*'Eingabe Kinderzahlen'!I53</f>
        <v>0</v>
      </c>
      <c r="J53" s="143">
        <f>Anlage!J53*'Eingabe Kinderzahlen'!J53</f>
        <v>0</v>
      </c>
      <c r="K53" s="143">
        <f>Anlage!K53*'Eingabe Kinderzahlen'!K53</f>
        <v>0</v>
      </c>
      <c r="L53" s="143">
        <f>Anlage!L53*'Eingabe Kinderzahlen'!L53</f>
        <v>0</v>
      </c>
      <c r="M53" s="271">
        <f>Anlage!M53*'Eingabe Kinderzahlen'!M53</f>
        <v>0</v>
      </c>
      <c r="N53" s="278">
        <f>Anlage!N53*'Eingabe Kinderzahlen'!N53</f>
        <v>0</v>
      </c>
      <c r="O53" s="2">
        <f>Anlage!O53*'Eingabe Kinderzahlen'!O53</f>
        <v>0</v>
      </c>
      <c r="P53" s="2">
        <f>Anlage!P53*'Eingabe Kinderzahlen'!P53</f>
        <v>0</v>
      </c>
      <c r="Q53" s="2">
        <f>Anlage!Q53*'Eingabe Kinderzahlen'!Q53</f>
        <v>0</v>
      </c>
      <c r="R53" s="279">
        <f>Anlage!R53*'Eingabe Kinderzahlen'!R53</f>
        <v>0</v>
      </c>
      <c r="S53" s="284">
        <f>Anlage!S53*'Eingabe Kinderzahlen'!S53</f>
        <v>0</v>
      </c>
      <c r="T53" s="163">
        <f>Anlage!T53*'Eingabe Kinderzahlen'!T53</f>
        <v>0</v>
      </c>
      <c r="U53" s="163">
        <f>Anlage!U53*'Eingabe Kinderzahlen'!U53</f>
        <v>0</v>
      </c>
      <c r="V53" s="163">
        <f>Anlage!V53*'Eingabe Kinderzahlen'!V53</f>
        <v>0</v>
      </c>
      <c r="W53" s="285">
        <f>Anlage!W53*'Eingabe Kinderzahlen'!W53</f>
        <v>0</v>
      </c>
    </row>
    <row r="54" spans="1:23" x14ac:dyDescent="0.25">
      <c r="A54" s="323">
        <f>Eingabe!A99</f>
        <v>6601</v>
      </c>
      <c r="B54" s="355" t="s">
        <v>6</v>
      </c>
      <c r="C54" s="252">
        <f>Eingabe!D99</f>
        <v>6700</v>
      </c>
      <c r="D54" s="261">
        <f>Anlage!D54*'Eingabe Kinderzahlen'!D54</f>
        <v>0</v>
      </c>
      <c r="E54" s="137">
        <f>Anlage!E54*'Eingabe Kinderzahlen'!E54</f>
        <v>0</v>
      </c>
      <c r="F54" s="137">
        <f>Anlage!F54*'Eingabe Kinderzahlen'!F54</f>
        <v>0</v>
      </c>
      <c r="G54" s="137">
        <f>Anlage!G54*'Eingabe Kinderzahlen'!G54</f>
        <v>0</v>
      </c>
      <c r="H54" s="262">
        <f>Anlage!H54*'Eingabe Kinderzahlen'!H54</f>
        <v>0</v>
      </c>
      <c r="I54" s="270">
        <f>Anlage!I54*'Eingabe Kinderzahlen'!I54</f>
        <v>0</v>
      </c>
      <c r="J54" s="143">
        <f>Anlage!J54*'Eingabe Kinderzahlen'!J54</f>
        <v>0</v>
      </c>
      <c r="K54" s="143">
        <f>Anlage!K54*'Eingabe Kinderzahlen'!K54</f>
        <v>0</v>
      </c>
      <c r="L54" s="143">
        <f>Anlage!L54*'Eingabe Kinderzahlen'!L54</f>
        <v>0</v>
      </c>
      <c r="M54" s="271">
        <f>Anlage!M54*'Eingabe Kinderzahlen'!M54</f>
        <v>0</v>
      </c>
      <c r="N54" s="278">
        <f>Anlage!N54*'Eingabe Kinderzahlen'!N54</f>
        <v>0</v>
      </c>
      <c r="O54" s="2">
        <f>Anlage!O54*'Eingabe Kinderzahlen'!O54</f>
        <v>0</v>
      </c>
      <c r="P54" s="2">
        <f>Anlage!P54*'Eingabe Kinderzahlen'!P54</f>
        <v>0</v>
      </c>
      <c r="Q54" s="2">
        <f>Anlage!Q54*'Eingabe Kinderzahlen'!Q54</f>
        <v>0</v>
      </c>
      <c r="R54" s="279">
        <f>Anlage!R54*'Eingabe Kinderzahlen'!R54</f>
        <v>0</v>
      </c>
      <c r="S54" s="284">
        <f>Anlage!S54*'Eingabe Kinderzahlen'!S54</f>
        <v>0</v>
      </c>
      <c r="T54" s="163">
        <f>Anlage!T54*'Eingabe Kinderzahlen'!T54</f>
        <v>0</v>
      </c>
      <c r="U54" s="163">
        <f>Anlage!U54*'Eingabe Kinderzahlen'!U54</f>
        <v>0</v>
      </c>
      <c r="V54" s="163">
        <f>Anlage!V54*'Eingabe Kinderzahlen'!V54</f>
        <v>0</v>
      </c>
      <c r="W54" s="285">
        <f>Anlage!W54*'Eingabe Kinderzahlen'!W54</f>
        <v>0</v>
      </c>
    </row>
    <row r="55" spans="1:23" x14ac:dyDescent="0.25">
      <c r="A55" s="323">
        <f>Eingabe!A100</f>
        <v>6701</v>
      </c>
      <c r="B55" s="355" t="s">
        <v>6</v>
      </c>
      <c r="C55" s="252">
        <f>Eingabe!D100</f>
        <v>6800</v>
      </c>
      <c r="D55" s="261">
        <f>Anlage!D55*'Eingabe Kinderzahlen'!D55</f>
        <v>0</v>
      </c>
      <c r="E55" s="137">
        <f>Anlage!E55*'Eingabe Kinderzahlen'!E55</f>
        <v>0</v>
      </c>
      <c r="F55" s="137">
        <f>Anlage!F55*'Eingabe Kinderzahlen'!F55</f>
        <v>0</v>
      </c>
      <c r="G55" s="137">
        <f>Anlage!G55*'Eingabe Kinderzahlen'!G55</f>
        <v>0</v>
      </c>
      <c r="H55" s="262">
        <f>Anlage!H55*'Eingabe Kinderzahlen'!H55</f>
        <v>0</v>
      </c>
      <c r="I55" s="270">
        <f>Anlage!I55*'Eingabe Kinderzahlen'!I55</f>
        <v>0</v>
      </c>
      <c r="J55" s="143">
        <f>Anlage!J55*'Eingabe Kinderzahlen'!J55</f>
        <v>0</v>
      </c>
      <c r="K55" s="143">
        <f>Anlage!K55*'Eingabe Kinderzahlen'!K55</f>
        <v>0</v>
      </c>
      <c r="L55" s="143">
        <f>Anlage!L55*'Eingabe Kinderzahlen'!L55</f>
        <v>0</v>
      </c>
      <c r="M55" s="271">
        <f>Anlage!M55*'Eingabe Kinderzahlen'!M55</f>
        <v>0</v>
      </c>
      <c r="N55" s="278">
        <f>Anlage!N55*'Eingabe Kinderzahlen'!N55</f>
        <v>0</v>
      </c>
      <c r="O55" s="2">
        <f>Anlage!O55*'Eingabe Kinderzahlen'!O55</f>
        <v>0</v>
      </c>
      <c r="P55" s="2">
        <f>Anlage!P55*'Eingabe Kinderzahlen'!P55</f>
        <v>0</v>
      </c>
      <c r="Q55" s="2">
        <f>Anlage!Q55*'Eingabe Kinderzahlen'!Q55</f>
        <v>0</v>
      </c>
      <c r="R55" s="279">
        <f>Anlage!R55*'Eingabe Kinderzahlen'!R55</f>
        <v>0</v>
      </c>
      <c r="S55" s="284">
        <f>Anlage!S55*'Eingabe Kinderzahlen'!S55</f>
        <v>0</v>
      </c>
      <c r="T55" s="163">
        <f>Anlage!T55*'Eingabe Kinderzahlen'!T55</f>
        <v>0</v>
      </c>
      <c r="U55" s="163">
        <f>Anlage!U55*'Eingabe Kinderzahlen'!U55</f>
        <v>0</v>
      </c>
      <c r="V55" s="163">
        <f>Anlage!V55*'Eingabe Kinderzahlen'!V55</f>
        <v>0</v>
      </c>
      <c r="W55" s="285">
        <f>Anlage!W55*'Eingabe Kinderzahlen'!W55</f>
        <v>0</v>
      </c>
    </row>
    <row r="56" spans="1:23" x14ac:dyDescent="0.25">
      <c r="A56" s="323">
        <f>Eingabe!A101</f>
        <v>6801</v>
      </c>
      <c r="B56" s="355" t="s">
        <v>6</v>
      </c>
      <c r="C56" s="252">
        <f>Eingabe!D101</f>
        <v>6900</v>
      </c>
      <c r="D56" s="261">
        <f>Anlage!D56*'Eingabe Kinderzahlen'!D56</f>
        <v>0</v>
      </c>
      <c r="E56" s="137">
        <f>Anlage!E56*'Eingabe Kinderzahlen'!E56</f>
        <v>0</v>
      </c>
      <c r="F56" s="137">
        <f>Anlage!F56*'Eingabe Kinderzahlen'!F56</f>
        <v>0</v>
      </c>
      <c r="G56" s="137">
        <f>Anlage!G56*'Eingabe Kinderzahlen'!G56</f>
        <v>0</v>
      </c>
      <c r="H56" s="262">
        <f>Anlage!H56*'Eingabe Kinderzahlen'!H56</f>
        <v>0</v>
      </c>
      <c r="I56" s="270">
        <f>Anlage!I56*'Eingabe Kinderzahlen'!I56</f>
        <v>0</v>
      </c>
      <c r="J56" s="143">
        <f>Anlage!J56*'Eingabe Kinderzahlen'!J56</f>
        <v>0</v>
      </c>
      <c r="K56" s="143">
        <f>Anlage!K56*'Eingabe Kinderzahlen'!K56</f>
        <v>0</v>
      </c>
      <c r="L56" s="143">
        <f>Anlage!L56*'Eingabe Kinderzahlen'!L56</f>
        <v>0</v>
      </c>
      <c r="M56" s="271">
        <f>Anlage!M56*'Eingabe Kinderzahlen'!M56</f>
        <v>0</v>
      </c>
      <c r="N56" s="278">
        <f>Anlage!N56*'Eingabe Kinderzahlen'!N56</f>
        <v>0</v>
      </c>
      <c r="O56" s="2">
        <f>Anlage!O56*'Eingabe Kinderzahlen'!O56</f>
        <v>0</v>
      </c>
      <c r="P56" s="2">
        <f>Anlage!P56*'Eingabe Kinderzahlen'!P56</f>
        <v>0</v>
      </c>
      <c r="Q56" s="2">
        <f>Anlage!Q56*'Eingabe Kinderzahlen'!Q56</f>
        <v>0</v>
      </c>
      <c r="R56" s="279">
        <f>Anlage!R56*'Eingabe Kinderzahlen'!R56</f>
        <v>0</v>
      </c>
      <c r="S56" s="284">
        <f>Anlage!S56*'Eingabe Kinderzahlen'!S56</f>
        <v>0</v>
      </c>
      <c r="T56" s="163">
        <f>Anlage!T56*'Eingabe Kinderzahlen'!T56</f>
        <v>0</v>
      </c>
      <c r="U56" s="163">
        <f>Anlage!U56*'Eingabe Kinderzahlen'!U56</f>
        <v>0</v>
      </c>
      <c r="V56" s="163">
        <f>Anlage!V56*'Eingabe Kinderzahlen'!V56</f>
        <v>0</v>
      </c>
      <c r="W56" s="285">
        <f>Anlage!W56*'Eingabe Kinderzahlen'!W56</f>
        <v>0</v>
      </c>
    </row>
    <row r="57" spans="1:23" x14ac:dyDescent="0.25">
      <c r="A57" s="323">
        <f>Eingabe!A102</f>
        <v>6901</v>
      </c>
      <c r="B57" s="355" t="s">
        <v>6</v>
      </c>
      <c r="C57" s="252">
        <f>Eingabe!D102</f>
        <v>7000</v>
      </c>
      <c r="D57" s="261">
        <f>Anlage!D57*'Eingabe Kinderzahlen'!D57</f>
        <v>0</v>
      </c>
      <c r="E57" s="137">
        <f>Anlage!E57*'Eingabe Kinderzahlen'!E57</f>
        <v>0</v>
      </c>
      <c r="F57" s="137">
        <f>Anlage!F57*'Eingabe Kinderzahlen'!F57</f>
        <v>0</v>
      </c>
      <c r="G57" s="137">
        <f>Anlage!G57*'Eingabe Kinderzahlen'!G57</f>
        <v>0</v>
      </c>
      <c r="H57" s="262">
        <f>Anlage!H57*'Eingabe Kinderzahlen'!H57</f>
        <v>0</v>
      </c>
      <c r="I57" s="270">
        <f>Anlage!I57*'Eingabe Kinderzahlen'!I57</f>
        <v>0</v>
      </c>
      <c r="J57" s="143">
        <f>Anlage!J57*'Eingabe Kinderzahlen'!J57</f>
        <v>0</v>
      </c>
      <c r="K57" s="143">
        <f>Anlage!K57*'Eingabe Kinderzahlen'!K57</f>
        <v>0</v>
      </c>
      <c r="L57" s="143">
        <f>Anlage!L57*'Eingabe Kinderzahlen'!L57</f>
        <v>0</v>
      </c>
      <c r="M57" s="271">
        <f>Anlage!M57*'Eingabe Kinderzahlen'!M57</f>
        <v>0</v>
      </c>
      <c r="N57" s="278">
        <f>Anlage!N57*'Eingabe Kinderzahlen'!N57</f>
        <v>0</v>
      </c>
      <c r="O57" s="2">
        <f>Anlage!O57*'Eingabe Kinderzahlen'!O57</f>
        <v>0</v>
      </c>
      <c r="P57" s="2">
        <f>Anlage!P57*'Eingabe Kinderzahlen'!P57</f>
        <v>0</v>
      </c>
      <c r="Q57" s="2">
        <f>Anlage!Q57*'Eingabe Kinderzahlen'!Q57</f>
        <v>0</v>
      </c>
      <c r="R57" s="279">
        <f>Anlage!R57*'Eingabe Kinderzahlen'!R57</f>
        <v>0</v>
      </c>
      <c r="S57" s="284">
        <f>Anlage!S57*'Eingabe Kinderzahlen'!S57</f>
        <v>0</v>
      </c>
      <c r="T57" s="163">
        <f>Anlage!T57*'Eingabe Kinderzahlen'!T57</f>
        <v>0</v>
      </c>
      <c r="U57" s="163">
        <f>Anlage!U57*'Eingabe Kinderzahlen'!U57</f>
        <v>0</v>
      </c>
      <c r="V57" s="163">
        <f>Anlage!V57*'Eingabe Kinderzahlen'!V57</f>
        <v>0</v>
      </c>
      <c r="W57" s="285">
        <f>Anlage!W57*'Eingabe Kinderzahlen'!W57</f>
        <v>0</v>
      </c>
    </row>
    <row r="58" spans="1:23" x14ac:dyDescent="0.25">
      <c r="A58" s="323">
        <f>Eingabe!A103</f>
        <v>7001</v>
      </c>
      <c r="B58" s="355" t="s">
        <v>6</v>
      </c>
      <c r="C58" s="252">
        <f>Eingabe!D103</f>
        <v>7100</v>
      </c>
      <c r="D58" s="261">
        <f>Anlage!D58*'Eingabe Kinderzahlen'!D58</f>
        <v>0</v>
      </c>
      <c r="E58" s="137">
        <f>Anlage!E58*'Eingabe Kinderzahlen'!E58</f>
        <v>0</v>
      </c>
      <c r="F58" s="137">
        <f>Anlage!F58*'Eingabe Kinderzahlen'!F58</f>
        <v>0</v>
      </c>
      <c r="G58" s="137">
        <f>Anlage!G58*'Eingabe Kinderzahlen'!G58</f>
        <v>0</v>
      </c>
      <c r="H58" s="262">
        <f>Anlage!H58*'Eingabe Kinderzahlen'!H58</f>
        <v>0</v>
      </c>
      <c r="I58" s="270">
        <f>Anlage!I58*'Eingabe Kinderzahlen'!I58</f>
        <v>0</v>
      </c>
      <c r="J58" s="143">
        <f>Anlage!J58*'Eingabe Kinderzahlen'!J58</f>
        <v>0</v>
      </c>
      <c r="K58" s="143">
        <f>Anlage!K58*'Eingabe Kinderzahlen'!K58</f>
        <v>0</v>
      </c>
      <c r="L58" s="143">
        <f>Anlage!L58*'Eingabe Kinderzahlen'!L58</f>
        <v>0</v>
      </c>
      <c r="M58" s="271">
        <f>Anlage!M58*'Eingabe Kinderzahlen'!M58</f>
        <v>0</v>
      </c>
      <c r="N58" s="278">
        <f>Anlage!N58*'Eingabe Kinderzahlen'!N58</f>
        <v>0</v>
      </c>
      <c r="O58" s="2">
        <f>Anlage!O58*'Eingabe Kinderzahlen'!O58</f>
        <v>0</v>
      </c>
      <c r="P58" s="2">
        <f>Anlage!P58*'Eingabe Kinderzahlen'!P58</f>
        <v>0</v>
      </c>
      <c r="Q58" s="2">
        <f>Anlage!Q58*'Eingabe Kinderzahlen'!Q58</f>
        <v>0</v>
      </c>
      <c r="R58" s="279">
        <f>Anlage!R58*'Eingabe Kinderzahlen'!R58</f>
        <v>0</v>
      </c>
      <c r="S58" s="284">
        <f>Anlage!S58*'Eingabe Kinderzahlen'!S58</f>
        <v>0</v>
      </c>
      <c r="T58" s="163">
        <f>Anlage!T58*'Eingabe Kinderzahlen'!T58</f>
        <v>0</v>
      </c>
      <c r="U58" s="163">
        <f>Anlage!U58*'Eingabe Kinderzahlen'!U58</f>
        <v>0</v>
      </c>
      <c r="V58" s="163">
        <f>Anlage!V58*'Eingabe Kinderzahlen'!V58</f>
        <v>0</v>
      </c>
      <c r="W58" s="285">
        <f>Anlage!W58*'Eingabe Kinderzahlen'!W58</f>
        <v>0</v>
      </c>
    </row>
    <row r="59" spans="1:23" x14ac:dyDescent="0.25">
      <c r="A59" s="323">
        <f>Eingabe!A104</f>
        <v>7101</v>
      </c>
      <c r="B59" s="355" t="s">
        <v>6</v>
      </c>
      <c r="C59" s="252">
        <f>Eingabe!D104</f>
        <v>7200</v>
      </c>
      <c r="D59" s="261">
        <f>Anlage!D59*'Eingabe Kinderzahlen'!D59</f>
        <v>0</v>
      </c>
      <c r="E59" s="137">
        <f>Anlage!E59*'Eingabe Kinderzahlen'!E59</f>
        <v>0</v>
      </c>
      <c r="F59" s="137">
        <f>Anlage!F59*'Eingabe Kinderzahlen'!F59</f>
        <v>0</v>
      </c>
      <c r="G59" s="137">
        <f>Anlage!G59*'Eingabe Kinderzahlen'!G59</f>
        <v>0</v>
      </c>
      <c r="H59" s="262">
        <f>Anlage!H59*'Eingabe Kinderzahlen'!H59</f>
        <v>0</v>
      </c>
      <c r="I59" s="270">
        <f>Anlage!I59*'Eingabe Kinderzahlen'!I59</f>
        <v>0</v>
      </c>
      <c r="J59" s="143">
        <f>Anlage!J59*'Eingabe Kinderzahlen'!J59</f>
        <v>0</v>
      </c>
      <c r="K59" s="143">
        <f>Anlage!K59*'Eingabe Kinderzahlen'!K59</f>
        <v>0</v>
      </c>
      <c r="L59" s="143">
        <f>Anlage!L59*'Eingabe Kinderzahlen'!L59</f>
        <v>0</v>
      </c>
      <c r="M59" s="271">
        <f>Anlage!M59*'Eingabe Kinderzahlen'!M59</f>
        <v>0</v>
      </c>
      <c r="N59" s="278">
        <f>Anlage!N59*'Eingabe Kinderzahlen'!N59</f>
        <v>0</v>
      </c>
      <c r="O59" s="2">
        <f>Anlage!O59*'Eingabe Kinderzahlen'!O59</f>
        <v>0</v>
      </c>
      <c r="P59" s="2">
        <f>Anlage!P59*'Eingabe Kinderzahlen'!P59</f>
        <v>0</v>
      </c>
      <c r="Q59" s="2">
        <f>Anlage!Q59*'Eingabe Kinderzahlen'!Q59</f>
        <v>0</v>
      </c>
      <c r="R59" s="279">
        <f>Anlage!R59*'Eingabe Kinderzahlen'!R59</f>
        <v>0</v>
      </c>
      <c r="S59" s="284">
        <f>Anlage!S59*'Eingabe Kinderzahlen'!S59</f>
        <v>0</v>
      </c>
      <c r="T59" s="163">
        <f>Anlage!T59*'Eingabe Kinderzahlen'!T59</f>
        <v>0</v>
      </c>
      <c r="U59" s="163">
        <f>Anlage!U59*'Eingabe Kinderzahlen'!U59</f>
        <v>0</v>
      </c>
      <c r="V59" s="163">
        <f>Anlage!V59*'Eingabe Kinderzahlen'!V59</f>
        <v>0</v>
      </c>
      <c r="W59" s="285">
        <f>Anlage!W59*'Eingabe Kinderzahlen'!W59</f>
        <v>0</v>
      </c>
    </row>
    <row r="60" spans="1:23" x14ac:dyDescent="0.25">
      <c r="A60" s="323">
        <f>Eingabe!A105</f>
        <v>7201</v>
      </c>
      <c r="B60" s="355" t="s">
        <v>6</v>
      </c>
      <c r="C60" s="252">
        <f>Eingabe!D105</f>
        <v>7300</v>
      </c>
      <c r="D60" s="261">
        <f>Anlage!D60*'Eingabe Kinderzahlen'!D60</f>
        <v>0</v>
      </c>
      <c r="E60" s="137">
        <f>Anlage!E60*'Eingabe Kinderzahlen'!E60</f>
        <v>0</v>
      </c>
      <c r="F60" s="137">
        <f>Anlage!F60*'Eingabe Kinderzahlen'!F60</f>
        <v>0</v>
      </c>
      <c r="G60" s="137">
        <f>Anlage!G60*'Eingabe Kinderzahlen'!G60</f>
        <v>0</v>
      </c>
      <c r="H60" s="262">
        <f>Anlage!H60*'Eingabe Kinderzahlen'!H60</f>
        <v>0</v>
      </c>
      <c r="I60" s="270">
        <f>Anlage!I60*'Eingabe Kinderzahlen'!I60</f>
        <v>0</v>
      </c>
      <c r="J60" s="143">
        <f>Anlage!J60*'Eingabe Kinderzahlen'!J60</f>
        <v>0</v>
      </c>
      <c r="K60" s="143">
        <f>Anlage!K60*'Eingabe Kinderzahlen'!K60</f>
        <v>0</v>
      </c>
      <c r="L60" s="143">
        <f>Anlage!L60*'Eingabe Kinderzahlen'!L60</f>
        <v>0</v>
      </c>
      <c r="M60" s="271">
        <f>Anlage!M60*'Eingabe Kinderzahlen'!M60</f>
        <v>0</v>
      </c>
      <c r="N60" s="278">
        <f>Anlage!N60*'Eingabe Kinderzahlen'!N60</f>
        <v>0</v>
      </c>
      <c r="O60" s="2">
        <f>Anlage!O60*'Eingabe Kinderzahlen'!O60</f>
        <v>0</v>
      </c>
      <c r="P60" s="2">
        <f>Anlage!P60*'Eingabe Kinderzahlen'!P60</f>
        <v>0</v>
      </c>
      <c r="Q60" s="2">
        <f>Anlage!Q60*'Eingabe Kinderzahlen'!Q60</f>
        <v>0</v>
      </c>
      <c r="R60" s="279">
        <f>Anlage!R60*'Eingabe Kinderzahlen'!R60</f>
        <v>0</v>
      </c>
      <c r="S60" s="284">
        <f>Anlage!S60*'Eingabe Kinderzahlen'!S60</f>
        <v>0</v>
      </c>
      <c r="T60" s="163">
        <f>Anlage!T60*'Eingabe Kinderzahlen'!T60</f>
        <v>0</v>
      </c>
      <c r="U60" s="163">
        <f>Anlage!U60*'Eingabe Kinderzahlen'!U60</f>
        <v>0</v>
      </c>
      <c r="V60" s="163">
        <f>Anlage!V60*'Eingabe Kinderzahlen'!V60</f>
        <v>0</v>
      </c>
      <c r="W60" s="285">
        <f>Anlage!W60*'Eingabe Kinderzahlen'!W60</f>
        <v>0</v>
      </c>
    </row>
    <row r="61" spans="1:23" x14ac:dyDescent="0.25">
      <c r="A61" s="323">
        <f>Eingabe!A106</f>
        <v>7301</v>
      </c>
      <c r="B61" s="355" t="s">
        <v>6</v>
      </c>
      <c r="C61" s="252">
        <f>Eingabe!D106</f>
        <v>7400</v>
      </c>
      <c r="D61" s="261">
        <f>Anlage!D61*'Eingabe Kinderzahlen'!D61</f>
        <v>0</v>
      </c>
      <c r="E61" s="137">
        <f>Anlage!E61*'Eingabe Kinderzahlen'!E61</f>
        <v>0</v>
      </c>
      <c r="F61" s="137">
        <f>Anlage!F61*'Eingabe Kinderzahlen'!F61</f>
        <v>0</v>
      </c>
      <c r="G61" s="137">
        <f>Anlage!G61*'Eingabe Kinderzahlen'!G61</f>
        <v>0</v>
      </c>
      <c r="H61" s="262">
        <f>Anlage!H61*'Eingabe Kinderzahlen'!H61</f>
        <v>0</v>
      </c>
      <c r="I61" s="270">
        <f>Anlage!I61*'Eingabe Kinderzahlen'!I61</f>
        <v>0</v>
      </c>
      <c r="J61" s="143">
        <f>Anlage!J61*'Eingabe Kinderzahlen'!J61</f>
        <v>0</v>
      </c>
      <c r="K61" s="143">
        <f>Anlage!K61*'Eingabe Kinderzahlen'!K61</f>
        <v>0</v>
      </c>
      <c r="L61" s="143">
        <f>Anlage!L61*'Eingabe Kinderzahlen'!L61</f>
        <v>0</v>
      </c>
      <c r="M61" s="271">
        <f>Anlage!M61*'Eingabe Kinderzahlen'!M61</f>
        <v>0</v>
      </c>
      <c r="N61" s="278">
        <f>Anlage!N61*'Eingabe Kinderzahlen'!N61</f>
        <v>0</v>
      </c>
      <c r="O61" s="2">
        <f>Anlage!O61*'Eingabe Kinderzahlen'!O61</f>
        <v>0</v>
      </c>
      <c r="P61" s="2">
        <f>Anlage!P61*'Eingabe Kinderzahlen'!P61</f>
        <v>0</v>
      </c>
      <c r="Q61" s="2">
        <f>Anlage!Q61*'Eingabe Kinderzahlen'!Q61</f>
        <v>0</v>
      </c>
      <c r="R61" s="279">
        <f>Anlage!R61*'Eingabe Kinderzahlen'!R61</f>
        <v>0</v>
      </c>
      <c r="S61" s="284">
        <f>Anlage!S61*'Eingabe Kinderzahlen'!S61</f>
        <v>0</v>
      </c>
      <c r="T61" s="163">
        <f>Anlage!T61*'Eingabe Kinderzahlen'!T61</f>
        <v>0</v>
      </c>
      <c r="U61" s="163">
        <f>Anlage!U61*'Eingabe Kinderzahlen'!U61</f>
        <v>0</v>
      </c>
      <c r="V61" s="163">
        <f>Anlage!V61*'Eingabe Kinderzahlen'!V61</f>
        <v>0</v>
      </c>
      <c r="W61" s="285">
        <f>Anlage!W61*'Eingabe Kinderzahlen'!W61</f>
        <v>0</v>
      </c>
    </row>
    <row r="62" spans="1:23" x14ac:dyDescent="0.25">
      <c r="A62" s="323">
        <f>Eingabe!A107</f>
        <v>7401</v>
      </c>
      <c r="B62" s="355" t="s">
        <v>6</v>
      </c>
      <c r="C62" s="252">
        <f>Eingabe!D107</f>
        <v>7500</v>
      </c>
      <c r="D62" s="261">
        <f>Anlage!D62*'Eingabe Kinderzahlen'!D62</f>
        <v>0</v>
      </c>
      <c r="E62" s="137">
        <f>Anlage!E62*'Eingabe Kinderzahlen'!E62</f>
        <v>0</v>
      </c>
      <c r="F62" s="137">
        <f>Anlage!F62*'Eingabe Kinderzahlen'!F62</f>
        <v>0</v>
      </c>
      <c r="G62" s="137">
        <f>Anlage!G62*'Eingabe Kinderzahlen'!G62</f>
        <v>0</v>
      </c>
      <c r="H62" s="262">
        <f>Anlage!H62*'Eingabe Kinderzahlen'!H62</f>
        <v>0</v>
      </c>
      <c r="I62" s="270">
        <f>Anlage!I62*'Eingabe Kinderzahlen'!I62</f>
        <v>0</v>
      </c>
      <c r="J62" s="143">
        <f>Anlage!J62*'Eingabe Kinderzahlen'!J62</f>
        <v>0</v>
      </c>
      <c r="K62" s="143">
        <f>Anlage!K62*'Eingabe Kinderzahlen'!K62</f>
        <v>0</v>
      </c>
      <c r="L62" s="143">
        <f>Anlage!L62*'Eingabe Kinderzahlen'!L62</f>
        <v>0</v>
      </c>
      <c r="M62" s="271">
        <f>Anlage!M62*'Eingabe Kinderzahlen'!M62</f>
        <v>0</v>
      </c>
      <c r="N62" s="278">
        <f>Anlage!N62*'Eingabe Kinderzahlen'!N62</f>
        <v>0</v>
      </c>
      <c r="O62" s="2">
        <f>Anlage!O62*'Eingabe Kinderzahlen'!O62</f>
        <v>0</v>
      </c>
      <c r="P62" s="2">
        <f>Anlage!P62*'Eingabe Kinderzahlen'!P62</f>
        <v>0</v>
      </c>
      <c r="Q62" s="2">
        <f>Anlage!Q62*'Eingabe Kinderzahlen'!Q62</f>
        <v>0</v>
      </c>
      <c r="R62" s="279">
        <f>Anlage!R62*'Eingabe Kinderzahlen'!R62</f>
        <v>0</v>
      </c>
      <c r="S62" s="284">
        <f>Anlage!S62*'Eingabe Kinderzahlen'!S62</f>
        <v>0</v>
      </c>
      <c r="T62" s="163">
        <f>Anlage!T62*'Eingabe Kinderzahlen'!T62</f>
        <v>0</v>
      </c>
      <c r="U62" s="163">
        <f>Anlage!U62*'Eingabe Kinderzahlen'!U62</f>
        <v>0</v>
      </c>
      <c r="V62" s="163">
        <f>Anlage!V62*'Eingabe Kinderzahlen'!V62</f>
        <v>0</v>
      </c>
      <c r="W62" s="285">
        <f>Anlage!W62*'Eingabe Kinderzahlen'!W62</f>
        <v>0</v>
      </c>
    </row>
    <row r="63" spans="1:23" x14ac:dyDescent="0.25">
      <c r="A63" s="323">
        <f>Eingabe!A108</f>
        <v>7501</v>
      </c>
      <c r="B63" s="355" t="s">
        <v>6</v>
      </c>
      <c r="C63" s="252">
        <f>Eingabe!D108</f>
        <v>7600</v>
      </c>
      <c r="D63" s="261">
        <f>Anlage!D63*'Eingabe Kinderzahlen'!D63</f>
        <v>0</v>
      </c>
      <c r="E63" s="137">
        <f>Anlage!E63*'Eingabe Kinderzahlen'!E63</f>
        <v>0</v>
      </c>
      <c r="F63" s="137">
        <f>Anlage!F63*'Eingabe Kinderzahlen'!F63</f>
        <v>0</v>
      </c>
      <c r="G63" s="137">
        <f>Anlage!G63*'Eingabe Kinderzahlen'!G63</f>
        <v>0</v>
      </c>
      <c r="H63" s="262">
        <f>Anlage!H63*'Eingabe Kinderzahlen'!H63</f>
        <v>0</v>
      </c>
      <c r="I63" s="270">
        <f>Anlage!I63*'Eingabe Kinderzahlen'!I63</f>
        <v>0</v>
      </c>
      <c r="J63" s="143">
        <f>Anlage!J63*'Eingabe Kinderzahlen'!J63</f>
        <v>0</v>
      </c>
      <c r="K63" s="143">
        <f>Anlage!K63*'Eingabe Kinderzahlen'!K63</f>
        <v>0</v>
      </c>
      <c r="L63" s="143">
        <f>Anlage!L63*'Eingabe Kinderzahlen'!L63</f>
        <v>0</v>
      </c>
      <c r="M63" s="271">
        <f>Anlage!M63*'Eingabe Kinderzahlen'!M63</f>
        <v>0</v>
      </c>
      <c r="N63" s="278">
        <f>Anlage!N63*'Eingabe Kinderzahlen'!N63</f>
        <v>0</v>
      </c>
      <c r="O63" s="2">
        <f>Anlage!O63*'Eingabe Kinderzahlen'!O63</f>
        <v>0</v>
      </c>
      <c r="P63" s="2">
        <f>Anlage!P63*'Eingabe Kinderzahlen'!P63</f>
        <v>0</v>
      </c>
      <c r="Q63" s="2">
        <f>Anlage!Q63*'Eingabe Kinderzahlen'!Q63</f>
        <v>0</v>
      </c>
      <c r="R63" s="279">
        <f>Anlage!R63*'Eingabe Kinderzahlen'!R63</f>
        <v>0</v>
      </c>
      <c r="S63" s="284">
        <f>Anlage!S63*'Eingabe Kinderzahlen'!S63</f>
        <v>0</v>
      </c>
      <c r="T63" s="163">
        <f>Anlage!T63*'Eingabe Kinderzahlen'!T63</f>
        <v>0</v>
      </c>
      <c r="U63" s="163">
        <f>Anlage!U63*'Eingabe Kinderzahlen'!U63</f>
        <v>0</v>
      </c>
      <c r="V63" s="163">
        <f>Anlage!V63*'Eingabe Kinderzahlen'!V63</f>
        <v>0</v>
      </c>
      <c r="W63" s="285">
        <f>Anlage!W63*'Eingabe Kinderzahlen'!W63</f>
        <v>0</v>
      </c>
    </row>
    <row r="64" spans="1:23" x14ac:dyDescent="0.25">
      <c r="A64" s="323">
        <f>Eingabe!A109</f>
        <v>7601</v>
      </c>
      <c r="B64" s="355" t="s">
        <v>6</v>
      </c>
      <c r="C64" s="252">
        <f>Eingabe!D109</f>
        <v>7700</v>
      </c>
      <c r="D64" s="261">
        <f>Anlage!D64*'Eingabe Kinderzahlen'!D64</f>
        <v>0</v>
      </c>
      <c r="E64" s="137">
        <f>Anlage!E64*'Eingabe Kinderzahlen'!E64</f>
        <v>0</v>
      </c>
      <c r="F64" s="137">
        <f>Anlage!F64*'Eingabe Kinderzahlen'!F64</f>
        <v>0</v>
      </c>
      <c r="G64" s="137">
        <f>Anlage!G64*'Eingabe Kinderzahlen'!G64</f>
        <v>0</v>
      </c>
      <c r="H64" s="262">
        <f>Anlage!H64*'Eingabe Kinderzahlen'!H64</f>
        <v>0</v>
      </c>
      <c r="I64" s="270">
        <f>Anlage!I64*'Eingabe Kinderzahlen'!I64</f>
        <v>0</v>
      </c>
      <c r="J64" s="143">
        <f>Anlage!J64*'Eingabe Kinderzahlen'!J64</f>
        <v>0</v>
      </c>
      <c r="K64" s="143">
        <f>Anlage!K64*'Eingabe Kinderzahlen'!K64</f>
        <v>0</v>
      </c>
      <c r="L64" s="143">
        <f>Anlage!L64*'Eingabe Kinderzahlen'!L64</f>
        <v>0</v>
      </c>
      <c r="M64" s="271">
        <f>Anlage!M64*'Eingabe Kinderzahlen'!M64</f>
        <v>0</v>
      </c>
      <c r="N64" s="278">
        <f>Anlage!N64*'Eingabe Kinderzahlen'!N64</f>
        <v>0</v>
      </c>
      <c r="O64" s="2">
        <f>Anlage!O64*'Eingabe Kinderzahlen'!O64</f>
        <v>0</v>
      </c>
      <c r="P64" s="2">
        <f>Anlage!P64*'Eingabe Kinderzahlen'!P64</f>
        <v>0</v>
      </c>
      <c r="Q64" s="2">
        <f>Anlage!Q64*'Eingabe Kinderzahlen'!Q64</f>
        <v>0</v>
      </c>
      <c r="R64" s="279">
        <f>Anlage!R64*'Eingabe Kinderzahlen'!R64</f>
        <v>0</v>
      </c>
      <c r="S64" s="284">
        <f>Anlage!S64*'Eingabe Kinderzahlen'!S64</f>
        <v>0</v>
      </c>
      <c r="T64" s="163">
        <f>Anlage!T64*'Eingabe Kinderzahlen'!T64</f>
        <v>0</v>
      </c>
      <c r="U64" s="163">
        <f>Anlage!U64*'Eingabe Kinderzahlen'!U64</f>
        <v>0</v>
      </c>
      <c r="V64" s="163">
        <f>Anlage!V64*'Eingabe Kinderzahlen'!V64</f>
        <v>0</v>
      </c>
      <c r="W64" s="285">
        <f>Anlage!W64*'Eingabe Kinderzahlen'!W64</f>
        <v>0</v>
      </c>
    </row>
    <row r="65" spans="1:23" x14ac:dyDescent="0.25">
      <c r="A65" s="323">
        <f>Eingabe!A110</f>
        <v>7701</v>
      </c>
      <c r="B65" s="355" t="s">
        <v>6</v>
      </c>
      <c r="C65" s="252">
        <f>Eingabe!D110</f>
        <v>7800</v>
      </c>
      <c r="D65" s="261">
        <f>Anlage!D65*'Eingabe Kinderzahlen'!D65</f>
        <v>0</v>
      </c>
      <c r="E65" s="137">
        <f>Anlage!E65*'Eingabe Kinderzahlen'!E65</f>
        <v>0</v>
      </c>
      <c r="F65" s="137">
        <f>Anlage!F65*'Eingabe Kinderzahlen'!F65</f>
        <v>0</v>
      </c>
      <c r="G65" s="137">
        <f>Anlage!G65*'Eingabe Kinderzahlen'!G65</f>
        <v>0</v>
      </c>
      <c r="H65" s="262">
        <f>Anlage!H65*'Eingabe Kinderzahlen'!H65</f>
        <v>0</v>
      </c>
      <c r="I65" s="270">
        <f>Anlage!I65*'Eingabe Kinderzahlen'!I65</f>
        <v>0</v>
      </c>
      <c r="J65" s="143">
        <f>Anlage!J65*'Eingabe Kinderzahlen'!J65</f>
        <v>0</v>
      </c>
      <c r="K65" s="143">
        <f>Anlage!K65*'Eingabe Kinderzahlen'!K65</f>
        <v>0</v>
      </c>
      <c r="L65" s="143">
        <f>Anlage!L65*'Eingabe Kinderzahlen'!L65</f>
        <v>0</v>
      </c>
      <c r="M65" s="271">
        <f>Anlage!M65*'Eingabe Kinderzahlen'!M65</f>
        <v>0</v>
      </c>
      <c r="N65" s="278">
        <f>Anlage!N65*'Eingabe Kinderzahlen'!N65</f>
        <v>0</v>
      </c>
      <c r="O65" s="2">
        <f>Anlage!O65*'Eingabe Kinderzahlen'!O65</f>
        <v>0</v>
      </c>
      <c r="P65" s="2">
        <f>Anlage!P65*'Eingabe Kinderzahlen'!P65</f>
        <v>0</v>
      </c>
      <c r="Q65" s="2">
        <f>Anlage!Q65*'Eingabe Kinderzahlen'!Q65</f>
        <v>0</v>
      </c>
      <c r="R65" s="279">
        <f>Anlage!R65*'Eingabe Kinderzahlen'!R65</f>
        <v>0</v>
      </c>
      <c r="S65" s="284">
        <f>Anlage!S65*'Eingabe Kinderzahlen'!S65</f>
        <v>0</v>
      </c>
      <c r="T65" s="163">
        <f>Anlage!T65*'Eingabe Kinderzahlen'!T65</f>
        <v>0</v>
      </c>
      <c r="U65" s="163">
        <f>Anlage!U65*'Eingabe Kinderzahlen'!U65</f>
        <v>0</v>
      </c>
      <c r="V65" s="163">
        <f>Anlage!V65*'Eingabe Kinderzahlen'!V65</f>
        <v>0</v>
      </c>
      <c r="W65" s="285">
        <f>Anlage!W65*'Eingabe Kinderzahlen'!W65</f>
        <v>0</v>
      </c>
    </row>
    <row r="66" spans="1:23" x14ac:dyDescent="0.25">
      <c r="A66" s="323">
        <f>Eingabe!A111</f>
        <v>7801</v>
      </c>
      <c r="B66" s="355" t="s">
        <v>6</v>
      </c>
      <c r="C66" s="252">
        <f>Eingabe!D111</f>
        <v>7900</v>
      </c>
      <c r="D66" s="261">
        <f>Anlage!D66*'Eingabe Kinderzahlen'!D66</f>
        <v>0</v>
      </c>
      <c r="E66" s="137">
        <f>Anlage!E66*'Eingabe Kinderzahlen'!E66</f>
        <v>0</v>
      </c>
      <c r="F66" s="137">
        <f>Anlage!F66*'Eingabe Kinderzahlen'!F66</f>
        <v>0</v>
      </c>
      <c r="G66" s="137">
        <f>Anlage!G66*'Eingabe Kinderzahlen'!G66</f>
        <v>0</v>
      </c>
      <c r="H66" s="262">
        <f>Anlage!H66*'Eingabe Kinderzahlen'!H66</f>
        <v>0</v>
      </c>
      <c r="I66" s="270">
        <f>Anlage!I66*'Eingabe Kinderzahlen'!I66</f>
        <v>0</v>
      </c>
      <c r="J66" s="143">
        <f>Anlage!J66*'Eingabe Kinderzahlen'!J66</f>
        <v>0</v>
      </c>
      <c r="K66" s="143">
        <f>Anlage!K66*'Eingabe Kinderzahlen'!K66</f>
        <v>0</v>
      </c>
      <c r="L66" s="143">
        <f>Anlage!L66*'Eingabe Kinderzahlen'!L66</f>
        <v>0</v>
      </c>
      <c r="M66" s="271">
        <f>Anlage!M66*'Eingabe Kinderzahlen'!M66</f>
        <v>0</v>
      </c>
      <c r="N66" s="278">
        <f>Anlage!N66*'Eingabe Kinderzahlen'!N66</f>
        <v>0</v>
      </c>
      <c r="O66" s="2">
        <f>Anlage!O66*'Eingabe Kinderzahlen'!O66</f>
        <v>0</v>
      </c>
      <c r="P66" s="2">
        <f>Anlage!P66*'Eingabe Kinderzahlen'!P66</f>
        <v>0</v>
      </c>
      <c r="Q66" s="2">
        <f>Anlage!Q66*'Eingabe Kinderzahlen'!Q66</f>
        <v>0</v>
      </c>
      <c r="R66" s="279">
        <f>Anlage!R66*'Eingabe Kinderzahlen'!R66</f>
        <v>0</v>
      </c>
      <c r="S66" s="284">
        <f>Anlage!S66*'Eingabe Kinderzahlen'!S66</f>
        <v>0</v>
      </c>
      <c r="T66" s="163">
        <f>Anlage!T66*'Eingabe Kinderzahlen'!T66</f>
        <v>0</v>
      </c>
      <c r="U66" s="163">
        <f>Anlage!U66*'Eingabe Kinderzahlen'!U66</f>
        <v>0</v>
      </c>
      <c r="V66" s="163">
        <f>Anlage!V66*'Eingabe Kinderzahlen'!V66</f>
        <v>0</v>
      </c>
      <c r="W66" s="285">
        <f>Anlage!W66*'Eingabe Kinderzahlen'!W66</f>
        <v>0</v>
      </c>
    </row>
    <row r="67" spans="1:23" x14ac:dyDescent="0.25">
      <c r="A67" s="323">
        <f>Eingabe!A112</f>
        <v>7901</v>
      </c>
      <c r="B67" s="355" t="s">
        <v>6</v>
      </c>
      <c r="C67" s="252">
        <f>Eingabe!D112</f>
        <v>8000</v>
      </c>
      <c r="D67" s="261">
        <f>Anlage!D67*'Eingabe Kinderzahlen'!D67</f>
        <v>0</v>
      </c>
      <c r="E67" s="137">
        <f>Anlage!E67*'Eingabe Kinderzahlen'!E67</f>
        <v>0</v>
      </c>
      <c r="F67" s="137">
        <f>Anlage!F67*'Eingabe Kinderzahlen'!F67</f>
        <v>0</v>
      </c>
      <c r="G67" s="137">
        <f>Anlage!G67*'Eingabe Kinderzahlen'!G67</f>
        <v>0</v>
      </c>
      <c r="H67" s="262">
        <f>Anlage!H67*'Eingabe Kinderzahlen'!H67</f>
        <v>0</v>
      </c>
      <c r="I67" s="270">
        <f>Anlage!I67*'Eingabe Kinderzahlen'!I67</f>
        <v>0</v>
      </c>
      <c r="J67" s="143">
        <f>Anlage!J67*'Eingabe Kinderzahlen'!J67</f>
        <v>0</v>
      </c>
      <c r="K67" s="143">
        <f>Anlage!K67*'Eingabe Kinderzahlen'!K67</f>
        <v>0</v>
      </c>
      <c r="L67" s="143">
        <f>Anlage!L67*'Eingabe Kinderzahlen'!L67</f>
        <v>0</v>
      </c>
      <c r="M67" s="271">
        <f>Anlage!M67*'Eingabe Kinderzahlen'!M67</f>
        <v>0</v>
      </c>
      <c r="N67" s="278">
        <f>Anlage!N67*'Eingabe Kinderzahlen'!N67</f>
        <v>0</v>
      </c>
      <c r="O67" s="2">
        <f>Anlage!O67*'Eingabe Kinderzahlen'!O67</f>
        <v>0</v>
      </c>
      <c r="P67" s="2">
        <f>Anlage!P67*'Eingabe Kinderzahlen'!P67</f>
        <v>0</v>
      </c>
      <c r="Q67" s="2">
        <f>Anlage!Q67*'Eingabe Kinderzahlen'!Q67</f>
        <v>0</v>
      </c>
      <c r="R67" s="279">
        <f>Anlage!R67*'Eingabe Kinderzahlen'!R67</f>
        <v>0</v>
      </c>
      <c r="S67" s="284">
        <f>Anlage!S67*'Eingabe Kinderzahlen'!S67</f>
        <v>0</v>
      </c>
      <c r="T67" s="163">
        <f>Anlage!T67*'Eingabe Kinderzahlen'!T67</f>
        <v>0</v>
      </c>
      <c r="U67" s="163">
        <f>Anlage!U67*'Eingabe Kinderzahlen'!U67</f>
        <v>0</v>
      </c>
      <c r="V67" s="163">
        <f>Anlage!V67*'Eingabe Kinderzahlen'!V67</f>
        <v>0</v>
      </c>
      <c r="W67" s="285">
        <f>Anlage!W67*'Eingabe Kinderzahlen'!W67</f>
        <v>0</v>
      </c>
    </row>
    <row r="68" spans="1:23" x14ac:dyDescent="0.25">
      <c r="A68" s="323">
        <f>Eingabe!A113</f>
        <v>8001</v>
      </c>
      <c r="B68" s="355" t="s">
        <v>6</v>
      </c>
      <c r="C68" s="252">
        <f>Eingabe!D113</f>
        <v>8100</v>
      </c>
      <c r="D68" s="261">
        <f>Anlage!D68*'Eingabe Kinderzahlen'!D68</f>
        <v>0</v>
      </c>
      <c r="E68" s="137">
        <f>Anlage!E68*'Eingabe Kinderzahlen'!E68</f>
        <v>0</v>
      </c>
      <c r="F68" s="137">
        <f>Anlage!F68*'Eingabe Kinderzahlen'!F68</f>
        <v>0</v>
      </c>
      <c r="G68" s="137">
        <f>Anlage!G68*'Eingabe Kinderzahlen'!G68</f>
        <v>0</v>
      </c>
      <c r="H68" s="262">
        <f>Anlage!H68*'Eingabe Kinderzahlen'!H68</f>
        <v>0</v>
      </c>
      <c r="I68" s="270">
        <f>Anlage!I68*'Eingabe Kinderzahlen'!I68</f>
        <v>0</v>
      </c>
      <c r="J68" s="143">
        <f>Anlage!J68*'Eingabe Kinderzahlen'!J68</f>
        <v>0</v>
      </c>
      <c r="K68" s="143">
        <f>Anlage!K68*'Eingabe Kinderzahlen'!K68</f>
        <v>0</v>
      </c>
      <c r="L68" s="143">
        <f>Anlage!L68*'Eingabe Kinderzahlen'!L68</f>
        <v>0</v>
      </c>
      <c r="M68" s="271">
        <f>Anlage!M68*'Eingabe Kinderzahlen'!M68</f>
        <v>0</v>
      </c>
      <c r="N68" s="278">
        <f>Anlage!N68*'Eingabe Kinderzahlen'!N68</f>
        <v>0</v>
      </c>
      <c r="O68" s="2">
        <f>Anlage!O68*'Eingabe Kinderzahlen'!O68</f>
        <v>0</v>
      </c>
      <c r="P68" s="2">
        <f>Anlage!P68*'Eingabe Kinderzahlen'!P68</f>
        <v>0</v>
      </c>
      <c r="Q68" s="2">
        <f>Anlage!Q68*'Eingabe Kinderzahlen'!Q68</f>
        <v>0</v>
      </c>
      <c r="R68" s="279">
        <f>Anlage!R68*'Eingabe Kinderzahlen'!R68</f>
        <v>0</v>
      </c>
      <c r="S68" s="284">
        <f>Anlage!S68*'Eingabe Kinderzahlen'!S68</f>
        <v>0</v>
      </c>
      <c r="T68" s="163">
        <f>Anlage!T68*'Eingabe Kinderzahlen'!T68</f>
        <v>0</v>
      </c>
      <c r="U68" s="163">
        <f>Anlage!U68*'Eingabe Kinderzahlen'!U68</f>
        <v>0</v>
      </c>
      <c r="V68" s="163">
        <f>Anlage!V68*'Eingabe Kinderzahlen'!V68</f>
        <v>0</v>
      </c>
      <c r="W68" s="285">
        <f>Anlage!W68*'Eingabe Kinderzahlen'!W68</f>
        <v>0</v>
      </c>
    </row>
    <row r="69" spans="1:23" x14ac:dyDescent="0.25">
      <c r="A69" s="323">
        <f>Eingabe!A114</f>
        <v>8101</v>
      </c>
      <c r="B69" s="355" t="s">
        <v>6</v>
      </c>
      <c r="C69" s="252">
        <f>Eingabe!D114</f>
        <v>8200</v>
      </c>
      <c r="D69" s="261">
        <f>Anlage!D69*'Eingabe Kinderzahlen'!D69</f>
        <v>0</v>
      </c>
      <c r="E69" s="137">
        <f>Anlage!E69*'Eingabe Kinderzahlen'!E69</f>
        <v>0</v>
      </c>
      <c r="F69" s="137">
        <f>Anlage!F69*'Eingabe Kinderzahlen'!F69</f>
        <v>0</v>
      </c>
      <c r="G69" s="137">
        <f>Anlage!G69*'Eingabe Kinderzahlen'!G69</f>
        <v>0</v>
      </c>
      <c r="H69" s="262">
        <f>Anlage!H69*'Eingabe Kinderzahlen'!H69</f>
        <v>0</v>
      </c>
      <c r="I69" s="270">
        <f>Anlage!I69*'Eingabe Kinderzahlen'!I69</f>
        <v>0</v>
      </c>
      <c r="J69" s="143">
        <f>Anlage!J69*'Eingabe Kinderzahlen'!J69</f>
        <v>0</v>
      </c>
      <c r="K69" s="143">
        <f>Anlage!K69*'Eingabe Kinderzahlen'!K69</f>
        <v>0</v>
      </c>
      <c r="L69" s="143">
        <f>Anlage!L69*'Eingabe Kinderzahlen'!L69</f>
        <v>0</v>
      </c>
      <c r="M69" s="271">
        <f>Anlage!M69*'Eingabe Kinderzahlen'!M69</f>
        <v>0</v>
      </c>
      <c r="N69" s="278">
        <f>Anlage!N69*'Eingabe Kinderzahlen'!N69</f>
        <v>0</v>
      </c>
      <c r="O69" s="2">
        <f>Anlage!O69*'Eingabe Kinderzahlen'!O69</f>
        <v>0</v>
      </c>
      <c r="P69" s="2">
        <f>Anlage!P69*'Eingabe Kinderzahlen'!P69</f>
        <v>0</v>
      </c>
      <c r="Q69" s="2">
        <f>Anlage!Q69*'Eingabe Kinderzahlen'!Q69</f>
        <v>0</v>
      </c>
      <c r="R69" s="279">
        <f>Anlage!R69*'Eingabe Kinderzahlen'!R69</f>
        <v>0</v>
      </c>
      <c r="S69" s="284">
        <f>Anlage!S69*'Eingabe Kinderzahlen'!S69</f>
        <v>0</v>
      </c>
      <c r="T69" s="163">
        <f>Anlage!T69*'Eingabe Kinderzahlen'!T69</f>
        <v>0</v>
      </c>
      <c r="U69" s="163">
        <f>Anlage!U69*'Eingabe Kinderzahlen'!U69</f>
        <v>0</v>
      </c>
      <c r="V69" s="163">
        <f>Anlage!V69*'Eingabe Kinderzahlen'!V69</f>
        <v>0</v>
      </c>
      <c r="W69" s="285">
        <f>Anlage!W69*'Eingabe Kinderzahlen'!W69</f>
        <v>0</v>
      </c>
    </row>
    <row r="70" spans="1:23" hidden="1" x14ac:dyDescent="0.25">
      <c r="A70" s="323">
        <f>Eingabe!A115</f>
        <v>8201</v>
      </c>
      <c r="B70" s="355" t="s">
        <v>6</v>
      </c>
      <c r="C70" s="252">
        <f>Eingabe!D115</f>
        <v>8300</v>
      </c>
      <c r="D70" s="261">
        <f>Anlage!D70*'Eingabe Kinderzahlen'!D70</f>
        <v>0</v>
      </c>
      <c r="E70" s="137">
        <f>Anlage!E70*'Eingabe Kinderzahlen'!E70</f>
        <v>0</v>
      </c>
      <c r="F70" s="137">
        <f>Anlage!F70*'Eingabe Kinderzahlen'!F70</f>
        <v>0</v>
      </c>
      <c r="G70" s="137">
        <f>Anlage!G70*'Eingabe Kinderzahlen'!G70</f>
        <v>0</v>
      </c>
      <c r="H70" s="262">
        <f>Anlage!H70*'Eingabe Kinderzahlen'!H70</f>
        <v>0</v>
      </c>
      <c r="I70" s="270">
        <f>Anlage!I70*'Eingabe Kinderzahlen'!I70</f>
        <v>0</v>
      </c>
      <c r="J70" s="143">
        <f>Anlage!J70*'Eingabe Kinderzahlen'!J70</f>
        <v>0</v>
      </c>
      <c r="K70" s="143">
        <f>Anlage!K70*'Eingabe Kinderzahlen'!K70</f>
        <v>0</v>
      </c>
      <c r="L70" s="143">
        <f>Anlage!L70*'Eingabe Kinderzahlen'!L70</f>
        <v>0</v>
      </c>
      <c r="M70" s="271">
        <f>Anlage!M70*'Eingabe Kinderzahlen'!M70</f>
        <v>0</v>
      </c>
      <c r="N70" s="278">
        <f>Anlage!N70*'Eingabe Kinderzahlen'!N70</f>
        <v>0</v>
      </c>
      <c r="O70" s="2">
        <f>Anlage!O70*'Eingabe Kinderzahlen'!O70</f>
        <v>0</v>
      </c>
      <c r="P70" s="2">
        <f>Anlage!P70*'Eingabe Kinderzahlen'!P70</f>
        <v>0</v>
      </c>
      <c r="Q70" s="2">
        <f>Anlage!Q70*'Eingabe Kinderzahlen'!Q70</f>
        <v>0</v>
      </c>
      <c r="R70" s="279">
        <f>Anlage!R70*'Eingabe Kinderzahlen'!R70</f>
        <v>0</v>
      </c>
      <c r="S70" s="284">
        <f>Anlage!S70*'Eingabe Kinderzahlen'!S70</f>
        <v>0</v>
      </c>
      <c r="T70" s="163">
        <f>Anlage!T70*'Eingabe Kinderzahlen'!T70</f>
        <v>0</v>
      </c>
      <c r="U70" s="163">
        <f>Anlage!U70*'Eingabe Kinderzahlen'!U70</f>
        <v>0</v>
      </c>
      <c r="V70" s="163">
        <f>Anlage!V70*'Eingabe Kinderzahlen'!V70</f>
        <v>0</v>
      </c>
      <c r="W70" s="285">
        <f>Anlage!W70*'Eingabe Kinderzahlen'!W70</f>
        <v>0</v>
      </c>
    </row>
    <row r="71" spans="1:23" hidden="1" x14ac:dyDescent="0.25">
      <c r="A71" s="323">
        <f>Eingabe!A116</f>
        <v>8301</v>
      </c>
      <c r="B71" s="355" t="s">
        <v>6</v>
      </c>
      <c r="C71" s="252">
        <f>Eingabe!D116</f>
        <v>8400</v>
      </c>
      <c r="D71" s="261">
        <f>Anlage!D71*'Eingabe Kinderzahlen'!D71</f>
        <v>0</v>
      </c>
      <c r="E71" s="137">
        <f>Anlage!E71*'Eingabe Kinderzahlen'!E71</f>
        <v>0</v>
      </c>
      <c r="F71" s="137">
        <f>Anlage!F71*'Eingabe Kinderzahlen'!F71</f>
        <v>0</v>
      </c>
      <c r="G71" s="137">
        <f>Anlage!G71*'Eingabe Kinderzahlen'!G71</f>
        <v>0</v>
      </c>
      <c r="H71" s="262">
        <f>Anlage!H71*'Eingabe Kinderzahlen'!H71</f>
        <v>0</v>
      </c>
      <c r="I71" s="270">
        <f>Anlage!I71*'Eingabe Kinderzahlen'!I71</f>
        <v>0</v>
      </c>
      <c r="J71" s="143">
        <f>Anlage!J71*'Eingabe Kinderzahlen'!J71</f>
        <v>0</v>
      </c>
      <c r="K71" s="143">
        <f>Anlage!K71*'Eingabe Kinderzahlen'!K71</f>
        <v>0</v>
      </c>
      <c r="L71" s="143">
        <f>Anlage!L71*'Eingabe Kinderzahlen'!L71</f>
        <v>0</v>
      </c>
      <c r="M71" s="271">
        <f>Anlage!M71*'Eingabe Kinderzahlen'!M71</f>
        <v>0</v>
      </c>
      <c r="N71" s="278">
        <f>Anlage!N71*'Eingabe Kinderzahlen'!N71</f>
        <v>0</v>
      </c>
      <c r="O71" s="2">
        <f>Anlage!O71*'Eingabe Kinderzahlen'!O71</f>
        <v>0</v>
      </c>
      <c r="P71" s="2">
        <f>Anlage!P71*'Eingabe Kinderzahlen'!P71</f>
        <v>0</v>
      </c>
      <c r="Q71" s="2">
        <f>Anlage!Q71*'Eingabe Kinderzahlen'!Q71</f>
        <v>0</v>
      </c>
      <c r="R71" s="279">
        <f>Anlage!R71*'Eingabe Kinderzahlen'!R71</f>
        <v>0</v>
      </c>
      <c r="S71" s="284">
        <f>Anlage!S71*'Eingabe Kinderzahlen'!S71</f>
        <v>0</v>
      </c>
      <c r="T71" s="163">
        <f>Anlage!T71*'Eingabe Kinderzahlen'!T71</f>
        <v>0</v>
      </c>
      <c r="U71" s="163">
        <f>Anlage!U71*'Eingabe Kinderzahlen'!U71</f>
        <v>0</v>
      </c>
      <c r="V71" s="163">
        <f>Anlage!V71*'Eingabe Kinderzahlen'!V71</f>
        <v>0</v>
      </c>
      <c r="W71" s="285">
        <f>Anlage!W71*'Eingabe Kinderzahlen'!W71</f>
        <v>0</v>
      </c>
    </row>
    <row r="72" spans="1:23" hidden="1" x14ac:dyDescent="0.25">
      <c r="A72" s="323">
        <f>Eingabe!A117</f>
        <v>8401</v>
      </c>
      <c r="B72" s="355" t="s">
        <v>6</v>
      </c>
      <c r="C72" s="252">
        <f>Eingabe!D117</f>
        <v>8500</v>
      </c>
      <c r="D72" s="261">
        <f>Anlage!D72*'Eingabe Kinderzahlen'!D72</f>
        <v>0</v>
      </c>
      <c r="E72" s="137">
        <f>Anlage!E72*'Eingabe Kinderzahlen'!E72</f>
        <v>0</v>
      </c>
      <c r="F72" s="137">
        <f>Anlage!F72*'Eingabe Kinderzahlen'!F72</f>
        <v>0</v>
      </c>
      <c r="G72" s="137">
        <f>Anlage!G72*'Eingabe Kinderzahlen'!G72</f>
        <v>0</v>
      </c>
      <c r="H72" s="262">
        <f>Anlage!H72*'Eingabe Kinderzahlen'!H72</f>
        <v>0</v>
      </c>
      <c r="I72" s="270">
        <f>Anlage!I72*'Eingabe Kinderzahlen'!I72</f>
        <v>0</v>
      </c>
      <c r="J72" s="143">
        <f>Anlage!J72*'Eingabe Kinderzahlen'!J72</f>
        <v>0</v>
      </c>
      <c r="K72" s="143">
        <f>Anlage!K72*'Eingabe Kinderzahlen'!K72</f>
        <v>0</v>
      </c>
      <c r="L72" s="143">
        <f>Anlage!L72*'Eingabe Kinderzahlen'!L72</f>
        <v>0</v>
      </c>
      <c r="M72" s="271">
        <f>Anlage!M72*'Eingabe Kinderzahlen'!M72</f>
        <v>0</v>
      </c>
      <c r="N72" s="278">
        <f>Anlage!N72*'Eingabe Kinderzahlen'!N72</f>
        <v>0</v>
      </c>
      <c r="O72" s="2">
        <f>Anlage!O72*'Eingabe Kinderzahlen'!O72</f>
        <v>0</v>
      </c>
      <c r="P72" s="2">
        <f>Anlage!P72*'Eingabe Kinderzahlen'!P72</f>
        <v>0</v>
      </c>
      <c r="Q72" s="2">
        <f>Anlage!Q72*'Eingabe Kinderzahlen'!Q72</f>
        <v>0</v>
      </c>
      <c r="R72" s="279">
        <f>Anlage!R72*'Eingabe Kinderzahlen'!R72</f>
        <v>0</v>
      </c>
      <c r="S72" s="284">
        <f>Anlage!S72*'Eingabe Kinderzahlen'!S72</f>
        <v>0</v>
      </c>
      <c r="T72" s="163">
        <f>Anlage!T72*'Eingabe Kinderzahlen'!T72</f>
        <v>0</v>
      </c>
      <c r="U72" s="163">
        <f>Anlage!U72*'Eingabe Kinderzahlen'!U72</f>
        <v>0</v>
      </c>
      <c r="V72" s="163">
        <f>Anlage!V72*'Eingabe Kinderzahlen'!V72</f>
        <v>0</v>
      </c>
      <c r="W72" s="285">
        <f>Anlage!W72*'Eingabe Kinderzahlen'!W72</f>
        <v>0</v>
      </c>
    </row>
    <row r="73" spans="1:23" hidden="1" x14ac:dyDescent="0.25">
      <c r="A73" s="323">
        <f>Eingabe!A118</f>
        <v>8501</v>
      </c>
      <c r="B73" s="355" t="s">
        <v>6</v>
      </c>
      <c r="C73" s="252">
        <f>Eingabe!D118</f>
        <v>8600</v>
      </c>
      <c r="D73" s="261">
        <f>Anlage!D73*'Eingabe Kinderzahlen'!D73</f>
        <v>0</v>
      </c>
      <c r="E73" s="137">
        <f>Anlage!E73*'Eingabe Kinderzahlen'!E73</f>
        <v>0</v>
      </c>
      <c r="F73" s="137">
        <f>Anlage!F73*'Eingabe Kinderzahlen'!F73</f>
        <v>0</v>
      </c>
      <c r="G73" s="137">
        <f>Anlage!G73*'Eingabe Kinderzahlen'!G73</f>
        <v>0</v>
      </c>
      <c r="H73" s="262">
        <f>Anlage!H73*'Eingabe Kinderzahlen'!H73</f>
        <v>0</v>
      </c>
      <c r="I73" s="270">
        <f>Anlage!I73*'Eingabe Kinderzahlen'!I73</f>
        <v>0</v>
      </c>
      <c r="J73" s="143">
        <f>Anlage!J73*'Eingabe Kinderzahlen'!J73</f>
        <v>0</v>
      </c>
      <c r="K73" s="143">
        <f>Anlage!K73*'Eingabe Kinderzahlen'!K73</f>
        <v>0</v>
      </c>
      <c r="L73" s="143">
        <f>Anlage!L73*'Eingabe Kinderzahlen'!L73</f>
        <v>0</v>
      </c>
      <c r="M73" s="271">
        <f>Anlage!M73*'Eingabe Kinderzahlen'!M73</f>
        <v>0</v>
      </c>
      <c r="N73" s="278">
        <f>Anlage!N73*'Eingabe Kinderzahlen'!N73</f>
        <v>0</v>
      </c>
      <c r="O73" s="2">
        <f>Anlage!O73*'Eingabe Kinderzahlen'!O73</f>
        <v>0</v>
      </c>
      <c r="P73" s="2">
        <f>Anlage!P73*'Eingabe Kinderzahlen'!P73</f>
        <v>0</v>
      </c>
      <c r="Q73" s="2">
        <f>Anlage!Q73*'Eingabe Kinderzahlen'!Q73</f>
        <v>0</v>
      </c>
      <c r="R73" s="279">
        <f>Anlage!R73*'Eingabe Kinderzahlen'!R73</f>
        <v>0</v>
      </c>
      <c r="S73" s="284">
        <f>Anlage!S73*'Eingabe Kinderzahlen'!S73</f>
        <v>0</v>
      </c>
      <c r="T73" s="163">
        <f>Anlage!T73*'Eingabe Kinderzahlen'!T73</f>
        <v>0</v>
      </c>
      <c r="U73" s="163">
        <f>Anlage!U73*'Eingabe Kinderzahlen'!U73</f>
        <v>0</v>
      </c>
      <c r="V73" s="163">
        <f>Anlage!V73*'Eingabe Kinderzahlen'!V73</f>
        <v>0</v>
      </c>
      <c r="W73" s="285">
        <f>Anlage!W73*'Eingabe Kinderzahlen'!W73</f>
        <v>0</v>
      </c>
    </row>
    <row r="74" spans="1:23" hidden="1" x14ac:dyDescent="0.25">
      <c r="A74" s="323">
        <f>Eingabe!A119</f>
        <v>8601</v>
      </c>
      <c r="B74" s="355" t="s">
        <v>6</v>
      </c>
      <c r="C74" s="252">
        <f>Eingabe!D119</f>
        <v>8700</v>
      </c>
      <c r="D74" s="261">
        <f>Anlage!D74*'Eingabe Kinderzahlen'!D74</f>
        <v>0</v>
      </c>
      <c r="E74" s="137">
        <f>Anlage!E74*'Eingabe Kinderzahlen'!E74</f>
        <v>0</v>
      </c>
      <c r="F74" s="137">
        <f>Anlage!F74*'Eingabe Kinderzahlen'!F74</f>
        <v>0</v>
      </c>
      <c r="G74" s="137">
        <f>Anlage!G74*'Eingabe Kinderzahlen'!G74</f>
        <v>0</v>
      </c>
      <c r="H74" s="262">
        <f>Anlage!H74*'Eingabe Kinderzahlen'!H74</f>
        <v>0</v>
      </c>
      <c r="I74" s="270">
        <f>Anlage!I74*'Eingabe Kinderzahlen'!I74</f>
        <v>0</v>
      </c>
      <c r="J74" s="143">
        <f>Anlage!J74*'Eingabe Kinderzahlen'!J74</f>
        <v>0</v>
      </c>
      <c r="K74" s="143">
        <f>Anlage!K74*'Eingabe Kinderzahlen'!K74</f>
        <v>0</v>
      </c>
      <c r="L74" s="143">
        <f>Anlage!L74*'Eingabe Kinderzahlen'!L74</f>
        <v>0</v>
      </c>
      <c r="M74" s="271">
        <f>Anlage!M74*'Eingabe Kinderzahlen'!M74</f>
        <v>0</v>
      </c>
      <c r="N74" s="278">
        <f>Anlage!N74*'Eingabe Kinderzahlen'!N74</f>
        <v>0</v>
      </c>
      <c r="O74" s="2">
        <f>Anlage!O74*'Eingabe Kinderzahlen'!O74</f>
        <v>0</v>
      </c>
      <c r="P74" s="2">
        <f>Anlage!P74*'Eingabe Kinderzahlen'!P74</f>
        <v>0</v>
      </c>
      <c r="Q74" s="2">
        <f>Anlage!Q74*'Eingabe Kinderzahlen'!Q74</f>
        <v>0</v>
      </c>
      <c r="R74" s="279">
        <f>Anlage!R74*'Eingabe Kinderzahlen'!R74</f>
        <v>0</v>
      </c>
      <c r="S74" s="284">
        <f>Anlage!S74*'Eingabe Kinderzahlen'!S74</f>
        <v>0</v>
      </c>
      <c r="T74" s="163">
        <f>Anlage!T74*'Eingabe Kinderzahlen'!T74</f>
        <v>0</v>
      </c>
      <c r="U74" s="163">
        <f>Anlage!U74*'Eingabe Kinderzahlen'!U74</f>
        <v>0</v>
      </c>
      <c r="V74" s="163">
        <f>Anlage!V74*'Eingabe Kinderzahlen'!V74</f>
        <v>0</v>
      </c>
      <c r="W74" s="285">
        <f>Anlage!W74*'Eingabe Kinderzahlen'!W74</f>
        <v>0</v>
      </c>
    </row>
    <row r="75" spans="1:23" hidden="1" x14ac:dyDescent="0.25">
      <c r="A75" s="323">
        <f>Eingabe!A120</f>
        <v>8701</v>
      </c>
      <c r="B75" s="355" t="s">
        <v>6</v>
      </c>
      <c r="C75" s="252">
        <f>Eingabe!D120</f>
        <v>8800</v>
      </c>
      <c r="D75" s="261">
        <f>Anlage!D75*'Eingabe Kinderzahlen'!D75</f>
        <v>0</v>
      </c>
      <c r="E75" s="137">
        <f>Anlage!E75*'Eingabe Kinderzahlen'!E75</f>
        <v>0</v>
      </c>
      <c r="F75" s="137">
        <f>Anlage!F75*'Eingabe Kinderzahlen'!F75</f>
        <v>0</v>
      </c>
      <c r="G75" s="137">
        <f>Anlage!G75*'Eingabe Kinderzahlen'!G75</f>
        <v>0</v>
      </c>
      <c r="H75" s="262">
        <f>Anlage!H75*'Eingabe Kinderzahlen'!H75</f>
        <v>0</v>
      </c>
      <c r="I75" s="270">
        <f>Anlage!I75*'Eingabe Kinderzahlen'!I75</f>
        <v>0</v>
      </c>
      <c r="J75" s="143">
        <f>Anlage!J75*'Eingabe Kinderzahlen'!J75</f>
        <v>0</v>
      </c>
      <c r="K75" s="143">
        <f>Anlage!K75*'Eingabe Kinderzahlen'!K75</f>
        <v>0</v>
      </c>
      <c r="L75" s="143">
        <f>Anlage!L75*'Eingabe Kinderzahlen'!L75</f>
        <v>0</v>
      </c>
      <c r="M75" s="271">
        <f>Anlage!M75*'Eingabe Kinderzahlen'!M75</f>
        <v>0</v>
      </c>
      <c r="N75" s="278">
        <f>Anlage!N75*'Eingabe Kinderzahlen'!N75</f>
        <v>0</v>
      </c>
      <c r="O75" s="2">
        <f>Anlage!O75*'Eingabe Kinderzahlen'!O75</f>
        <v>0</v>
      </c>
      <c r="P75" s="2">
        <f>Anlage!P75*'Eingabe Kinderzahlen'!P75</f>
        <v>0</v>
      </c>
      <c r="Q75" s="2">
        <f>Anlage!Q75*'Eingabe Kinderzahlen'!Q75</f>
        <v>0</v>
      </c>
      <c r="R75" s="279">
        <f>Anlage!R75*'Eingabe Kinderzahlen'!R75</f>
        <v>0</v>
      </c>
      <c r="S75" s="284">
        <f>Anlage!S75*'Eingabe Kinderzahlen'!S75</f>
        <v>0</v>
      </c>
      <c r="T75" s="163">
        <f>Anlage!T75*'Eingabe Kinderzahlen'!T75</f>
        <v>0</v>
      </c>
      <c r="U75" s="163">
        <f>Anlage!U75*'Eingabe Kinderzahlen'!U75</f>
        <v>0</v>
      </c>
      <c r="V75" s="163">
        <f>Anlage!V75*'Eingabe Kinderzahlen'!V75</f>
        <v>0</v>
      </c>
      <c r="W75" s="285">
        <f>Anlage!W75*'Eingabe Kinderzahlen'!W75</f>
        <v>0</v>
      </c>
    </row>
    <row r="76" spans="1:23" hidden="1" x14ac:dyDescent="0.25">
      <c r="A76" s="323">
        <f>Eingabe!A121</f>
        <v>8801</v>
      </c>
      <c r="B76" s="355" t="s">
        <v>6</v>
      </c>
      <c r="C76" s="252">
        <f>Eingabe!D121</f>
        <v>8900</v>
      </c>
      <c r="D76" s="261">
        <f>Anlage!D76*'Eingabe Kinderzahlen'!D76</f>
        <v>0</v>
      </c>
      <c r="E76" s="137">
        <f>Anlage!E76*'Eingabe Kinderzahlen'!E76</f>
        <v>0</v>
      </c>
      <c r="F76" s="137">
        <f>Anlage!F76*'Eingabe Kinderzahlen'!F76</f>
        <v>0</v>
      </c>
      <c r="G76" s="137">
        <f>Anlage!G76*'Eingabe Kinderzahlen'!G76</f>
        <v>0</v>
      </c>
      <c r="H76" s="262">
        <f>Anlage!H76*'Eingabe Kinderzahlen'!H76</f>
        <v>0</v>
      </c>
      <c r="I76" s="270">
        <f>Anlage!I76*'Eingabe Kinderzahlen'!I76</f>
        <v>0</v>
      </c>
      <c r="J76" s="143">
        <f>Anlage!J76*'Eingabe Kinderzahlen'!J76</f>
        <v>0</v>
      </c>
      <c r="K76" s="143">
        <f>Anlage!K76*'Eingabe Kinderzahlen'!K76</f>
        <v>0</v>
      </c>
      <c r="L76" s="143">
        <f>Anlage!L76*'Eingabe Kinderzahlen'!L76</f>
        <v>0</v>
      </c>
      <c r="M76" s="271">
        <f>Anlage!M76*'Eingabe Kinderzahlen'!M76</f>
        <v>0</v>
      </c>
      <c r="N76" s="278">
        <f>Anlage!N76*'Eingabe Kinderzahlen'!N76</f>
        <v>0</v>
      </c>
      <c r="O76" s="2">
        <f>Anlage!O76*'Eingabe Kinderzahlen'!O76</f>
        <v>0</v>
      </c>
      <c r="P76" s="2">
        <f>Anlage!P76*'Eingabe Kinderzahlen'!P76</f>
        <v>0</v>
      </c>
      <c r="Q76" s="2">
        <f>Anlage!Q76*'Eingabe Kinderzahlen'!Q76</f>
        <v>0</v>
      </c>
      <c r="R76" s="279">
        <f>Anlage!R76*'Eingabe Kinderzahlen'!R76</f>
        <v>0</v>
      </c>
      <c r="S76" s="284">
        <f>Anlage!S76*'Eingabe Kinderzahlen'!S76</f>
        <v>0</v>
      </c>
      <c r="T76" s="163">
        <f>Anlage!T76*'Eingabe Kinderzahlen'!T76</f>
        <v>0</v>
      </c>
      <c r="U76" s="163">
        <f>Anlage!U76*'Eingabe Kinderzahlen'!U76</f>
        <v>0</v>
      </c>
      <c r="V76" s="163">
        <f>Anlage!V76*'Eingabe Kinderzahlen'!V76</f>
        <v>0</v>
      </c>
      <c r="W76" s="285">
        <f>Anlage!W76*'Eingabe Kinderzahlen'!W76</f>
        <v>0</v>
      </c>
    </row>
    <row r="77" spans="1:23" hidden="1" x14ac:dyDescent="0.25">
      <c r="A77" s="323">
        <f>Eingabe!A122</f>
        <v>8901</v>
      </c>
      <c r="B77" s="355" t="s">
        <v>6</v>
      </c>
      <c r="C77" s="252">
        <f>Eingabe!D122</f>
        <v>9000</v>
      </c>
      <c r="D77" s="261">
        <f>Anlage!D77*'Eingabe Kinderzahlen'!D77</f>
        <v>0</v>
      </c>
      <c r="E77" s="137">
        <f>Anlage!E77*'Eingabe Kinderzahlen'!E77</f>
        <v>0</v>
      </c>
      <c r="F77" s="137">
        <f>Anlage!F77*'Eingabe Kinderzahlen'!F77</f>
        <v>0</v>
      </c>
      <c r="G77" s="137">
        <f>Anlage!G77*'Eingabe Kinderzahlen'!G77</f>
        <v>0</v>
      </c>
      <c r="H77" s="262">
        <f>Anlage!H77*'Eingabe Kinderzahlen'!H77</f>
        <v>0</v>
      </c>
      <c r="I77" s="270">
        <f>Anlage!I77*'Eingabe Kinderzahlen'!I77</f>
        <v>0</v>
      </c>
      <c r="J77" s="143">
        <f>Anlage!J77*'Eingabe Kinderzahlen'!J77</f>
        <v>0</v>
      </c>
      <c r="K77" s="143">
        <f>Anlage!K77*'Eingabe Kinderzahlen'!K77</f>
        <v>0</v>
      </c>
      <c r="L77" s="143">
        <f>Anlage!L77*'Eingabe Kinderzahlen'!L77</f>
        <v>0</v>
      </c>
      <c r="M77" s="271">
        <f>Anlage!M77*'Eingabe Kinderzahlen'!M77</f>
        <v>0</v>
      </c>
      <c r="N77" s="278">
        <f>Anlage!N77*'Eingabe Kinderzahlen'!N77</f>
        <v>0</v>
      </c>
      <c r="O77" s="2">
        <f>Anlage!O77*'Eingabe Kinderzahlen'!O77</f>
        <v>0</v>
      </c>
      <c r="P77" s="2">
        <f>Anlage!P77*'Eingabe Kinderzahlen'!P77</f>
        <v>0</v>
      </c>
      <c r="Q77" s="2">
        <f>Anlage!Q77*'Eingabe Kinderzahlen'!Q77</f>
        <v>0</v>
      </c>
      <c r="R77" s="279">
        <f>Anlage!R77*'Eingabe Kinderzahlen'!R77</f>
        <v>0</v>
      </c>
      <c r="S77" s="284">
        <f>Anlage!S77*'Eingabe Kinderzahlen'!S77</f>
        <v>0</v>
      </c>
      <c r="T77" s="163">
        <f>Anlage!T77*'Eingabe Kinderzahlen'!T77</f>
        <v>0</v>
      </c>
      <c r="U77" s="163">
        <f>Anlage!U77*'Eingabe Kinderzahlen'!U77</f>
        <v>0</v>
      </c>
      <c r="V77" s="163">
        <f>Anlage!V77*'Eingabe Kinderzahlen'!V77</f>
        <v>0</v>
      </c>
      <c r="W77" s="285">
        <f>Anlage!W77*'Eingabe Kinderzahlen'!W77</f>
        <v>0</v>
      </c>
    </row>
    <row r="78" spans="1:23" hidden="1" x14ac:dyDescent="0.25">
      <c r="A78" s="323">
        <f>Eingabe!A123</f>
        <v>9001</v>
      </c>
      <c r="B78" s="355" t="s">
        <v>6</v>
      </c>
      <c r="C78" s="252">
        <f>Eingabe!D123</f>
        <v>9100</v>
      </c>
      <c r="D78" s="261">
        <f>Anlage!D78*'Eingabe Kinderzahlen'!D78</f>
        <v>0</v>
      </c>
      <c r="E78" s="137">
        <f>Anlage!E78*'Eingabe Kinderzahlen'!E78</f>
        <v>0</v>
      </c>
      <c r="F78" s="137">
        <f>Anlage!F78*'Eingabe Kinderzahlen'!F78</f>
        <v>0</v>
      </c>
      <c r="G78" s="137">
        <f>Anlage!G78*'Eingabe Kinderzahlen'!G78</f>
        <v>0</v>
      </c>
      <c r="H78" s="262">
        <f>Anlage!H78*'Eingabe Kinderzahlen'!H78</f>
        <v>0</v>
      </c>
      <c r="I78" s="270">
        <f>Anlage!I78*'Eingabe Kinderzahlen'!I78</f>
        <v>0</v>
      </c>
      <c r="J78" s="143">
        <f>Anlage!J78*'Eingabe Kinderzahlen'!J78</f>
        <v>0</v>
      </c>
      <c r="K78" s="143">
        <f>Anlage!K78*'Eingabe Kinderzahlen'!K78</f>
        <v>0</v>
      </c>
      <c r="L78" s="143">
        <f>Anlage!L78*'Eingabe Kinderzahlen'!L78</f>
        <v>0</v>
      </c>
      <c r="M78" s="271">
        <f>Anlage!M78*'Eingabe Kinderzahlen'!M78</f>
        <v>0</v>
      </c>
      <c r="N78" s="278">
        <f>Anlage!N78*'Eingabe Kinderzahlen'!N78</f>
        <v>0</v>
      </c>
      <c r="O78" s="2">
        <f>Anlage!O78*'Eingabe Kinderzahlen'!O78</f>
        <v>0</v>
      </c>
      <c r="P78" s="2">
        <f>Anlage!P78*'Eingabe Kinderzahlen'!P78</f>
        <v>0</v>
      </c>
      <c r="Q78" s="2">
        <f>Anlage!Q78*'Eingabe Kinderzahlen'!Q78</f>
        <v>0</v>
      </c>
      <c r="R78" s="279">
        <f>Anlage!R78*'Eingabe Kinderzahlen'!R78</f>
        <v>0</v>
      </c>
      <c r="S78" s="284">
        <f>Anlage!S78*'Eingabe Kinderzahlen'!S78</f>
        <v>0</v>
      </c>
      <c r="T78" s="163">
        <f>Anlage!T78*'Eingabe Kinderzahlen'!T78</f>
        <v>0</v>
      </c>
      <c r="U78" s="163">
        <f>Anlage!U78*'Eingabe Kinderzahlen'!U78</f>
        <v>0</v>
      </c>
      <c r="V78" s="163">
        <f>Anlage!V78*'Eingabe Kinderzahlen'!V78</f>
        <v>0</v>
      </c>
      <c r="W78" s="285">
        <f>Anlage!W78*'Eingabe Kinderzahlen'!W78</f>
        <v>0</v>
      </c>
    </row>
    <row r="79" spans="1:23" hidden="1" x14ac:dyDescent="0.25">
      <c r="A79" s="323">
        <f>Eingabe!A124</f>
        <v>9101</v>
      </c>
      <c r="B79" s="355" t="s">
        <v>6</v>
      </c>
      <c r="C79" s="252">
        <f>Eingabe!D124</f>
        <v>9200</v>
      </c>
      <c r="D79" s="261">
        <f>Anlage!D79*'Eingabe Kinderzahlen'!D79</f>
        <v>0</v>
      </c>
      <c r="E79" s="137">
        <f>Anlage!E79*'Eingabe Kinderzahlen'!E79</f>
        <v>0</v>
      </c>
      <c r="F79" s="137">
        <f>Anlage!F79*'Eingabe Kinderzahlen'!F79</f>
        <v>0</v>
      </c>
      <c r="G79" s="137">
        <f>Anlage!G79*'Eingabe Kinderzahlen'!G79</f>
        <v>0</v>
      </c>
      <c r="H79" s="262">
        <f>Anlage!H79*'Eingabe Kinderzahlen'!H79</f>
        <v>0</v>
      </c>
      <c r="I79" s="270">
        <f>Anlage!I79*'Eingabe Kinderzahlen'!I79</f>
        <v>0</v>
      </c>
      <c r="J79" s="143">
        <f>Anlage!J79*'Eingabe Kinderzahlen'!J79</f>
        <v>0</v>
      </c>
      <c r="K79" s="143">
        <f>Anlage!K79*'Eingabe Kinderzahlen'!K79</f>
        <v>0</v>
      </c>
      <c r="L79" s="143">
        <f>Anlage!L79*'Eingabe Kinderzahlen'!L79</f>
        <v>0</v>
      </c>
      <c r="M79" s="271">
        <f>Anlage!M79*'Eingabe Kinderzahlen'!M79</f>
        <v>0</v>
      </c>
      <c r="N79" s="278">
        <f>Anlage!N79*'Eingabe Kinderzahlen'!N79</f>
        <v>0</v>
      </c>
      <c r="O79" s="2">
        <f>Anlage!O79*'Eingabe Kinderzahlen'!O79</f>
        <v>0</v>
      </c>
      <c r="P79" s="2">
        <f>Anlage!P79*'Eingabe Kinderzahlen'!P79</f>
        <v>0</v>
      </c>
      <c r="Q79" s="2">
        <f>Anlage!Q79*'Eingabe Kinderzahlen'!Q79</f>
        <v>0</v>
      </c>
      <c r="R79" s="279">
        <f>Anlage!R79*'Eingabe Kinderzahlen'!R79</f>
        <v>0</v>
      </c>
      <c r="S79" s="284">
        <f>Anlage!S79*'Eingabe Kinderzahlen'!S79</f>
        <v>0</v>
      </c>
      <c r="T79" s="163">
        <f>Anlage!T79*'Eingabe Kinderzahlen'!T79</f>
        <v>0</v>
      </c>
      <c r="U79" s="163">
        <f>Anlage!U79*'Eingabe Kinderzahlen'!U79</f>
        <v>0</v>
      </c>
      <c r="V79" s="163">
        <f>Anlage!V79*'Eingabe Kinderzahlen'!V79</f>
        <v>0</v>
      </c>
      <c r="W79" s="285">
        <f>Anlage!W79*'Eingabe Kinderzahlen'!W79</f>
        <v>0</v>
      </c>
    </row>
    <row r="80" spans="1:23" hidden="1" x14ac:dyDescent="0.25">
      <c r="A80" s="323">
        <f>Eingabe!A125</f>
        <v>9201</v>
      </c>
      <c r="B80" s="355" t="s">
        <v>6</v>
      </c>
      <c r="C80" s="252">
        <f>Eingabe!D125</f>
        <v>9300</v>
      </c>
      <c r="D80" s="261">
        <f>Anlage!D80*'Eingabe Kinderzahlen'!D80</f>
        <v>0</v>
      </c>
      <c r="E80" s="137">
        <f>Anlage!E80*'Eingabe Kinderzahlen'!E80</f>
        <v>0</v>
      </c>
      <c r="F80" s="137">
        <f>Anlage!F80*'Eingabe Kinderzahlen'!F80</f>
        <v>0</v>
      </c>
      <c r="G80" s="137">
        <f>Anlage!G80*'Eingabe Kinderzahlen'!G80</f>
        <v>0</v>
      </c>
      <c r="H80" s="262">
        <f>Anlage!H80*'Eingabe Kinderzahlen'!H80</f>
        <v>0</v>
      </c>
      <c r="I80" s="270">
        <f>Anlage!I80*'Eingabe Kinderzahlen'!I80</f>
        <v>0</v>
      </c>
      <c r="J80" s="143">
        <f>Anlage!J80*'Eingabe Kinderzahlen'!J80</f>
        <v>0</v>
      </c>
      <c r="K80" s="143">
        <f>Anlage!K80*'Eingabe Kinderzahlen'!K80</f>
        <v>0</v>
      </c>
      <c r="L80" s="143">
        <f>Anlage!L80*'Eingabe Kinderzahlen'!L80</f>
        <v>0</v>
      </c>
      <c r="M80" s="271">
        <f>Anlage!M80*'Eingabe Kinderzahlen'!M80</f>
        <v>0</v>
      </c>
      <c r="N80" s="278">
        <f>Anlage!N80*'Eingabe Kinderzahlen'!N80</f>
        <v>0</v>
      </c>
      <c r="O80" s="2">
        <f>Anlage!O80*'Eingabe Kinderzahlen'!O80</f>
        <v>0</v>
      </c>
      <c r="P80" s="2">
        <f>Anlage!P80*'Eingabe Kinderzahlen'!P80</f>
        <v>0</v>
      </c>
      <c r="Q80" s="2">
        <f>Anlage!Q80*'Eingabe Kinderzahlen'!Q80</f>
        <v>0</v>
      </c>
      <c r="R80" s="279">
        <f>Anlage!R80*'Eingabe Kinderzahlen'!R80</f>
        <v>0</v>
      </c>
      <c r="S80" s="284">
        <f>Anlage!S80*'Eingabe Kinderzahlen'!S80</f>
        <v>0</v>
      </c>
      <c r="T80" s="163">
        <f>Anlage!T80*'Eingabe Kinderzahlen'!T80</f>
        <v>0</v>
      </c>
      <c r="U80" s="163">
        <f>Anlage!U80*'Eingabe Kinderzahlen'!U80</f>
        <v>0</v>
      </c>
      <c r="V80" s="163">
        <f>Anlage!V80*'Eingabe Kinderzahlen'!V80</f>
        <v>0</v>
      </c>
      <c r="W80" s="285">
        <f>Anlage!W80*'Eingabe Kinderzahlen'!W80</f>
        <v>0</v>
      </c>
    </row>
    <row r="81" spans="1:23" ht="30.75" thickBot="1" x14ac:dyDescent="0.3">
      <c r="A81" s="323">
        <f>SUM(C69+1)</f>
        <v>8201</v>
      </c>
      <c r="B81" s="355" t="s">
        <v>7</v>
      </c>
      <c r="C81" s="252"/>
      <c r="D81" s="407">
        <f>Anlage!D81*'Eingabe Kinderzahlen'!D81</f>
        <v>0</v>
      </c>
      <c r="E81" s="408">
        <f>Anlage!E81*'Eingabe Kinderzahlen'!E81</f>
        <v>0</v>
      </c>
      <c r="F81" s="408">
        <f>Anlage!F81*'Eingabe Kinderzahlen'!F81</f>
        <v>0</v>
      </c>
      <c r="G81" s="408">
        <f>Anlage!G81*'Eingabe Kinderzahlen'!G81</f>
        <v>0</v>
      </c>
      <c r="H81" s="409">
        <f>Anlage!H81*'Eingabe Kinderzahlen'!H81</f>
        <v>0</v>
      </c>
      <c r="I81" s="410">
        <f>Anlage!I81*'Eingabe Kinderzahlen'!I81</f>
        <v>0</v>
      </c>
      <c r="J81" s="411">
        <f>Anlage!J81*'Eingabe Kinderzahlen'!J81</f>
        <v>0</v>
      </c>
      <c r="K81" s="411">
        <f>Anlage!K81*'Eingabe Kinderzahlen'!K81</f>
        <v>0</v>
      </c>
      <c r="L81" s="411">
        <f>Anlage!L81*'Eingabe Kinderzahlen'!L81</f>
        <v>0</v>
      </c>
      <c r="M81" s="412">
        <f>Anlage!M81*'Eingabe Kinderzahlen'!M81</f>
        <v>0</v>
      </c>
      <c r="N81" s="413">
        <f>Anlage!N81*'Eingabe Kinderzahlen'!N81</f>
        <v>0</v>
      </c>
      <c r="O81" s="414">
        <f>Anlage!O81*'Eingabe Kinderzahlen'!O81</f>
        <v>0</v>
      </c>
      <c r="P81" s="414">
        <f>Anlage!P81*'Eingabe Kinderzahlen'!P81</f>
        <v>0</v>
      </c>
      <c r="Q81" s="414">
        <f>Anlage!Q81*'Eingabe Kinderzahlen'!Q81</f>
        <v>0</v>
      </c>
      <c r="R81" s="415">
        <f>Anlage!R81*'Eingabe Kinderzahlen'!R81</f>
        <v>0</v>
      </c>
      <c r="S81" s="416">
        <f>Anlage!S81*'Eingabe Kinderzahlen'!S81</f>
        <v>0</v>
      </c>
      <c r="T81" s="417">
        <f>Anlage!T81*'Eingabe Kinderzahlen'!T81</f>
        <v>0</v>
      </c>
      <c r="U81" s="417">
        <f>Anlage!U81*'Eingabe Kinderzahlen'!U81</f>
        <v>0</v>
      </c>
      <c r="V81" s="417">
        <f>Anlage!V81*'Eingabe Kinderzahlen'!V81</f>
        <v>0</v>
      </c>
      <c r="W81" s="418">
        <f>Anlage!W81*'Eingabe Kinderzahlen'!W81</f>
        <v>0</v>
      </c>
    </row>
    <row r="82" spans="1:23" ht="15.75" thickBot="1" x14ac:dyDescent="0.3">
      <c r="A82" s="525" t="s">
        <v>171</v>
      </c>
      <c r="B82" s="525"/>
      <c r="C82" s="461"/>
      <c r="D82" s="286">
        <f>SUM(D8:D81)</f>
        <v>0</v>
      </c>
      <c r="E82" s="287">
        <f t="shared" ref="E82:H82" si="0">SUM(E8:E81)</f>
        <v>0</v>
      </c>
      <c r="F82" s="287">
        <f t="shared" si="0"/>
        <v>0</v>
      </c>
      <c r="G82" s="287">
        <f t="shared" si="0"/>
        <v>0</v>
      </c>
      <c r="H82" s="288">
        <f t="shared" si="0"/>
        <v>0</v>
      </c>
      <c r="I82" s="289">
        <f>SUM(I8:I81)</f>
        <v>0</v>
      </c>
      <c r="J82" s="290">
        <f t="shared" ref="J82:M82" si="1">SUM(J8:J81)</f>
        <v>0</v>
      </c>
      <c r="K82" s="290">
        <f t="shared" si="1"/>
        <v>0</v>
      </c>
      <c r="L82" s="290">
        <f t="shared" si="1"/>
        <v>0</v>
      </c>
      <c r="M82" s="291">
        <f t="shared" si="1"/>
        <v>0</v>
      </c>
      <c r="N82" s="292">
        <f>SUM(N8:N81)</f>
        <v>0</v>
      </c>
      <c r="O82" s="293">
        <f t="shared" ref="O82:R82" si="2">SUM(O8:O81)</f>
        <v>0</v>
      </c>
      <c r="P82" s="293">
        <f t="shared" si="2"/>
        <v>0</v>
      </c>
      <c r="Q82" s="293">
        <f t="shared" si="2"/>
        <v>0</v>
      </c>
      <c r="R82" s="294">
        <f t="shared" si="2"/>
        <v>0</v>
      </c>
      <c r="S82" s="295">
        <f>SUM(S8:S81)</f>
        <v>0</v>
      </c>
      <c r="T82" s="296">
        <f t="shared" ref="T82:W82" si="3">SUM(T8:T81)</f>
        <v>0</v>
      </c>
      <c r="U82" s="296">
        <f t="shared" si="3"/>
        <v>0</v>
      </c>
      <c r="V82" s="296">
        <f t="shared" si="3"/>
        <v>0</v>
      </c>
      <c r="W82" s="297">
        <f t="shared" si="3"/>
        <v>0</v>
      </c>
    </row>
    <row r="84" spans="1:23" ht="15.75" x14ac:dyDescent="0.25">
      <c r="A84" s="563" t="s">
        <v>173</v>
      </c>
      <c r="B84" s="563"/>
      <c r="C84" s="563"/>
      <c r="D84" s="536">
        <f>SUM(D82:W82)</f>
        <v>0</v>
      </c>
      <c r="E84" s="577"/>
      <c r="H84" t="s">
        <v>179</v>
      </c>
      <c r="K84">
        <f>SUM('Kinderzahlen Pauschalen'!D8:W8)</f>
        <v>0</v>
      </c>
    </row>
    <row r="85" spans="1:23" ht="15.75" x14ac:dyDescent="0.25">
      <c r="A85" s="563"/>
      <c r="B85" s="563"/>
      <c r="C85" s="563"/>
      <c r="D85" s="536"/>
      <c r="E85" s="577"/>
      <c r="H85" t="s">
        <v>180</v>
      </c>
      <c r="K85">
        <f>SUM('Kinderzahlen Pauschalen'!D9:W81)</f>
        <v>0</v>
      </c>
    </row>
    <row r="86" spans="1:23" ht="15.75" x14ac:dyDescent="0.25">
      <c r="A86" s="563"/>
      <c r="B86" s="563"/>
      <c r="C86" s="563"/>
      <c r="D86" s="536"/>
      <c r="E86" s="577"/>
    </row>
    <row r="87" spans="1:23" ht="15.75" x14ac:dyDescent="0.25">
      <c r="A87" s="563"/>
      <c r="B87" s="563"/>
      <c r="C87" s="563"/>
      <c r="D87" s="536"/>
      <c r="E87" s="577"/>
    </row>
    <row r="89" spans="1:23" ht="30" customHeight="1" x14ac:dyDescent="0.25">
      <c r="A89" s="578"/>
      <c r="B89" s="578"/>
      <c r="C89" s="578"/>
      <c r="D89" s="536"/>
      <c r="E89" s="536"/>
    </row>
    <row r="90" spans="1:23" ht="15.75" x14ac:dyDescent="0.25">
      <c r="A90" s="579"/>
      <c r="B90" s="579"/>
      <c r="C90" s="579"/>
      <c r="D90" s="536"/>
      <c r="E90" s="536"/>
    </row>
    <row r="91" spans="1:23" ht="15.75" x14ac:dyDescent="0.25">
      <c r="A91" s="579"/>
      <c r="B91" s="579"/>
      <c r="C91" s="579"/>
      <c r="D91" s="536"/>
      <c r="E91" s="536"/>
    </row>
  </sheetData>
  <mergeCells count="19">
    <mergeCell ref="A89:C89"/>
    <mergeCell ref="D89:E89"/>
    <mergeCell ref="A90:C90"/>
    <mergeCell ref="D90:E90"/>
    <mergeCell ref="A91:C91"/>
    <mergeCell ref="D91:E91"/>
    <mergeCell ref="A87:C87"/>
    <mergeCell ref="D87:E87"/>
    <mergeCell ref="A4:C4"/>
    <mergeCell ref="A5:C5"/>
    <mergeCell ref="A6:C6"/>
    <mergeCell ref="A7:C7"/>
    <mergeCell ref="A82:C82"/>
    <mergeCell ref="A84:C84"/>
    <mergeCell ref="D84:E84"/>
    <mergeCell ref="A85:C85"/>
    <mergeCell ref="D85:E85"/>
    <mergeCell ref="A86:C86"/>
    <mergeCell ref="D86:E86"/>
  </mergeCells>
  <printOptions horizontalCentered="1"/>
  <pageMargins left="0.70866141732283472" right="0.70866141732283472" top="0.78740157480314965" bottom="0.78740157480314965" header="0.31496062992125984" footer="0.31496062992125984"/>
  <pageSetup paperSize="9" scale="53" orientation="portrait" r:id="rId1"/>
  <extLst>
    <ext xmlns:x14="http://schemas.microsoft.com/office/spreadsheetml/2009/9/main" uri="{78C0D931-6437-407d-A8EE-F0AAD7539E65}">
      <x14:conditionalFormattings>
        <x14:conditionalFormatting xmlns:xm="http://schemas.microsoft.com/office/excel/2006/main">
          <x14:cfRule type="expression" priority="4" id="{5A61CE79-B39D-4485-9DC0-F6EFAFBF8379}">
            <xm:f>Eingabe!$H$5=Auswahltabelle!$A$7</xm:f>
            <x14:dxf>
              <font>
                <color rgb="FFEBC8C7"/>
              </font>
            </x14:dxf>
          </x14:cfRule>
          <xm:sqref>F6:F7</xm:sqref>
        </x14:conditionalFormatting>
        <x14:conditionalFormatting xmlns:xm="http://schemas.microsoft.com/office/excel/2006/main">
          <x14:cfRule type="expression" priority="3" id="{75EF7743-2688-42FD-A810-47FDAC1C2F1E}">
            <xm:f>Eingabe!$H$5=Auswahltabelle!$A$7</xm:f>
            <x14:dxf>
              <font>
                <color theme="9" tint="0.59996337778862885"/>
              </font>
            </x14:dxf>
          </x14:cfRule>
          <xm:sqref>K6:K7</xm:sqref>
        </x14:conditionalFormatting>
        <x14:conditionalFormatting xmlns:xm="http://schemas.microsoft.com/office/excel/2006/main">
          <x14:cfRule type="expression" priority="2" id="{7B4DBDA3-D863-4D5F-8EEB-06B9C6872493}">
            <xm:f>Eingabe!$H$5=Auswahltabelle!$A$7</xm:f>
            <x14:dxf>
              <font>
                <color theme="4" tint="0.59996337778862885"/>
              </font>
            </x14:dxf>
          </x14:cfRule>
          <xm:sqref>P6:P7</xm:sqref>
        </x14:conditionalFormatting>
        <x14:conditionalFormatting xmlns:xm="http://schemas.microsoft.com/office/excel/2006/main">
          <x14:cfRule type="expression" priority="1" id="{2C7D78B2-EF6F-4D27-9D30-A1B049B89F6E}">
            <xm:f>Eingabe!$H$5=Auswahltabelle!$A$7</xm:f>
            <x14:dxf>
              <font>
                <color theme="6" tint="0.39994506668294322"/>
              </font>
            </x14:dxf>
          </x14:cfRule>
          <xm:sqref>U6:U7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AD82"/>
  <sheetViews>
    <sheetView zoomScale="80" zoomScaleNormal="80" workbookViewId="0">
      <selection activeCell="AA42" sqref="AA42"/>
    </sheetView>
  </sheetViews>
  <sheetFormatPr baseColWidth="10" defaultRowHeight="15" x14ac:dyDescent="0.25"/>
  <cols>
    <col min="1" max="1" width="9.42578125" customWidth="1"/>
    <col min="2" max="2" width="7.28515625" customWidth="1"/>
    <col min="3" max="3" width="10.140625" customWidth="1"/>
    <col min="25" max="25" width="16.85546875" customWidth="1"/>
  </cols>
  <sheetData>
    <row r="1" spans="1:30" ht="18.75" customHeight="1" x14ac:dyDescent="0.25">
      <c r="A1" s="580" t="s">
        <v>198</v>
      </c>
      <c r="B1" s="580"/>
      <c r="C1" s="580"/>
      <c r="D1" s="580"/>
      <c r="E1" s="580"/>
      <c r="F1" s="580"/>
      <c r="G1" s="580"/>
      <c r="H1" s="580"/>
      <c r="I1" s="580"/>
      <c r="J1" s="580"/>
      <c r="K1" s="580"/>
      <c r="L1" s="580"/>
      <c r="M1" s="580"/>
      <c r="N1" s="580"/>
      <c r="O1" s="580"/>
      <c r="P1" s="580"/>
      <c r="Q1" s="580"/>
      <c r="R1" s="580"/>
      <c r="S1" s="580"/>
      <c r="T1" s="580"/>
      <c r="U1" s="580"/>
      <c r="V1" s="580"/>
      <c r="W1" s="580"/>
      <c r="X1" s="580"/>
    </row>
    <row r="2" spans="1:30" ht="18.75" customHeight="1" x14ac:dyDescent="0.25">
      <c r="A2" s="580"/>
      <c r="B2" s="580"/>
      <c r="C2" s="580"/>
      <c r="D2" s="580"/>
      <c r="E2" s="580"/>
      <c r="F2" s="580"/>
      <c r="G2" s="580"/>
      <c r="H2" s="580"/>
      <c r="I2" s="580"/>
      <c r="J2" s="580"/>
      <c r="K2" s="580"/>
      <c r="L2" s="580"/>
      <c r="M2" s="580"/>
      <c r="N2" s="580"/>
      <c r="O2" s="580"/>
      <c r="P2" s="580"/>
      <c r="Q2" s="580"/>
      <c r="R2" s="580"/>
      <c r="S2" s="580"/>
      <c r="T2" s="580"/>
      <c r="U2" s="580"/>
      <c r="V2" s="580"/>
      <c r="W2" s="580"/>
      <c r="X2" s="580"/>
    </row>
    <row r="3" spans="1:30" ht="44.25" customHeight="1" x14ac:dyDescent="0.25">
      <c r="A3" s="580"/>
      <c r="B3" s="580"/>
      <c r="C3" s="580"/>
      <c r="D3" s="580"/>
      <c r="E3" s="580"/>
      <c r="F3" s="580"/>
      <c r="G3" s="580"/>
      <c r="H3" s="580"/>
      <c r="I3" s="580"/>
      <c r="J3" s="580"/>
      <c r="K3" s="580"/>
      <c r="L3" s="580"/>
      <c r="M3" s="580"/>
      <c r="N3" s="580"/>
      <c r="O3" s="580"/>
      <c r="P3" s="580"/>
      <c r="Q3" s="580"/>
      <c r="R3" s="580"/>
      <c r="S3" s="580"/>
      <c r="T3" s="580"/>
      <c r="U3" s="580"/>
      <c r="V3" s="580"/>
      <c r="W3" s="580"/>
      <c r="X3" s="580"/>
    </row>
    <row r="4" spans="1:30" x14ac:dyDescent="0.25">
      <c r="A4" s="474" t="str">
        <f>Eingabe!B48</f>
        <v xml:space="preserve">Familien mit </v>
      </c>
      <c r="B4" s="474"/>
      <c r="C4" s="475"/>
      <c r="D4" t="str">
        <f>Eingabe!E48</f>
        <v>einem Kind</v>
      </c>
      <c r="E4" s="8"/>
      <c r="F4" s="8"/>
      <c r="H4" s="8"/>
      <c r="I4" t="str">
        <f>Eingabe!L48</f>
        <v>zwei Kindern</v>
      </c>
      <c r="K4" s="9"/>
      <c r="L4" s="9"/>
      <c r="N4" s="7" t="str">
        <f>Eingabe!S48</f>
        <v>drei Kindern</v>
      </c>
      <c r="S4" t="str">
        <f>Eingabe!Z48</f>
        <v>vier Kindern</v>
      </c>
    </row>
    <row r="5" spans="1:30" ht="42" hidden="1" customHeight="1" x14ac:dyDescent="0.25">
      <c r="A5" s="520" t="str">
        <f>Eingabe!B50</f>
        <v>prozentuale Erhöhung mit steigendem Betreuungsumgang</v>
      </c>
      <c r="B5" s="521"/>
      <c r="C5" s="574"/>
      <c r="D5" s="117"/>
      <c r="E5" s="118">
        <f>Eingabe!J50</f>
        <v>0.05</v>
      </c>
      <c r="F5" s="118">
        <f>Eingabe!K50</f>
        <v>0.05</v>
      </c>
      <c r="G5" s="18"/>
      <c r="H5" s="119">
        <f>Eingabe!Q50</f>
        <v>0.05</v>
      </c>
      <c r="I5" s="119">
        <f>Eingabe!R50</f>
        <v>0.05</v>
      </c>
      <c r="J5" s="120"/>
      <c r="K5" s="121">
        <f>Eingabe!X50</f>
        <v>0.05</v>
      </c>
      <c r="L5" s="121">
        <f>Eingabe!Y50</f>
        <v>0.05</v>
      </c>
      <c r="M5" s="122"/>
      <c r="N5" s="123">
        <f>Eingabe!AC50</f>
        <v>0.02</v>
      </c>
      <c r="O5" s="123">
        <f>Eingabe!AF50</f>
        <v>0.05</v>
      </c>
    </row>
    <row r="6" spans="1:30" x14ac:dyDescent="0.25">
      <c r="A6" s="522" t="str">
        <f>Eingabe!B51</f>
        <v>Betreuungsumfänge</v>
      </c>
      <c r="B6" s="522"/>
      <c r="C6" s="575"/>
      <c r="D6" s="168" t="str">
        <f>Eingabe!G51</f>
        <v>bis 6h</v>
      </c>
      <c r="E6" s="168" t="str">
        <f>Eingabe!H51</f>
        <v>bis 7h</v>
      </c>
      <c r="F6" s="168" t="str">
        <f>Eingabe!I51</f>
        <v>bis 8h</v>
      </c>
      <c r="G6" s="168" t="str">
        <f>Eingabe!J51</f>
        <v>bis 9h</v>
      </c>
      <c r="H6" s="168" t="str">
        <f>Eingabe!K51</f>
        <v>über 9h</v>
      </c>
      <c r="I6" s="170" t="str">
        <f>Eingabe!G51</f>
        <v>bis 6h</v>
      </c>
      <c r="J6" s="170" t="str">
        <f>Eingabe!H51</f>
        <v>bis 7h</v>
      </c>
      <c r="K6" s="170" t="str">
        <f>Eingabe!I51</f>
        <v>bis 8h</v>
      </c>
      <c r="L6" s="170" t="str">
        <f>Eingabe!J51</f>
        <v>bis 9h</v>
      </c>
      <c r="M6" s="170" t="str">
        <f>Eingabe!K51</f>
        <v>über 9h</v>
      </c>
      <c r="N6" s="172" t="str">
        <f>Eingabe!G51</f>
        <v>bis 6h</v>
      </c>
      <c r="O6" s="172" t="str">
        <f>Eingabe!H51</f>
        <v>bis 7h</v>
      </c>
      <c r="P6" s="172" t="str">
        <f>Eingabe!I51</f>
        <v>bis 8h</v>
      </c>
      <c r="Q6" s="172" t="str">
        <f>Eingabe!J51</f>
        <v>bis 9h</v>
      </c>
      <c r="R6" s="172" t="str">
        <f>Eingabe!K51</f>
        <v>über 9h</v>
      </c>
      <c r="S6" s="173" t="str">
        <f>Eingabe!G51</f>
        <v>bis 6h</v>
      </c>
      <c r="T6" s="173" t="str">
        <f>Eingabe!H51</f>
        <v>bis 7h</v>
      </c>
      <c r="U6" s="173" t="str">
        <f>Eingabe!I51</f>
        <v>bis 8h</v>
      </c>
      <c r="V6" s="173" t="str">
        <f>Eingabe!J51</f>
        <v>bis 9h</v>
      </c>
      <c r="W6" s="173" t="str">
        <f>Eingabe!K51</f>
        <v>über 9h</v>
      </c>
      <c r="Y6" t="s">
        <v>163</v>
      </c>
    </row>
    <row r="7" spans="1:30" ht="15.75" x14ac:dyDescent="0.25">
      <c r="A7" s="523" t="str">
        <f>Eingabe!B52</f>
        <v>Monatsnettoeinkommen</v>
      </c>
      <c r="B7" s="524"/>
      <c r="C7" s="576"/>
      <c r="D7" s="174" t="str">
        <f>Eingabe!G52</f>
        <v>Betrag</v>
      </c>
      <c r="E7" s="174" t="str">
        <f>J7</f>
        <v>Betrag</v>
      </c>
      <c r="F7" s="174" t="str">
        <f>Eingabe!K52</f>
        <v>Betrag</v>
      </c>
      <c r="G7" s="175" t="str">
        <f>Eingabe!J52</f>
        <v>Betrag</v>
      </c>
      <c r="H7" s="175" t="str">
        <f>Eingabe!K52</f>
        <v>Betrag</v>
      </c>
      <c r="I7" s="176" t="str">
        <f>Eingabe!N52</f>
        <v>Betrag</v>
      </c>
      <c r="J7" s="176" t="str">
        <f>Eingabe!J52</f>
        <v>Betrag</v>
      </c>
      <c r="K7" s="176" t="str">
        <f>Eingabe!J52</f>
        <v>Betrag</v>
      </c>
      <c r="L7" s="176" t="str">
        <f>Eingabe!Q52</f>
        <v>Betrag</v>
      </c>
      <c r="M7" s="177" t="str">
        <f>Eingabe!R52</f>
        <v>Betrag</v>
      </c>
      <c r="N7" s="178" t="str">
        <f>Eingabe!U52</f>
        <v>Betrag</v>
      </c>
      <c r="O7" s="178" t="str">
        <f>Eingabe!J52</f>
        <v>Betrag</v>
      </c>
      <c r="P7" s="178" t="str">
        <f>Eingabe!J52</f>
        <v>Betrag</v>
      </c>
      <c r="Q7" s="178" t="str">
        <f>Eingabe!X52</f>
        <v>Betrag</v>
      </c>
      <c r="R7" s="178" t="str">
        <f>Eingabe!Y52</f>
        <v>Betrag</v>
      </c>
      <c r="S7" s="179" t="str">
        <f>Eingabe!AB52</f>
        <v>Betrag</v>
      </c>
      <c r="T7" s="179" t="str">
        <f>Eingabe!J52</f>
        <v>Betrag</v>
      </c>
      <c r="U7" s="179" t="str">
        <f>Eingabe!J52</f>
        <v>Betrag</v>
      </c>
      <c r="V7" s="179" t="str">
        <f>Eingabe!AE52</f>
        <v>Betrag</v>
      </c>
      <c r="W7" s="179" t="str">
        <f>Eingabe!AF52</f>
        <v>Betrag</v>
      </c>
      <c r="Y7" s="351" t="str">
        <f>Eingabe!H5</f>
        <v>bis 3 Jahre</v>
      </c>
    </row>
    <row r="8" spans="1:30" x14ac:dyDescent="0.25">
      <c r="A8" s="152"/>
      <c r="B8" s="152" t="s">
        <v>6</v>
      </c>
      <c r="C8" s="167">
        <f>Eingabe!D53</f>
        <v>1666.67</v>
      </c>
      <c r="D8" s="137">
        <f>IF($A8&gt;$Y$13,Anlage!D8,IF($A8&gt;$Y$12,IF(Anlage!D8&gt;Z$13,Z$13,Anlage!D8),IF($A8&gt;$Y$11,IF(Anlage!D8&gt;Z$12,Z$12,Anlage!D8),IF($A8&gt;$Y$10,IF(Anlage!D8&gt;Z$11,Z$11,Anlage!D8),IF($A8&gt;$Y$9,IF(Anlage!D8&gt;Z$10,Z$10,Anlage!D8),$Z$9)))))</f>
        <v>0</v>
      </c>
      <c r="E8" s="137">
        <f>IF($A8&gt;$Y$13,Anlage!E8,IF($A8&gt;$Y$12,IF(Anlage!E8&gt;AA$13,AA$13,Anlage!E8),IF($A8&gt;$Y$11,IF(Anlage!E8&gt;AA$12,AA$12,Anlage!E8),IF($A8&gt;$Y$10,IF(Anlage!E8&gt;AA$11,AA$11,Anlage!E8),IF($A8&gt;$Y$9,IF(Anlage!E8&gt;AA$10,AA$10,Anlage!E8),$Z$9)))))</f>
        <v>0</v>
      </c>
      <c r="F8" s="137">
        <f>IF($A8&gt;$Y$13,Anlage!F8,IF($A8&gt;$Y$12,IF(Anlage!F8&gt;AB$13,AB$13,Anlage!F8),IF($A8&gt;$Y$11,IF(Anlage!F8&gt;AB$12,AB$12,Anlage!F8),IF($A8&gt;$Y$10,IF(Anlage!F8&gt;AB$11,AB$11,Anlage!F8),IF($A8&gt;$Y$9,IF(Anlage!F8&gt;AB$10,AB$10,Anlage!F8),$Z$9)))))</f>
        <v>0</v>
      </c>
      <c r="G8" s="137">
        <f>IF($A8&gt;$Y$13,Anlage!G8,IF($A8&gt;$Y$12,IF(Anlage!G8&gt;AC$13,AC$13,Anlage!G8),IF($A8&gt;$Y$11,IF(Anlage!G8&gt;AC$12,AC$12,Anlage!G8),IF($A8&gt;$Y$10,IF(Anlage!G8&gt;AC$11,AC$11,Anlage!G8),IF($A8&gt;$Y$9,IF(Anlage!G8&gt;AC$10,AC$10,Anlage!G8),$Z$9)))))</f>
        <v>0</v>
      </c>
      <c r="H8" s="137">
        <f>IF($A8&gt;$Y$13,Anlage!H8,IF($A8&gt;$Y$12,IF(Anlage!H8&gt;AD$13,AD$13,Anlage!H8),IF($A8&gt;$Y$11,IF(Anlage!H8&gt;AD$12,AD$12,Anlage!H8),IF($A8&gt;$Y$10,IF(Anlage!H8&gt;AD$11,AD$11,Anlage!H8),IF($A8&gt;$Y$9,IF(Anlage!H8&gt;AD$10,AD$10,Anlage!H8),$Z$9)))))</f>
        <v>0</v>
      </c>
      <c r="I8" s="143">
        <f>IF($A8&gt;$Y$13,Anlage!I8,IF($A8&gt;$Y$12,IF(Anlage!I8&gt;Z$13,Z$13,Anlage!I8),IF($A8&gt;$Y$11,IF(Anlage!I8&gt;Z$12,Z$12,Anlage!I8),IF($A8&gt;$Y$10,IF(Anlage!I8&gt;Z$11,Z$11,Anlage!I8),IF($A8&gt;$Y$9,IF(Anlage!I8&gt;Z$10,Z$10,Anlage!I8),$Z$9)))))</f>
        <v>0</v>
      </c>
      <c r="J8" s="143">
        <f>IF($A8&gt;$Y$13,Anlage!J8,IF($A8&gt;$Y$12,IF(Anlage!J8&gt;AA$13,AA$13,Anlage!J8),IF($A8&gt;$Y$11,IF(Anlage!J8&gt;AA$12,AA$12,Anlage!J8),IF($A8&gt;$Y$10,IF(Anlage!J8&gt;AA$11,AA$11,Anlage!J8),IF($A8&gt;$Y$9,IF(Anlage!J8&gt;AA$10,AA$10,Anlage!J8),$Z$9)))))</f>
        <v>0</v>
      </c>
      <c r="K8" s="143">
        <f>IF($A8&gt;$Y$13,Anlage!K8,IF($A8&gt;$Y$12,IF(Anlage!K8&gt;AB$13,AB$13,Anlage!K8),IF($A8&gt;$Y$11,IF(Anlage!K8&gt;AB$12,AB$12,Anlage!K8),IF($A8&gt;$Y$10,IF(Anlage!K8&gt;AB$11,AB$11,Anlage!K8),IF($A8&gt;$Y$9,IF(Anlage!K8&gt;AB$10,AB$10,Anlage!K8),$Z$9)))))</f>
        <v>0</v>
      </c>
      <c r="L8" s="143">
        <f>IF($A8&gt;$Y$13,Anlage!L8,IF($A8&gt;$Y$12,IF(Anlage!L8&gt;AC$13,AC$13,Anlage!L8),IF($A8&gt;$Y$11,IF(Anlage!L8&gt;AC$12,AC$12,Anlage!L8),IF($A8&gt;$Y$10,IF(Anlage!L8&gt;AC$11,AC$11,Anlage!L8),IF($A8&gt;$Y$9,IF(Anlage!L8&gt;AC$10,AC$10,Anlage!L8),$Z$9)))))</f>
        <v>0</v>
      </c>
      <c r="M8" s="143">
        <f>IF($A8&gt;$Y$13,Anlage!M8,IF($A8&gt;$Y$12,IF(Anlage!M8&gt;AD$13,AD$13,Anlage!M8),IF($A8&gt;$Y$11,IF(Anlage!M8&gt;AD$12,AD$12,Anlage!M8),IF($A8&gt;$Y$10,IF(Anlage!M8&gt;AD$11,AD$11,Anlage!M8),IF($A8&gt;$Y$9,IF(Anlage!M8&gt;AD$10,AD$10,Anlage!M8),$Z$9)))))</f>
        <v>0</v>
      </c>
      <c r="N8" s="2">
        <f>IF($A8&gt;$Y$13,Anlage!N8,IF($A8&gt;$Y$12,IF(Anlage!N8&gt;Z$13,Z$13,Anlage!N8),IF($A8&gt;$Y$11,IF(Anlage!N8&gt;Z$12,Z$12,Anlage!N8),IF($A8&gt;$Y$10,IF(Anlage!N8&gt;Z$11,Z$11,Anlage!N8),IF($A8&gt;$Y$9,IF(Anlage!N8&gt;Z$10,Z$10,Anlage!N8),$Z$9)))))</f>
        <v>0</v>
      </c>
      <c r="O8" s="2">
        <f>IF($A8&gt;$Y$13,Anlage!O8,IF($A8&gt;$Y$12,IF(Anlage!O8&gt;AA$13,AA$13,Anlage!O8),IF($A8&gt;$Y$11,IF(Anlage!O8&gt;AA$12,AA$12,Anlage!O8),IF($A8&gt;$Y$10,IF(Anlage!O8&gt;AA$11,AA$11,Anlage!O8),IF($A8&gt;$Y$9,IF(Anlage!O8&gt;AA$10,AA$10,Anlage!O8),$Z$9)))))</f>
        <v>0</v>
      </c>
      <c r="P8" s="2">
        <f>IF($A8&gt;$Y$13,Anlage!P8,IF($A8&gt;$Y$12,IF(Anlage!P8&gt;AB$13,AB$13,Anlage!P8),IF($A8&gt;$Y$11,IF(Anlage!P8&gt;AB$12,AB$12,Anlage!P8),IF($A8&gt;$Y$10,IF(Anlage!P8&gt;AB$11,AB$11,Anlage!P8),IF($A8&gt;$Y$9,IF(Anlage!P8&gt;AB$10,AB$10,Anlage!P8),$Z$9)))))</f>
        <v>0</v>
      </c>
      <c r="Q8" s="2">
        <f>IF($A8&gt;$Y$13,Anlage!Q8,IF($A8&gt;$Y$12,IF(Anlage!Q8&gt;AC$13,AC$13,Anlage!Q8),IF($A8&gt;$Y$11,IF(Anlage!Q8&gt;AC$12,AC$12,Anlage!Q8),IF($A8&gt;$Y$10,IF(Anlage!Q8&gt;AC$11,AC$11,Anlage!Q8),IF($A8&gt;$Y$9,IF(Anlage!Q8&gt;AC$10,AC$10,Anlage!Q8),$Z$9)))))</f>
        <v>0</v>
      </c>
      <c r="R8" s="2">
        <f>IF($A8&gt;$Y$13,Anlage!R8,IF($A8&gt;$Y$12,IF(Anlage!R8&gt;AD$13,AD$13,Anlage!R8),IF($A8&gt;$Y$11,IF(Anlage!R8&gt;AD$12,AD$12,Anlage!R8),IF($A8&gt;$Y$10,IF(Anlage!R8&gt;AD$11,AD$11,Anlage!R8),IF($A8&gt;$Y$9,IF(Anlage!R8&gt;AD$10,AD$10,Anlage!R8),$Z$9)))))</f>
        <v>0</v>
      </c>
      <c r="S8" s="163">
        <f>IF($A8&gt;$Y$13,Anlage!S8,IF($A8&gt;$Y$12,IF(Anlage!S8&gt;Z$13,Z$13,Anlage!S8),IF($A8&gt;$Y$11,IF(Anlage!S8&gt;Z$12,Z$12,Anlage!S8),IF($A8&gt;$Y$10,IF(Anlage!S8&gt;Z$11,Z$11,Anlage!S8),IF($A8&gt;$Y$9,IF(Anlage!S8&gt;Z$10,Z$10,Anlage!S8),$Z$9)))))</f>
        <v>0</v>
      </c>
      <c r="T8" s="163">
        <f>IF($A8&gt;$Y$13,Anlage!T8,IF($A8&gt;$Y$12,IF(Anlage!T8&gt;AA$13,AA$13,Anlage!T8),IF($A8&gt;$Y$11,IF(Anlage!T8&gt;AA$12,AA$12,Anlage!T8),IF($A8&gt;$Y$10,IF(Anlage!T8&gt;AA$11,AA$11,Anlage!T8),IF($A8&gt;$Y$9,IF(Anlage!T8&gt;AA$10,AA$10,Anlage!T8),$Z$9)))))</f>
        <v>0</v>
      </c>
      <c r="U8" s="163">
        <f>IF($A8&gt;$Y$13,Anlage!U8,IF($A8&gt;$Y$12,IF(Anlage!U8&gt;AB$13,AB$13,Anlage!U8),IF($A8&gt;$Y$11,IF(Anlage!U8&gt;AB$12,AB$12,Anlage!U8),IF($A8&gt;$Y$10,IF(Anlage!U8&gt;AB$11,AB$11,Anlage!U8),IF($A8&gt;$Y$9,IF(Anlage!U8&gt;AB$10,AB$10,Anlage!U8),$Z$9)))))</f>
        <v>0</v>
      </c>
      <c r="V8" s="163">
        <f>IF($A8&gt;$Y$13,Anlage!V8,IF($A8&gt;$Y$12,IF(Anlage!V8&gt;AC$13,AC$13,Anlage!V8),IF($A8&gt;$Y$11,IF(Anlage!V8&gt;AC$12,AC$12,Anlage!V8),IF($A8&gt;$Y$10,IF(Anlage!V8&gt;AC$11,AC$11,Anlage!V8),IF($A8&gt;$Y$9,IF(Anlage!V8&gt;AC$10,AC$10,Anlage!V8),$Z$9)))))</f>
        <v>0</v>
      </c>
      <c r="W8" s="163">
        <f>IF($A8&gt;$Y$13,Anlage!W8,IF($A8&gt;$Y$12,IF(Anlage!W8&gt;AD$13,AD$13,Anlage!W8),IF($A8&gt;$Y$11,IF(Anlage!W8&gt;AD$12,AD$12,Anlage!W8),IF($A8&gt;$Y$10,IF(Anlage!W8&gt;AD$11,AD$11,Anlage!W8),IF($A8&gt;$Y$9,IF(Anlage!W8&gt;AD$10,AD$10,Anlage!W8),$Z$9)))))</f>
        <v>0</v>
      </c>
      <c r="Y8" s="352" t="s">
        <v>164</v>
      </c>
      <c r="Z8" s="352" t="s">
        <v>165</v>
      </c>
      <c r="AA8" s="352" t="s">
        <v>166</v>
      </c>
      <c r="AB8" s="352" t="s">
        <v>167</v>
      </c>
      <c r="AC8" s="352" t="s">
        <v>168</v>
      </c>
      <c r="AD8" s="352" t="s">
        <v>169</v>
      </c>
    </row>
    <row r="9" spans="1:30" x14ac:dyDescent="0.25">
      <c r="A9" s="353">
        <f>Eingabe!A54</f>
        <v>1666.68</v>
      </c>
      <c r="B9" s="152" t="s">
        <v>6</v>
      </c>
      <c r="C9" s="154">
        <f>Eingabe!D54</f>
        <v>2200</v>
      </c>
      <c r="D9" s="137">
        <f>IF($A9&gt;$Y$13,Anlage!D9,IF($A9&gt;$Y$12,IF(Anlage!D9&gt;Z$13,Z$13,Anlage!D9),IF($A9&gt;$Y$11,IF(Anlage!D9&gt;Z$12,Z$12,Anlage!D9),IF($A9&gt;$Y$10,IF(Anlage!D9&gt;Z$11,Z$11,Anlage!D9),IF($A9&gt;$Y$9,IF(Anlage!D9&gt;Z$10,Z$10,Anlage!D9),$Z$9)))))</f>
        <v>0</v>
      </c>
      <c r="E9" s="137">
        <f>IF($A9&gt;$Y$13,Anlage!E9,IF($A9&gt;$Y$12,IF(Anlage!E9&gt;AA$13,AA$13,Anlage!E9),IF($A9&gt;$Y$11,IF(Anlage!E9&gt;AA$12,AA$12,Anlage!E9),IF($A9&gt;$Y$10,IF(Anlage!E9&gt;AA$11,AA$11,Anlage!E9),IF($A9&gt;$Y$9,IF(Anlage!E9&gt;AA$10,AA$10,Anlage!E9),$Z$9)))))</f>
        <v>0</v>
      </c>
      <c r="F9" s="137">
        <f>IF($A9&gt;$Y$13,Anlage!F9,IF($A9&gt;$Y$12,IF(Anlage!F9&gt;AB$13,AB$13,Anlage!F9),IF($A9&gt;$Y$11,IF(Anlage!F9&gt;AB$12,AB$12,Anlage!F9),IF($A9&gt;$Y$10,IF(Anlage!F9&gt;AB$11,AB$11,Anlage!F9),IF($A9&gt;$Y$9,IF(Anlage!F9&gt;AB$10,AB$10,Anlage!F9),$Z$9)))))</f>
        <v>0</v>
      </c>
      <c r="G9" s="137">
        <f>IF($A9&gt;$Y$13,Anlage!G9,IF($A9&gt;$Y$12,IF(Anlage!G9&gt;AC$13,AC$13,Anlage!G9),IF($A9&gt;$Y$11,IF(Anlage!G9&gt;AC$12,AC$12,Anlage!G9),IF($A9&gt;$Y$10,IF(Anlage!G9&gt;AC$11,AC$11,Anlage!G9),IF($A9&gt;$Y$9,IF(Anlage!G9&gt;AC$10,AC$10,Anlage!G9),$Z$9)))))</f>
        <v>0</v>
      </c>
      <c r="H9" s="137">
        <f>IF($A9&gt;$Y$13,Anlage!H9,IF($A9&gt;$Y$12,IF(Anlage!H9&gt;AD$13,AD$13,Anlage!H9),IF($A9&gt;$Y$11,IF(Anlage!H9&gt;AD$12,AD$12,Anlage!H9),IF($A9&gt;$Y$10,IF(Anlage!H9&gt;AD$11,AD$11,Anlage!H9),IF($A9&gt;$Y$9,IF(Anlage!H9&gt;AD$10,AD$10,Anlage!H9),$Z$9)))))</f>
        <v>0</v>
      </c>
      <c r="I9" s="143">
        <f>IF($A9&gt;$Y$13,Anlage!I9,IF($A9&gt;$Y$12,IF(Anlage!I9&gt;Z$13,Z$13,Anlage!I9),IF($A9&gt;$Y$11,IF(Anlage!I9&gt;Z$12,Z$12,Anlage!I9),IF($A9&gt;$Y$10,IF(Anlage!I9&gt;Z$11,Z$11,Anlage!I9),IF($A9&gt;$Y$9,IF(Anlage!I9&gt;Z$10,Z$10,Anlage!I9),$Z$9)))))</f>
        <v>0</v>
      </c>
      <c r="J9" s="143">
        <f>IF($A9&gt;$Y$13,Anlage!J9,IF($A9&gt;$Y$12,IF(Anlage!J9&gt;AA$13,AA$13,Anlage!J9),IF($A9&gt;$Y$11,IF(Anlage!J9&gt;AA$12,AA$12,Anlage!J9),IF($A9&gt;$Y$10,IF(Anlage!J9&gt;AA$11,AA$11,Anlage!J9),IF($A9&gt;$Y$9,IF(Anlage!J9&gt;AA$10,AA$10,Anlage!J9),$Z$9)))))</f>
        <v>0</v>
      </c>
      <c r="K9" s="143">
        <f>IF($A9&gt;$Y$13,Anlage!K9,IF($A9&gt;$Y$12,IF(Anlage!K9&gt;AB$13,AB$13,Anlage!K9),IF($A9&gt;$Y$11,IF(Anlage!K9&gt;AB$12,AB$12,Anlage!K9),IF($A9&gt;$Y$10,IF(Anlage!K9&gt;AB$11,AB$11,Anlage!K9),IF($A9&gt;$Y$9,IF(Anlage!K9&gt;AB$10,AB$10,Anlage!K9),$Z$9)))))</f>
        <v>0</v>
      </c>
      <c r="L9" s="143">
        <f>IF($A9&gt;$Y$13,Anlage!L9,IF($A9&gt;$Y$12,IF(Anlage!L9&gt;AC$13,AC$13,Anlage!L9),IF($A9&gt;$Y$11,IF(Anlage!L9&gt;AC$12,AC$12,Anlage!L9),IF($A9&gt;$Y$10,IF(Anlage!L9&gt;AC$11,AC$11,Anlage!L9),IF($A9&gt;$Y$9,IF(Anlage!L9&gt;AC$10,AC$10,Anlage!L9),$Z$9)))))</f>
        <v>0</v>
      </c>
      <c r="M9" s="143">
        <f>IF($A9&gt;$Y$13,Anlage!M9,IF($A9&gt;$Y$12,IF(Anlage!M9&gt;AD$13,AD$13,Anlage!M9),IF($A9&gt;$Y$11,IF(Anlage!M9&gt;AD$12,AD$12,Anlage!M9),IF($A9&gt;$Y$10,IF(Anlage!M9&gt;AD$11,AD$11,Anlage!M9),IF($A9&gt;$Y$9,IF(Anlage!M9&gt;AD$10,AD$10,Anlage!M9),$Z$9)))))</f>
        <v>0</v>
      </c>
      <c r="N9" s="2">
        <f>IF($A9&gt;$Y$13,Anlage!N9,IF($A9&gt;$Y$12,IF(Anlage!N9&gt;Z$13,Z$13,Anlage!N9),IF($A9&gt;$Y$11,IF(Anlage!N9&gt;Z$12,Z$12,Anlage!N9),IF($A9&gt;$Y$10,IF(Anlage!N9&gt;Z$11,Z$11,Anlage!N9),IF($A9&gt;$Y$9,IF(Anlage!N9&gt;Z$10,Z$10,Anlage!N9),$Z$9)))))</f>
        <v>0</v>
      </c>
      <c r="O9" s="2">
        <f>IF($A9&gt;$Y$13,Anlage!O9,IF($A9&gt;$Y$12,IF(Anlage!O9&gt;AA$13,AA$13,Anlage!O9),IF($A9&gt;$Y$11,IF(Anlage!O9&gt;AA$12,AA$12,Anlage!O9),IF($A9&gt;$Y$10,IF(Anlage!O9&gt;AA$11,AA$11,Anlage!O9),IF($A9&gt;$Y$9,IF(Anlage!O9&gt;AA$10,AA$10,Anlage!O9),$Z$9)))))</f>
        <v>0</v>
      </c>
      <c r="P9" s="2">
        <f>IF($A9&gt;$Y$13,Anlage!P9,IF($A9&gt;$Y$12,IF(Anlage!P9&gt;AB$13,AB$13,Anlage!P9),IF($A9&gt;$Y$11,IF(Anlage!P9&gt;AB$12,AB$12,Anlage!P9),IF($A9&gt;$Y$10,IF(Anlage!P9&gt;AB$11,AB$11,Anlage!P9),IF($A9&gt;$Y$9,IF(Anlage!P9&gt;AB$10,AB$10,Anlage!P9),$Z$9)))))</f>
        <v>0</v>
      </c>
      <c r="Q9" s="2">
        <f>IF($A9&gt;$Y$13,Anlage!Q9,IF($A9&gt;$Y$12,IF(Anlage!Q9&gt;AC$13,AC$13,Anlage!Q9),IF($A9&gt;$Y$11,IF(Anlage!Q9&gt;AC$12,AC$12,Anlage!Q9),IF($A9&gt;$Y$10,IF(Anlage!Q9&gt;AC$11,AC$11,Anlage!Q9),IF($A9&gt;$Y$9,IF(Anlage!Q9&gt;AC$10,AC$10,Anlage!Q9),$Z$9)))))</f>
        <v>0</v>
      </c>
      <c r="R9" s="2">
        <f>IF($A9&gt;$Y$13,Anlage!R9,IF($A9&gt;$Y$12,IF(Anlage!R9&gt;AD$13,AD$13,Anlage!R9),IF($A9&gt;$Y$11,IF(Anlage!R9&gt;AD$12,AD$12,Anlage!R9),IF($A9&gt;$Y$10,IF(Anlage!R9&gt;AD$11,AD$11,Anlage!R9),IF($A9&gt;$Y$9,IF(Anlage!R9&gt;AD$10,AD$10,Anlage!R9),$Z$9)))))</f>
        <v>0</v>
      </c>
      <c r="S9" s="163">
        <f>IF($A9&gt;$Y$13,Anlage!S9,IF($A9&gt;$Y$12,IF(Anlage!S9&gt;Z$13,Z$13,Anlage!S9),IF($A9&gt;$Y$11,IF(Anlage!S9&gt;Z$12,Z$12,Anlage!S9),IF($A9&gt;$Y$10,IF(Anlage!S9&gt;Z$11,Z$11,Anlage!S9),IF($A9&gt;$Y$9,IF(Anlage!S9&gt;Z$10,Z$10,Anlage!S9),$Z$9)))))</f>
        <v>0</v>
      </c>
      <c r="T9" s="163">
        <f>IF($A9&gt;$Y$13,Anlage!T9,IF($A9&gt;$Y$12,IF(Anlage!T9&gt;AA$13,AA$13,Anlage!T9),IF($A9&gt;$Y$11,IF(Anlage!T9&gt;AA$12,AA$12,Anlage!T9),IF($A9&gt;$Y$10,IF(Anlage!T9&gt;AA$11,AA$11,Anlage!T9),IF($A9&gt;$Y$9,IF(Anlage!T9&gt;AA$10,AA$10,Anlage!T9),$Z$9)))))</f>
        <v>0</v>
      </c>
      <c r="U9" s="163">
        <f>IF($A9&gt;$Y$13,Anlage!U9,IF($A9&gt;$Y$12,IF(Anlage!U9&gt;AB$13,AB$13,Anlage!U9),IF($A9&gt;$Y$11,IF(Anlage!U9&gt;AB$12,AB$12,Anlage!U9),IF($A9&gt;$Y$10,IF(Anlage!U9&gt;AB$11,AB$11,Anlage!U9),IF($A9&gt;$Y$9,IF(Anlage!U9&gt;AB$10,AB$10,Anlage!U9),$Z$9)))))</f>
        <v>0</v>
      </c>
      <c r="V9" s="163">
        <f>IF($A9&gt;$Y$13,Anlage!V9,IF($A9&gt;$Y$12,IF(Anlage!V9&gt;AC$13,AC$13,Anlage!V9),IF($A9&gt;$Y$11,IF(Anlage!V9&gt;AC$12,AC$12,Anlage!V9),IF($A9&gt;$Y$10,IF(Anlage!V9&gt;AC$11,AC$11,Anlage!V9),IF($A9&gt;$Y$9,IF(Anlage!V9&gt;AC$10,AC$10,Anlage!V9),$Z$9)))))</f>
        <v>0</v>
      </c>
      <c r="W9" s="163">
        <f>IF($A9&gt;$Y$13,Anlage!W9,IF($A9&gt;$Y$12,IF(Anlage!W9&gt;AD$13,AD$13,Anlage!W9),IF($A9&gt;$Y$11,IF(Anlage!W9&gt;AD$12,AD$12,Anlage!W9),IF($A9&gt;$Y$10,IF(Anlage!W9&gt;AD$11,AD$11,Anlage!W9),IF($A9&gt;$Y$9,IF(Anlage!W9&gt;AD$10,AD$10,Anlage!W9),$Z$9)))))</f>
        <v>0</v>
      </c>
      <c r="Y9" s="354">
        <f>Auswahltabelle!B13</f>
        <v>2916.6666666666665</v>
      </c>
      <c r="Z9" s="352">
        <f>IF(Eingabe!$H$5=Auswahltabelle!$A$5,Auswahltabelle!C13,IF(Eingabe!$H$5=Auswahltabelle!$A$6,Auswahltabelle!C21,Auswahltabelle!$C30))</f>
        <v>0</v>
      </c>
      <c r="AA9" s="352">
        <f>IF(Eingabe!$H$5=Auswahltabelle!$A$5,Auswahltabelle!D13,IF(Eingabe!$H$5=Auswahltabelle!$A$6,Auswahltabelle!D21,Auswahltabelle!$C30))</f>
        <v>0</v>
      </c>
      <c r="AB9" s="352">
        <f>IF(Eingabe!$H$5=Auswahltabelle!$A$5,Auswahltabelle!E13,IF(Eingabe!$H$5=Auswahltabelle!$A$6,Auswahltabelle!E21,Auswahltabelle!$C30))</f>
        <v>0</v>
      </c>
      <c r="AC9" s="352">
        <f>IF(Eingabe!$H$5=Auswahltabelle!$A$5,Auswahltabelle!F13,IF(Eingabe!$H$5=Auswahltabelle!$A$6,Auswahltabelle!F21,Auswahltabelle!$C30))</f>
        <v>0</v>
      </c>
      <c r="AD9" s="352">
        <f>IF(Eingabe!$H$5=Auswahltabelle!$A$5,Auswahltabelle!G13,IF(Eingabe!$H$5=Auswahltabelle!$A$6,Auswahltabelle!G21,Auswahltabelle!$C30))</f>
        <v>0</v>
      </c>
    </row>
    <row r="10" spans="1:30" x14ac:dyDescent="0.25">
      <c r="A10" s="323">
        <f>Eingabe!A55</f>
        <v>2201</v>
      </c>
      <c r="B10" s="152" t="s">
        <v>6</v>
      </c>
      <c r="C10" s="154">
        <f>Eingabe!D55</f>
        <v>2300</v>
      </c>
      <c r="D10" s="137">
        <f>IF($A10&gt;$Y$13,Anlage!D10,IF($A10&gt;$Y$12,IF(Anlage!D10&gt;Z$13,Z$13,Anlage!D10),IF($A10&gt;$Y$11,IF(Anlage!D10&gt;Z$12,Z$12,Anlage!D10),IF($A10&gt;$Y$10,IF(Anlage!D10&gt;Z$11,Z$11,Anlage!D10),IF($A10&gt;$Y$9,IF(Anlage!D10&gt;Z$10,Z$10,Anlage!D10),$Z$9)))))</f>
        <v>0</v>
      </c>
      <c r="E10" s="137">
        <f>IF($A10&gt;$Y$13,Anlage!E10,IF($A10&gt;$Y$12,IF(Anlage!E10&gt;AA$13,AA$13,Anlage!E10),IF($A10&gt;$Y$11,IF(Anlage!E10&gt;AA$12,AA$12,Anlage!E10),IF($A10&gt;$Y$10,IF(Anlage!E10&gt;AA$11,AA$11,Anlage!E10),IF($A10&gt;$Y$9,IF(Anlage!E10&gt;AA$10,AA$10,Anlage!E10),$Z$9)))))</f>
        <v>0</v>
      </c>
      <c r="F10" s="137">
        <f>IF($A10&gt;$Y$13,Anlage!F10,IF($A10&gt;$Y$12,IF(Anlage!F10&gt;AB$13,AB$13,Anlage!F10),IF($A10&gt;$Y$11,IF(Anlage!F10&gt;AB$12,AB$12,Anlage!F10),IF($A10&gt;$Y$10,IF(Anlage!F10&gt;AB$11,AB$11,Anlage!F10),IF($A10&gt;$Y$9,IF(Anlage!F10&gt;AB$10,AB$10,Anlage!F10),$Z$9)))))</f>
        <v>0</v>
      </c>
      <c r="G10" s="137">
        <f>IF($A10&gt;$Y$13,Anlage!G10,IF($A10&gt;$Y$12,IF(Anlage!G10&gt;AC$13,AC$13,Anlage!G10),IF($A10&gt;$Y$11,IF(Anlage!G10&gt;AC$12,AC$12,Anlage!G10),IF($A10&gt;$Y$10,IF(Anlage!G10&gt;AC$11,AC$11,Anlage!G10),IF($A10&gt;$Y$9,IF(Anlage!G10&gt;AC$10,AC$10,Anlage!G10),$Z$9)))))</f>
        <v>0</v>
      </c>
      <c r="H10" s="137">
        <f>IF($A10&gt;$Y$13,Anlage!H10,IF($A10&gt;$Y$12,IF(Anlage!H10&gt;AD$13,AD$13,Anlage!H10),IF($A10&gt;$Y$11,IF(Anlage!H10&gt;AD$12,AD$12,Anlage!H10),IF($A10&gt;$Y$10,IF(Anlage!H10&gt;AD$11,AD$11,Anlage!H10),IF($A10&gt;$Y$9,IF(Anlage!H10&gt;AD$10,AD$10,Anlage!H10),$Z$9)))))</f>
        <v>0</v>
      </c>
      <c r="I10" s="143">
        <f>IF($A10&gt;$Y$13,Anlage!I10,IF($A10&gt;$Y$12,IF(Anlage!I10&gt;Z$13,Z$13,Anlage!I10),IF($A10&gt;$Y$11,IF(Anlage!I10&gt;Z$12,Z$12,Anlage!I10),IF($A10&gt;$Y$10,IF(Anlage!I10&gt;Z$11,Z$11,Anlage!I10),IF($A10&gt;$Y$9,IF(Anlage!I10&gt;Z$10,Z$10,Anlage!I10),$Z$9)))))</f>
        <v>0</v>
      </c>
      <c r="J10" s="143">
        <f>IF($A10&gt;$Y$13,Anlage!J10,IF($A10&gt;$Y$12,IF(Anlage!J10&gt;AA$13,AA$13,Anlage!J10),IF($A10&gt;$Y$11,IF(Anlage!J10&gt;AA$12,AA$12,Anlage!J10),IF($A10&gt;$Y$10,IF(Anlage!J10&gt;AA$11,AA$11,Anlage!J10),IF($A10&gt;$Y$9,IF(Anlage!J10&gt;AA$10,AA$10,Anlage!J10),$Z$9)))))</f>
        <v>0</v>
      </c>
      <c r="K10" s="143">
        <f>IF($A10&gt;$Y$13,Anlage!K10,IF($A10&gt;$Y$12,IF(Anlage!K10&gt;AB$13,AB$13,Anlage!K10),IF($A10&gt;$Y$11,IF(Anlage!K10&gt;AB$12,AB$12,Anlage!K10),IF($A10&gt;$Y$10,IF(Anlage!K10&gt;AB$11,AB$11,Anlage!K10),IF($A10&gt;$Y$9,IF(Anlage!K10&gt;AB$10,AB$10,Anlage!K10),$Z$9)))))</f>
        <v>0</v>
      </c>
      <c r="L10" s="143">
        <f>IF($A10&gt;$Y$13,Anlage!L10,IF($A10&gt;$Y$12,IF(Anlage!L10&gt;AC$13,AC$13,Anlage!L10),IF($A10&gt;$Y$11,IF(Anlage!L10&gt;AC$12,AC$12,Anlage!L10),IF($A10&gt;$Y$10,IF(Anlage!L10&gt;AC$11,AC$11,Anlage!L10),IF($A10&gt;$Y$9,IF(Anlage!L10&gt;AC$10,AC$10,Anlage!L10),$Z$9)))))</f>
        <v>0</v>
      </c>
      <c r="M10" s="143">
        <f>IF($A10&gt;$Y$13,Anlage!M10,IF($A10&gt;$Y$12,IF(Anlage!M10&gt;AD$13,AD$13,Anlage!M10),IF($A10&gt;$Y$11,IF(Anlage!M10&gt;AD$12,AD$12,Anlage!M10),IF($A10&gt;$Y$10,IF(Anlage!M10&gt;AD$11,AD$11,Anlage!M10),IF($A10&gt;$Y$9,IF(Anlage!M10&gt;AD$10,AD$10,Anlage!M10),$Z$9)))))</f>
        <v>0</v>
      </c>
      <c r="N10" s="2">
        <f>IF($A10&gt;$Y$13,Anlage!N10,IF($A10&gt;$Y$12,IF(Anlage!N10&gt;Z$13,Z$13,Anlage!N10),IF($A10&gt;$Y$11,IF(Anlage!N10&gt;Z$12,Z$12,Anlage!N10),IF($A10&gt;$Y$10,IF(Anlage!N10&gt;Z$11,Z$11,Anlage!N10),IF($A10&gt;$Y$9,IF(Anlage!N10&gt;Z$10,Z$10,Anlage!N10),$Z$9)))))</f>
        <v>0</v>
      </c>
      <c r="O10" s="2">
        <f>IF($A10&gt;$Y$13,Anlage!O10,IF($A10&gt;$Y$12,IF(Anlage!O10&gt;AA$13,AA$13,Anlage!O10),IF($A10&gt;$Y$11,IF(Anlage!O10&gt;AA$12,AA$12,Anlage!O10),IF($A10&gt;$Y$10,IF(Anlage!O10&gt;AA$11,AA$11,Anlage!O10),IF($A10&gt;$Y$9,IF(Anlage!O10&gt;AA$10,AA$10,Anlage!O10),$Z$9)))))</f>
        <v>0</v>
      </c>
      <c r="P10" s="2">
        <f>IF($A10&gt;$Y$13,Anlage!P10,IF($A10&gt;$Y$12,IF(Anlage!P10&gt;AB$13,AB$13,Anlage!P10),IF($A10&gt;$Y$11,IF(Anlage!P10&gt;AB$12,AB$12,Anlage!P10),IF($A10&gt;$Y$10,IF(Anlage!P10&gt;AB$11,AB$11,Anlage!P10),IF($A10&gt;$Y$9,IF(Anlage!P10&gt;AB$10,AB$10,Anlage!P10),$Z$9)))))</f>
        <v>0</v>
      </c>
      <c r="Q10" s="2">
        <f>IF($A10&gt;$Y$13,Anlage!Q10,IF($A10&gt;$Y$12,IF(Anlage!Q10&gt;AC$13,AC$13,Anlage!Q10),IF($A10&gt;$Y$11,IF(Anlage!Q10&gt;AC$12,AC$12,Anlage!Q10),IF($A10&gt;$Y$10,IF(Anlage!Q10&gt;AC$11,AC$11,Anlage!Q10),IF($A10&gt;$Y$9,IF(Anlage!Q10&gt;AC$10,AC$10,Anlage!Q10),$Z$9)))))</f>
        <v>0</v>
      </c>
      <c r="R10" s="2">
        <f>IF($A10&gt;$Y$13,Anlage!R10,IF($A10&gt;$Y$12,IF(Anlage!R10&gt;AD$13,AD$13,Anlage!R10),IF($A10&gt;$Y$11,IF(Anlage!R10&gt;AD$12,AD$12,Anlage!R10),IF($A10&gt;$Y$10,IF(Anlage!R10&gt;AD$11,AD$11,Anlage!R10),IF($A10&gt;$Y$9,IF(Anlage!R10&gt;AD$10,AD$10,Anlage!R10),$Z$9)))))</f>
        <v>0</v>
      </c>
      <c r="S10" s="163">
        <f>IF($A10&gt;$Y$13,Anlage!S10,IF($A10&gt;$Y$12,IF(Anlage!S10&gt;Z$13,Z$13,Anlage!S10),IF($A10&gt;$Y$11,IF(Anlage!S10&gt;Z$12,Z$12,Anlage!S10),IF($A10&gt;$Y$10,IF(Anlage!S10&gt;Z$11,Z$11,Anlage!S10),IF($A10&gt;$Y$9,IF(Anlage!S10&gt;Z$10,Z$10,Anlage!S10),$Z$9)))))</f>
        <v>0</v>
      </c>
      <c r="T10" s="163">
        <f>IF($A10&gt;$Y$13,Anlage!T10,IF($A10&gt;$Y$12,IF(Anlage!T10&gt;AA$13,AA$13,Anlage!T10),IF($A10&gt;$Y$11,IF(Anlage!T10&gt;AA$12,AA$12,Anlage!T10),IF($A10&gt;$Y$10,IF(Anlage!T10&gt;AA$11,AA$11,Anlage!T10),IF($A10&gt;$Y$9,IF(Anlage!T10&gt;AA$10,AA$10,Anlage!T10),$Z$9)))))</f>
        <v>0</v>
      </c>
      <c r="U10" s="163">
        <f>IF($A10&gt;$Y$13,Anlage!U10,IF($A10&gt;$Y$12,IF(Anlage!U10&gt;AB$13,AB$13,Anlage!U10),IF($A10&gt;$Y$11,IF(Anlage!U10&gt;AB$12,AB$12,Anlage!U10),IF($A10&gt;$Y$10,IF(Anlage!U10&gt;AB$11,AB$11,Anlage!U10),IF($A10&gt;$Y$9,IF(Anlage!U10&gt;AB$10,AB$10,Anlage!U10),$Z$9)))))</f>
        <v>0</v>
      </c>
      <c r="V10" s="163">
        <f>IF($A10&gt;$Y$13,Anlage!V10,IF($A10&gt;$Y$12,IF(Anlage!V10&gt;AC$13,AC$13,Anlage!V10),IF($A10&gt;$Y$11,IF(Anlage!V10&gt;AC$12,AC$12,Anlage!V10),IF($A10&gt;$Y$10,IF(Anlage!V10&gt;AC$11,AC$11,Anlage!V10),IF($A10&gt;$Y$9,IF(Anlage!V10&gt;AC$10,AC$10,Anlage!V10),$Z$9)))))</f>
        <v>0</v>
      </c>
      <c r="W10" s="163">
        <f>IF($A10&gt;$Y$13,Anlage!W10,IF($A10&gt;$Y$12,IF(Anlage!W10&gt;AD$13,AD$13,Anlage!W10),IF($A10&gt;$Y$11,IF(Anlage!W10&gt;AD$12,AD$12,Anlage!W10),IF($A10&gt;$Y$10,IF(Anlage!W10&gt;AD$11,AD$11,Anlage!W10),IF($A10&gt;$Y$9,IF(Anlage!W10&gt;AD$10,AD$10,Anlage!W10),$Z$9)))))</f>
        <v>0</v>
      </c>
      <c r="Y10" s="354">
        <f>Auswahltabelle!B14</f>
        <v>3333.3333333333335</v>
      </c>
      <c r="Z10" s="352">
        <f>IF(Eingabe!$H$5=Auswahltabelle!$A$5,Auswahltabelle!C14,IF(Eingabe!$H$5=Auswahltabelle!$A$6,Auswahltabelle!C22,Auswahltabelle!$C31))</f>
        <v>48</v>
      </c>
      <c r="AA10" s="352">
        <f>IF(Eingabe!$H$5=Auswahltabelle!$A$5,Auswahltabelle!D14,IF(Eingabe!$H$5=Auswahltabelle!$A$6,Auswahltabelle!D22,Auswahltabelle!$C31))</f>
        <v>54</v>
      </c>
      <c r="AB10" s="352">
        <f>IF(Eingabe!$H$5=Auswahltabelle!$A$5,Auswahltabelle!E14,IF(Eingabe!$H$5=Auswahltabelle!$A$6,Auswahltabelle!E22,Auswahltabelle!$C31))</f>
        <v>60</v>
      </c>
      <c r="AC10" s="352">
        <f>IF(Eingabe!$H$5=Auswahltabelle!$A$5,Auswahltabelle!F14,IF(Eingabe!$H$5=Auswahltabelle!$A$6,Auswahltabelle!F22,Auswahltabelle!$C31))</f>
        <v>66</v>
      </c>
      <c r="AD10" s="352">
        <f>IF(Eingabe!$H$5=Auswahltabelle!$A$5,Auswahltabelle!G14,IF(Eingabe!$H$5=Auswahltabelle!$A$6,Auswahltabelle!G22,Auswahltabelle!$C31))</f>
        <v>72</v>
      </c>
    </row>
    <row r="11" spans="1:30" x14ac:dyDescent="0.25">
      <c r="A11" s="323">
        <f>Eingabe!A56</f>
        <v>2301</v>
      </c>
      <c r="B11" s="152" t="s">
        <v>6</v>
      </c>
      <c r="C11" s="154">
        <f>Eingabe!D56</f>
        <v>2400</v>
      </c>
      <c r="D11" s="137">
        <f>IF($A11&gt;$Y$13,Anlage!D11,IF($A11&gt;$Y$12,IF(Anlage!D11&gt;Z$13,Z$13,Anlage!D11),IF($A11&gt;$Y$11,IF(Anlage!D11&gt;Z$12,Z$12,Anlage!D11),IF($A11&gt;$Y$10,IF(Anlage!D11&gt;Z$11,Z$11,Anlage!D11),IF($A11&gt;$Y$9,IF(Anlage!D11&gt;Z$10,Z$10,Anlage!D11),$Z$9)))))</f>
        <v>0</v>
      </c>
      <c r="E11" s="137">
        <f>IF($A11&gt;$Y$13,Anlage!E11,IF($A11&gt;$Y$12,IF(Anlage!E11&gt;AA$13,AA$13,Anlage!E11),IF($A11&gt;$Y$11,IF(Anlage!E11&gt;AA$12,AA$12,Anlage!E11),IF($A11&gt;$Y$10,IF(Anlage!E11&gt;AA$11,AA$11,Anlage!E11),IF($A11&gt;$Y$9,IF(Anlage!E11&gt;AA$10,AA$10,Anlage!E11),$Z$9)))))</f>
        <v>0</v>
      </c>
      <c r="F11" s="137">
        <f>IF($A11&gt;$Y$13,Anlage!F11,IF($A11&gt;$Y$12,IF(Anlage!F11&gt;AB$13,AB$13,Anlage!F11),IF($A11&gt;$Y$11,IF(Anlage!F11&gt;AB$12,AB$12,Anlage!F11),IF($A11&gt;$Y$10,IF(Anlage!F11&gt;AB$11,AB$11,Anlage!F11),IF($A11&gt;$Y$9,IF(Anlage!F11&gt;AB$10,AB$10,Anlage!F11),$Z$9)))))</f>
        <v>0</v>
      </c>
      <c r="G11" s="137">
        <f>IF($A11&gt;$Y$13,Anlage!G11,IF($A11&gt;$Y$12,IF(Anlage!G11&gt;AC$13,AC$13,Anlage!G11),IF($A11&gt;$Y$11,IF(Anlage!G11&gt;AC$12,AC$12,Anlage!G11),IF($A11&gt;$Y$10,IF(Anlage!G11&gt;AC$11,AC$11,Anlage!G11),IF($A11&gt;$Y$9,IF(Anlage!G11&gt;AC$10,AC$10,Anlage!G11),$Z$9)))))</f>
        <v>0</v>
      </c>
      <c r="H11" s="137">
        <f>IF($A11&gt;$Y$13,Anlage!H11,IF($A11&gt;$Y$12,IF(Anlage!H11&gt;AD$13,AD$13,Anlage!H11),IF($A11&gt;$Y$11,IF(Anlage!H11&gt;AD$12,AD$12,Anlage!H11),IF($A11&gt;$Y$10,IF(Anlage!H11&gt;AD$11,AD$11,Anlage!H11),IF($A11&gt;$Y$9,IF(Anlage!H11&gt;AD$10,AD$10,Anlage!H11),$Z$9)))))</f>
        <v>0</v>
      </c>
      <c r="I11" s="143">
        <f>IF($A11&gt;$Y$13,Anlage!I11,IF($A11&gt;$Y$12,IF(Anlage!I11&gt;Z$13,Z$13,Anlage!I11),IF($A11&gt;$Y$11,IF(Anlage!I11&gt;Z$12,Z$12,Anlage!I11),IF($A11&gt;$Y$10,IF(Anlage!I11&gt;Z$11,Z$11,Anlage!I11),IF($A11&gt;$Y$9,IF(Anlage!I11&gt;Z$10,Z$10,Anlage!I11),$Z$9)))))</f>
        <v>0</v>
      </c>
      <c r="J11" s="143">
        <f>IF($A11&gt;$Y$13,Anlage!J11,IF($A11&gt;$Y$12,IF(Anlage!J11&gt;AA$13,AA$13,Anlage!J11),IF($A11&gt;$Y$11,IF(Anlage!J11&gt;AA$12,AA$12,Anlage!J11),IF($A11&gt;$Y$10,IF(Anlage!J11&gt;AA$11,AA$11,Anlage!J11),IF($A11&gt;$Y$9,IF(Anlage!J11&gt;AA$10,AA$10,Anlage!J11),$Z$9)))))</f>
        <v>0</v>
      </c>
      <c r="K11" s="143">
        <f>IF($A11&gt;$Y$13,Anlage!K11,IF($A11&gt;$Y$12,IF(Anlage!K11&gt;AB$13,AB$13,Anlage!K11),IF($A11&gt;$Y$11,IF(Anlage!K11&gt;AB$12,AB$12,Anlage!K11),IF($A11&gt;$Y$10,IF(Anlage!K11&gt;AB$11,AB$11,Anlage!K11),IF($A11&gt;$Y$9,IF(Anlage!K11&gt;AB$10,AB$10,Anlage!K11),$Z$9)))))</f>
        <v>0</v>
      </c>
      <c r="L11" s="143">
        <f>IF($A11&gt;$Y$13,Anlage!L11,IF($A11&gt;$Y$12,IF(Anlage!L11&gt;AC$13,AC$13,Anlage!L11),IF($A11&gt;$Y$11,IF(Anlage!L11&gt;AC$12,AC$12,Anlage!L11),IF($A11&gt;$Y$10,IF(Anlage!L11&gt;AC$11,AC$11,Anlage!L11),IF($A11&gt;$Y$9,IF(Anlage!L11&gt;AC$10,AC$10,Anlage!L11),$Z$9)))))</f>
        <v>0</v>
      </c>
      <c r="M11" s="143">
        <f>IF($A11&gt;$Y$13,Anlage!M11,IF($A11&gt;$Y$12,IF(Anlage!M11&gt;AD$13,AD$13,Anlage!M11),IF($A11&gt;$Y$11,IF(Anlage!M11&gt;AD$12,AD$12,Anlage!M11),IF($A11&gt;$Y$10,IF(Anlage!M11&gt;AD$11,AD$11,Anlage!M11),IF($A11&gt;$Y$9,IF(Anlage!M11&gt;AD$10,AD$10,Anlage!M11),$Z$9)))))</f>
        <v>0</v>
      </c>
      <c r="N11" s="2">
        <f>IF($A11&gt;$Y$13,Anlage!N11,IF($A11&gt;$Y$12,IF(Anlage!N11&gt;Z$13,Z$13,Anlage!N11),IF($A11&gt;$Y$11,IF(Anlage!N11&gt;Z$12,Z$12,Anlage!N11),IF($A11&gt;$Y$10,IF(Anlage!N11&gt;Z$11,Z$11,Anlage!N11),IF($A11&gt;$Y$9,IF(Anlage!N11&gt;Z$10,Z$10,Anlage!N11),$Z$9)))))</f>
        <v>0</v>
      </c>
      <c r="O11" s="2">
        <f>IF($A11&gt;$Y$13,Anlage!O11,IF($A11&gt;$Y$12,IF(Anlage!O11&gt;AA$13,AA$13,Anlage!O11),IF($A11&gt;$Y$11,IF(Anlage!O11&gt;AA$12,AA$12,Anlage!O11),IF($A11&gt;$Y$10,IF(Anlage!O11&gt;AA$11,AA$11,Anlage!O11),IF($A11&gt;$Y$9,IF(Anlage!O11&gt;AA$10,AA$10,Anlage!O11),$Z$9)))))</f>
        <v>0</v>
      </c>
      <c r="P11" s="2">
        <f>IF($A11&gt;$Y$13,Anlage!P11,IF($A11&gt;$Y$12,IF(Anlage!P11&gt;AB$13,AB$13,Anlage!P11),IF($A11&gt;$Y$11,IF(Anlage!P11&gt;AB$12,AB$12,Anlage!P11),IF($A11&gt;$Y$10,IF(Anlage!P11&gt;AB$11,AB$11,Anlage!P11),IF($A11&gt;$Y$9,IF(Anlage!P11&gt;AB$10,AB$10,Anlage!P11),$Z$9)))))</f>
        <v>0</v>
      </c>
      <c r="Q11" s="2">
        <f>IF($A11&gt;$Y$13,Anlage!Q11,IF($A11&gt;$Y$12,IF(Anlage!Q11&gt;AC$13,AC$13,Anlage!Q11),IF($A11&gt;$Y$11,IF(Anlage!Q11&gt;AC$12,AC$12,Anlage!Q11),IF($A11&gt;$Y$10,IF(Anlage!Q11&gt;AC$11,AC$11,Anlage!Q11),IF($A11&gt;$Y$9,IF(Anlage!Q11&gt;AC$10,AC$10,Anlage!Q11),$Z$9)))))</f>
        <v>0</v>
      </c>
      <c r="R11" s="2">
        <f>IF($A11&gt;$Y$13,Anlage!R11,IF($A11&gt;$Y$12,IF(Anlage!R11&gt;AD$13,AD$13,Anlage!R11),IF($A11&gt;$Y$11,IF(Anlage!R11&gt;AD$12,AD$12,Anlage!R11),IF($A11&gt;$Y$10,IF(Anlage!R11&gt;AD$11,AD$11,Anlage!R11),IF($A11&gt;$Y$9,IF(Anlage!R11&gt;AD$10,AD$10,Anlage!R11),$Z$9)))))</f>
        <v>0</v>
      </c>
      <c r="S11" s="163">
        <f>IF($A11&gt;$Y$13,Anlage!S11,IF($A11&gt;$Y$12,IF(Anlage!S11&gt;Z$13,Z$13,Anlage!S11),IF($A11&gt;$Y$11,IF(Anlage!S11&gt;Z$12,Z$12,Anlage!S11),IF($A11&gt;$Y$10,IF(Anlage!S11&gt;Z$11,Z$11,Anlage!S11),IF($A11&gt;$Y$9,IF(Anlage!S11&gt;Z$10,Z$10,Anlage!S11),$Z$9)))))</f>
        <v>0</v>
      </c>
      <c r="T11" s="163">
        <f>IF($A11&gt;$Y$13,Anlage!T11,IF($A11&gt;$Y$12,IF(Anlage!T11&gt;AA$13,AA$13,Anlage!T11),IF($A11&gt;$Y$11,IF(Anlage!T11&gt;AA$12,AA$12,Anlage!T11),IF($A11&gt;$Y$10,IF(Anlage!T11&gt;AA$11,AA$11,Anlage!T11),IF($A11&gt;$Y$9,IF(Anlage!T11&gt;AA$10,AA$10,Anlage!T11),$Z$9)))))</f>
        <v>0</v>
      </c>
      <c r="U11" s="163">
        <f>IF($A11&gt;$Y$13,Anlage!U11,IF($A11&gt;$Y$12,IF(Anlage!U11&gt;AB$13,AB$13,Anlage!U11),IF($A11&gt;$Y$11,IF(Anlage!U11&gt;AB$12,AB$12,Anlage!U11),IF($A11&gt;$Y$10,IF(Anlage!U11&gt;AB$11,AB$11,Anlage!U11),IF($A11&gt;$Y$9,IF(Anlage!U11&gt;AB$10,AB$10,Anlage!U11),$Z$9)))))</f>
        <v>0</v>
      </c>
      <c r="V11" s="163">
        <f>IF($A11&gt;$Y$13,Anlage!V11,IF($A11&gt;$Y$12,IF(Anlage!V11&gt;AC$13,AC$13,Anlage!V11),IF($A11&gt;$Y$11,IF(Anlage!V11&gt;AC$12,AC$12,Anlage!V11),IF($A11&gt;$Y$10,IF(Anlage!V11&gt;AC$11,AC$11,Anlage!V11),IF($A11&gt;$Y$9,IF(Anlage!V11&gt;AC$10,AC$10,Anlage!V11),$Z$9)))))</f>
        <v>0</v>
      </c>
      <c r="W11" s="163">
        <f>IF($A11&gt;$Y$13,Anlage!W11,IF($A11&gt;$Y$12,IF(Anlage!W11&gt;AD$13,AD$13,Anlage!W11),IF($A11&gt;$Y$11,IF(Anlage!W11&gt;AD$12,AD$12,Anlage!W11),IF($A11&gt;$Y$10,IF(Anlage!W11&gt;AD$11,AD$11,Anlage!W11),IF($A11&gt;$Y$9,IF(Anlage!W11&gt;AD$10,AD$10,Anlage!W11),$Z$9)))))</f>
        <v>0</v>
      </c>
      <c r="Y11" s="354">
        <f>Auswahltabelle!B15</f>
        <v>3750</v>
      </c>
      <c r="Z11" s="352">
        <f>IF(Eingabe!$H$5=Auswahltabelle!$A$5,Auswahltabelle!C15,IF(Eingabe!$H$5=Auswahltabelle!$A$6,Auswahltabelle!C23,Auswahltabelle!$C32))</f>
        <v>80</v>
      </c>
      <c r="AA11" s="352">
        <f>IF(Eingabe!$H$5=Auswahltabelle!$A$5,Auswahltabelle!D15,IF(Eingabe!$H$5=Auswahltabelle!$A$6,Auswahltabelle!D23,Auswahltabelle!$C32))</f>
        <v>90</v>
      </c>
      <c r="AB11" s="352">
        <f>IF(Eingabe!$H$5=Auswahltabelle!$A$5,Auswahltabelle!E15,IF(Eingabe!$H$5=Auswahltabelle!$A$6,Auswahltabelle!E23,Auswahltabelle!$C32))</f>
        <v>100</v>
      </c>
      <c r="AC11" s="352">
        <f>IF(Eingabe!$H$5=Auswahltabelle!$A$5,Auswahltabelle!F15,IF(Eingabe!$H$5=Auswahltabelle!$A$6,Auswahltabelle!F23,Auswahltabelle!$C32))</f>
        <v>110.00000000000001</v>
      </c>
      <c r="AD11" s="352">
        <f>IF(Eingabe!$H$5=Auswahltabelle!$A$5,Auswahltabelle!G15,IF(Eingabe!$H$5=Auswahltabelle!$A$6,Auswahltabelle!G23,Auswahltabelle!$C32))</f>
        <v>120</v>
      </c>
    </row>
    <row r="12" spans="1:30" x14ac:dyDescent="0.25">
      <c r="A12" s="323">
        <f>Eingabe!A57</f>
        <v>2401</v>
      </c>
      <c r="B12" s="152" t="s">
        <v>6</v>
      </c>
      <c r="C12" s="154">
        <f>Eingabe!D57</f>
        <v>2500</v>
      </c>
      <c r="D12" s="137">
        <f>IF($A12&gt;$Y$13,Anlage!D12,IF($A12&gt;$Y$12,IF(Anlage!D12&gt;Z$13,Z$13,Anlage!D12),IF($A12&gt;$Y$11,IF(Anlage!D12&gt;Z$12,Z$12,Anlage!D12),IF($A12&gt;$Y$10,IF(Anlage!D12&gt;Z$11,Z$11,Anlage!D12),IF($A12&gt;$Y$9,IF(Anlage!D12&gt;Z$10,Z$10,Anlage!D12),$Z$9)))))</f>
        <v>0</v>
      </c>
      <c r="E12" s="137">
        <f>IF($A12&gt;$Y$13,Anlage!E12,IF($A12&gt;$Y$12,IF(Anlage!E12&gt;AA$13,AA$13,Anlage!E12),IF($A12&gt;$Y$11,IF(Anlage!E12&gt;AA$12,AA$12,Anlage!E12),IF($A12&gt;$Y$10,IF(Anlage!E12&gt;AA$11,AA$11,Anlage!E12),IF($A12&gt;$Y$9,IF(Anlage!E12&gt;AA$10,AA$10,Anlage!E12),$Z$9)))))</f>
        <v>0</v>
      </c>
      <c r="F12" s="137">
        <f>IF($A12&gt;$Y$13,Anlage!F12,IF($A12&gt;$Y$12,IF(Anlage!F12&gt;AB$13,AB$13,Anlage!F12),IF($A12&gt;$Y$11,IF(Anlage!F12&gt;AB$12,AB$12,Anlage!F12),IF($A12&gt;$Y$10,IF(Anlage!F12&gt;AB$11,AB$11,Anlage!F12),IF($A12&gt;$Y$9,IF(Anlage!F12&gt;AB$10,AB$10,Anlage!F12),$Z$9)))))</f>
        <v>0</v>
      </c>
      <c r="G12" s="137">
        <f>IF($A12&gt;$Y$13,Anlage!G12,IF($A12&gt;$Y$12,IF(Anlage!G12&gt;AC$13,AC$13,Anlage!G12),IF($A12&gt;$Y$11,IF(Anlage!G12&gt;AC$12,AC$12,Anlage!G12),IF($A12&gt;$Y$10,IF(Anlage!G12&gt;AC$11,AC$11,Anlage!G12),IF($A12&gt;$Y$9,IF(Anlage!G12&gt;AC$10,AC$10,Anlage!G12),$Z$9)))))</f>
        <v>0</v>
      </c>
      <c r="H12" s="137">
        <f>IF($A12&gt;$Y$13,Anlage!H12,IF($A12&gt;$Y$12,IF(Anlage!H12&gt;AD$13,AD$13,Anlage!H12),IF($A12&gt;$Y$11,IF(Anlage!H12&gt;AD$12,AD$12,Anlage!H12),IF($A12&gt;$Y$10,IF(Anlage!H12&gt;AD$11,AD$11,Anlage!H12),IF($A12&gt;$Y$9,IF(Anlage!H12&gt;AD$10,AD$10,Anlage!H12),$Z$9)))))</f>
        <v>0</v>
      </c>
      <c r="I12" s="143">
        <f>IF($A12&gt;$Y$13,Anlage!I12,IF($A12&gt;$Y$12,IF(Anlage!I12&gt;Z$13,Z$13,Anlage!I12),IF($A12&gt;$Y$11,IF(Anlage!I12&gt;Z$12,Z$12,Anlage!I12),IF($A12&gt;$Y$10,IF(Anlage!I12&gt;Z$11,Z$11,Anlage!I12),IF($A12&gt;$Y$9,IF(Anlage!I12&gt;Z$10,Z$10,Anlage!I12),$Z$9)))))</f>
        <v>0</v>
      </c>
      <c r="J12" s="143">
        <f>IF($A12&gt;$Y$13,Anlage!J12,IF($A12&gt;$Y$12,IF(Anlage!J12&gt;AA$13,AA$13,Anlage!J12),IF($A12&gt;$Y$11,IF(Anlage!J12&gt;AA$12,AA$12,Anlage!J12),IF($A12&gt;$Y$10,IF(Anlage!J12&gt;AA$11,AA$11,Anlage!J12),IF($A12&gt;$Y$9,IF(Anlage!J12&gt;AA$10,AA$10,Anlage!J12),$Z$9)))))</f>
        <v>0</v>
      </c>
      <c r="K12" s="143">
        <f>IF($A12&gt;$Y$13,Anlage!K12,IF($A12&gt;$Y$12,IF(Anlage!K12&gt;AB$13,AB$13,Anlage!K12),IF($A12&gt;$Y$11,IF(Anlage!K12&gt;AB$12,AB$12,Anlage!K12),IF($A12&gt;$Y$10,IF(Anlage!K12&gt;AB$11,AB$11,Anlage!K12),IF($A12&gt;$Y$9,IF(Anlage!K12&gt;AB$10,AB$10,Anlage!K12),$Z$9)))))</f>
        <v>0</v>
      </c>
      <c r="L12" s="143">
        <f>IF($A12&gt;$Y$13,Anlage!L12,IF($A12&gt;$Y$12,IF(Anlage!L12&gt;AC$13,AC$13,Anlage!L12),IF($A12&gt;$Y$11,IF(Anlage!L12&gt;AC$12,AC$12,Anlage!L12),IF($A12&gt;$Y$10,IF(Anlage!L12&gt;AC$11,AC$11,Anlage!L12),IF($A12&gt;$Y$9,IF(Anlage!L12&gt;AC$10,AC$10,Anlage!L12),$Z$9)))))</f>
        <v>0</v>
      </c>
      <c r="M12" s="143">
        <f>IF($A12&gt;$Y$13,Anlage!M12,IF($A12&gt;$Y$12,IF(Anlage!M12&gt;AD$13,AD$13,Anlage!M12),IF($A12&gt;$Y$11,IF(Anlage!M12&gt;AD$12,AD$12,Anlage!M12),IF($A12&gt;$Y$10,IF(Anlage!M12&gt;AD$11,AD$11,Anlage!M12),IF($A12&gt;$Y$9,IF(Anlage!M12&gt;AD$10,AD$10,Anlage!M12),$Z$9)))))</f>
        <v>0</v>
      </c>
      <c r="N12" s="2">
        <f>IF($A12&gt;$Y$13,Anlage!N12,IF($A12&gt;$Y$12,IF(Anlage!N12&gt;Z$13,Z$13,Anlage!N12),IF($A12&gt;$Y$11,IF(Anlage!N12&gt;Z$12,Z$12,Anlage!N12),IF($A12&gt;$Y$10,IF(Anlage!N12&gt;Z$11,Z$11,Anlage!N12),IF($A12&gt;$Y$9,IF(Anlage!N12&gt;Z$10,Z$10,Anlage!N12),$Z$9)))))</f>
        <v>0</v>
      </c>
      <c r="O12" s="2">
        <f>IF($A12&gt;$Y$13,Anlage!O12,IF($A12&gt;$Y$12,IF(Anlage!O12&gt;AA$13,AA$13,Anlage!O12),IF($A12&gt;$Y$11,IF(Anlage!O12&gt;AA$12,AA$12,Anlage!O12),IF($A12&gt;$Y$10,IF(Anlage!O12&gt;AA$11,AA$11,Anlage!O12),IF($A12&gt;$Y$9,IF(Anlage!O12&gt;AA$10,AA$10,Anlage!O12),$Z$9)))))</f>
        <v>0</v>
      </c>
      <c r="P12" s="2">
        <f>IF($A12&gt;$Y$13,Anlage!P12,IF($A12&gt;$Y$12,IF(Anlage!P12&gt;AB$13,AB$13,Anlage!P12),IF($A12&gt;$Y$11,IF(Anlage!P12&gt;AB$12,AB$12,Anlage!P12),IF($A12&gt;$Y$10,IF(Anlage!P12&gt;AB$11,AB$11,Anlage!P12),IF($A12&gt;$Y$9,IF(Anlage!P12&gt;AB$10,AB$10,Anlage!P12),$Z$9)))))</f>
        <v>0</v>
      </c>
      <c r="Q12" s="2">
        <f>IF($A12&gt;$Y$13,Anlage!Q12,IF($A12&gt;$Y$12,IF(Anlage!Q12&gt;AC$13,AC$13,Anlage!Q12),IF($A12&gt;$Y$11,IF(Anlage!Q12&gt;AC$12,AC$12,Anlage!Q12),IF($A12&gt;$Y$10,IF(Anlage!Q12&gt;AC$11,AC$11,Anlage!Q12),IF($A12&gt;$Y$9,IF(Anlage!Q12&gt;AC$10,AC$10,Anlage!Q12),$Z$9)))))</f>
        <v>0</v>
      </c>
      <c r="R12" s="2">
        <f>IF($A12&gt;$Y$13,Anlage!R12,IF($A12&gt;$Y$12,IF(Anlage!R12&gt;AD$13,AD$13,Anlage!R12),IF($A12&gt;$Y$11,IF(Anlage!R12&gt;AD$12,AD$12,Anlage!R12),IF($A12&gt;$Y$10,IF(Anlage!R12&gt;AD$11,AD$11,Anlage!R12),IF($A12&gt;$Y$9,IF(Anlage!R12&gt;AD$10,AD$10,Anlage!R12),$Z$9)))))</f>
        <v>0</v>
      </c>
      <c r="S12" s="163">
        <f>IF($A12&gt;$Y$13,Anlage!S12,IF($A12&gt;$Y$12,IF(Anlage!S12&gt;Z$13,Z$13,Anlage!S12),IF($A12&gt;$Y$11,IF(Anlage!S12&gt;Z$12,Z$12,Anlage!S12),IF($A12&gt;$Y$10,IF(Anlage!S12&gt;Z$11,Z$11,Anlage!S12),IF($A12&gt;$Y$9,IF(Anlage!S12&gt;Z$10,Z$10,Anlage!S12),$Z$9)))))</f>
        <v>0</v>
      </c>
      <c r="T12" s="163">
        <f>IF($A12&gt;$Y$13,Anlage!T12,IF($A12&gt;$Y$12,IF(Anlage!T12&gt;AA$13,AA$13,Anlage!T12),IF($A12&gt;$Y$11,IF(Anlage!T12&gt;AA$12,AA$12,Anlage!T12),IF($A12&gt;$Y$10,IF(Anlage!T12&gt;AA$11,AA$11,Anlage!T12),IF($A12&gt;$Y$9,IF(Anlage!T12&gt;AA$10,AA$10,Anlage!T12),$Z$9)))))</f>
        <v>0</v>
      </c>
      <c r="U12" s="163">
        <f>IF($A12&gt;$Y$13,Anlage!U12,IF($A12&gt;$Y$12,IF(Anlage!U12&gt;AB$13,AB$13,Anlage!U12),IF($A12&gt;$Y$11,IF(Anlage!U12&gt;AB$12,AB$12,Anlage!U12),IF($A12&gt;$Y$10,IF(Anlage!U12&gt;AB$11,AB$11,Anlage!U12),IF($A12&gt;$Y$9,IF(Anlage!U12&gt;AB$10,AB$10,Anlage!U12),$Z$9)))))</f>
        <v>0</v>
      </c>
      <c r="V12" s="163">
        <f>IF($A12&gt;$Y$13,Anlage!V12,IF($A12&gt;$Y$12,IF(Anlage!V12&gt;AC$13,AC$13,Anlage!V12),IF($A12&gt;$Y$11,IF(Anlage!V12&gt;AC$12,AC$12,Anlage!V12),IF($A12&gt;$Y$10,IF(Anlage!V12&gt;AC$11,AC$11,Anlage!V12),IF($A12&gt;$Y$9,IF(Anlage!V12&gt;AC$10,AC$10,Anlage!V12),$Z$9)))))</f>
        <v>0</v>
      </c>
      <c r="W12" s="163">
        <f>IF($A12&gt;$Y$13,Anlage!W12,IF($A12&gt;$Y$12,IF(Anlage!W12&gt;AD$13,AD$13,Anlage!W12),IF($A12&gt;$Y$11,IF(Anlage!W12&gt;AD$12,AD$12,Anlage!W12),IF($A12&gt;$Y$10,IF(Anlage!W12&gt;AD$11,AD$11,Anlage!W12),IF($A12&gt;$Y$9,IF(Anlage!W12&gt;AD$10,AD$10,Anlage!W12),$Z$9)))))</f>
        <v>0</v>
      </c>
      <c r="Y12" s="354">
        <f>Auswahltabelle!B16</f>
        <v>4166.666666666667</v>
      </c>
      <c r="Z12" s="352">
        <f>IF(Eingabe!$H$5=Auswahltabelle!$A$5,Auswahltabelle!C16,IF(Eingabe!$H$5=Auswahltabelle!$A$6,Auswahltabelle!C24,Auswahltabelle!$C33))</f>
        <v>120</v>
      </c>
      <c r="AA12" s="352">
        <f>IF(Eingabe!$H$5=Auswahltabelle!$A$5,Auswahltabelle!D16,IF(Eingabe!$H$5=Auswahltabelle!$A$6,Auswahltabelle!D24,Auswahltabelle!$C33))</f>
        <v>135</v>
      </c>
      <c r="AB12" s="352">
        <f>IF(Eingabe!$H$5=Auswahltabelle!$A$5,Auswahltabelle!E16,IF(Eingabe!$H$5=Auswahltabelle!$A$6,Auswahltabelle!E24,Auswahltabelle!$C33))</f>
        <v>150</v>
      </c>
      <c r="AC12" s="352">
        <f>IF(Eingabe!$H$5=Auswahltabelle!$A$5,Auswahltabelle!F16,IF(Eingabe!$H$5=Auswahltabelle!$A$6,Auswahltabelle!F24,Auswahltabelle!$C33))</f>
        <v>165</v>
      </c>
      <c r="AD12" s="352">
        <f>IF(Eingabe!$H$5=Auswahltabelle!$A$5,Auswahltabelle!G16,IF(Eingabe!$H$5=Auswahltabelle!$A$6,Auswahltabelle!G24,Auswahltabelle!$C33))</f>
        <v>180</v>
      </c>
    </row>
    <row r="13" spans="1:30" x14ac:dyDescent="0.25">
      <c r="A13" s="323">
        <f>Eingabe!A58</f>
        <v>2501</v>
      </c>
      <c r="B13" s="152" t="s">
        <v>6</v>
      </c>
      <c r="C13" s="154">
        <f>Eingabe!D58</f>
        <v>2600</v>
      </c>
      <c r="D13" s="137">
        <f>IF($A13&gt;$Y$13,Anlage!D13,IF($A13&gt;$Y$12,IF(Anlage!D13&gt;Z$13,Z$13,Anlage!D13),IF($A13&gt;$Y$11,IF(Anlage!D13&gt;Z$12,Z$12,Anlage!D13),IF($A13&gt;$Y$10,IF(Anlage!D13&gt;Z$11,Z$11,Anlage!D13),IF($A13&gt;$Y$9,IF(Anlage!D13&gt;Z$10,Z$10,Anlage!D13),$Z$9)))))</f>
        <v>0</v>
      </c>
      <c r="E13" s="137">
        <f>IF($A13&gt;$Y$13,Anlage!E13,IF($A13&gt;$Y$12,IF(Anlage!E13&gt;AA$13,AA$13,Anlage!E13),IF($A13&gt;$Y$11,IF(Anlage!E13&gt;AA$12,AA$12,Anlage!E13),IF($A13&gt;$Y$10,IF(Anlage!E13&gt;AA$11,AA$11,Anlage!E13),IF($A13&gt;$Y$9,IF(Anlage!E13&gt;AA$10,AA$10,Anlage!E13),$Z$9)))))</f>
        <v>0</v>
      </c>
      <c r="F13" s="137">
        <f>IF($A13&gt;$Y$13,Anlage!F13,IF($A13&gt;$Y$12,IF(Anlage!F13&gt;AB$13,AB$13,Anlage!F13),IF($A13&gt;$Y$11,IF(Anlage!F13&gt;AB$12,AB$12,Anlage!F13),IF($A13&gt;$Y$10,IF(Anlage!F13&gt;AB$11,AB$11,Anlage!F13),IF($A13&gt;$Y$9,IF(Anlage!F13&gt;AB$10,AB$10,Anlage!F13),$Z$9)))))</f>
        <v>0</v>
      </c>
      <c r="G13" s="137">
        <f>IF($A13&gt;$Y$13,Anlage!G13,IF($A13&gt;$Y$12,IF(Anlage!G13&gt;AC$13,AC$13,Anlage!G13),IF($A13&gt;$Y$11,IF(Anlage!G13&gt;AC$12,AC$12,Anlage!G13),IF($A13&gt;$Y$10,IF(Anlage!G13&gt;AC$11,AC$11,Anlage!G13),IF($A13&gt;$Y$9,IF(Anlage!G13&gt;AC$10,AC$10,Anlage!G13),$Z$9)))))</f>
        <v>0</v>
      </c>
      <c r="H13" s="137">
        <f>IF($A13&gt;$Y$13,Anlage!H13,IF($A13&gt;$Y$12,IF(Anlage!H13&gt;AD$13,AD$13,Anlage!H13),IF($A13&gt;$Y$11,IF(Anlage!H13&gt;AD$12,AD$12,Anlage!H13),IF($A13&gt;$Y$10,IF(Anlage!H13&gt;AD$11,AD$11,Anlage!H13),IF($A13&gt;$Y$9,IF(Anlage!H13&gt;AD$10,AD$10,Anlage!H13),$Z$9)))))</f>
        <v>0</v>
      </c>
      <c r="I13" s="143">
        <f>IF($A13&gt;$Y$13,Anlage!I13,IF($A13&gt;$Y$12,IF(Anlage!I13&gt;Z$13,Z$13,Anlage!I13),IF($A13&gt;$Y$11,IF(Anlage!I13&gt;Z$12,Z$12,Anlage!I13),IF($A13&gt;$Y$10,IF(Anlage!I13&gt;Z$11,Z$11,Anlage!I13),IF($A13&gt;$Y$9,IF(Anlage!I13&gt;Z$10,Z$10,Anlage!I13),$Z$9)))))</f>
        <v>0</v>
      </c>
      <c r="J13" s="143">
        <f>IF($A13&gt;$Y$13,Anlage!J13,IF($A13&gt;$Y$12,IF(Anlage!J13&gt;AA$13,AA$13,Anlage!J13),IF($A13&gt;$Y$11,IF(Anlage!J13&gt;AA$12,AA$12,Anlage!J13),IF($A13&gt;$Y$10,IF(Anlage!J13&gt;AA$11,AA$11,Anlage!J13),IF($A13&gt;$Y$9,IF(Anlage!J13&gt;AA$10,AA$10,Anlage!J13),$Z$9)))))</f>
        <v>0</v>
      </c>
      <c r="K13" s="143">
        <f>IF($A13&gt;$Y$13,Anlage!K13,IF($A13&gt;$Y$12,IF(Anlage!K13&gt;AB$13,AB$13,Anlage!K13),IF($A13&gt;$Y$11,IF(Anlage!K13&gt;AB$12,AB$12,Anlage!K13),IF($A13&gt;$Y$10,IF(Anlage!K13&gt;AB$11,AB$11,Anlage!K13),IF($A13&gt;$Y$9,IF(Anlage!K13&gt;AB$10,AB$10,Anlage!K13),$Z$9)))))</f>
        <v>0</v>
      </c>
      <c r="L13" s="143">
        <f>IF($A13&gt;$Y$13,Anlage!L13,IF($A13&gt;$Y$12,IF(Anlage!L13&gt;AC$13,AC$13,Anlage!L13),IF($A13&gt;$Y$11,IF(Anlage!L13&gt;AC$12,AC$12,Anlage!L13),IF($A13&gt;$Y$10,IF(Anlage!L13&gt;AC$11,AC$11,Anlage!L13),IF($A13&gt;$Y$9,IF(Anlage!L13&gt;AC$10,AC$10,Anlage!L13),$Z$9)))))</f>
        <v>0</v>
      </c>
      <c r="M13" s="143">
        <f>IF($A13&gt;$Y$13,Anlage!M13,IF($A13&gt;$Y$12,IF(Anlage!M13&gt;AD$13,AD$13,Anlage!M13),IF($A13&gt;$Y$11,IF(Anlage!M13&gt;AD$12,AD$12,Anlage!M13),IF($A13&gt;$Y$10,IF(Anlage!M13&gt;AD$11,AD$11,Anlage!M13),IF($A13&gt;$Y$9,IF(Anlage!M13&gt;AD$10,AD$10,Anlage!M13),$Z$9)))))</f>
        <v>0</v>
      </c>
      <c r="N13" s="2">
        <f>IF($A13&gt;$Y$13,Anlage!N13,IF($A13&gt;$Y$12,IF(Anlage!N13&gt;Z$13,Z$13,Anlage!N13),IF($A13&gt;$Y$11,IF(Anlage!N13&gt;Z$12,Z$12,Anlage!N13),IF($A13&gt;$Y$10,IF(Anlage!N13&gt;Z$11,Z$11,Anlage!N13),IF($A13&gt;$Y$9,IF(Anlage!N13&gt;Z$10,Z$10,Anlage!N13),$Z$9)))))</f>
        <v>0</v>
      </c>
      <c r="O13" s="2">
        <f>IF($A13&gt;$Y$13,Anlage!O13,IF($A13&gt;$Y$12,IF(Anlage!O13&gt;AA$13,AA$13,Anlage!O13),IF($A13&gt;$Y$11,IF(Anlage!O13&gt;AA$12,AA$12,Anlage!O13),IF($A13&gt;$Y$10,IF(Anlage!O13&gt;AA$11,AA$11,Anlage!O13),IF($A13&gt;$Y$9,IF(Anlage!O13&gt;AA$10,AA$10,Anlage!O13),$Z$9)))))</f>
        <v>0</v>
      </c>
      <c r="P13" s="2">
        <f>IF($A13&gt;$Y$13,Anlage!P13,IF($A13&gt;$Y$12,IF(Anlage!P13&gt;AB$13,AB$13,Anlage!P13),IF($A13&gt;$Y$11,IF(Anlage!P13&gt;AB$12,AB$12,Anlage!P13),IF($A13&gt;$Y$10,IF(Anlage!P13&gt;AB$11,AB$11,Anlage!P13),IF($A13&gt;$Y$9,IF(Anlage!P13&gt;AB$10,AB$10,Anlage!P13),$Z$9)))))</f>
        <v>0</v>
      </c>
      <c r="Q13" s="2">
        <f>IF($A13&gt;$Y$13,Anlage!Q13,IF($A13&gt;$Y$12,IF(Anlage!Q13&gt;AC$13,AC$13,Anlage!Q13),IF($A13&gt;$Y$11,IF(Anlage!Q13&gt;AC$12,AC$12,Anlage!Q13),IF($A13&gt;$Y$10,IF(Anlage!Q13&gt;AC$11,AC$11,Anlage!Q13),IF($A13&gt;$Y$9,IF(Anlage!Q13&gt;AC$10,AC$10,Anlage!Q13),$Z$9)))))</f>
        <v>0</v>
      </c>
      <c r="R13" s="2">
        <f>IF($A13&gt;$Y$13,Anlage!R13,IF($A13&gt;$Y$12,IF(Anlage!R13&gt;AD$13,AD$13,Anlage!R13),IF($A13&gt;$Y$11,IF(Anlage!R13&gt;AD$12,AD$12,Anlage!R13),IF($A13&gt;$Y$10,IF(Anlage!R13&gt;AD$11,AD$11,Anlage!R13),IF($A13&gt;$Y$9,IF(Anlage!R13&gt;AD$10,AD$10,Anlage!R13),$Z$9)))))</f>
        <v>0</v>
      </c>
      <c r="S13" s="163">
        <f>IF($A13&gt;$Y$13,Anlage!S13,IF($A13&gt;$Y$12,IF(Anlage!S13&gt;Z$13,Z$13,Anlage!S13),IF($A13&gt;$Y$11,IF(Anlage!S13&gt;Z$12,Z$12,Anlage!S13),IF($A13&gt;$Y$10,IF(Anlage!S13&gt;Z$11,Z$11,Anlage!S13),IF($A13&gt;$Y$9,IF(Anlage!S13&gt;Z$10,Z$10,Anlage!S13),$Z$9)))))</f>
        <v>0</v>
      </c>
      <c r="T13" s="163">
        <f>IF($A13&gt;$Y$13,Anlage!T13,IF($A13&gt;$Y$12,IF(Anlage!T13&gt;AA$13,AA$13,Anlage!T13),IF($A13&gt;$Y$11,IF(Anlage!T13&gt;AA$12,AA$12,Anlage!T13),IF($A13&gt;$Y$10,IF(Anlage!T13&gt;AA$11,AA$11,Anlage!T13),IF($A13&gt;$Y$9,IF(Anlage!T13&gt;AA$10,AA$10,Anlage!T13),$Z$9)))))</f>
        <v>0</v>
      </c>
      <c r="U13" s="163">
        <f>IF($A13&gt;$Y$13,Anlage!U13,IF($A13&gt;$Y$12,IF(Anlage!U13&gt;AB$13,AB$13,Anlage!U13),IF($A13&gt;$Y$11,IF(Anlage!U13&gt;AB$12,AB$12,Anlage!U13),IF($A13&gt;$Y$10,IF(Anlage!U13&gt;AB$11,AB$11,Anlage!U13),IF($A13&gt;$Y$9,IF(Anlage!U13&gt;AB$10,AB$10,Anlage!U13),$Z$9)))))</f>
        <v>0</v>
      </c>
      <c r="V13" s="163">
        <f>IF($A13&gt;$Y$13,Anlage!V13,IF($A13&gt;$Y$12,IF(Anlage!V13&gt;AC$13,AC$13,Anlage!V13),IF($A13&gt;$Y$11,IF(Anlage!V13&gt;AC$12,AC$12,Anlage!V13),IF($A13&gt;$Y$10,IF(Anlage!V13&gt;AC$11,AC$11,Anlage!V13),IF($A13&gt;$Y$9,IF(Anlage!V13&gt;AC$10,AC$10,Anlage!V13),$Z$9)))))</f>
        <v>0</v>
      </c>
      <c r="W13" s="163">
        <f>IF($A13&gt;$Y$13,Anlage!W13,IF($A13&gt;$Y$12,IF(Anlage!W13&gt;AD$13,AD$13,Anlage!W13),IF($A13&gt;$Y$11,IF(Anlage!W13&gt;AD$12,AD$12,Anlage!W13),IF($A13&gt;$Y$10,IF(Anlage!W13&gt;AD$11,AD$11,Anlage!W13),IF($A13&gt;$Y$9,IF(Anlage!W13&gt;AD$10,AD$10,Anlage!W13),$Z$9)))))</f>
        <v>0</v>
      </c>
      <c r="Y13" s="354">
        <f>Auswahltabelle!B17</f>
        <v>4583.333333333333</v>
      </c>
      <c r="Z13" s="352">
        <f>IF(Eingabe!$H$5=Auswahltabelle!$A$5,Auswahltabelle!C17,IF(Eingabe!$H$5=Auswahltabelle!$A$6,Auswahltabelle!C25,Auswahltabelle!$C34))</f>
        <v>168</v>
      </c>
      <c r="AA13" s="352">
        <f>IF(Eingabe!$H$5=Auswahltabelle!$A$5,Auswahltabelle!D17,IF(Eingabe!$H$5=Auswahltabelle!$A$6,Auswahltabelle!D25,Auswahltabelle!$C34))</f>
        <v>189</v>
      </c>
      <c r="AB13" s="352">
        <f>IF(Eingabe!$H$5=Auswahltabelle!$A$5,Auswahltabelle!E17,IF(Eingabe!$H$5=Auswahltabelle!$A$6,Auswahltabelle!E25,Auswahltabelle!$C34))</f>
        <v>210</v>
      </c>
      <c r="AC13" s="352">
        <f>IF(Eingabe!$H$5=Auswahltabelle!$A$5,Auswahltabelle!F17,IF(Eingabe!$H$5=Auswahltabelle!$A$6,Auswahltabelle!F25,Auswahltabelle!$C34))</f>
        <v>231.00000000000003</v>
      </c>
      <c r="AD13" s="352">
        <f>IF(Eingabe!$H$5=Auswahltabelle!$A$5,Auswahltabelle!G17,IF(Eingabe!$H$5=Auswahltabelle!$A$6,Auswahltabelle!G25,Auswahltabelle!$C34))</f>
        <v>252</v>
      </c>
    </row>
    <row r="14" spans="1:30" x14ac:dyDescent="0.25">
      <c r="A14" s="323">
        <f>Eingabe!A59</f>
        <v>2601</v>
      </c>
      <c r="B14" s="152" t="s">
        <v>6</v>
      </c>
      <c r="C14" s="154">
        <f>Eingabe!D59</f>
        <v>2700</v>
      </c>
      <c r="D14" s="137">
        <f>IF($A14&gt;$Y$13,Anlage!D14,IF($A14&gt;$Y$12,IF(Anlage!D14&gt;Z$13,Z$13,Anlage!D14),IF($A14&gt;$Y$11,IF(Anlage!D14&gt;Z$12,Z$12,Anlage!D14),IF($A14&gt;$Y$10,IF(Anlage!D14&gt;Z$11,Z$11,Anlage!D14),IF($A14&gt;$Y$9,IF(Anlage!D14&gt;Z$10,Z$10,Anlage!D14),$Z$9)))))</f>
        <v>0</v>
      </c>
      <c r="E14" s="137">
        <f>IF($A14&gt;$Y$13,Anlage!E14,IF($A14&gt;$Y$12,IF(Anlage!E14&gt;AA$13,AA$13,Anlage!E14),IF($A14&gt;$Y$11,IF(Anlage!E14&gt;AA$12,AA$12,Anlage!E14),IF($A14&gt;$Y$10,IF(Anlage!E14&gt;AA$11,AA$11,Anlage!E14),IF($A14&gt;$Y$9,IF(Anlage!E14&gt;AA$10,AA$10,Anlage!E14),$Z$9)))))</f>
        <v>0</v>
      </c>
      <c r="F14" s="137">
        <f>IF($A14&gt;$Y$13,Anlage!F14,IF($A14&gt;$Y$12,IF(Anlage!F14&gt;AB$13,AB$13,Anlage!F14),IF($A14&gt;$Y$11,IF(Anlage!F14&gt;AB$12,AB$12,Anlage!F14),IF($A14&gt;$Y$10,IF(Anlage!F14&gt;AB$11,AB$11,Anlage!F14),IF($A14&gt;$Y$9,IF(Anlage!F14&gt;AB$10,AB$10,Anlage!F14),$Z$9)))))</f>
        <v>0</v>
      </c>
      <c r="G14" s="137">
        <f>IF($A14&gt;$Y$13,Anlage!G14,IF($A14&gt;$Y$12,IF(Anlage!G14&gt;AC$13,AC$13,Anlage!G14),IF($A14&gt;$Y$11,IF(Anlage!G14&gt;AC$12,AC$12,Anlage!G14),IF($A14&gt;$Y$10,IF(Anlage!G14&gt;AC$11,AC$11,Anlage!G14),IF($A14&gt;$Y$9,IF(Anlage!G14&gt;AC$10,AC$10,Anlage!G14),$Z$9)))))</f>
        <v>0</v>
      </c>
      <c r="H14" s="137">
        <f>IF($A14&gt;$Y$13,Anlage!H14,IF($A14&gt;$Y$12,IF(Anlage!H14&gt;AD$13,AD$13,Anlage!H14),IF($A14&gt;$Y$11,IF(Anlage!H14&gt;AD$12,AD$12,Anlage!H14),IF($A14&gt;$Y$10,IF(Anlage!H14&gt;AD$11,AD$11,Anlage!H14),IF($A14&gt;$Y$9,IF(Anlage!H14&gt;AD$10,AD$10,Anlage!H14),$Z$9)))))</f>
        <v>0</v>
      </c>
      <c r="I14" s="143">
        <f>IF($A14&gt;$Y$13,Anlage!I14,IF($A14&gt;$Y$12,IF(Anlage!I14&gt;Z$13,Z$13,Anlage!I14),IF($A14&gt;$Y$11,IF(Anlage!I14&gt;Z$12,Z$12,Anlage!I14),IF($A14&gt;$Y$10,IF(Anlage!I14&gt;Z$11,Z$11,Anlage!I14),IF($A14&gt;$Y$9,IF(Anlage!I14&gt;Z$10,Z$10,Anlage!I14),$Z$9)))))</f>
        <v>0</v>
      </c>
      <c r="J14" s="143">
        <f>IF($A14&gt;$Y$13,Anlage!J14,IF($A14&gt;$Y$12,IF(Anlage!J14&gt;AA$13,AA$13,Anlage!J14),IF($A14&gt;$Y$11,IF(Anlage!J14&gt;AA$12,AA$12,Anlage!J14),IF($A14&gt;$Y$10,IF(Anlage!J14&gt;AA$11,AA$11,Anlage!J14),IF($A14&gt;$Y$9,IF(Anlage!J14&gt;AA$10,AA$10,Anlage!J14),$Z$9)))))</f>
        <v>0</v>
      </c>
      <c r="K14" s="143">
        <f>IF($A14&gt;$Y$13,Anlage!K14,IF($A14&gt;$Y$12,IF(Anlage!K14&gt;AB$13,AB$13,Anlage!K14),IF($A14&gt;$Y$11,IF(Anlage!K14&gt;AB$12,AB$12,Anlage!K14),IF($A14&gt;$Y$10,IF(Anlage!K14&gt;AB$11,AB$11,Anlage!K14),IF($A14&gt;$Y$9,IF(Anlage!K14&gt;AB$10,AB$10,Anlage!K14),$Z$9)))))</f>
        <v>0</v>
      </c>
      <c r="L14" s="143">
        <f>IF($A14&gt;$Y$13,Anlage!L14,IF($A14&gt;$Y$12,IF(Anlage!L14&gt;AC$13,AC$13,Anlage!L14),IF($A14&gt;$Y$11,IF(Anlage!L14&gt;AC$12,AC$12,Anlage!L14),IF($A14&gt;$Y$10,IF(Anlage!L14&gt;AC$11,AC$11,Anlage!L14),IF($A14&gt;$Y$9,IF(Anlage!L14&gt;AC$10,AC$10,Anlage!L14),$Z$9)))))</f>
        <v>0</v>
      </c>
      <c r="M14" s="143">
        <f>IF($A14&gt;$Y$13,Anlage!M14,IF($A14&gt;$Y$12,IF(Anlage!M14&gt;AD$13,AD$13,Anlage!M14),IF($A14&gt;$Y$11,IF(Anlage!M14&gt;AD$12,AD$12,Anlage!M14),IF($A14&gt;$Y$10,IF(Anlage!M14&gt;AD$11,AD$11,Anlage!M14),IF($A14&gt;$Y$9,IF(Anlage!M14&gt;AD$10,AD$10,Anlage!M14),$Z$9)))))</f>
        <v>0</v>
      </c>
      <c r="N14" s="2">
        <f>IF($A14&gt;$Y$13,Anlage!N14,IF($A14&gt;$Y$12,IF(Anlage!N14&gt;Z$13,Z$13,Anlage!N14),IF($A14&gt;$Y$11,IF(Anlage!N14&gt;Z$12,Z$12,Anlage!N14),IF($A14&gt;$Y$10,IF(Anlage!N14&gt;Z$11,Z$11,Anlage!N14),IF($A14&gt;$Y$9,IF(Anlage!N14&gt;Z$10,Z$10,Anlage!N14),$Z$9)))))</f>
        <v>0</v>
      </c>
      <c r="O14" s="2">
        <f>IF($A14&gt;$Y$13,Anlage!O14,IF($A14&gt;$Y$12,IF(Anlage!O14&gt;AA$13,AA$13,Anlage!O14),IF($A14&gt;$Y$11,IF(Anlage!O14&gt;AA$12,AA$12,Anlage!O14),IF($A14&gt;$Y$10,IF(Anlage!O14&gt;AA$11,AA$11,Anlage!O14),IF($A14&gt;$Y$9,IF(Anlage!O14&gt;AA$10,AA$10,Anlage!O14),$Z$9)))))</f>
        <v>0</v>
      </c>
      <c r="P14" s="2">
        <f>IF($A14&gt;$Y$13,Anlage!P14,IF($A14&gt;$Y$12,IF(Anlage!P14&gt;AB$13,AB$13,Anlage!P14),IF($A14&gt;$Y$11,IF(Anlage!P14&gt;AB$12,AB$12,Anlage!P14),IF($A14&gt;$Y$10,IF(Anlage!P14&gt;AB$11,AB$11,Anlage!P14),IF($A14&gt;$Y$9,IF(Anlage!P14&gt;AB$10,AB$10,Anlage!P14),$Z$9)))))</f>
        <v>0</v>
      </c>
      <c r="Q14" s="2">
        <f>IF($A14&gt;$Y$13,Anlage!Q14,IF($A14&gt;$Y$12,IF(Anlage!Q14&gt;AC$13,AC$13,Anlage!Q14),IF($A14&gt;$Y$11,IF(Anlage!Q14&gt;AC$12,AC$12,Anlage!Q14),IF($A14&gt;$Y$10,IF(Anlage!Q14&gt;AC$11,AC$11,Anlage!Q14),IF($A14&gt;$Y$9,IF(Anlage!Q14&gt;AC$10,AC$10,Anlage!Q14),$Z$9)))))</f>
        <v>0</v>
      </c>
      <c r="R14" s="2">
        <f>IF($A14&gt;$Y$13,Anlage!R14,IF($A14&gt;$Y$12,IF(Anlage!R14&gt;AD$13,AD$13,Anlage!R14),IF($A14&gt;$Y$11,IF(Anlage!R14&gt;AD$12,AD$12,Anlage!R14),IF($A14&gt;$Y$10,IF(Anlage!R14&gt;AD$11,AD$11,Anlage!R14),IF($A14&gt;$Y$9,IF(Anlage!R14&gt;AD$10,AD$10,Anlage!R14),$Z$9)))))</f>
        <v>0</v>
      </c>
      <c r="S14" s="163">
        <f>IF($A14&gt;$Y$13,Anlage!S14,IF($A14&gt;$Y$12,IF(Anlage!S14&gt;Z$13,Z$13,Anlage!S14),IF($A14&gt;$Y$11,IF(Anlage!S14&gt;Z$12,Z$12,Anlage!S14),IF($A14&gt;$Y$10,IF(Anlage!S14&gt;Z$11,Z$11,Anlage!S14),IF($A14&gt;$Y$9,IF(Anlage!S14&gt;Z$10,Z$10,Anlage!S14),$Z$9)))))</f>
        <v>0</v>
      </c>
      <c r="T14" s="163">
        <f>IF($A14&gt;$Y$13,Anlage!T14,IF($A14&gt;$Y$12,IF(Anlage!T14&gt;AA$13,AA$13,Anlage!T14),IF($A14&gt;$Y$11,IF(Anlage!T14&gt;AA$12,AA$12,Anlage!T14),IF($A14&gt;$Y$10,IF(Anlage!T14&gt;AA$11,AA$11,Anlage!T14),IF($A14&gt;$Y$9,IF(Anlage!T14&gt;AA$10,AA$10,Anlage!T14),$Z$9)))))</f>
        <v>0</v>
      </c>
      <c r="U14" s="163">
        <f>IF($A14&gt;$Y$13,Anlage!U14,IF($A14&gt;$Y$12,IF(Anlage!U14&gt;AB$13,AB$13,Anlage!U14),IF($A14&gt;$Y$11,IF(Anlage!U14&gt;AB$12,AB$12,Anlage!U14),IF($A14&gt;$Y$10,IF(Anlage!U14&gt;AB$11,AB$11,Anlage!U14),IF($A14&gt;$Y$9,IF(Anlage!U14&gt;AB$10,AB$10,Anlage!U14),$Z$9)))))</f>
        <v>0</v>
      </c>
      <c r="V14" s="163">
        <f>IF($A14&gt;$Y$13,Anlage!V14,IF($A14&gt;$Y$12,IF(Anlage!V14&gt;AC$13,AC$13,Anlage!V14),IF($A14&gt;$Y$11,IF(Anlage!V14&gt;AC$12,AC$12,Anlage!V14),IF($A14&gt;$Y$10,IF(Anlage!V14&gt;AC$11,AC$11,Anlage!V14),IF($A14&gt;$Y$9,IF(Anlage!V14&gt;AC$10,AC$10,Anlage!V14),$Z$9)))))</f>
        <v>0</v>
      </c>
      <c r="W14" s="163">
        <f>IF($A14&gt;$Y$13,Anlage!W14,IF($A14&gt;$Y$12,IF(Anlage!W14&gt;AD$13,AD$13,Anlage!W14),IF($A14&gt;$Y$11,IF(Anlage!W14&gt;AD$12,AD$12,Anlage!W14),IF($A14&gt;$Y$10,IF(Anlage!W14&gt;AD$11,AD$11,Anlage!W14),IF($A14&gt;$Y$9,IF(Anlage!W14&gt;AD$10,AD$10,Anlage!W14),$Z$9)))))</f>
        <v>0</v>
      </c>
    </row>
    <row r="15" spans="1:30" x14ac:dyDescent="0.25">
      <c r="A15" s="323">
        <f>Eingabe!A60</f>
        <v>2701</v>
      </c>
      <c r="B15" s="152" t="s">
        <v>6</v>
      </c>
      <c r="C15" s="154">
        <f>Eingabe!D60</f>
        <v>2800</v>
      </c>
      <c r="D15" s="137">
        <f>IF($A15&gt;$Y$13,Anlage!D15,IF($A15&gt;$Y$12,IF(Anlage!D15&gt;Z$13,Z$13,Anlage!D15),IF($A15&gt;$Y$11,IF(Anlage!D15&gt;Z$12,Z$12,Anlage!D15),IF($A15&gt;$Y$10,IF(Anlage!D15&gt;Z$11,Z$11,Anlage!D15),IF($A15&gt;$Y$9,IF(Anlage!D15&gt;Z$10,Z$10,Anlage!D15),$Z$9)))))</f>
        <v>0</v>
      </c>
      <c r="E15" s="137">
        <f>IF($A15&gt;$Y$13,Anlage!E15,IF($A15&gt;$Y$12,IF(Anlage!E15&gt;AA$13,AA$13,Anlage!E15),IF($A15&gt;$Y$11,IF(Anlage!E15&gt;AA$12,AA$12,Anlage!E15),IF($A15&gt;$Y$10,IF(Anlage!E15&gt;AA$11,AA$11,Anlage!E15),IF($A15&gt;$Y$9,IF(Anlage!E15&gt;AA$10,AA$10,Anlage!E15),$Z$9)))))</f>
        <v>0</v>
      </c>
      <c r="F15" s="137">
        <f>IF($A15&gt;$Y$13,Anlage!F15,IF($A15&gt;$Y$12,IF(Anlage!F15&gt;AB$13,AB$13,Anlage!F15),IF($A15&gt;$Y$11,IF(Anlage!F15&gt;AB$12,AB$12,Anlage!F15),IF($A15&gt;$Y$10,IF(Anlage!F15&gt;AB$11,AB$11,Anlage!F15),IF($A15&gt;$Y$9,IF(Anlage!F15&gt;AB$10,AB$10,Anlage!F15),$Z$9)))))</f>
        <v>0</v>
      </c>
      <c r="G15" s="137">
        <f>IF($A15&gt;$Y$13,Anlage!G15,IF($A15&gt;$Y$12,IF(Anlage!G15&gt;AC$13,AC$13,Anlage!G15),IF($A15&gt;$Y$11,IF(Anlage!G15&gt;AC$12,AC$12,Anlage!G15),IF($A15&gt;$Y$10,IF(Anlage!G15&gt;AC$11,AC$11,Anlage!G15),IF($A15&gt;$Y$9,IF(Anlage!G15&gt;AC$10,AC$10,Anlage!G15),$Z$9)))))</f>
        <v>0</v>
      </c>
      <c r="H15" s="137">
        <f>IF($A15&gt;$Y$13,Anlage!H15,IF($A15&gt;$Y$12,IF(Anlage!H15&gt;AD$13,AD$13,Anlage!H15),IF($A15&gt;$Y$11,IF(Anlage!H15&gt;AD$12,AD$12,Anlage!H15),IF($A15&gt;$Y$10,IF(Anlage!H15&gt;AD$11,AD$11,Anlage!H15),IF($A15&gt;$Y$9,IF(Anlage!H15&gt;AD$10,AD$10,Anlage!H15),$Z$9)))))</f>
        <v>0</v>
      </c>
      <c r="I15" s="143">
        <f>IF($A15&gt;$Y$13,Anlage!I15,IF($A15&gt;$Y$12,IF(Anlage!I15&gt;Z$13,Z$13,Anlage!I15),IF($A15&gt;$Y$11,IF(Anlage!I15&gt;Z$12,Z$12,Anlage!I15),IF($A15&gt;$Y$10,IF(Anlage!I15&gt;Z$11,Z$11,Anlage!I15),IF($A15&gt;$Y$9,IF(Anlage!I15&gt;Z$10,Z$10,Anlage!I15),$Z$9)))))</f>
        <v>0</v>
      </c>
      <c r="J15" s="143">
        <f>IF($A15&gt;$Y$13,Anlage!J15,IF($A15&gt;$Y$12,IF(Anlage!J15&gt;AA$13,AA$13,Anlage!J15),IF($A15&gt;$Y$11,IF(Anlage!J15&gt;AA$12,AA$12,Anlage!J15),IF($A15&gt;$Y$10,IF(Anlage!J15&gt;AA$11,AA$11,Anlage!J15),IF($A15&gt;$Y$9,IF(Anlage!J15&gt;AA$10,AA$10,Anlage!J15),$Z$9)))))</f>
        <v>0</v>
      </c>
      <c r="K15" s="143">
        <f>IF($A15&gt;$Y$13,Anlage!K15,IF($A15&gt;$Y$12,IF(Anlage!K15&gt;AB$13,AB$13,Anlage!K15),IF($A15&gt;$Y$11,IF(Anlage!K15&gt;AB$12,AB$12,Anlage!K15),IF($A15&gt;$Y$10,IF(Anlage!K15&gt;AB$11,AB$11,Anlage!K15),IF($A15&gt;$Y$9,IF(Anlage!K15&gt;AB$10,AB$10,Anlage!K15),$Z$9)))))</f>
        <v>0</v>
      </c>
      <c r="L15" s="143">
        <f>IF($A15&gt;$Y$13,Anlage!L15,IF($A15&gt;$Y$12,IF(Anlage!L15&gt;AC$13,AC$13,Anlage!L15),IF($A15&gt;$Y$11,IF(Anlage!L15&gt;AC$12,AC$12,Anlage!L15),IF($A15&gt;$Y$10,IF(Anlage!L15&gt;AC$11,AC$11,Anlage!L15),IF($A15&gt;$Y$9,IF(Anlage!L15&gt;AC$10,AC$10,Anlage!L15),$Z$9)))))</f>
        <v>0</v>
      </c>
      <c r="M15" s="143">
        <f>IF($A15&gt;$Y$13,Anlage!M15,IF($A15&gt;$Y$12,IF(Anlage!M15&gt;AD$13,AD$13,Anlage!M15),IF($A15&gt;$Y$11,IF(Anlage!M15&gt;AD$12,AD$12,Anlage!M15),IF($A15&gt;$Y$10,IF(Anlage!M15&gt;AD$11,AD$11,Anlage!M15),IF($A15&gt;$Y$9,IF(Anlage!M15&gt;AD$10,AD$10,Anlage!M15),$Z$9)))))</f>
        <v>0</v>
      </c>
      <c r="N15" s="2">
        <f>IF($A15&gt;$Y$13,Anlage!N15,IF($A15&gt;$Y$12,IF(Anlage!N15&gt;Z$13,Z$13,Anlage!N15),IF($A15&gt;$Y$11,IF(Anlage!N15&gt;Z$12,Z$12,Anlage!N15),IF($A15&gt;$Y$10,IF(Anlage!N15&gt;Z$11,Z$11,Anlage!N15),IF($A15&gt;$Y$9,IF(Anlage!N15&gt;Z$10,Z$10,Anlage!N15),$Z$9)))))</f>
        <v>0</v>
      </c>
      <c r="O15" s="2">
        <f>IF($A15&gt;$Y$13,Anlage!O15,IF($A15&gt;$Y$12,IF(Anlage!O15&gt;AA$13,AA$13,Anlage!O15),IF($A15&gt;$Y$11,IF(Anlage!O15&gt;AA$12,AA$12,Anlage!O15),IF($A15&gt;$Y$10,IF(Anlage!O15&gt;AA$11,AA$11,Anlage!O15),IF($A15&gt;$Y$9,IF(Anlage!O15&gt;AA$10,AA$10,Anlage!O15),$Z$9)))))</f>
        <v>0</v>
      </c>
      <c r="P15" s="2">
        <f>IF($A15&gt;$Y$13,Anlage!P15,IF($A15&gt;$Y$12,IF(Anlage!P15&gt;AB$13,AB$13,Anlage!P15),IF($A15&gt;$Y$11,IF(Anlage!P15&gt;AB$12,AB$12,Anlage!P15),IF($A15&gt;$Y$10,IF(Anlage!P15&gt;AB$11,AB$11,Anlage!P15),IF($A15&gt;$Y$9,IF(Anlage!P15&gt;AB$10,AB$10,Anlage!P15),$Z$9)))))</f>
        <v>0</v>
      </c>
      <c r="Q15" s="2">
        <f>IF($A15&gt;$Y$13,Anlage!Q15,IF($A15&gt;$Y$12,IF(Anlage!Q15&gt;AC$13,AC$13,Anlage!Q15),IF($A15&gt;$Y$11,IF(Anlage!Q15&gt;AC$12,AC$12,Anlage!Q15),IF($A15&gt;$Y$10,IF(Anlage!Q15&gt;AC$11,AC$11,Anlage!Q15),IF($A15&gt;$Y$9,IF(Anlage!Q15&gt;AC$10,AC$10,Anlage!Q15),$Z$9)))))</f>
        <v>0</v>
      </c>
      <c r="R15" s="2">
        <f>IF($A15&gt;$Y$13,Anlage!R15,IF($A15&gt;$Y$12,IF(Anlage!R15&gt;AD$13,AD$13,Anlage!R15),IF($A15&gt;$Y$11,IF(Anlage!R15&gt;AD$12,AD$12,Anlage!R15),IF($A15&gt;$Y$10,IF(Anlage!R15&gt;AD$11,AD$11,Anlage!R15),IF($A15&gt;$Y$9,IF(Anlage!R15&gt;AD$10,AD$10,Anlage!R15),$Z$9)))))</f>
        <v>0</v>
      </c>
      <c r="S15" s="163">
        <f>IF($A15&gt;$Y$13,Anlage!S15,IF($A15&gt;$Y$12,IF(Anlage!S15&gt;Z$13,Z$13,Anlage!S15),IF($A15&gt;$Y$11,IF(Anlage!S15&gt;Z$12,Z$12,Anlage!S15),IF($A15&gt;$Y$10,IF(Anlage!S15&gt;Z$11,Z$11,Anlage!S15),IF($A15&gt;$Y$9,IF(Anlage!S15&gt;Z$10,Z$10,Anlage!S15),$Z$9)))))</f>
        <v>0</v>
      </c>
      <c r="T15" s="163">
        <f>IF($A15&gt;$Y$13,Anlage!T15,IF($A15&gt;$Y$12,IF(Anlage!T15&gt;AA$13,AA$13,Anlage!T15),IF($A15&gt;$Y$11,IF(Anlage!T15&gt;AA$12,AA$12,Anlage!T15),IF($A15&gt;$Y$10,IF(Anlage!T15&gt;AA$11,AA$11,Anlage!T15),IF($A15&gt;$Y$9,IF(Anlage!T15&gt;AA$10,AA$10,Anlage!T15),$Z$9)))))</f>
        <v>0</v>
      </c>
      <c r="U15" s="163">
        <f>IF($A15&gt;$Y$13,Anlage!U15,IF($A15&gt;$Y$12,IF(Anlage!U15&gt;AB$13,AB$13,Anlage!U15),IF($A15&gt;$Y$11,IF(Anlage!U15&gt;AB$12,AB$12,Anlage!U15),IF($A15&gt;$Y$10,IF(Anlage!U15&gt;AB$11,AB$11,Anlage!U15),IF($A15&gt;$Y$9,IF(Anlage!U15&gt;AB$10,AB$10,Anlage!U15),$Z$9)))))</f>
        <v>0</v>
      </c>
      <c r="V15" s="163">
        <f>IF($A15&gt;$Y$13,Anlage!V15,IF($A15&gt;$Y$12,IF(Anlage!V15&gt;AC$13,AC$13,Anlage!V15),IF($A15&gt;$Y$11,IF(Anlage!V15&gt;AC$12,AC$12,Anlage!V15),IF($A15&gt;$Y$10,IF(Anlage!V15&gt;AC$11,AC$11,Anlage!V15),IF($A15&gt;$Y$9,IF(Anlage!V15&gt;AC$10,AC$10,Anlage!V15),$Z$9)))))</f>
        <v>0</v>
      </c>
      <c r="W15" s="163">
        <f>IF($A15&gt;$Y$13,Anlage!W15,IF($A15&gt;$Y$12,IF(Anlage!W15&gt;AD$13,AD$13,Anlage!W15),IF($A15&gt;$Y$11,IF(Anlage!W15&gt;AD$12,AD$12,Anlage!W15),IF($A15&gt;$Y$10,IF(Anlage!W15&gt;AD$11,AD$11,Anlage!W15),IF($A15&gt;$Y$9,IF(Anlage!W15&gt;AD$10,AD$10,Anlage!W15),$Z$9)))))</f>
        <v>0</v>
      </c>
    </row>
    <row r="16" spans="1:30" x14ac:dyDescent="0.25">
      <c r="A16" s="323">
        <f>Eingabe!A61</f>
        <v>2801</v>
      </c>
      <c r="B16" s="152" t="s">
        <v>6</v>
      </c>
      <c r="C16" s="154">
        <f>Eingabe!D61</f>
        <v>2900</v>
      </c>
      <c r="D16" s="137">
        <f>IF($A16&gt;$Y$13,Anlage!D16,IF($A16&gt;$Y$12,IF(Anlage!D16&gt;Z$13,Z$13,Anlage!D16),IF($A16&gt;$Y$11,IF(Anlage!D16&gt;Z$12,Z$12,Anlage!D16),IF($A16&gt;$Y$10,IF(Anlage!D16&gt;Z$11,Z$11,Anlage!D16),IF($A16&gt;$Y$9,IF(Anlage!D16&gt;Z$10,Z$10,Anlage!D16),$Z$9)))))</f>
        <v>0</v>
      </c>
      <c r="E16" s="137">
        <f>IF($A16&gt;$Y$13,Anlage!E16,IF($A16&gt;$Y$12,IF(Anlage!E16&gt;AA$13,AA$13,Anlage!E16),IF($A16&gt;$Y$11,IF(Anlage!E16&gt;AA$12,AA$12,Anlage!E16),IF($A16&gt;$Y$10,IF(Anlage!E16&gt;AA$11,AA$11,Anlage!E16),IF($A16&gt;$Y$9,IF(Anlage!E16&gt;AA$10,AA$10,Anlage!E16),$Z$9)))))</f>
        <v>0</v>
      </c>
      <c r="F16" s="137">
        <f>IF($A16&gt;$Y$13,Anlage!F16,IF($A16&gt;$Y$12,IF(Anlage!F16&gt;AB$13,AB$13,Anlage!F16),IF($A16&gt;$Y$11,IF(Anlage!F16&gt;AB$12,AB$12,Anlage!F16),IF($A16&gt;$Y$10,IF(Anlage!F16&gt;AB$11,AB$11,Anlage!F16),IF($A16&gt;$Y$9,IF(Anlage!F16&gt;AB$10,AB$10,Anlage!F16),$Z$9)))))</f>
        <v>0</v>
      </c>
      <c r="G16" s="137">
        <f>IF($A16&gt;$Y$13,Anlage!G16,IF($A16&gt;$Y$12,IF(Anlage!G16&gt;AC$13,AC$13,Anlage!G16),IF($A16&gt;$Y$11,IF(Anlage!G16&gt;AC$12,AC$12,Anlage!G16),IF($A16&gt;$Y$10,IF(Anlage!G16&gt;AC$11,AC$11,Anlage!G16),IF($A16&gt;$Y$9,IF(Anlage!G16&gt;AC$10,AC$10,Anlage!G16),$Z$9)))))</f>
        <v>0</v>
      </c>
      <c r="H16" s="137">
        <f>IF($A16&gt;$Y$13,Anlage!H16,IF($A16&gt;$Y$12,IF(Anlage!H16&gt;AD$13,AD$13,Anlage!H16),IF($A16&gt;$Y$11,IF(Anlage!H16&gt;AD$12,AD$12,Anlage!H16),IF($A16&gt;$Y$10,IF(Anlage!H16&gt;AD$11,AD$11,Anlage!H16),IF($A16&gt;$Y$9,IF(Anlage!H16&gt;AD$10,AD$10,Anlage!H16),$Z$9)))))</f>
        <v>0</v>
      </c>
      <c r="I16" s="143">
        <f>IF($A16&gt;$Y$13,Anlage!I16,IF($A16&gt;$Y$12,IF(Anlage!I16&gt;Z$13,Z$13,Anlage!I16),IF($A16&gt;$Y$11,IF(Anlage!I16&gt;Z$12,Z$12,Anlage!I16),IF($A16&gt;$Y$10,IF(Anlage!I16&gt;Z$11,Z$11,Anlage!I16),IF($A16&gt;$Y$9,IF(Anlage!I16&gt;Z$10,Z$10,Anlage!I16),$Z$9)))))</f>
        <v>0</v>
      </c>
      <c r="J16" s="143">
        <f>IF($A16&gt;$Y$13,Anlage!J16,IF($A16&gt;$Y$12,IF(Anlage!J16&gt;AA$13,AA$13,Anlage!J16),IF($A16&gt;$Y$11,IF(Anlage!J16&gt;AA$12,AA$12,Anlage!J16),IF($A16&gt;$Y$10,IF(Anlage!J16&gt;AA$11,AA$11,Anlage!J16),IF($A16&gt;$Y$9,IF(Anlage!J16&gt;AA$10,AA$10,Anlage!J16),$Z$9)))))</f>
        <v>0</v>
      </c>
      <c r="K16" s="143">
        <f>IF($A16&gt;$Y$13,Anlage!K16,IF($A16&gt;$Y$12,IF(Anlage!K16&gt;AB$13,AB$13,Anlage!K16),IF($A16&gt;$Y$11,IF(Anlage!K16&gt;AB$12,AB$12,Anlage!K16),IF($A16&gt;$Y$10,IF(Anlage!K16&gt;AB$11,AB$11,Anlage!K16),IF($A16&gt;$Y$9,IF(Anlage!K16&gt;AB$10,AB$10,Anlage!K16),$Z$9)))))</f>
        <v>0</v>
      </c>
      <c r="L16" s="143">
        <f>IF($A16&gt;$Y$13,Anlage!L16,IF($A16&gt;$Y$12,IF(Anlage!L16&gt;AC$13,AC$13,Anlage!L16),IF($A16&gt;$Y$11,IF(Anlage!L16&gt;AC$12,AC$12,Anlage!L16),IF($A16&gt;$Y$10,IF(Anlage!L16&gt;AC$11,AC$11,Anlage!L16),IF($A16&gt;$Y$9,IF(Anlage!L16&gt;AC$10,AC$10,Anlage!L16),$Z$9)))))</f>
        <v>0</v>
      </c>
      <c r="M16" s="143">
        <f>IF($A16&gt;$Y$13,Anlage!M16,IF($A16&gt;$Y$12,IF(Anlage!M16&gt;AD$13,AD$13,Anlage!M16),IF($A16&gt;$Y$11,IF(Anlage!M16&gt;AD$12,AD$12,Anlage!M16),IF($A16&gt;$Y$10,IF(Anlage!M16&gt;AD$11,AD$11,Anlage!M16),IF($A16&gt;$Y$9,IF(Anlage!M16&gt;AD$10,AD$10,Anlage!M16),$Z$9)))))</f>
        <v>0</v>
      </c>
      <c r="N16" s="2">
        <f>IF($A16&gt;$Y$13,Anlage!N16,IF($A16&gt;$Y$12,IF(Anlage!N16&gt;Z$13,Z$13,Anlage!N16),IF($A16&gt;$Y$11,IF(Anlage!N16&gt;Z$12,Z$12,Anlage!N16),IF($A16&gt;$Y$10,IF(Anlage!N16&gt;Z$11,Z$11,Anlage!N16),IF($A16&gt;$Y$9,IF(Anlage!N16&gt;Z$10,Z$10,Anlage!N16),$Z$9)))))</f>
        <v>0</v>
      </c>
      <c r="O16" s="2">
        <f>IF($A16&gt;$Y$13,Anlage!O16,IF($A16&gt;$Y$12,IF(Anlage!O16&gt;AA$13,AA$13,Anlage!O16),IF($A16&gt;$Y$11,IF(Anlage!O16&gt;AA$12,AA$12,Anlage!O16),IF($A16&gt;$Y$10,IF(Anlage!O16&gt;AA$11,AA$11,Anlage!O16),IF($A16&gt;$Y$9,IF(Anlage!O16&gt;AA$10,AA$10,Anlage!O16),$Z$9)))))</f>
        <v>0</v>
      </c>
      <c r="P16" s="2">
        <f>IF($A16&gt;$Y$13,Anlage!P16,IF($A16&gt;$Y$12,IF(Anlage!P16&gt;AB$13,AB$13,Anlage!P16),IF($A16&gt;$Y$11,IF(Anlage!P16&gt;AB$12,AB$12,Anlage!P16),IF($A16&gt;$Y$10,IF(Anlage!P16&gt;AB$11,AB$11,Anlage!P16),IF($A16&gt;$Y$9,IF(Anlage!P16&gt;AB$10,AB$10,Anlage!P16),$Z$9)))))</f>
        <v>0</v>
      </c>
      <c r="Q16" s="2">
        <f>IF($A16&gt;$Y$13,Anlage!Q16,IF($A16&gt;$Y$12,IF(Anlage!Q16&gt;AC$13,AC$13,Anlage!Q16),IF($A16&gt;$Y$11,IF(Anlage!Q16&gt;AC$12,AC$12,Anlage!Q16),IF($A16&gt;$Y$10,IF(Anlage!Q16&gt;AC$11,AC$11,Anlage!Q16),IF($A16&gt;$Y$9,IF(Anlage!Q16&gt;AC$10,AC$10,Anlage!Q16),$Z$9)))))</f>
        <v>0</v>
      </c>
      <c r="R16" s="2">
        <f>IF($A16&gt;$Y$13,Anlage!R16,IF($A16&gt;$Y$12,IF(Anlage!R16&gt;AD$13,AD$13,Anlage!R16),IF($A16&gt;$Y$11,IF(Anlage!R16&gt;AD$12,AD$12,Anlage!R16),IF($A16&gt;$Y$10,IF(Anlage!R16&gt;AD$11,AD$11,Anlage!R16),IF($A16&gt;$Y$9,IF(Anlage!R16&gt;AD$10,AD$10,Anlage!R16),$Z$9)))))</f>
        <v>0</v>
      </c>
      <c r="S16" s="163">
        <f>IF($A16&gt;$Y$13,Anlage!S16,IF($A16&gt;$Y$12,IF(Anlage!S16&gt;Z$13,Z$13,Anlage!S16),IF($A16&gt;$Y$11,IF(Anlage!S16&gt;Z$12,Z$12,Anlage!S16),IF($A16&gt;$Y$10,IF(Anlage!S16&gt;Z$11,Z$11,Anlage!S16),IF($A16&gt;$Y$9,IF(Anlage!S16&gt;Z$10,Z$10,Anlage!S16),$Z$9)))))</f>
        <v>0</v>
      </c>
      <c r="T16" s="163">
        <f>IF($A16&gt;$Y$13,Anlage!T16,IF($A16&gt;$Y$12,IF(Anlage!T16&gt;AA$13,AA$13,Anlage!T16),IF($A16&gt;$Y$11,IF(Anlage!T16&gt;AA$12,AA$12,Anlage!T16),IF($A16&gt;$Y$10,IF(Anlage!T16&gt;AA$11,AA$11,Anlage!T16),IF($A16&gt;$Y$9,IF(Anlage!T16&gt;AA$10,AA$10,Anlage!T16),$Z$9)))))</f>
        <v>0</v>
      </c>
      <c r="U16" s="163">
        <f>IF($A16&gt;$Y$13,Anlage!U16,IF($A16&gt;$Y$12,IF(Anlage!U16&gt;AB$13,AB$13,Anlage!U16),IF($A16&gt;$Y$11,IF(Anlage!U16&gt;AB$12,AB$12,Anlage!U16),IF($A16&gt;$Y$10,IF(Anlage!U16&gt;AB$11,AB$11,Anlage!U16),IF($A16&gt;$Y$9,IF(Anlage!U16&gt;AB$10,AB$10,Anlage!U16),$Z$9)))))</f>
        <v>0</v>
      </c>
      <c r="V16" s="163">
        <f>IF($A16&gt;$Y$13,Anlage!V16,IF($A16&gt;$Y$12,IF(Anlage!V16&gt;AC$13,AC$13,Anlage!V16),IF($A16&gt;$Y$11,IF(Anlage!V16&gt;AC$12,AC$12,Anlage!V16),IF($A16&gt;$Y$10,IF(Anlage!V16&gt;AC$11,AC$11,Anlage!V16),IF($A16&gt;$Y$9,IF(Anlage!V16&gt;AC$10,AC$10,Anlage!V16),$Z$9)))))</f>
        <v>0</v>
      </c>
      <c r="W16" s="163">
        <f>IF($A16&gt;$Y$13,Anlage!W16,IF($A16&gt;$Y$12,IF(Anlage!W16&gt;AD$13,AD$13,Anlage!W16),IF($A16&gt;$Y$11,IF(Anlage!W16&gt;AD$12,AD$12,Anlage!W16),IF($A16&gt;$Y$10,IF(Anlage!W16&gt;AD$11,AD$11,Anlage!W16),IF($A16&gt;$Y$9,IF(Anlage!W16&gt;AD$10,AD$10,Anlage!W16),$Z$9)))))</f>
        <v>0</v>
      </c>
    </row>
    <row r="17" spans="1:23" x14ac:dyDescent="0.25">
      <c r="A17" s="323">
        <f>Eingabe!A62</f>
        <v>2901</v>
      </c>
      <c r="B17" s="152" t="s">
        <v>6</v>
      </c>
      <c r="C17" s="154">
        <f>Eingabe!D62</f>
        <v>3000</v>
      </c>
      <c r="D17" s="137">
        <f>IF($A17&gt;$Y$13,Anlage!D17,IF($A17&gt;$Y$12,IF(Anlage!D17&gt;Z$13,Z$13,Anlage!D17),IF($A17&gt;$Y$11,IF(Anlage!D17&gt;Z$12,Z$12,Anlage!D17),IF($A17&gt;$Y$10,IF(Anlage!D17&gt;Z$11,Z$11,Anlage!D17),IF($A17&gt;$Y$9,IF(Anlage!D17&gt;Z$10,Z$10,Anlage!D17),$Z$9)))))</f>
        <v>0</v>
      </c>
      <c r="E17" s="137">
        <f>IF($A17&gt;$Y$13,Anlage!E17,IF($A17&gt;$Y$12,IF(Anlage!E17&gt;AA$13,AA$13,Anlage!E17),IF($A17&gt;$Y$11,IF(Anlage!E17&gt;AA$12,AA$12,Anlage!E17),IF($A17&gt;$Y$10,IF(Anlage!E17&gt;AA$11,AA$11,Anlage!E17),IF($A17&gt;$Y$9,IF(Anlage!E17&gt;AA$10,AA$10,Anlage!E17),$Z$9)))))</f>
        <v>0</v>
      </c>
      <c r="F17" s="137">
        <f>IF($A17&gt;$Y$13,Anlage!F17,IF($A17&gt;$Y$12,IF(Anlage!F17&gt;AB$13,AB$13,Anlage!F17),IF($A17&gt;$Y$11,IF(Anlage!F17&gt;AB$12,AB$12,Anlage!F17),IF($A17&gt;$Y$10,IF(Anlage!F17&gt;AB$11,AB$11,Anlage!F17),IF($A17&gt;$Y$9,IF(Anlage!F17&gt;AB$10,AB$10,Anlage!F17),$Z$9)))))</f>
        <v>0</v>
      </c>
      <c r="G17" s="137">
        <f>IF($A17&gt;$Y$13,Anlage!G17,IF($A17&gt;$Y$12,IF(Anlage!G17&gt;AC$13,AC$13,Anlage!G17),IF($A17&gt;$Y$11,IF(Anlage!G17&gt;AC$12,AC$12,Anlage!G17),IF($A17&gt;$Y$10,IF(Anlage!G17&gt;AC$11,AC$11,Anlage!G17),IF($A17&gt;$Y$9,IF(Anlage!G17&gt;AC$10,AC$10,Anlage!G17),$Z$9)))))</f>
        <v>0</v>
      </c>
      <c r="H17" s="137">
        <f>IF($A17&gt;$Y$13,Anlage!H17,IF($A17&gt;$Y$12,IF(Anlage!H17&gt;AD$13,AD$13,Anlage!H17),IF($A17&gt;$Y$11,IF(Anlage!H17&gt;AD$12,AD$12,Anlage!H17),IF($A17&gt;$Y$10,IF(Anlage!H17&gt;AD$11,AD$11,Anlage!H17),IF($A17&gt;$Y$9,IF(Anlage!H17&gt;AD$10,AD$10,Anlage!H17),$Z$9)))))</f>
        <v>0</v>
      </c>
      <c r="I17" s="143">
        <f>IF($A17&gt;$Y$13,Anlage!I17,IF($A17&gt;$Y$12,IF(Anlage!I17&gt;Z$13,Z$13,Anlage!I17),IF($A17&gt;$Y$11,IF(Anlage!I17&gt;Z$12,Z$12,Anlage!I17),IF($A17&gt;$Y$10,IF(Anlage!I17&gt;Z$11,Z$11,Anlage!I17),IF($A17&gt;$Y$9,IF(Anlage!I17&gt;Z$10,Z$10,Anlage!I17),$Z$9)))))</f>
        <v>0</v>
      </c>
      <c r="J17" s="143">
        <f>IF($A17&gt;$Y$13,Anlage!J17,IF($A17&gt;$Y$12,IF(Anlage!J17&gt;AA$13,AA$13,Anlage!J17),IF($A17&gt;$Y$11,IF(Anlage!J17&gt;AA$12,AA$12,Anlage!J17),IF($A17&gt;$Y$10,IF(Anlage!J17&gt;AA$11,AA$11,Anlage!J17),IF($A17&gt;$Y$9,IF(Anlage!J17&gt;AA$10,AA$10,Anlage!J17),$Z$9)))))</f>
        <v>0</v>
      </c>
      <c r="K17" s="143">
        <f>IF($A17&gt;$Y$13,Anlage!K17,IF($A17&gt;$Y$12,IF(Anlage!K17&gt;AB$13,AB$13,Anlage!K17),IF($A17&gt;$Y$11,IF(Anlage!K17&gt;AB$12,AB$12,Anlage!K17),IF($A17&gt;$Y$10,IF(Anlage!K17&gt;AB$11,AB$11,Anlage!K17),IF($A17&gt;$Y$9,IF(Anlage!K17&gt;AB$10,AB$10,Anlage!K17),$Z$9)))))</f>
        <v>0</v>
      </c>
      <c r="L17" s="143">
        <f>IF($A17&gt;$Y$13,Anlage!L17,IF($A17&gt;$Y$12,IF(Anlage!L17&gt;AC$13,AC$13,Anlage!L17),IF($A17&gt;$Y$11,IF(Anlage!L17&gt;AC$12,AC$12,Anlage!L17),IF($A17&gt;$Y$10,IF(Anlage!L17&gt;AC$11,AC$11,Anlage!L17),IF($A17&gt;$Y$9,IF(Anlage!L17&gt;AC$10,AC$10,Anlage!L17),$Z$9)))))</f>
        <v>0</v>
      </c>
      <c r="M17" s="143">
        <f>IF($A17&gt;$Y$13,Anlage!M17,IF($A17&gt;$Y$12,IF(Anlage!M17&gt;AD$13,AD$13,Anlage!M17),IF($A17&gt;$Y$11,IF(Anlage!M17&gt;AD$12,AD$12,Anlage!M17),IF($A17&gt;$Y$10,IF(Anlage!M17&gt;AD$11,AD$11,Anlage!M17),IF($A17&gt;$Y$9,IF(Anlage!M17&gt;AD$10,AD$10,Anlage!M17),$Z$9)))))</f>
        <v>0</v>
      </c>
      <c r="N17" s="2">
        <f>IF($A17&gt;$Y$13,Anlage!N17,IF($A17&gt;$Y$12,IF(Anlage!N17&gt;Z$13,Z$13,Anlage!N17),IF($A17&gt;$Y$11,IF(Anlage!N17&gt;Z$12,Z$12,Anlage!N17),IF($A17&gt;$Y$10,IF(Anlage!N17&gt;Z$11,Z$11,Anlage!N17),IF($A17&gt;$Y$9,IF(Anlage!N17&gt;Z$10,Z$10,Anlage!N17),$Z$9)))))</f>
        <v>0</v>
      </c>
      <c r="O17" s="2">
        <f>IF($A17&gt;$Y$13,Anlage!O17,IF($A17&gt;$Y$12,IF(Anlage!O17&gt;AA$13,AA$13,Anlage!O17),IF($A17&gt;$Y$11,IF(Anlage!O17&gt;AA$12,AA$12,Anlage!O17),IF($A17&gt;$Y$10,IF(Anlage!O17&gt;AA$11,AA$11,Anlage!O17),IF($A17&gt;$Y$9,IF(Anlage!O17&gt;AA$10,AA$10,Anlage!O17),$Z$9)))))</f>
        <v>0</v>
      </c>
      <c r="P17" s="2">
        <f>IF($A17&gt;$Y$13,Anlage!P17,IF($A17&gt;$Y$12,IF(Anlage!P17&gt;AB$13,AB$13,Anlage!P17),IF($A17&gt;$Y$11,IF(Anlage!P17&gt;AB$12,AB$12,Anlage!P17),IF($A17&gt;$Y$10,IF(Anlage!P17&gt;AB$11,AB$11,Anlage!P17),IF($A17&gt;$Y$9,IF(Anlage!P17&gt;AB$10,AB$10,Anlage!P17),$Z$9)))))</f>
        <v>0</v>
      </c>
      <c r="Q17" s="2">
        <f>IF($A17&gt;$Y$13,Anlage!Q17,IF($A17&gt;$Y$12,IF(Anlage!Q17&gt;AC$13,AC$13,Anlage!Q17),IF($A17&gt;$Y$11,IF(Anlage!Q17&gt;AC$12,AC$12,Anlage!Q17),IF($A17&gt;$Y$10,IF(Anlage!Q17&gt;AC$11,AC$11,Anlage!Q17),IF($A17&gt;$Y$9,IF(Anlage!Q17&gt;AC$10,AC$10,Anlage!Q17),$Z$9)))))</f>
        <v>0</v>
      </c>
      <c r="R17" s="2">
        <f>IF($A17&gt;$Y$13,Anlage!R17,IF($A17&gt;$Y$12,IF(Anlage!R17&gt;AD$13,AD$13,Anlage!R17),IF($A17&gt;$Y$11,IF(Anlage!R17&gt;AD$12,AD$12,Anlage!R17),IF($A17&gt;$Y$10,IF(Anlage!R17&gt;AD$11,AD$11,Anlage!R17),IF($A17&gt;$Y$9,IF(Anlage!R17&gt;AD$10,AD$10,Anlage!R17),$Z$9)))))</f>
        <v>0</v>
      </c>
      <c r="S17" s="163">
        <f>IF($A17&gt;$Y$13,Anlage!S17,IF($A17&gt;$Y$12,IF(Anlage!S17&gt;Z$13,Z$13,Anlage!S17),IF($A17&gt;$Y$11,IF(Anlage!S17&gt;Z$12,Z$12,Anlage!S17),IF($A17&gt;$Y$10,IF(Anlage!S17&gt;Z$11,Z$11,Anlage!S17),IF($A17&gt;$Y$9,IF(Anlage!S17&gt;Z$10,Z$10,Anlage!S17),$Z$9)))))</f>
        <v>0</v>
      </c>
      <c r="T17" s="163">
        <f>IF($A17&gt;$Y$13,Anlage!T17,IF($A17&gt;$Y$12,IF(Anlage!T17&gt;AA$13,AA$13,Anlage!T17),IF($A17&gt;$Y$11,IF(Anlage!T17&gt;AA$12,AA$12,Anlage!T17),IF($A17&gt;$Y$10,IF(Anlage!T17&gt;AA$11,AA$11,Anlage!T17),IF($A17&gt;$Y$9,IF(Anlage!T17&gt;AA$10,AA$10,Anlage!T17),$Z$9)))))</f>
        <v>0</v>
      </c>
      <c r="U17" s="163">
        <f>IF($A17&gt;$Y$13,Anlage!U17,IF($A17&gt;$Y$12,IF(Anlage!U17&gt;AB$13,AB$13,Anlage!U17),IF($A17&gt;$Y$11,IF(Anlage!U17&gt;AB$12,AB$12,Anlage!U17),IF($A17&gt;$Y$10,IF(Anlage!U17&gt;AB$11,AB$11,Anlage!U17),IF($A17&gt;$Y$9,IF(Anlage!U17&gt;AB$10,AB$10,Anlage!U17),$Z$9)))))</f>
        <v>0</v>
      </c>
      <c r="V17" s="163">
        <f>IF($A17&gt;$Y$13,Anlage!V17,IF($A17&gt;$Y$12,IF(Anlage!V17&gt;AC$13,AC$13,Anlage!V17),IF($A17&gt;$Y$11,IF(Anlage!V17&gt;AC$12,AC$12,Anlage!V17),IF($A17&gt;$Y$10,IF(Anlage!V17&gt;AC$11,AC$11,Anlage!V17),IF($A17&gt;$Y$9,IF(Anlage!V17&gt;AC$10,AC$10,Anlage!V17),$Z$9)))))</f>
        <v>0</v>
      </c>
      <c r="W17" s="163">
        <f>IF($A17&gt;$Y$13,Anlage!W17,IF($A17&gt;$Y$12,IF(Anlage!W17&gt;AD$13,AD$13,Anlage!W17),IF($A17&gt;$Y$11,IF(Anlage!W17&gt;AD$12,AD$12,Anlage!W17),IF($A17&gt;$Y$10,IF(Anlage!W17&gt;AD$11,AD$11,Anlage!W17),IF($A17&gt;$Y$9,IF(Anlage!W17&gt;AD$10,AD$10,Anlage!W17),$Z$9)))))</f>
        <v>0</v>
      </c>
    </row>
    <row r="18" spans="1:23" x14ac:dyDescent="0.25">
      <c r="A18" s="323">
        <f>Eingabe!A63</f>
        <v>3001</v>
      </c>
      <c r="B18" s="152" t="s">
        <v>6</v>
      </c>
      <c r="C18" s="154">
        <f>Eingabe!D63</f>
        <v>3100</v>
      </c>
      <c r="D18" s="137">
        <f>IF($A18&gt;$Y$13,Anlage!D18,IF($A18&gt;$Y$12,IF(Anlage!D18&gt;Z$13,Z$13,Anlage!D18),IF($A18&gt;$Y$11,IF(Anlage!D18&gt;Z$12,Z$12,Anlage!D18),IF($A18&gt;$Y$10,IF(Anlage!D18&gt;Z$11,Z$11,Anlage!D18),IF($A18&gt;$Y$9,IF(Anlage!D18&gt;Z$10,Z$10,Anlage!D18),$Z$9)))))</f>
        <v>48</v>
      </c>
      <c r="E18" s="137">
        <f>IF($A18&gt;$Y$13,Anlage!E18,IF($A18&gt;$Y$12,IF(Anlage!E18&gt;AA$13,AA$13,Anlage!E18),IF($A18&gt;$Y$11,IF(Anlage!E18&gt;AA$12,AA$12,Anlage!E18),IF($A18&gt;$Y$10,IF(Anlage!E18&gt;AA$11,AA$11,Anlage!E18),IF($A18&gt;$Y$9,IF(Anlage!E18&gt;AA$10,AA$10,Anlage!E18),$Z$9)))))</f>
        <v>54</v>
      </c>
      <c r="F18" s="137">
        <f>IF($A18&gt;$Y$13,Anlage!F18,IF($A18&gt;$Y$12,IF(Anlage!F18&gt;AB$13,AB$13,Anlage!F18),IF($A18&gt;$Y$11,IF(Anlage!F18&gt;AB$12,AB$12,Anlage!F18),IF($A18&gt;$Y$10,IF(Anlage!F18&gt;AB$11,AB$11,Anlage!F18),IF($A18&gt;$Y$9,IF(Anlage!F18&gt;AB$10,AB$10,Anlage!F18),$Z$9)))))</f>
        <v>60</v>
      </c>
      <c r="G18" s="137">
        <f>IF($A18&gt;$Y$13,Anlage!G18,IF($A18&gt;$Y$12,IF(Anlage!G18&gt;AC$13,AC$13,Anlage!G18),IF($A18&gt;$Y$11,IF(Anlage!G18&gt;AC$12,AC$12,Anlage!G18),IF($A18&gt;$Y$10,IF(Anlage!G18&gt;AC$11,AC$11,Anlage!G18),IF($A18&gt;$Y$9,IF(Anlage!G18&gt;AC$10,AC$10,Anlage!G18),$Z$9)))))</f>
        <v>66</v>
      </c>
      <c r="H18" s="137">
        <f>IF($A18&gt;$Y$13,Anlage!H18,IF($A18&gt;$Y$12,IF(Anlage!H18&gt;AD$13,AD$13,Anlage!H18),IF($A18&gt;$Y$11,IF(Anlage!H18&gt;AD$12,AD$12,Anlage!H18),IF($A18&gt;$Y$10,IF(Anlage!H18&gt;AD$11,AD$11,Anlage!H18),IF($A18&gt;$Y$9,IF(Anlage!H18&gt;AD$10,AD$10,Anlage!H18),$Z$9)))))</f>
        <v>72</v>
      </c>
      <c r="I18" s="143">
        <f>IF($A18&gt;$Y$13,Anlage!I18,IF($A18&gt;$Y$12,IF(Anlage!I18&gt;Z$13,Z$13,Anlage!I18),IF($A18&gt;$Y$11,IF(Anlage!I18&gt;Z$12,Z$12,Anlage!I18),IF($A18&gt;$Y$10,IF(Anlage!I18&gt;Z$11,Z$11,Anlage!I18),IF($A18&gt;$Y$9,IF(Anlage!I18&gt;Z$10,Z$10,Anlage!I18),$Z$9)))))</f>
        <v>45</v>
      </c>
      <c r="J18" s="143">
        <f>IF($A18&gt;$Y$13,Anlage!J18,IF($A18&gt;$Y$12,IF(Anlage!J18&gt;AA$13,AA$13,Anlage!J18),IF($A18&gt;$Y$11,IF(Anlage!J18&gt;AA$12,AA$12,Anlage!J18),IF($A18&gt;$Y$10,IF(Anlage!J18&gt;AA$11,AA$11,Anlage!J18),IF($A18&gt;$Y$9,IF(Anlage!J18&gt;AA$10,AA$10,Anlage!J18),$Z$9)))))</f>
        <v>46</v>
      </c>
      <c r="K18" s="143">
        <f>IF($A18&gt;$Y$13,Anlage!K18,IF($A18&gt;$Y$12,IF(Anlage!K18&gt;AB$13,AB$13,Anlage!K18),IF($A18&gt;$Y$11,IF(Anlage!K18&gt;AB$12,AB$12,Anlage!K18),IF($A18&gt;$Y$10,IF(Anlage!K18&gt;AB$11,AB$11,Anlage!K18),IF($A18&gt;$Y$9,IF(Anlage!K18&gt;AB$10,AB$10,Anlage!K18),$Z$9)))))</f>
        <v>48</v>
      </c>
      <c r="L18" s="143">
        <f>IF($A18&gt;$Y$13,Anlage!L18,IF($A18&gt;$Y$12,IF(Anlage!L18&gt;AC$13,AC$13,Anlage!L18),IF($A18&gt;$Y$11,IF(Anlage!L18&gt;AC$12,AC$12,Anlage!L18),IF($A18&gt;$Y$10,IF(Anlage!L18&gt;AC$11,AC$11,Anlage!L18),IF($A18&gt;$Y$9,IF(Anlage!L18&gt;AC$10,AC$10,Anlage!L18),$Z$9)))))</f>
        <v>50</v>
      </c>
      <c r="M18" s="143">
        <f>IF($A18&gt;$Y$13,Anlage!M18,IF($A18&gt;$Y$12,IF(Anlage!M18&gt;AD$13,AD$13,Anlage!M18),IF($A18&gt;$Y$11,IF(Anlage!M18&gt;AD$12,AD$12,Anlage!M18),IF($A18&gt;$Y$10,IF(Anlage!M18&gt;AD$11,AD$11,Anlage!M18),IF($A18&gt;$Y$9,IF(Anlage!M18&gt;AD$10,AD$10,Anlage!M18),$Z$9)))))</f>
        <v>53</v>
      </c>
      <c r="N18" s="2">
        <f>IF($A18&gt;$Y$13,Anlage!N18,IF($A18&gt;$Y$12,IF(Anlage!N18&gt;Z$13,Z$13,Anlage!N18),IF($A18&gt;$Y$11,IF(Anlage!N18&gt;Z$12,Z$12,Anlage!N18),IF($A18&gt;$Y$10,IF(Anlage!N18&gt;Z$11,Z$11,Anlage!N18),IF($A18&gt;$Y$9,IF(Anlage!N18&gt;Z$10,Z$10,Anlage!N18),$Z$9)))))</f>
        <v>20</v>
      </c>
      <c r="O18" s="2">
        <f>IF($A18&gt;$Y$13,Anlage!O18,IF($A18&gt;$Y$12,IF(Anlage!O18&gt;AA$13,AA$13,Anlage!O18),IF($A18&gt;$Y$11,IF(Anlage!O18&gt;AA$12,AA$12,Anlage!O18),IF($A18&gt;$Y$10,IF(Anlage!O18&gt;AA$11,AA$11,Anlage!O18),IF($A18&gt;$Y$9,IF(Anlage!O18&gt;AA$10,AA$10,Anlage!O18),$Z$9)))))</f>
        <v>20</v>
      </c>
      <c r="P18" s="2">
        <f>IF($A18&gt;$Y$13,Anlage!P18,IF($A18&gt;$Y$12,IF(Anlage!P18&gt;AB$13,AB$13,Anlage!P18),IF($A18&gt;$Y$11,IF(Anlage!P18&gt;AB$12,AB$12,Anlage!P18),IF($A18&gt;$Y$10,IF(Anlage!P18&gt;AB$11,AB$11,Anlage!P18),IF($A18&gt;$Y$9,IF(Anlage!P18&gt;AB$10,AB$10,Anlage!P18),$Z$9)))))</f>
        <v>21</v>
      </c>
      <c r="Q18" s="2">
        <f>IF($A18&gt;$Y$13,Anlage!Q18,IF($A18&gt;$Y$12,IF(Anlage!Q18&gt;AC$13,AC$13,Anlage!Q18),IF($A18&gt;$Y$11,IF(Anlage!Q18&gt;AC$12,AC$12,Anlage!Q18),IF($A18&gt;$Y$10,IF(Anlage!Q18&gt;AC$11,AC$11,Anlage!Q18),IF($A18&gt;$Y$9,IF(Anlage!Q18&gt;AC$10,AC$10,Anlage!Q18),$Z$9)))))</f>
        <v>24</v>
      </c>
      <c r="R18" s="2">
        <f>IF($A18&gt;$Y$13,Anlage!R18,IF($A18&gt;$Y$12,IF(Anlage!R18&gt;AD$13,AD$13,Anlage!R18),IF($A18&gt;$Y$11,IF(Anlage!R18&gt;AD$12,AD$12,Anlage!R18),IF($A18&gt;$Y$10,IF(Anlage!R18&gt;AD$11,AD$11,Anlage!R18),IF($A18&gt;$Y$9,IF(Anlage!R18&gt;AD$10,AD$10,Anlage!R18),$Z$9)))))</f>
        <v>27</v>
      </c>
      <c r="S18" s="163">
        <f>IF($A18&gt;$Y$13,Anlage!S18,IF($A18&gt;$Y$12,IF(Anlage!S18&gt;Z$13,Z$13,Anlage!S18),IF($A18&gt;$Y$11,IF(Anlage!S18&gt;Z$12,Z$12,Anlage!S18),IF($A18&gt;$Y$10,IF(Anlage!S18&gt;Z$11,Z$11,Anlage!S18),IF($A18&gt;$Y$9,IF(Anlage!S18&gt;Z$10,Z$10,Anlage!S18),$Z$9)))))</f>
        <v>14</v>
      </c>
      <c r="T18" s="163">
        <f>IF($A18&gt;$Y$13,Anlage!T18,IF($A18&gt;$Y$12,IF(Anlage!T18&gt;AA$13,AA$13,Anlage!T18),IF($A18&gt;$Y$11,IF(Anlage!T18&gt;AA$12,AA$12,Anlage!T18),IF($A18&gt;$Y$10,IF(Anlage!T18&gt;AA$11,AA$11,Anlage!T18),IF($A18&gt;$Y$9,IF(Anlage!T18&gt;AA$10,AA$10,Anlage!T18),$Z$9)))))</f>
        <v>17</v>
      </c>
      <c r="U18" s="163">
        <f>IF($A18&gt;$Y$13,Anlage!U18,IF($A18&gt;$Y$12,IF(Anlage!U18&gt;AB$13,AB$13,Anlage!U18),IF($A18&gt;$Y$11,IF(Anlage!U18&gt;AB$12,AB$12,Anlage!U18),IF($A18&gt;$Y$10,IF(Anlage!U18&gt;AB$11,AB$11,Anlage!U18),IF($A18&gt;$Y$9,IF(Anlage!U18&gt;AB$10,AB$10,Anlage!U18),$Z$9)))))</f>
        <v>20</v>
      </c>
      <c r="V18" s="163">
        <f>IF($A18&gt;$Y$13,Anlage!V18,IF($A18&gt;$Y$12,IF(Anlage!V18&gt;AC$13,AC$13,Anlage!V18),IF($A18&gt;$Y$11,IF(Anlage!V18&gt;AC$12,AC$12,Anlage!V18),IF($A18&gt;$Y$10,IF(Anlage!V18&gt;AC$11,AC$11,Anlage!V18),IF($A18&gt;$Y$9,IF(Anlage!V18&gt;AC$10,AC$10,Anlage!V18),$Z$9)))))</f>
        <v>23</v>
      </c>
      <c r="W18" s="163">
        <f>IF($A18&gt;$Y$13,Anlage!W18,IF($A18&gt;$Y$12,IF(Anlage!W18&gt;AD$13,AD$13,Anlage!W18),IF($A18&gt;$Y$11,IF(Anlage!W18&gt;AD$12,AD$12,Anlage!W18),IF($A18&gt;$Y$10,IF(Anlage!W18&gt;AD$11,AD$11,Anlage!W18),IF($A18&gt;$Y$9,IF(Anlage!W18&gt;AD$10,AD$10,Anlage!W18),$Z$9)))))</f>
        <v>26</v>
      </c>
    </row>
    <row r="19" spans="1:23" x14ac:dyDescent="0.25">
      <c r="A19" s="323">
        <f>Eingabe!A64</f>
        <v>3101</v>
      </c>
      <c r="B19" s="152" t="s">
        <v>6</v>
      </c>
      <c r="C19" s="154">
        <f>Eingabe!D64</f>
        <v>3200</v>
      </c>
      <c r="D19" s="137">
        <f>IF($A19&gt;$Y$13,Anlage!D19,IF($A19&gt;$Y$12,IF(Anlage!D19&gt;Z$13,Z$13,Anlage!D19),IF($A19&gt;$Y$11,IF(Anlage!D19&gt;Z$12,Z$12,Anlage!D19),IF($A19&gt;$Y$10,IF(Anlage!D19&gt;Z$11,Z$11,Anlage!D19),IF($A19&gt;$Y$9,IF(Anlage!D19&gt;Z$10,Z$10,Anlage!D19),$Z$9)))))</f>
        <v>48</v>
      </c>
      <c r="E19" s="137">
        <f>IF($A19&gt;$Y$13,Anlage!E19,IF($A19&gt;$Y$12,IF(Anlage!E19&gt;AA$13,AA$13,Anlage!E19),IF($A19&gt;$Y$11,IF(Anlage!E19&gt;AA$12,AA$12,Anlage!E19),IF($A19&gt;$Y$10,IF(Anlage!E19&gt;AA$11,AA$11,Anlage!E19),IF($A19&gt;$Y$9,IF(Anlage!E19&gt;AA$10,AA$10,Anlage!E19),$Z$9)))))</f>
        <v>54</v>
      </c>
      <c r="F19" s="137">
        <f>IF($A19&gt;$Y$13,Anlage!F19,IF($A19&gt;$Y$12,IF(Anlage!F19&gt;AB$13,AB$13,Anlage!F19),IF($A19&gt;$Y$11,IF(Anlage!F19&gt;AB$12,AB$12,Anlage!F19),IF($A19&gt;$Y$10,IF(Anlage!F19&gt;AB$11,AB$11,Anlage!F19),IF($A19&gt;$Y$9,IF(Anlage!F19&gt;AB$10,AB$10,Anlage!F19),$Z$9)))))</f>
        <v>60</v>
      </c>
      <c r="G19" s="137">
        <f>IF($A19&gt;$Y$13,Anlage!G19,IF($A19&gt;$Y$12,IF(Anlage!G19&gt;AC$13,AC$13,Anlage!G19),IF($A19&gt;$Y$11,IF(Anlage!G19&gt;AC$12,AC$12,Anlage!G19),IF($A19&gt;$Y$10,IF(Anlage!G19&gt;AC$11,AC$11,Anlage!G19),IF($A19&gt;$Y$9,IF(Anlage!G19&gt;AC$10,AC$10,Anlage!G19),$Z$9)))))</f>
        <v>66</v>
      </c>
      <c r="H19" s="137">
        <f>IF($A19&gt;$Y$13,Anlage!H19,IF($A19&gt;$Y$12,IF(Anlage!H19&gt;AD$13,AD$13,Anlage!H19),IF($A19&gt;$Y$11,IF(Anlage!H19&gt;AD$12,AD$12,Anlage!H19),IF($A19&gt;$Y$10,IF(Anlage!H19&gt;AD$11,AD$11,Anlage!H19),IF($A19&gt;$Y$9,IF(Anlage!H19&gt;AD$10,AD$10,Anlage!H19),$Z$9)))))</f>
        <v>72</v>
      </c>
      <c r="I19" s="143">
        <f>IF($A19&gt;$Y$13,Anlage!I19,IF($A19&gt;$Y$12,IF(Anlage!I19&gt;Z$13,Z$13,Anlage!I19),IF($A19&gt;$Y$11,IF(Anlage!I19&gt;Z$12,Z$12,Anlage!I19),IF($A19&gt;$Y$10,IF(Anlage!I19&gt;Z$11,Z$11,Anlage!I19),IF($A19&gt;$Y$9,IF(Anlage!I19&gt;Z$10,Z$10,Anlage!I19),$Z$9)))))</f>
        <v>48</v>
      </c>
      <c r="J19" s="143">
        <f>IF($A19&gt;$Y$13,Anlage!J19,IF($A19&gt;$Y$12,IF(Anlage!J19&gt;AA$13,AA$13,Anlage!J19),IF($A19&gt;$Y$11,IF(Anlage!J19&gt;AA$12,AA$12,Anlage!J19),IF($A19&gt;$Y$10,IF(Anlage!J19&gt;AA$11,AA$11,Anlage!J19),IF($A19&gt;$Y$9,IF(Anlage!J19&gt;AA$10,AA$10,Anlage!J19),$Z$9)))))</f>
        <v>54</v>
      </c>
      <c r="K19" s="143">
        <f>IF($A19&gt;$Y$13,Anlage!K19,IF($A19&gt;$Y$12,IF(Anlage!K19&gt;AB$13,AB$13,Anlage!K19),IF($A19&gt;$Y$11,IF(Anlage!K19&gt;AB$12,AB$12,Anlage!K19),IF($A19&gt;$Y$10,IF(Anlage!K19&gt;AB$11,AB$11,Anlage!K19),IF($A19&gt;$Y$9,IF(Anlage!K19&gt;AB$10,AB$10,Anlage!K19),$Z$9)))))</f>
        <v>56</v>
      </c>
      <c r="L19" s="143">
        <f>IF($A19&gt;$Y$13,Anlage!L19,IF($A19&gt;$Y$12,IF(Anlage!L19&gt;AC$13,AC$13,Anlage!L19),IF($A19&gt;$Y$11,IF(Anlage!L19&gt;AC$12,AC$12,Anlage!L19),IF($A19&gt;$Y$10,IF(Anlage!L19&gt;AC$11,AC$11,Anlage!L19),IF($A19&gt;$Y$9,IF(Anlage!L19&gt;AC$10,AC$10,Anlage!L19),$Z$9)))))</f>
        <v>59</v>
      </c>
      <c r="M19" s="143">
        <f>IF($A19&gt;$Y$13,Anlage!M19,IF($A19&gt;$Y$12,IF(Anlage!M19&gt;AD$13,AD$13,Anlage!M19),IF($A19&gt;$Y$11,IF(Anlage!M19&gt;AD$12,AD$12,Anlage!M19),IF($A19&gt;$Y$10,IF(Anlage!M19&gt;AD$11,AD$11,Anlage!M19),IF($A19&gt;$Y$9,IF(Anlage!M19&gt;AD$10,AD$10,Anlage!M19),$Z$9)))))</f>
        <v>62</v>
      </c>
      <c r="N19" s="2">
        <f>IF($A19&gt;$Y$13,Anlage!N19,IF($A19&gt;$Y$12,IF(Anlage!N19&gt;Z$13,Z$13,Anlage!N19),IF($A19&gt;$Y$11,IF(Anlage!N19&gt;Z$12,Z$12,Anlage!N19),IF($A19&gt;$Y$10,IF(Anlage!N19&gt;Z$11,Z$11,Anlage!N19),IF($A19&gt;$Y$9,IF(Anlage!N19&gt;Z$10,Z$10,Anlage!N19),$Z$9)))))</f>
        <v>25</v>
      </c>
      <c r="O19" s="2">
        <f>IF($A19&gt;$Y$13,Anlage!O19,IF($A19&gt;$Y$12,IF(Anlage!O19&gt;AA$13,AA$13,Anlage!O19),IF($A19&gt;$Y$11,IF(Anlage!O19&gt;AA$12,AA$12,Anlage!O19),IF($A19&gt;$Y$10,IF(Anlage!O19&gt;AA$11,AA$11,Anlage!O19),IF($A19&gt;$Y$9,IF(Anlage!O19&gt;AA$10,AA$10,Anlage!O19),$Z$9)))))</f>
        <v>26</v>
      </c>
      <c r="P19" s="2">
        <f>IF($A19&gt;$Y$13,Anlage!P19,IF($A19&gt;$Y$12,IF(Anlage!P19&gt;AB$13,AB$13,Anlage!P19),IF($A19&gt;$Y$11,IF(Anlage!P19&gt;AB$12,AB$12,Anlage!P19),IF($A19&gt;$Y$10,IF(Anlage!P19&gt;AB$11,AB$11,Anlage!P19),IF($A19&gt;$Y$9,IF(Anlage!P19&gt;AB$10,AB$10,Anlage!P19),$Z$9)))))</f>
        <v>27</v>
      </c>
      <c r="Q19" s="2">
        <f>IF($A19&gt;$Y$13,Anlage!Q19,IF($A19&gt;$Y$12,IF(Anlage!Q19&gt;AC$13,AC$13,Anlage!Q19),IF($A19&gt;$Y$11,IF(Anlage!Q19&gt;AC$12,AC$12,Anlage!Q19),IF($A19&gt;$Y$10,IF(Anlage!Q19&gt;AC$11,AC$11,Anlage!Q19),IF($A19&gt;$Y$9,IF(Anlage!Q19&gt;AC$10,AC$10,Anlage!Q19),$Z$9)))))</f>
        <v>28</v>
      </c>
      <c r="R19" s="2">
        <f>IF($A19&gt;$Y$13,Anlage!R19,IF($A19&gt;$Y$12,IF(Anlage!R19&gt;AD$13,AD$13,Anlage!R19),IF($A19&gt;$Y$11,IF(Anlage!R19&gt;AD$12,AD$12,Anlage!R19),IF($A19&gt;$Y$10,IF(Anlage!R19&gt;AD$11,AD$11,Anlage!R19),IF($A19&gt;$Y$9,IF(Anlage!R19&gt;AD$10,AD$10,Anlage!R19),$Z$9)))))</f>
        <v>30</v>
      </c>
      <c r="S19" s="163">
        <f>IF($A19&gt;$Y$13,Anlage!S19,IF($A19&gt;$Y$12,IF(Anlage!S19&gt;Z$13,Z$13,Anlage!S19),IF($A19&gt;$Y$11,IF(Anlage!S19&gt;Z$12,Z$12,Anlage!S19),IF($A19&gt;$Y$10,IF(Anlage!S19&gt;Z$11,Z$11,Anlage!S19),IF($A19&gt;$Y$9,IF(Anlage!S19&gt;Z$10,Z$10,Anlage!S19),$Z$9)))))</f>
        <v>14</v>
      </c>
      <c r="T19" s="163">
        <f>IF($A19&gt;$Y$13,Anlage!T19,IF($A19&gt;$Y$12,IF(Anlage!T19&gt;AA$13,AA$13,Anlage!T19),IF($A19&gt;$Y$11,IF(Anlage!T19&gt;AA$12,AA$12,Anlage!T19),IF($A19&gt;$Y$10,IF(Anlage!T19&gt;AA$11,AA$11,Anlage!T19),IF($A19&gt;$Y$9,IF(Anlage!T19&gt;AA$10,AA$10,Anlage!T19),$Z$9)))))</f>
        <v>17</v>
      </c>
      <c r="U19" s="163">
        <f>IF($A19&gt;$Y$13,Anlage!U19,IF($A19&gt;$Y$12,IF(Anlage!U19&gt;AB$13,AB$13,Anlage!U19),IF($A19&gt;$Y$11,IF(Anlage!U19&gt;AB$12,AB$12,Anlage!U19),IF($A19&gt;$Y$10,IF(Anlage!U19&gt;AB$11,AB$11,Anlage!U19),IF($A19&gt;$Y$9,IF(Anlage!U19&gt;AB$10,AB$10,Anlage!U19),$Z$9)))))</f>
        <v>20</v>
      </c>
      <c r="V19" s="163">
        <f>IF($A19&gt;$Y$13,Anlage!V19,IF($A19&gt;$Y$12,IF(Anlage!V19&gt;AC$13,AC$13,Anlage!V19),IF($A19&gt;$Y$11,IF(Anlage!V19&gt;AC$12,AC$12,Anlage!V19),IF($A19&gt;$Y$10,IF(Anlage!V19&gt;AC$11,AC$11,Anlage!V19),IF($A19&gt;$Y$9,IF(Anlage!V19&gt;AC$10,AC$10,Anlage!V19),$Z$9)))))</f>
        <v>23</v>
      </c>
      <c r="W19" s="163">
        <f>IF($A19&gt;$Y$13,Anlage!W19,IF($A19&gt;$Y$12,IF(Anlage!W19&gt;AD$13,AD$13,Anlage!W19),IF($A19&gt;$Y$11,IF(Anlage!W19&gt;AD$12,AD$12,Anlage!W19),IF($A19&gt;$Y$10,IF(Anlage!W19&gt;AD$11,AD$11,Anlage!W19),IF($A19&gt;$Y$9,IF(Anlage!W19&gt;AD$10,AD$10,Anlage!W19),$Z$9)))))</f>
        <v>26</v>
      </c>
    </row>
    <row r="20" spans="1:23" x14ac:dyDescent="0.25">
      <c r="A20" s="323">
        <f>Eingabe!A65</f>
        <v>3201</v>
      </c>
      <c r="B20" s="152" t="s">
        <v>6</v>
      </c>
      <c r="C20" s="154">
        <f>Eingabe!D65</f>
        <v>3300</v>
      </c>
      <c r="D20" s="137">
        <f>IF($A20&gt;$Y$13,Anlage!D20,IF($A20&gt;$Y$12,IF(Anlage!D20&gt;Z$13,Z$13,Anlage!D20),IF($A20&gt;$Y$11,IF(Anlage!D20&gt;Z$12,Z$12,Anlage!D20),IF($A20&gt;$Y$10,IF(Anlage!D20&gt;Z$11,Z$11,Anlage!D20),IF($A20&gt;$Y$9,IF(Anlage!D20&gt;Z$10,Z$10,Anlage!D20),$Z$9)))))</f>
        <v>48</v>
      </c>
      <c r="E20" s="137">
        <f>IF($A20&gt;$Y$13,Anlage!E20,IF($A20&gt;$Y$12,IF(Anlage!E20&gt;AA$13,AA$13,Anlage!E20),IF($A20&gt;$Y$11,IF(Anlage!E20&gt;AA$12,AA$12,Anlage!E20),IF($A20&gt;$Y$10,IF(Anlage!E20&gt;AA$11,AA$11,Anlage!E20),IF($A20&gt;$Y$9,IF(Anlage!E20&gt;AA$10,AA$10,Anlage!E20),$Z$9)))))</f>
        <v>54</v>
      </c>
      <c r="F20" s="137">
        <f>IF($A20&gt;$Y$13,Anlage!F20,IF($A20&gt;$Y$12,IF(Anlage!F20&gt;AB$13,AB$13,Anlage!F20),IF($A20&gt;$Y$11,IF(Anlage!F20&gt;AB$12,AB$12,Anlage!F20),IF($A20&gt;$Y$10,IF(Anlage!F20&gt;AB$11,AB$11,Anlage!F20),IF($A20&gt;$Y$9,IF(Anlage!F20&gt;AB$10,AB$10,Anlage!F20),$Z$9)))))</f>
        <v>60</v>
      </c>
      <c r="G20" s="137">
        <f>IF($A20&gt;$Y$13,Anlage!G20,IF($A20&gt;$Y$12,IF(Anlage!G20&gt;AC$13,AC$13,Anlage!G20),IF($A20&gt;$Y$11,IF(Anlage!G20&gt;AC$12,AC$12,Anlage!G20),IF($A20&gt;$Y$10,IF(Anlage!G20&gt;AC$11,AC$11,Anlage!G20),IF($A20&gt;$Y$9,IF(Anlage!G20&gt;AC$10,AC$10,Anlage!G20),$Z$9)))))</f>
        <v>66</v>
      </c>
      <c r="H20" s="137">
        <f>IF($A20&gt;$Y$13,Anlage!H20,IF($A20&gt;$Y$12,IF(Anlage!H20&gt;AD$13,AD$13,Anlage!H20),IF($A20&gt;$Y$11,IF(Anlage!H20&gt;AD$12,AD$12,Anlage!H20),IF($A20&gt;$Y$10,IF(Anlage!H20&gt;AD$11,AD$11,Anlage!H20),IF($A20&gt;$Y$9,IF(Anlage!H20&gt;AD$10,AD$10,Anlage!H20),$Z$9)))))</f>
        <v>72</v>
      </c>
      <c r="I20" s="143">
        <f>IF($A20&gt;$Y$13,Anlage!I20,IF($A20&gt;$Y$12,IF(Anlage!I20&gt;Z$13,Z$13,Anlage!I20),IF($A20&gt;$Y$11,IF(Anlage!I20&gt;Z$12,Z$12,Anlage!I20),IF($A20&gt;$Y$10,IF(Anlage!I20&gt;Z$11,Z$11,Anlage!I20),IF($A20&gt;$Y$9,IF(Anlage!I20&gt;Z$10,Z$10,Anlage!I20),$Z$9)))))</f>
        <v>48</v>
      </c>
      <c r="J20" s="143">
        <f>IF($A20&gt;$Y$13,Anlage!J20,IF($A20&gt;$Y$12,IF(Anlage!J20&gt;AA$13,AA$13,Anlage!J20),IF($A20&gt;$Y$11,IF(Anlage!J20&gt;AA$12,AA$12,Anlage!J20),IF($A20&gt;$Y$10,IF(Anlage!J20&gt;AA$11,AA$11,Anlage!J20),IF($A20&gt;$Y$9,IF(Anlage!J20&gt;AA$10,AA$10,Anlage!J20),$Z$9)))))</f>
        <v>54</v>
      </c>
      <c r="K20" s="143">
        <f>IF($A20&gt;$Y$13,Anlage!K20,IF($A20&gt;$Y$12,IF(Anlage!K20&gt;AB$13,AB$13,Anlage!K20),IF($A20&gt;$Y$11,IF(Anlage!K20&gt;AB$12,AB$12,Anlage!K20),IF($A20&gt;$Y$10,IF(Anlage!K20&gt;AB$11,AB$11,Anlage!K20),IF($A20&gt;$Y$9,IF(Anlage!K20&gt;AB$10,AB$10,Anlage!K20),$Z$9)))))</f>
        <v>60</v>
      </c>
      <c r="L20" s="143">
        <f>IF($A20&gt;$Y$13,Anlage!L20,IF($A20&gt;$Y$12,IF(Anlage!L20&gt;AC$13,AC$13,Anlage!L20),IF($A20&gt;$Y$11,IF(Anlage!L20&gt;AC$12,AC$12,Anlage!L20),IF($A20&gt;$Y$10,IF(Anlage!L20&gt;AC$11,AC$11,Anlage!L20),IF($A20&gt;$Y$9,IF(Anlage!L20&gt;AC$10,AC$10,Anlage!L20),$Z$9)))))</f>
        <v>66</v>
      </c>
      <c r="M20" s="143">
        <f>IF($A20&gt;$Y$13,Anlage!M20,IF($A20&gt;$Y$12,IF(Anlage!M20&gt;AD$13,AD$13,Anlage!M20),IF($A20&gt;$Y$11,IF(Anlage!M20&gt;AD$12,AD$12,Anlage!M20),IF($A20&gt;$Y$10,IF(Anlage!M20&gt;AD$11,AD$11,Anlage!M20),IF($A20&gt;$Y$9,IF(Anlage!M20&gt;AD$10,AD$10,Anlage!M20),$Z$9)))))</f>
        <v>71</v>
      </c>
      <c r="N20" s="2">
        <f>IF($A20&gt;$Y$13,Anlage!N20,IF($A20&gt;$Y$12,IF(Anlage!N20&gt;Z$13,Z$13,Anlage!N20),IF($A20&gt;$Y$11,IF(Anlage!N20&gt;Z$12,Z$12,Anlage!N20),IF($A20&gt;$Y$10,IF(Anlage!N20&gt;Z$11,Z$11,Anlage!N20),IF($A20&gt;$Y$9,IF(Anlage!N20&gt;Z$10,Z$10,Anlage!N20),$Z$9)))))</f>
        <v>30</v>
      </c>
      <c r="O20" s="2">
        <f>IF($A20&gt;$Y$13,Anlage!O20,IF($A20&gt;$Y$12,IF(Anlage!O20&gt;AA$13,AA$13,Anlage!O20),IF($A20&gt;$Y$11,IF(Anlage!O20&gt;AA$12,AA$12,Anlage!O20),IF($A20&gt;$Y$10,IF(Anlage!O20&gt;AA$11,AA$11,Anlage!O20),IF($A20&gt;$Y$9,IF(Anlage!O20&gt;AA$10,AA$10,Anlage!O20),$Z$9)))))</f>
        <v>31</v>
      </c>
      <c r="P20" s="2">
        <f>IF($A20&gt;$Y$13,Anlage!P20,IF($A20&gt;$Y$12,IF(Anlage!P20&gt;AB$13,AB$13,Anlage!P20),IF($A20&gt;$Y$11,IF(Anlage!P20&gt;AB$12,AB$12,Anlage!P20),IF($A20&gt;$Y$10,IF(Anlage!P20&gt;AB$11,AB$11,Anlage!P20),IF($A20&gt;$Y$9,IF(Anlage!P20&gt;AB$10,AB$10,Anlage!P20),$Z$9)))))</f>
        <v>32</v>
      </c>
      <c r="Q20" s="2">
        <f>IF($A20&gt;$Y$13,Anlage!Q20,IF($A20&gt;$Y$12,IF(Anlage!Q20&gt;AC$13,AC$13,Anlage!Q20),IF($A20&gt;$Y$11,IF(Anlage!Q20&gt;AC$12,AC$12,Anlage!Q20),IF($A20&gt;$Y$10,IF(Anlage!Q20&gt;AC$11,AC$11,Anlage!Q20),IF($A20&gt;$Y$9,IF(Anlage!Q20&gt;AC$10,AC$10,Anlage!Q20),$Z$9)))))</f>
        <v>34</v>
      </c>
      <c r="R20" s="2">
        <f>IF($A20&gt;$Y$13,Anlage!R20,IF($A20&gt;$Y$12,IF(Anlage!R20&gt;AD$13,AD$13,Anlage!R20),IF($A20&gt;$Y$11,IF(Anlage!R20&gt;AD$12,AD$12,Anlage!R20),IF($A20&gt;$Y$10,IF(Anlage!R20&gt;AD$11,AD$11,Anlage!R20),IF($A20&gt;$Y$9,IF(Anlage!R20&gt;AD$10,AD$10,Anlage!R20),$Z$9)))))</f>
        <v>35</v>
      </c>
      <c r="S20" s="163">
        <f>IF($A20&gt;$Y$13,Anlage!S20,IF($A20&gt;$Y$12,IF(Anlage!S20&gt;Z$13,Z$13,Anlage!S20),IF($A20&gt;$Y$11,IF(Anlage!S20&gt;Z$12,Z$12,Anlage!S20),IF($A20&gt;$Y$10,IF(Anlage!S20&gt;Z$11,Z$11,Anlage!S20),IF($A20&gt;$Y$9,IF(Anlage!S20&gt;Z$10,Z$10,Anlage!S20),$Z$9)))))</f>
        <v>15</v>
      </c>
      <c r="T20" s="163">
        <f>IF($A20&gt;$Y$13,Anlage!T20,IF($A20&gt;$Y$12,IF(Anlage!T20&gt;AA$13,AA$13,Anlage!T20),IF($A20&gt;$Y$11,IF(Anlage!T20&gt;AA$12,AA$12,Anlage!T20),IF($A20&gt;$Y$10,IF(Anlage!T20&gt;AA$11,AA$11,Anlage!T20),IF($A20&gt;$Y$9,IF(Anlage!T20&gt;AA$10,AA$10,Anlage!T20),$Z$9)))))</f>
        <v>17</v>
      </c>
      <c r="U20" s="163">
        <f>IF($A20&gt;$Y$13,Anlage!U20,IF($A20&gt;$Y$12,IF(Anlage!U20&gt;AB$13,AB$13,Anlage!U20),IF($A20&gt;$Y$11,IF(Anlage!U20&gt;AB$12,AB$12,Anlage!U20),IF($A20&gt;$Y$10,IF(Anlage!U20&gt;AB$11,AB$11,Anlage!U20),IF($A20&gt;$Y$9,IF(Anlage!U20&gt;AB$10,AB$10,Anlage!U20),$Z$9)))))</f>
        <v>20</v>
      </c>
      <c r="V20" s="163">
        <f>IF($A20&gt;$Y$13,Anlage!V20,IF($A20&gt;$Y$12,IF(Anlage!V20&gt;AC$13,AC$13,Anlage!V20),IF($A20&gt;$Y$11,IF(Anlage!V20&gt;AC$12,AC$12,Anlage!V20),IF($A20&gt;$Y$10,IF(Anlage!V20&gt;AC$11,AC$11,Anlage!V20),IF($A20&gt;$Y$9,IF(Anlage!V20&gt;AC$10,AC$10,Anlage!V20),$Z$9)))))</f>
        <v>23</v>
      </c>
      <c r="W20" s="163">
        <f>IF($A20&gt;$Y$13,Anlage!W20,IF($A20&gt;$Y$12,IF(Anlage!W20&gt;AD$13,AD$13,Anlage!W20),IF($A20&gt;$Y$11,IF(Anlage!W20&gt;AD$12,AD$12,Anlage!W20),IF($A20&gt;$Y$10,IF(Anlage!W20&gt;AD$11,AD$11,Anlage!W20),IF($A20&gt;$Y$9,IF(Anlage!W20&gt;AD$10,AD$10,Anlage!W20),$Z$9)))))</f>
        <v>26</v>
      </c>
    </row>
    <row r="21" spans="1:23" x14ac:dyDescent="0.25">
      <c r="A21" s="323">
        <f>Eingabe!A66</f>
        <v>3301</v>
      </c>
      <c r="B21" s="152" t="s">
        <v>6</v>
      </c>
      <c r="C21" s="154">
        <f>Eingabe!D66</f>
        <v>3400</v>
      </c>
      <c r="D21" s="137">
        <f>IF($A21&gt;$Y$13,Anlage!D21,IF($A21&gt;$Y$12,IF(Anlage!D21&gt;Z$13,Z$13,Anlage!D21),IF($A21&gt;$Y$11,IF(Anlage!D21&gt;Z$12,Z$12,Anlage!D21),IF($A21&gt;$Y$10,IF(Anlage!D21&gt;Z$11,Z$11,Anlage!D21),IF($A21&gt;$Y$9,IF(Anlage!D21&gt;Z$10,Z$10,Anlage!D21),$Z$9)))))</f>
        <v>48</v>
      </c>
      <c r="E21" s="137">
        <f>IF($A21&gt;$Y$13,Anlage!E21,IF($A21&gt;$Y$12,IF(Anlage!E21&gt;AA$13,AA$13,Anlage!E21),IF($A21&gt;$Y$11,IF(Anlage!E21&gt;AA$12,AA$12,Anlage!E21),IF($A21&gt;$Y$10,IF(Anlage!E21&gt;AA$11,AA$11,Anlage!E21),IF($A21&gt;$Y$9,IF(Anlage!E21&gt;AA$10,AA$10,Anlage!E21),$Z$9)))))</f>
        <v>54</v>
      </c>
      <c r="F21" s="137">
        <f>IF($A21&gt;$Y$13,Anlage!F21,IF($A21&gt;$Y$12,IF(Anlage!F21&gt;AB$13,AB$13,Anlage!F21),IF($A21&gt;$Y$11,IF(Anlage!F21&gt;AB$12,AB$12,Anlage!F21),IF($A21&gt;$Y$10,IF(Anlage!F21&gt;AB$11,AB$11,Anlage!F21),IF($A21&gt;$Y$9,IF(Anlage!F21&gt;AB$10,AB$10,Anlage!F21),$Z$9)))))</f>
        <v>60</v>
      </c>
      <c r="G21" s="137">
        <f>IF($A21&gt;$Y$13,Anlage!G21,IF($A21&gt;$Y$12,IF(Anlage!G21&gt;AC$13,AC$13,Anlage!G21),IF($A21&gt;$Y$11,IF(Anlage!G21&gt;AC$12,AC$12,Anlage!G21),IF($A21&gt;$Y$10,IF(Anlage!G21&gt;AC$11,AC$11,Anlage!G21),IF($A21&gt;$Y$9,IF(Anlage!G21&gt;AC$10,AC$10,Anlage!G21),$Z$9)))))</f>
        <v>66</v>
      </c>
      <c r="H21" s="137">
        <f>IF($A21&gt;$Y$13,Anlage!H21,IF($A21&gt;$Y$12,IF(Anlage!H21&gt;AD$13,AD$13,Anlage!H21),IF($A21&gt;$Y$11,IF(Anlage!H21&gt;AD$12,AD$12,Anlage!H21),IF($A21&gt;$Y$10,IF(Anlage!H21&gt;AD$11,AD$11,Anlage!H21),IF($A21&gt;$Y$9,IF(Anlage!H21&gt;AD$10,AD$10,Anlage!H21),$Z$9)))))</f>
        <v>72</v>
      </c>
      <c r="I21" s="143">
        <f>IF($A21&gt;$Y$13,Anlage!I21,IF($A21&gt;$Y$12,IF(Anlage!I21&gt;Z$13,Z$13,Anlage!I21),IF($A21&gt;$Y$11,IF(Anlage!I21&gt;Z$12,Z$12,Anlage!I21),IF($A21&gt;$Y$10,IF(Anlage!I21&gt;Z$11,Z$11,Anlage!I21),IF($A21&gt;$Y$9,IF(Anlage!I21&gt;Z$10,Z$10,Anlage!I21),$Z$9)))))</f>
        <v>48</v>
      </c>
      <c r="J21" s="143">
        <f>IF($A21&gt;$Y$13,Anlage!J21,IF($A21&gt;$Y$12,IF(Anlage!J21&gt;AA$13,AA$13,Anlage!J21),IF($A21&gt;$Y$11,IF(Anlage!J21&gt;AA$12,AA$12,Anlage!J21),IF($A21&gt;$Y$10,IF(Anlage!J21&gt;AA$11,AA$11,Anlage!J21),IF($A21&gt;$Y$9,IF(Anlage!J21&gt;AA$10,AA$10,Anlage!J21),$Z$9)))))</f>
        <v>54</v>
      </c>
      <c r="K21" s="143">
        <f>IF($A21&gt;$Y$13,Anlage!K21,IF($A21&gt;$Y$12,IF(Anlage!K21&gt;AB$13,AB$13,Anlage!K21),IF($A21&gt;$Y$11,IF(Anlage!K21&gt;AB$12,AB$12,Anlage!K21),IF($A21&gt;$Y$10,IF(Anlage!K21&gt;AB$11,AB$11,Anlage!K21),IF($A21&gt;$Y$9,IF(Anlage!K21&gt;AB$10,AB$10,Anlage!K21),$Z$9)))))</f>
        <v>60</v>
      </c>
      <c r="L21" s="143">
        <f>IF($A21&gt;$Y$13,Anlage!L21,IF($A21&gt;$Y$12,IF(Anlage!L21&gt;AC$13,AC$13,Anlage!L21),IF($A21&gt;$Y$11,IF(Anlage!L21&gt;AC$12,AC$12,Anlage!L21),IF($A21&gt;$Y$10,IF(Anlage!L21&gt;AC$11,AC$11,Anlage!L21),IF($A21&gt;$Y$9,IF(Anlage!L21&gt;AC$10,AC$10,Anlage!L21),$Z$9)))))</f>
        <v>66</v>
      </c>
      <c r="M21" s="143">
        <f>IF($A21&gt;$Y$13,Anlage!M21,IF($A21&gt;$Y$12,IF(Anlage!M21&gt;AD$13,AD$13,Anlage!M21),IF($A21&gt;$Y$11,IF(Anlage!M21&gt;AD$12,AD$12,Anlage!M21),IF($A21&gt;$Y$10,IF(Anlage!M21&gt;AD$11,AD$11,Anlage!M21),IF($A21&gt;$Y$9,IF(Anlage!M21&gt;AD$10,AD$10,Anlage!M21),$Z$9)))))</f>
        <v>72</v>
      </c>
      <c r="N21" s="2">
        <f>IF($A21&gt;$Y$13,Anlage!N21,IF($A21&gt;$Y$12,IF(Anlage!N21&gt;Z$13,Z$13,Anlage!N21),IF($A21&gt;$Y$11,IF(Anlage!N21&gt;Z$12,Z$12,Anlage!N21),IF($A21&gt;$Y$10,IF(Anlage!N21&gt;Z$11,Z$11,Anlage!N21),IF($A21&gt;$Y$9,IF(Anlage!N21&gt;Z$10,Z$10,Anlage!N21),$Z$9)))))</f>
        <v>35</v>
      </c>
      <c r="O21" s="2">
        <f>IF($A21&gt;$Y$13,Anlage!O21,IF($A21&gt;$Y$12,IF(Anlage!O21&gt;AA$13,AA$13,Anlage!O21),IF($A21&gt;$Y$11,IF(Anlage!O21&gt;AA$12,AA$12,Anlage!O21),IF($A21&gt;$Y$10,IF(Anlage!O21&gt;AA$11,AA$11,Anlage!O21),IF($A21&gt;$Y$9,IF(Anlage!O21&gt;AA$10,AA$10,Anlage!O21),$Z$9)))))</f>
        <v>36</v>
      </c>
      <c r="P21" s="2">
        <f>IF($A21&gt;$Y$13,Anlage!P21,IF($A21&gt;$Y$12,IF(Anlage!P21&gt;AB$13,AB$13,Anlage!P21),IF($A21&gt;$Y$11,IF(Anlage!P21&gt;AB$12,AB$12,Anlage!P21),IF($A21&gt;$Y$10,IF(Anlage!P21&gt;AB$11,AB$11,Anlage!P21),IF($A21&gt;$Y$9,IF(Anlage!P21&gt;AB$10,AB$10,Anlage!P21),$Z$9)))))</f>
        <v>37</v>
      </c>
      <c r="Q21" s="2">
        <f>IF($A21&gt;$Y$13,Anlage!Q21,IF($A21&gt;$Y$12,IF(Anlage!Q21&gt;AC$13,AC$13,Anlage!Q21),IF($A21&gt;$Y$11,IF(Anlage!Q21&gt;AC$12,AC$12,Anlage!Q21),IF($A21&gt;$Y$10,IF(Anlage!Q21&gt;AC$11,AC$11,Anlage!Q21),IF($A21&gt;$Y$9,IF(Anlage!Q21&gt;AC$10,AC$10,Anlage!Q21),$Z$9)))))</f>
        <v>39</v>
      </c>
      <c r="R21" s="2">
        <f>IF($A21&gt;$Y$13,Anlage!R21,IF($A21&gt;$Y$12,IF(Anlage!R21&gt;AD$13,AD$13,Anlage!R21),IF($A21&gt;$Y$11,IF(Anlage!R21&gt;AD$12,AD$12,Anlage!R21),IF($A21&gt;$Y$10,IF(Anlage!R21&gt;AD$11,AD$11,Anlage!R21),IF($A21&gt;$Y$9,IF(Anlage!R21&gt;AD$10,AD$10,Anlage!R21),$Z$9)))))</f>
        <v>41</v>
      </c>
      <c r="S21" s="163">
        <f>IF($A21&gt;$Y$13,Anlage!S21,IF($A21&gt;$Y$12,IF(Anlage!S21&gt;Z$13,Z$13,Anlage!S21),IF($A21&gt;$Y$11,IF(Anlage!S21&gt;Z$12,Z$12,Anlage!S21),IF($A21&gt;$Y$10,IF(Anlage!S21&gt;Z$11,Z$11,Anlage!S21),IF($A21&gt;$Y$9,IF(Anlage!S21&gt;Z$10,Z$10,Anlage!S21),$Z$9)))))</f>
        <v>19</v>
      </c>
      <c r="T21" s="163">
        <f>IF($A21&gt;$Y$13,Anlage!T21,IF($A21&gt;$Y$12,IF(Anlage!T21&gt;AA$13,AA$13,Anlage!T21),IF($A21&gt;$Y$11,IF(Anlage!T21&gt;AA$12,AA$12,Anlage!T21),IF($A21&gt;$Y$10,IF(Anlage!T21&gt;AA$11,AA$11,Anlage!T21),IF($A21&gt;$Y$9,IF(Anlage!T21&gt;AA$10,AA$10,Anlage!T21),$Z$9)))))</f>
        <v>19</v>
      </c>
      <c r="U21" s="163">
        <f>IF($A21&gt;$Y$13,Anlage!U21,IF($A21&gt;$Y$12,IF(Anlage!U21&gt;AB$13,AB$13,Anlage!U21),IF($A21&gt;$Y$11,IF(Anlage!U21&gt;AB$12,AB$12,Anlage!U21),IF($A21&gt;$Y$10,IF(Anlage!U21&gt;AB$11,AB$11,Anlage!U21),IF($A21&gt;$Y$9,IF(Anlage!U21&gt;AB$10,AB$10,Anlage!U21),$Z$9)))))</f>
        <v>20</v>
      </c>
      <c r="V21" s="163">
        <f>IF($A21&gt;$Y$13,Anlage!V21,IF($A21&gt;$Y$12,IF(Anlage!V21&gt;AC$13,AC$13,Anlage!V21),IF($A21&gt;$Y$11,IF(Anlage!V21&gt;AC$12,AC$12,Anlage!V21),IF($A21&gt;$Y$10,IF(Anlage!V21&gt;AC$11,AC$11,Anlage!V21),IF($A21&gt;$Y$9,IF(Anlage!V21&gt;AC$10,AC$10,Anlage!V21),$Z$9)))))</f>
        <v>23</v>
      </c>
      <c r="W21" s="163">
        <f>IF($A21&gt;$Y$13,Anlage!W21,IF($A21&gt;$Y$12,IF(Anlage!W21&gt;AD$13,AD$13,Anlage!W21),IF($A21&gt;$Y$11,IF(Anlage!W21&gt;AD$12,AD$12,Anlage!W21),IF($A21&gt;$Y$10,IF(Anlage!W21&gt;AD$11,AD$11,Anlage!W21),IF($A21&gt;$Y$9,IF(Anlage!W21&gt;AD$10,AD$10,Anlage!W21),$Z$9)))))</f>
        <v>26</v>
      </c>
    </row>
    <row r="22" spans="1:23" x14ac:dyDescent="0.25">
      <c r="A22" s="323">
        <f>Eingabe!A67</f>
        <v>3401</v>
      </c>
      <c r="B22" s="152" t="s">
        <v>6</v>
      </c>
      <c r="C22" s="154">
        <f>Eingabe!D67</f>
        <v>3500</v>
      </c>
      <c r="D22" s="137">
        <f>IF($A22&gt;$Y$13,Anlage!D22,IF($A22&gt;$Y$12,IF(Anlage!D22&gt;Z$13,Z$13,Anlage!D22),IF($A22&gt;$Y$11,IF(Anlage!D22&gt;Z$12,Z$12,Anlage!D22),IF($A22&gt;$Y$10,IF(Anlage!D22&gt;Z$11,Z$11,Anlage!D22),IF($A22&gt;$Y$9,IF(Anlage!D22&gt;Z$10,Z$10,Anlage!D22),$Z$9)))))</f>
        <v>80</v>
      </c>
      <c r="E22" s="137">
        <f>IF($A22&gt;$Y$13,Anlage!E22,IF($A22&gt;$Y$12,IF(Anlage!E22&gt;AA$13,AA$13,Anlage!E22),IF($A22&gt;$Y$11,IF(Anlage!E22&gt;AA$12,AA$12,Anlage!E22),IF($A22&gt;$Y$10,IF(Anlage!E22&gt;AA$11,AA$11,Anlage!E22),IF($A22&gt;$Y$9,IF(Anlage!E22&gt;AA$10,AA$10,Anlage!E22),$Z$9)))))</f>
        <v>90</v>
      </c>
      <c r="F22" s="137">
        <f>IF($A22&gt;$Y$13,Anlage!F22,IF($A22&gt;$Y$12,IF(Anlage!F22&gt;AB$13,AB$13,Anlage!F22),IF($A22&gt;$Y$11,IF(Anlage!F22&gt;AB$12,AB$12,Anlage!F22),IF($A22&gt;$Y$10,IF(Anlage!F22&gt;AB$11,AB$11,Anlage!F22),IF($A22&gt;$Y$9,IF(Anlage!F22&gt;AB$10,AB$10,Anlage!F22),$Z$9)))))</f>
        <v>100</v>
      </c>
      <c r="G22" s="137">
        <f>IF($A22&gt;$Y$13,Anlage!G22,IF($A22&gt;$Y$12,IF(Anlage!G22&gt;AC$13,AC$13,Anlage!G22),IF($A22&gt;$Y$11,IF(Anlage!G22&gt;AC$12,AC$12,Anlage!G22),IF($A22&gt;$Y$10,IF(Anlage!G22&gt;AC$11,AC$11,Anlage!G22),IF($A22&gt;$Y$9,IF(Anlage!G22&gt;AC$10,AC$10,Anlage!G22),$Z$9)))))</f>
        <v>110.00000000000001</v>
      </c>
      <c r="H22" s="137">
        <f>IF($A22&gt;$Y$13,Anlage!H22,IF($A22&gt;$Y$12,IF(Anlage!H22&gt;AD$13,AD$13,Anlage!H22),IF($A22&gt;$Y$11,IF(Anlage!H22&gt;AD$12,AD$12,Anlage!H22),IF($A22&gt;$Y$10,IF(Anlage!H22&gt;AD$11,AD$11,Anlage!H22),IF($A22&gt;$Y$9,IF(Anlage!H22&gt;AD$10,AD$10,Anlage!H22),$Z$9)))))</f>
        <v>120</v>
      </c>
      <c r="I22" s="143">
        <f>IF($A22&gt;$Y$13,Anlage!I22,IF($A22&gt;$Y$12,IF(Anlage!I22&gt;Z$13,Z$13,Anlage!I22),IF($A22&gt;$Y$11,IF(Anlage!I22&gt;Z$12,Z$12,Anlage!I22),IF($A22&gt;$Y$10,IF(Anlage!I22&gt;Z$11,Z$11,Anlage!I22),IF($A22&gt;$Y$9,IF(Anlage!I22&gt;Z$10,Z$10,Anlage!I22),$Z$9)))))</f>
        <v>75</v>
      </c>
      <c r="J22" s="143">
        <f>IF($A22&gt;$Y$13,Anlage!J22,IF($A22&gt;$Y$12,IF(Anlage!J22&gt;AA$13,AA$13,Anlage!J22),IF($A22&gt;$Y$11,IF(Anlage!J22&gt;AA$12,AA$12,Anlage!J22),IF($A22&gt;$Y$10,IF(Anlage!J22&gt;AA$11,AA$11,Anlage!J22),IF($A22&gt;$Y$9,IF(Anlage!J22&gt;AA$10,AA$10,Anlage!J22),$Z$9)))))</f>
        <v>77</v>
      </c>
      <c r="K22" s="143">
        <f>IF($A22&gt;$Y$13,Anlage!K22,IF($A22&gt;$Y$12,IF(Anlage!K22&gt;AB$13,AB$13,Anlage!K22),IF($A22&gt;$Y$11,IF(Anlage!K22&gt;AB$12,AB$12,Anlage!K22),IF($A22&gt;$Y$10,IF(Anlage!K22&gt;AB$11,AB$11,Anlage!K22),IF($A22&gt;$Y$9,IF(Anlage!K22&gt;AB$10,AB$10,Anlage!K22),$Z$9)))))</f>
        <v>80</v>
      </c>
      <c r="L22" s="143">
        <f>IF($A22&gt;$Y$13,Anlage!L22,IF($A22&gt;$Y$12,IF(Anlage!L22&gt;AC$13,AC$13,Anlage!L22),IF($A22&gt;$Y$11,IF(Anlage!L22&gt;AC$12,AC$12,Anlage!L22),IF($A22&gt;$Y$10,IF(Anlage!L22&gt;AC$11,AC$11,Anlage!L22),IF($A22&gt;$Y$9,IF(Anlage!L22&gt;AC$10,AC$10,Anlage!L22),$Z$9)))))</f>
        <v>84</v>
      </c>
      <c r="M22" s="143">
        <f>IF($A22&gt;$Y$13,Anlage!M22,IF($A22&gt;$Y$12,IF(Anlage!M22&gt;AD$13,AD$13,Anlage!M22),IF($A22&gt;$Y$11,IF(Anlage!M22&gt;AD$12,AD$12,Anlage!M22),IF($A22&gt;$Y$10,IF(Anlage!M22&gt;AD$11,AD$11,Anlage!M22),IF($A22&gt;$Y$9,IF(Anlage!M22&gt;AD$10,AD$10,Anlage!M22),$Z$9)))))</f>
        <v>89</v>
      </c>
      <c r="N22" s="2">
        <f>IF($A22&gt;$Y$13,Anlage!N22,IF($A22&gt;$Y$12,IF(Anlage!N22&gt;Z$13,Z$13,Anlage!N22),IF($A22&gt;$Y$11,IF(Anlage!N22&gt;Z$12,Z$12,Anlage!N22),IF($A22&gt;$Y$10,IF(Anlage!N22&gt;Z$11,Z$11,Anlage!N22),IF($A22&gt;$Y$9,IF(Anlage!N22&gt;Z$10,Z$10,Anlage!N22),$Z$9)))))</f>
        <v>40</v>
      </c>
      <c r="O22" s="2">
        <f>IF($A22&gt;$Y$13,Anlage!O22,IF($A22&gt;$Y$12,IF(Anlage!O22&gt;AA$13,AA$13,Anlage!O22),IF($A22&gt;$Y$11,IF(Anlage!O22&gt;AA$12,AA$12,Anlage!O22),IF($A22&gt;$Y$10,IF(Anlage!O22&gt;AA$11,AA$11,Anlage!O22),IF($A22&gt;$Y$9,IF(Anlage!O22&gt;AA$10,AA$10,Anlage!O22),$Z$9)))))</f>
        <v>41</v>
      </c>
      <c r="P22" s="2">
        <f>IF($A22&gt;$Y$13,Anlage!P22,IF($A22&gt;$Y$12,IF(Anlage!P22&gt;AB$13,AB$13,Anlage!P22),IF($A22&gt;$Y$11,IF(Anlage!P22&gt;AB$12,AB$12,Anlage!P22),IF($A22&gt;$Y$10,IF(Anlage!P22&gt;AB$11,AB$11,Anlage!P22),IF($A22&gt;$Y$9,IF(Anlage!P22&gt;AB$10,AB$10,Anlage!P22),$Z$9)))))</f>
        <v>43</v>
      </c>
      <c r="Q22" s="2">
        <f>IF($A22&gt;$Y$13,Anlage!Q22,IF($A22&gt;$Y$12,IF(Anlage!Q22&gt;AC$13,AC$13,Anlage!Q22),IF($A22&gt;$Y$11,IF(Anlage!Q22&gt;AC$12,AC$12,Anlage!Q22),IF($A22&gt;$Y$10,IF(Anlage!Q22&gt;AC$11,AC$11,Anlage!Q22),IF($A22&gt;$Y$9,IF(Anlage!Q22&gt;AC$10,AC$10,Anlage!Q22),$Z$9)))))</f>
        <v>45</v>
      </c>
      <c r="R22" s="2">
        <f>IF($A22&gt;$Y$13,Anlage!R22,IF($A22&gt;$Y$12,IF(Anlage!R22&gt;AD$13,AD$13,Anlage!R22),IF($A22&gt;$Y$11,IF(Anlage!R22&gt;AD$12,AD$12,Anlage!R22),IF($A22&gt;$Y$10,IF(Anlage!R22&gt;AD$11,AD$11,Anlage!R22),IF($A22&gt;$Y$9,IF(Anlage!R22&gt;AD$10,AD$10,Anlage!R22),$Z$9)))))</f>
        <v>47</v>
      </c>
      <c r="S22" s="163">
        <f>IF($A22&gt;$Y$13,Anlage!S22,IF($A22&gt;$Y$12,IF(Anlage!S22&gt;Z$13,Z$13,Anlage!S22),IF($A22&gt;$Y$11,IF(Anlage!S22&gt;Z$12,Z$12,Anlage!S22),IF($A22&gt;$Y$10,IF(Anlage!S22&gt;Z$11,Z$11,Anlage!S22),IF($A22&gt;$Y$9,IF(Anlage!S22&gt;Z$10,Z$10,Anlage!S22),$Z$9)))))</f>
        <v>23</v>
      </c>
      <c r="T22" s="163">
        <f>IF($A22&gt;$Y$13,Anlage!T22,IF($A22&gt;$Y$12,IF(Anlage!T22&gt;AA$13,AA$13,Anlage!T22),IF($A22&gt;$Y$11,IF(Anlage!T22&gt;AA$12,AA$12,Anlage!T22),IF($A22&gt;$Y$10,IF(Anlage!T22&gt;AA$11,AA$11,Anlage!T22),IF($A22&gt;$Y$9,IF(Anlage!T22&gt;AA$10,AA$10,Anlage!T22),$Z$9)))))</f>
        <v>23</v>
      </c>
      <c r="U22" s="163">
        <f>IF($A22&gt;$Y$13,Anlage!U22,IF($A22&gt;$Y$12,IF(Anlage!U22&gt;AB$13,AB$13,Anlage!U22),IF($A22&gt;$Y$11,IF(Anlage!U22&gt;AB$12,AB$12,Anlage!U22),IF($A22&gt;$Y$10,IF(Anlage!U22&gt;AB$11,AB$11,Anlage!U22),IF($A22&gt;$Y$9,IF(Anlage!U22&gt;AB$10,AB$10,Anlage!U22),$Z$9)))))</f>
        <v>24</v>
      </c>
      <c r="V22" s="163">
        <f>IF($A22&gt;$Y$13,Anlage!V22,IF($A22&gt;$Y$12,IF(Anlage!V22&gt;AC$13,AC$13,Anlage!V22),IF($A22&gt;$Y$11,IF(Anlage!V22&gt;AC$12,AC$12,Anlage!V22),IF($A22&gt;$Y$10,IF(Anlage!V22&gt;AC$11,AC$11,Anlage!V22),IF($A22&gt;$Y$9,IF(Anlage!V22&gt;AC$10,AC$10,Anlage!V22),$Z$9)))))</f>
        <v>25</v>
      </c>
      <c r="W22" s="163">
        <f>IF($A22&gt;$Y$13,Anlage!W22,IF($A22&gt;$Y$12,IF(Anlage!W22&gt;AD$13,AD$13,Anlage!W22),IF($A22&gt;$Y$11,IF(Anlage!W22&gt;AD$12,AD$12,Anlage!W22),IF($A22&gt;$Y$10,IF(Anlage!W22&gt;AD$11,AD$11,Anlage!W22),IF($A22&gt;$Y$9,IF(Anlage!W22&gt;AD$10,AD$10,Anlage!W22),$Z$9)))))</f>
        <v>27</v>
      </c>
    </row>
    <row r="23" spans="1:23" x14ac:dyDescent="0.25">
      <c r="A23" s="323">
        <f>Eingabe!A68</f>
        <v>3501</v>
      </c>
      <c r="B23" s="152" t="s">
        <v>6</v>
      </c>
      <c r="C23" s="154">
        <f>Eingabe!D68</f>
        <v>3600</v>
      </c>
      <c r="D23" s="137">
        <f>IF($A23&gt;$Y$13,Anlage!D23,IF($A23&gt;$Y$12,IF(Anlage!D23&gt;Z$13,Z$13,Anlage!D23),IF($A23&gt;$Y$11,IF(Anlage!D23&gt;Z$12,Z$12,Anlage!D23),IF($A23&gt;$Y$10,IF(Anlage!D23&gt;Z$11,Z$11,Anlage!D23),IF($A23&gt;$Y$9,IF(Anlage!D23&gt;Z$10,Z$10,Anlage!D23),$Z$9)))))</f>
        <v>80</v>
      </c>
      <c r="E23" s="137">
        <f>IF($A23&gt;$Y$13,Anlage!E23,IF($A23&gt;$Y$12,IF(Anlage!E23&gt;AA$13,AA$13,Anlage!E23),IF($A23&gt;$Y$11,IF(Anlage!E23&gt;AA$12,AA$12,Anlage!E23),IF($A23&gt;$Y$10,IF(Anlage!E23&gt;AA$11,AA$11,Anlage!E23),IF($A23&gt;$Y$9,IF(Anlage!E23&gt;AA$10,AA$10,Anlage!E23),$Z$9)))))</f>
        <v>90</v>
      </c>
      <c r="F23" s="137">
        <f>IF($A23&gt;$Y$13,Anlage!F23,IF($A23&gt;$Y$12,IF(Anlage!F23&gt;AB$13,AB$13,Anlage!F23),IF($A23&gt;$Y$11,IF(Anlage!F23&gt;AB$12,AB$12,Anlage!F23),IF($A23&gt;$Y$10,IF(Anlage!F23&gt;AB$11,AB$11,Anlage!F23),IF($A23&gt;$Y$9,IF(Anlage!F23&gt;AB$10,AB$10,Anlage!F23),$Z$9)))))</f>
        <v>100</v>
      </c>
      <c r="G23" s="137">
        <f>IF($A23&gt;$Y$13,Anlage!G23,IF($A23&gt;$Y$12,IF(Anlage!G23&gt;AC$13,AC$13,Anlage!G23),IF($A23&gt;$Y$11,IF(Anlage!G23&gt;AC$12,AC$12,Anlage!G23),IF($A23&gt;$Y$10,IF(Anlage!G23&gt;AC$11,AC$11,Anlage!G23),IF($A23&gt;$Y$9,IF(Anlage!G23&gt;AC$10,AC$10,Anlage!G23),$Z$9)))))</f>
        <v>110.00000000000001</v>
      </c>
      <c r="H23" s="137">
        <f>IF($A23&gt;$Y$13,Anlage!H23,IF($A23&gt;$Y$12,IF(Anlage!H23&gt;AD$13,AD$13,Anlage!H23),IF($A23&gt;$Y$11,IF(Anlage!H23&gt;AD$12,AD$12,Anlage!H23),IF($A23&gt;$Y$10,IF(Anlage!H23&gt;AD$11,AD$11,Anlage!H23),IF($A23&gt;$Y$9,IF(Anlage!H23&gt;AD$10,AD$10,Anlage!H23),$Z$9)))))</f>
        <v>120</v>
      </c>
      <c r="I23" s="143">
        <f>IF($A23&gt;$Y$13,Anlage!I23,IF($A23&gt;$Y$12,IF(Anlage!I23&gt;Z$13,Z$13,Anlage!I23),IF($A23&gt;$Y$11,IF(Anlage!I23&gt;Z$12,Z$12,Anlage!I23),IF($A23&gt;$Y$10,IF(Anlage!I23&gt;Z$11,Z$11,Anlage!I23),IF($A23&gt;$Y$9,IF(Anlage!I23&gt;Z$10,Z$10,Anlage!I23),$Z$9)))))</f>
        <v>80</v>
      </c>
      <c r="J23" s="143">
        <f>IF($A23&gt;$Y$13,Anlage!J23,IF($A23&gt;$Y$12,IF(Anlage!J23&gt;AA$13,AA$13,Anlage!J23),IF($A23&gt;$Y$11,IF(Anlage!J23&gt;AA$12,AA$12,Anlage!J23),IF($A23&gt;$Y$10,IF(Anlage!J23&gt;AA$11,AA$11,Anlage!J23),IF($A23&gt;$Y$9,IF(Anlage!J23&gt;AA$10,AA$10,Anlage!J23),$Z$9)))))</f>
        <v>84</v>
      </c>
      <c r="K23" s="143">
        <f>IF($A23&gt;$Y$13,Anlage!K23,IF($A23&gt;$Y$12,IF(Anlage!K23&gt;AB$13,AB$13,Anlage!K23),IF($A23&gt;$Y$11,IF(Anlage!K23&gt;AB$12,AB$12,Anlage!K23),IF($A23&gt;$Y$10,IF(Anlage!K23&gt;AB$11,AB$11,Anlage!K23),IF($A23&gt;$Y$9,IF(Anlage!K23&gt;AB$10,AB$10,Anlage!K23),$Z$9)))))</f>
        <v>88</v>
      </c>
      <c r="L23" s="143">
        <f>IF($A23&gt;$Y$13,Anlage!L23,IF($A23&gt;$Y$12,IF(Anlage!L23&gt;AC$13,AC$13,Anlage!L23),IF($A23&gt;$Y$11,IF(Anlage!L23&gt;AC$12,AC$12,Anlage!L23),IF($A23&gt;$Y$10,IF(Anlage!L23&gt;AC$11,AC$11,Anlage!L23),IF($A23&gt;$Y$9,IF(Anlage!L23&gt;AC$10,AC$10,Anlage!L23),$Z$9)))))</f>
        <v>92</v>
      </c>
      <c r="M23" s="143">
        <f>IF($A23&gt;$Y$13,Anlage!M23,IF($A23&gt;$Y$12,IF(Anlage!M23&gt;AD$13,AD$13,Anlage!M23),IF($A23&gt;$Y$11,IF(Anlage!M23&gt;AD$12,AD$12,Anlage!M23),IF($A23&gt;$Y$10,IF(Anlage!M23&gt;AD$11,AD$11,Anlage!M23),IF($A23&gt;$Y$9,IF(Anlage!M23&gt;AD$10,AD$10,Anlage!M23),$Z$9)))))</f>
        <v>97</v>
      </c>
      <c r="N23" s="2">
        <f>IF($A23&gt;$Y$13,Anlage!N23,IF($A23&gt;$Y$12,IF(Anlage!N23&gt;Z$13,Z$13,Anlage!N23),IF($A23&gt;$Y$11,IF(Anlage!N23&gt;Z$12,Z$12,Anlage!N23),IF($A23&gt;$Y$10,IF(Anlage!N23&gt;Z$11,Z$11,Anlage!N23),IF($A23&gt;$Y$9,IF(Anlage!N23&gt;Z$10,Z$10,Anlage!N23),$Z$9)))))</f>
        <v>45</v>
      </c>
      <c r="O23" s="2">
        <f>IF($A23&gt;$Y$13,Anlage!O23,IF($A23&gt;$Y$12,IF(Anlage!O23&gt;AA$13,AA$13,Anlage!O23),IF($A23&gt;$Y$11,IF(Anlage!O23&gt;AA$12,AA$12,Anlage!O23),IF($A23&gt;$Y$10,IF(Anlage!O23&gt;AA$11,AA$11,Anlage!O23),IF($A23&gt;$Y$9,IF(Anlage!O23&gt;AA$10,AA$10,Anlage!O23),$Z$9)))))</f>
        <v>46</v>
      </c>
      <c r="P23" s="2">
        <f>IF($A23&gt;$Y$13,Anlage!P23,IF($A23&gt;$Y$12,IF(Anlage!P23&gt;AB$13,AB$13,Anlage!P23),IF($A23&gt;$Y$11,IF(Anlage!P23&gt;AB$12,AB$12,Anlage!P23),IF($A23&gt;$Y$10,IF(Anlage!P23&gt;AB$11,AB$11,Anlage!P23),IF($A23&gt;$Y$9,IF(Anlage!P23&gt;AB$10,AB$10,Anlage!P23),$Z$9)))))</f>
        <v>48</v>
      </c>
      <c r="Q23" s="2">
        <f>IF($A23&gt;$Y$13,Anlage!Q23,IF($A23&gt;$Y$12,IF(Anlage!Q23&gt;AC$13,AC$13,Anlage!Q23),IF($A23&gt;$Y$11,IF(Anlage!Q23&gt;AC$12,AC$12,Anlage!Q23),IF($A23&gt;$Y$10,IF(Anlage!Q23&gt;AC$11,AC$11,Anlage!Q23),IF($A23&gt;$Y$9,IF(Anlage!Q23&gt;AC$10,AC$10,Anlage!Q23),$Z$9)))))</f>
        <v>51</v>
      </c>
      <c r="R23" s="2">
        <f>IF($A23&gt;$Y$13,Anlage!R23,IF($A23&gt;$Y$12,IF(Anlage!R23&gt;AD$13,AD$13,Anlage!R23),IF($A23&gt;$Y$11,IF(Anlage!R23&gt;AD$12,AD$12,Anlage!R23),IF($A23&gt;$Y$10,IF(Anlage!R23&gt;AD$11,AD$11,Anlage!R23),IF($A23&gt;$Y$9,IF(Anlage!R23&gt;AD$10,AD$10,Anlage!R23),$Z$9)))))</f>
        <v>53</v>
      </c>
      <c r="S23" s="163">
        <f>IF($A23&gt;$Y$13,Anlage!S23,IF($A23&gt;$Y$12,IF(Anlage!S23&gt;Z$13,Z$13,Anlage!S23),IF($A23&gt;$Y$11,IF(Anlage!S23&gt;Z$12,Z$12,Anlage!S23),IF($A23&gt;$Y$10,IF(Anlage!S23&gt;Z$11,Z$11,Anlage!S23),IF($A23&gt;$Y$9,IF(Anlage!S23&gt;Z$10,Z$10,Anlage!S23),$Z$9)))))</f>
        <v>27</v>
      </c>
      <c r="T23" s="163">
        <f>IF($A23&gt;$Y$13,Anlage!T23,IF($A23&gt;$Y$12,IF(Anlage!T23&gt;AA$13,AA$13,Anlage!T23),IF($A23&gt;$Y$11,IF(Anlage!T23&gt;AA$12,AA$12,Anlage!T23),IF($A23&gt;$Y$10,IF(Anlage!T23&gt;AA$11,AA$11,Anlage!T23),IF($A23&gt;$Y$9,IF(Anlage!T23&gt;AA$10,AA$10,Anlage!T23),$Z$9)))))</f>
        <v>27</v>
      </c>
      <c r="U23" s="163">
        <f>IF($A23&gt;$Y$13,Anlage!U23,IF($A23&gt;$Y$12,IF(Anlage!U23&gt;AB$13,AB$13,Anlage!U23),IF($A23&gt;$Y$11,IF(Anlage!U23&gt;AB$12,AB$12,Anlage!U23),IF($A23&gt;$Y$10,IF(Anlage!U23&gt;AB$11,AB$11,Anlage!U23),IF($A23&gt;$Y$9,IF(Anlage!U23&gt;AB$10,AB$10,Anlage!U23),$Z$9)))))</f>
        <v>28</v>
      </c>
      <c r="V23" s="163">
        <f>IF($A23&gt;$Y$13,Anlage!V23,IF($A23&gt;$Y$12,IF(Anlage!V23&gt;AC$13,AC$13,Anlage!V23),IF($A23&gt;$Y$11,IF(Anlage!V23&gt;AC$12,AC$12,Anlage!V23),IF($A23&gt;$Y$10,IF(Anlage!V23&gt;AC$11,AC$11,Anlage!V23),IF($A23&gt;$Y$9,IF(Anlage!V23&gt;AC$10,AC$10,Anlage!V23),$Z$9)))))</f>
        <v>30</v>
      </c>
      <c r="W23" s="163">
        <f>IF($A23&gt;$Y$13,Anlage!W23,IF($A23&gt;$Y$12,IF(Anlage!W23&gt;AD$13,AD$13,Anlage!W23),IF($A23&gt;$Y$11,IF(Anlage!W23&gt;AD$12,AD$12,Anlage!W23),IF($A23&gt;$Y$10,IF(Anlage!W23&gt;AD$11,AD$11,Anlage!W23),IF($A23&gt;$Y$9,IF(Anlage!W23&gt;AD$10,AD$10,Anlage!W23),$Z$9)))))</f>
        <v>31</v>
      </c>
    </row>
    <row r="24" spans="1:23" x14ac:dyDescent="0.25">
      <c r="A24" s="323">
        <f>Eingabe!A69</f>
        <v>3601</v>
      </c>
      <c r="B24" s="152" t="s">
        <v>6</v>
      </c>
      <c r="C24" s="154">
        <f>Eingabe!D69</f>
        <v>3700</v>
      </c>
      <c r="D24" s="137">
        <f>IF($A24&gt;$Y$13,Anlage!D24,IF($A24&gt;$Y$12,IF(Anlage!D24&gt;Z$13,Z$13,Anlage!D24),IF($A24&gt;$Y$11,IF(Anlage!D24&gt;Z$12,Z$12,Anlage!D24),IF($A24&gt;$Y$10,IF(Anlage!D24&gt;Z$11,Z$11,Anlage!D24),IF($A24&gt;$Y$9,IF(Anlage!D24&gt;Z$10,Z$10,Anlage!D24),$Z$9)))))</f>
        <v>80</v>
      </c>
      <c r="E24" s="137">
        <f>IF($A24&gt;$Y$13,Anlage!E24,IF($A24&gt;$Y$12,IF(Anlage!E24&gt;AA$13,AA$13,Anlage!E24),IF($A24&gt;$Y$11,IF(Anlage!E24&gt;AA$12,AA$12,Anlage!E24),IF($A24&gt;$Y$10,IF(Anlage!E24&gt;AA$11,AA$11,Anlage!E24),IF($A24&gt;$Y$9,IF(Anlage!E24&gt;AA$10,AA$10,Anlage!E24),$Z$9)))))</f>
        <v>90</v>
      </c>
      <c r="F24" s="137">
        <f>IF($A24&gt;$Y$13,Anlage!F24,IF($A24&gt;$Y$12,IF(Anlage!F24&gt;AB$13,AB$13,Anlage!F24),IF($A24&gt;$Y$11,IF(Anlage!F24&gt;AB$12,AB$12,Anlage!F24),IF($A24&gt;$Y$10,IF(Anlage!F24&gt;AB$11,AB$11,Anlage!F24),IF($A24&gt;$Y$9,IF(Anlage!F24&gt;AB$10,AB$10,Anlage!F24),$Z$9)))))</f>
        <v>100</v>
      </c>
      <c r="G24" s="137">
        <f>IF($A24&gt;$Y$13,Anlage!G24,IF($A24&gt;$Y$12,IF(Anlage!G24&gt;AC$13,AC$13,Anlage!G24),IF($A24&gt;$Y$11,IF(Anlage!G24&gt;AC$12,AC$12,Anlage!G24),IF($A24&gt;$Y$10,IF(Anlage!G24&gt;AC$11,AC$11,Anlage!G24),IF($A24&gt;$Y$9,IF(Anlage!G24&gt;AC$10,AC$10,Anlage!G24),$Z$9)))))</f>
        <v>110.00000000000001</v>
      </c>
      <c r="H24" s="137">
        <f>IF($A24&gt;$Y$13,Anlage!H24,IF($A24&gt;$Y$12,IF(Anlage!H24&gt;AD$13,AD$13,Anlage!H24),IF($A24&gt;$Y$11,IF(Anlage!H24&gt;AD$12,AD$12,Anlage!H24),IF($A24&gt;$Y$10,IF(Anlage!H24&gt;AD$11,AD$11,Anlage!H24),IF($A24&gt;$Y$9,IF(Anlage!H24&gt;AD$10,AD$10,Anlage!H24),$Z$9)))))</f>
        <v>120</v>
      </c>
      <c r="I24" s="143">
        <f>IF($A24&gt;$Y$13,Anlage!I24,IF($A24&gt;$Y$12,IF(Anlage!I24&gt;Z$13,Z$13,Anlage!I24),IF($A24&gt;$Y$11,IF(Anlage!I24&gt;Z$12,Z$12,Anlage!I24),IF($A24&gt;$Y$10,IF(Anlage!I24&gt;Z$11,Z$11,Anlage!I24),IF($A24&gt;$Y$9,IF(Anlage!I24&gt;Z$10,Z$10,Anlage!I24),$Z$9)))))</f>
        <v>80</v>
      </c>
      <c r="J24" s="143">
        <f>IF($A24&gt;$Y$13,Anlage!J24,IF($A24&gt;$Y$12,IF(Anlage!J24&gt;AA$13,AA$13,Anlage!J24),IF($A24&gt;$Y$11,IF(Anlage!J24&gt;AA$12,AA$12,Anlage!J24),IF($A24&gt;$Y$10,IF(Anlage!J24&gt;AA$11,AA$11,Anlage!J24),IF($A24&gt;$Y$9,IF(Anlage!J24&gt;AA$10,AA$10,Anlage!J24),$Z$9)))))</f>
        <v>90</v>
      </c>
      <c r="K24" s="143">
        <f>IF($A24&gt;$Y$13,Anlage!K24,IF($A24&gt;$Y$12,IF(Anlage!K24&gt;AB$13,AB$13,Anlage!K24),IF($A24&gt;$Y$11,IF(Anlage!K24&gt;AB$12,AB$12,Anlage!K24),IF($A24&gt;$Y$10,IF(Anlage!K24&gt;AB$11,AB$11,Anlage!K24),IF($A24&gt;$Y$9,IF(Anlage!K24&gt;AB$10,AB$10,Anlage!K24),$Z$9)))))</f>
        <v>96</v>
      </c>
      <c r="L24" s="143">
        <f>IF($A24&gt;$Y$13,Anlage!L24,IF($A24&gt;$Y$12,IF(Anlage!L24&gt;AC$13,AC$13,Anlage!L24),IF($A24&gt;$Y$11,IF(Anlage!L24&gt;AC$12,AC$12,Anlage!L24),IF($A24&gt;$Y$10,IF(Anlage!L24&gt;AC$11,AC$11,Anlage!L24),IF($A24&gt;$Y$9,IF(Anlage!L24&gt;AC$10,AC$10,Anlage!L24),$Z$9)))))</f>
        <v>101</v>
      </c>
      <c r="M24" s="143">
        <f>IF($A24&gt;$Y$13,Anlage!M24,IF($A24&gt;$Y$12,IF(Anlage!M24&gt;AD$13,AD$13,Anlage!M24),IF($A24&gt;$Y$11,IF(Anlage!M24&gt;AD$12,AD$12,Anlage!M24),IF($A24&gt;$Y$10,IF(Anlage!M24&gt;AD$11,AD$11,Anlage!M24),IF($A24&gt;$Y$9,IF(Anlage!M24&gt;AD$10,AD$10,Anlage!M24),$Z$9)))))</f>
        <v>106</v>
      </c>
      <c r="N24" s="2">
        <f>IF($A24&gt;$Y$13,Anlage!N24,IF($A24&gt;$Y$12,IF(Anlage!N24&gt;Z$13,Z$13,Anlage!N24),IF($A24&gt;$Y$11,IF(Anlage!N24&gt;Z$12,Z$12,Anlage!N24),IF($A24&gt;$Y$10,IF(Anlage!N24&gt;Z$11,Z$11,Anlage!N24),IF($A24&gt;$Y$9,IF(Anlage!N24&gt;Z$10,Z$10,Anlage!N24),$Z$9)))))</f>
        <v>50</v>
      </c>
      <c r="O24" s="2">
        <f>IF($A24&gt;$Y$13,Anlage!O24,IF($A24&gt;$Y$12,IF(Anlage!O24&gt;AA$13,AA$13,Anlage!O24),IF($A24&gt;$Y$11,IF(Anlage!O24&gt;AA$12,AA$12,Anlage!O24),IF($A24&gt;$Y$10,IF(Anlage!O24&gt;AA$11,AA$11,Anlage!O24),IF($A24&gt;$Y$9,IF(Anlage!O24&gt;AA$10,AA$10,Anlage!O24),$Z$9)))))</f>
        <v>51</v>
      </c>
      <c r="P24" s="2">
        <f>IF($A24&gt;$Y$13,Anlage!P24,IF($A24&gt;$Y$12,IF(Anlage!P24&gt;AB$13,AB$13,Anlage!P24),IF($A24&gt;$Y$11,IF(Anlage!P24&gt;AB$12,AB$12,Anlage!P24),IF($A24&gt;$Y$10,IF(Anlage!P24&gt;AB$11,AB$11,Anlage!P24),IF($A24&gt;$Y$9,IF(Anlage!P24&gt;AB$10,AB$10,Anlage!P24),$Z$9)))))</f>
        <v>54</v>
      </c>
      <c r="Q24" s="2">
        <f>IF($A24&gt;$Y$13,Anlage!Q24,IF($A24&gt;$Y$12,IF(Anlage!Q24&gt;AC$13,AC$13,Anlage!Q24),IF($A24&gt;$Y$11,IF(Anlage!Q24&gt;AC$12,AC$12,Anlage!Q24),IF($A24&gt;$Y$10,IF(Anlage!Q24&gt;AC$11,AC$11,Anlage!Q24),IF($A24&gt;$Y$9,IF(Anlage!Q24&gt;AC$10,AC$10,Anlage!Q24),$Z$9)))))</f>
        <v>56</v>
      </c>
      <c r="R24" s="2">
        <f>IF($A24&gt;$Y$13,Anlage!R24,IF($A24&gt;$Y$12,IF(Anlage!R24&gt;AD$13,AD$13,Anlage!R24),IF($A24&gt;$Y$11,IF(Anlage!R24&gt;AD$12,AD$12,Anlage!R24),IF($A24&gt;$Y$10,IF(Anlage!R24&gt;AD$11,AD$11,Anlage!R24),IF($A24&gt;$Y$9,IF(Anlage!R24&gt;AD$10,AD$10,Anlage!R24),$Z$9)))))</f>
        <v>59</v>
      </c>
      <c r="S24" s="163">
        <f>IF($A24&gt;$Y$13,Anlage!S24,IF($A24&gt;$Y$12,IF(Anlage!S24&gt;Z$13,Z$13,Anlage!S24),IF($A24&gt;$Y$11,IF(Anlage!S24&gt;Z$12,Z$12,Anlage!S24),IF($A24&gt;$Y$10,IF(Anlage!S24&gt;Z$11,Z$11,Anlage!S24),IF($A24&gt;$Y$9,IF(Anlage!S24&gt;Z$10,Z$10,Anlage!S24),$Z$9)))))</f>
        <v>30</v>
      </c>
      <c r="T24" s="163">
        <f>IF($A24&gt;$Y$13,Anlage!T24,IF($A24&gt;$Y$12,IF(Anlage!T24&gt;AA$13,AA$13,Anlage!T24),IF($A24&gt;$Y$11,IF(Anlage!T24&gt;AA$12,AA$12,Anlage!T24),IF($A24&gt;$Y$10,IF(Anlage!T24&gt;AA$11,AA$11,Anlage!T24),IF($A24&gt;$Y$9,IF(Anlage!T24&gt;AA$10,AA$10,Anlage!T24),$Z$9)))))</f>
        <v>31</v>
      </c>
      <c r="U24" s="163">
        <f>IF($A24&gt;$Y$13,Anlage!U24,IF($A24&gt;$Y$12,IF(Anlage!U24&gt;AB$13,AB$13,Anlage!U24),IF($A24&gt;$Y$11,IF(Anlage!U24&gt;AB$12,AB$12,Anlage!U24),IF($A24&gt;$Y$10,IF(Anlage!U24&gt;AB$11,AB$11,Anlage!U24),IF($A24&gt;$Y$9,IF(Anlage!U24&gt;AB$10,AB$10,Anlage!U24),$Z$9)))))</f>
        <v>32</v>
      </c>
      <c r="V24" s="163">
        <f>IF($A24&gt;$Y$13,Anlage!V24,IF($A24&gt;$Y$12,IF(Anlage!V24&gt;AC$13,AC$13,Anlage!V24),IF($A24&gt;$Y$11,IF(Anlage!V24&gt;AC$12,AC$12,Anlage!V24),IF($A24&gt;$Y$10,IF(Anlage!V24&gt;AC$11,AC$11,Anlage!V24),IF($A24&gt;$Y$9,IF(Anlage!V24&gt;AC$10,AC$10,Anlage!V24),$Z$9)))))</f>
        <v>34</v>
      </c>
      <c r="W24" s="163">
        <f>IF($A24&gt;$Y$13,Anlage!W24,IF($A24&gt;$Y$12,IF(Anlage!W24&gt;AD$13,AD$13,Anlage!W24),IF($A24&gt;$Y$11,IF(Anlage!W24&gt;AD$12,AD$12,Anlage!W24),IF($A24&gt;$Y$10,IF(Anlage!W24&gt;AD$11,AD$11,Anlage!W24),IF($A24&gt;$Y$9,IF(Anlage!W24&gt;AD$10,AD$10,Anlage!W24),$Z$9)))))</f>
        <v>35</v>
      </c>
    </row>
    <row r="25" spans="1:23" x14ac:dyDescent="0.25">
      <c r="A25" s="323">
        <f>Eingabe!A70</f>
        <v>3701</v>
      </c>
      <c r="B25" s="152" t="s">
        <v>6</v>
      </c>
      <c r="C25" s="154">
        <f>Eingabe!D70</f>
        <v>3800</v>
      </c>
      <c r="D25" s="137">
        <f>IF($A25&gt;$Y$13,Anlage!D25,IF($A25&gt;$Y$12,IF(Anlage!D25&gt;Z$13,Z$13,Anlage!D25),IF($A25&gt;$Y$11,IF(Anlage!D25&gt;Z$12,Z$12,Anlage!D25),IF($A25&gt;$Y$10,IF(Anlage!D25&gt;Z$11,Z$11,Anlage!D25),IF($A25&gt;$Y$9,IF(Anlage!D25&gt;Z$10,Z$10,Anlage!D25),$Z$9)))))</f>
        <v>80</v>
      </c>
      <c r="E25" s="137">
        <f>IF($A25&gt;$Y$13,Anlage!E25,IF($A25&gt;$Y$12,IF(Anlage!E25&gt;AA$13,AA$13,Anlage!E25),IF($A25&gt;$Y$11,IF(Anlage!E25&gt;AA$12,AA$12,Anlage!E25),IF($A25&gt;$Y$10,IF(Anlage!E25&gt;AA$11,AA$11,Anlage!E25),IF($A25&gt;$Y$9,IF(Anlage!E25&gt;AA$10,AA$10,Anlage!E25),$Z$9)))))</f>
        <v>90</v>
      </c>
      <c r="F25" s="137">
        <f>IF($A25&gt;$Y$13,Anlage!F25,IF($A25&gt;$Y$12,IF(Anlage!F25&gt;AB$13,AB$13,Anlage!F25),IF($A25&gt;$Y$11,IF(Anlage!F25&gt;AB$12,AB$12,Anlage!F25),IF($A25&gt;$Y$10,IF(Anlage!F25&gt;AB$11,AB$11,Anlage!F25),IF($A25&gt;$Y$9,IF(Anlage!F25&gt;AB$10,AB$10,Anlage!F25),$Z$9)))))</f>
        <v>100</v>
      </c>
      <c r="G25" s="137">
        <f>IF($A25&gt;$Y$13,Anlage!G25,IF($A25&gt;$Y$12,IF(Anlage!G25&gt;AC$13,AC$13,Anlage!G25),IF($A25&gt;$Y$11,IF(Anlage!G25&gt;AC$12,AC$12,Anlage!G25),IF($A25&gt;$Y$10,IF(Anlage!G25&gt;AC$11,AC$11,Anlage!G25),IF($A25&gt;$Y$9,IF(Anlage!G25&gt;AC$10,AC$10,Anlage!G25),$Z$9)))))</f>
        <v>110.00000000000001</v>
      </c>
      <c r="H25" s="137">
        <f>IF($A25&gt;$Y$13,Anlage!H25,IF($A25&gt;$Y$12,IF(Anlage!H25&gt;AD$13,AD$13,Anlage!H25),IF($A25&gt;$Y$11,IF(Anlage!H25&gt;AD$12,AD$12,Anlage!H25),IF($A25&gt;$Y$10,IF(Anlage!H25&gt;AD$11,AD$11,Anlage!H25),IF($A25&gt;$Y$9,IF(Anlage!H25&gt;AD$10,AD$10,Anlage!H25),$Z$9)))))</f>
        <v>120</v>
      </c>
      <c r="I25" s="143">
        <f>IF($A25&gt;$Y$13,Anlage!I25,IF($A25&gt;$Y$12,IF(Anlage!I25&gt;Z$13,Z$13,Anlage!I25),IF($A25&gt;$Y$11,IF(Anlage!I25&gt;Z$12,Z$12,Anlage!I25),IF($A25&gt;$Y$10,IF(Anlage!I25&gt;Z$11,Z$11,Anlage!I25),IF($A25&gt;$Y$9,IF(Anlage!I25&gt;Z$10,Z$10,Anlage!I25),$Z$9)))))</f>
        <v>80</v>
      </c>
      <c r="J25" s="143">
        <f>IF($A25&gt;$Y$13,Anlage!J25,IF($A25&gt;$Y$12,IF(Anlage!J25&gt;AA$13,AA$13,Anlage!J25),IF($A25&gt;$Y$11,IF(Anlage!J25&gt;AA$12,AA$12,Anlage!J25),IF($A25&gt;$Y$10,IF(Anlage!J25&gt;AA$11,AA$11,Anlage!J25),IF($A25&gt;$Y$9,IF(Anlage!J25&gt;AA$10,AA$10,Anlage!J25),$Z$9)))))</f>
        <v>90</v>
      </c>
      <c r="K25" s="143">
        <f>IF($A25&gt;$Y$13,Anlage!K25,IF($A25&gt;$Y$12,IF(Anlage!K25&gt;AB$13,AB$13,Anlage!K25),IF($A25&gt;$Y$11,IF(Anlage!K25&gt;AB$12,AB$12,Anlage!K25),IF($A25&gt;$Y$10,IF(Anlage!K25&gt;AB$11,AB$11,Anlage!K25),IF($A25&gt;$Y$9,IF(Anlage!K25&gt;AB$10,AB$10,Anlage!K25),$Z$9)))))</f>
        <v>100</v>
      </c>
      <c r="L25" s="143">
        <f>IF($A25&gt;$Y$13,Anlage!L25,IF($A25&gt;$Y$12,IF(Anlage!L25&gt;AC$13,AC$13,Anlage!L25),IF($A25&gt;$Y$11,IF(Anlage!L25&gt;AC$12,AC$12,Anlage!L25),IF($A25&gt;$Y$10,IF(Anlage!L25&gt;AC$11,AC$11,Anlage!L25),IF($A25&gt;$Y$9,IF(Anlage!L25&gt;AC$10,AC$10,Anlage!L25),$Z$9)))))</f>
        <v>109</v>
      </c>
      <c r="M25" s="143">
        <f>IF($A25&gt;$Y$13,Anlage!M25,IF($A25&gt;$Y$12,IF(Anlage!M25&gt;AD$13,AD$13,Anlage!M25),IF($A25&gt;$Y$11,IF(Anlage!M25&gt;AD$12,AD$12,Anlage!M25),IF($A25&gt;$Y$10,IF(Anlage!M25&gt;AD$11,AD$11,Anlage!M25),IF($A25&gt;$Y$9,IF(Anlage!M25&gt;AD$10,AD$10,Anlage!M25),$Z$9)))))</f>
        <v>115</v>
      </c>
      <c r="N25" s="2">
        <f>IF($A25&gt;$Y$13,Anlage!N25,IF($A25&gt;$Y$12,IF(Anlage!N25&gt;Z$13,Z$13,Anlage!N25),IF($A25&gt;$Y$11,IF(Anlage!N25&gt;Z$12,Z$12,Anlage!N25),IF($A25&gt;$Y$10,IF(Anlage!N25&gt;Z$11,Z$11,Anlage!N25),IF($A25&gt;$Y$9,IF(Anlage!N25&gt;Z$10,Z$10,Anlage!N25),$Z$9)))))</f>
        <v>55</v>
      </c>
      <c r="O25" s="2">
        <f>IF($A25&gt;$Y$13,Anlage!O25,IF($A25&gt;$Y$12,IF(Anlage!O25&gt;AA$13,AA$13,Anlage!O25),IF($A25&gt;$Y$11,IF(Anlage!O25&gt;AA$12,AA$12,Anlage!O25),IF($A25&gt;$Y$10,IF(Anlage!O25&gt;AA$11,AA$11,Anlage!O25),IF($A25&gt;$Y$9,IF(Anlage!O25&gt;AA$10,AA$10,Anlage!O25),$Z$9)))))</f>
        <v>56</v>
      </c>
      <c r="P25" s="2">
        <f>IF($A25&gt;$Y$13,Anlage!P25,IF($A25&gt;$Y$12,IF(Anlage!P25&gt;AB$13,AB$13,Anlage!P25),IF($A25&gt;$Y$11,IF(Anlage!P25&gt;AB$12,AB$12,Anlage!P25),IF($A25&gt;$Y$10,IF(Anlage!P25&gt;AB$11,AB$11,Anlage!P25),IF($A25&gt;$Y$9,IF(Anlage!P25&gt;AB$10,AB$10,Anlage!P25),$Z$9)))))</f>
        <v>59</v>
      </c>
      <c r="Q25" s="2">
        <f>IF($A25&gt;$Y$13,Anlage!Q25,IF($A25&gt;$Y$12,IF(Anlage!Q25&gt;AC$13,AC$13,Anlage!Q25),IF($A25&gt;$Y$11,IF(Anlage!Q25&gt;AC$12,AC$12,Anlage!Q25),IF($A25&gt;$Y$10,IF(Anlage!Q25&gt;AC$11,AC$11,Anlage!Q25),IF($A25&gt;$Y$9,IF(Anlage!Q25&gt;AC$10,AC$10,Anlage!Q25),$Z$9)))))</f>
        <v>62</v>
      </c>
      <c r="R25" s="2">
        <f>IF($A25&gt;$Y$13,Anlage!R25,IF($A25&gt;$Y$12,IF(Anlage!R25&gt;AD$13,AD$13,Anlage!R25),IF($A25&gt;$Y$11,IF(Anlage!R25&gt;AD$12,AD$12,Anlage!R25),IF($A25&gt;$Y$10,IF(Anlage!R25&gt;AD$11,AD$11,Anlage!R25),IF($A25&gt;$Y$9,IF(Anlage!R25&gt;AD$10,AD$10,Anlage!R25),$Z$9)))))</f>
        <v>65</v>
      </c>
      <c r="S25" s="163">
        <f>IF($A25&gt;$Y$13,Anlage!S25,IF($A25&gt;$Y$12,IF(Anlage!S25&gt;Z$13,Z$13,Anlage!S25),IF($A25&gt;$Y$11,IF(Anlage!S25&gt;Z$12,Z$12,Anlage!S25),IF($A25&gt;$Y$10,IF(Anlage!S25&gt;Z$11,Z$11,Anlage!S25),IF($A25&gt;$Y$9,IF(Anlage!S25&gt;Z$10,Z$10,Anlage!S25),$Z$9)))))</f>
        <v>34</v>
      </c>
      <c r="T25" s="163">
        <f>IF($A25&gt;$Y$13,Anlage!T25,IF($A25&gt;$Y$12,IF(Anlage!T25&gt;AA$13,AA$13,Anlage!T25),IF($A25&gt;$Y$11,IF(Anlage!T25&gt;AA$12,AA$12,Anlage!T25),IF($A25&gt;$Y$10,IF(Anlage!T25&gt;AA$11,AA$11,Anlage!T25),IF($A25&gt;$Y$9,IF(Anlage!T25&gt;AA$10,AA$10,Anlage!T25),$Z$9)))))</f>
        <v>34</v>
      </c>
      <c r="U25" s="163">
        <f>IF($A25&gt;$Y$13,Anlage!U25,IF($A25&gt;$Y$12,IF(Anlage!U25&gt;AB$13,AB$13,Anlage!U25),IF($A25&gt;$Y$11,IF(Anlage!U25&gt;AB$12,AB$12,Anlage!U25),IF($A25&gt;$Y$10,IF(Anlage!U25&gt;AB$11,AB$11,Anlage!U25),IF($A25&gt;$Y$9,IF(Anlage!U25&gt;AB$10,AB$10,Anlage!U25),$Z$9)))))</f>
        <v>36</v>
      </c>
      <c r="V25" s="163">
        <f>IF($A25&gt;$Y$13,Anlage!V25,IF($A25&gt;$Y$12,IF(Anlage!V25&gt;AC$13,AC$13,Anlage!V25),IF($A25&gt;$Y$11,IF(Anlage!V25&gt;AC$12,AC$12,Anlage!V25),IF($A25&gt;$Y$10,IF(Anlage!V25&gt;AC$11,AC$11,Anlage!V25),IF($A25&gt;$Y$9,IF(Anlage!V25&gt;AC$10,AC$10,Anlage!V25),$Z$9)))))</f>
        <v>38</v>
      </c>
      <c r="W25" s="163">
        <f>IF($A25&gt;$Y$13,Anlage!W25,IF($A25&gt;$Y$12,IF(Anlage!W25&gt;AD$13,AD$13,Anlage!W25),IF($A25&gt;$Y$11,IF(Anlage!W25&gt;AD$12,AD$12,Anlage!W25),IF($A25&gt;$Y$10,IF(Anlage!W25&gt;AD$11,AD$11,Anlage!W25),IF($A25&gt;$Y$9,IF(Anlage!W25&gt;AD$10,AD$10,Anlage!W25),$Z$9)))))</f>
        <v>40</v>
      </c>
    </row>
    <row r="26" spans="1:23" x14ac:dyDescent="0.25">
      <c r="A26" s="323">
        <f>Eingabe!A71</f>
        <v>3801</v>
      </c>
      <c r="B26" s="152" t="s">
        <v>6</v>
      </c>
      <c r="C26" s="154">
        <f>Eingabe!D71</f>
        <v>3900</v>
      </c>
      <c r="D26" s="137">
        <f>IF($A26&gt;$Y$13,Anlage!D26,IF($A26&gt;$Y$12,IF(Anlage!D26&gt;Z$13,Z$13,Anlage!D26),IF($A26&gt;$Y$11,IF(Anlage!D26&gt;Z$12,Z$12,Anlage!D26),IF($A26&gt;$Y$10,IF(Anlage!D26&gt;Z$11,Z$11,Anlage!D26),IF($A26&gt;$Y$9,IF(Anlage!D26&gt;Z$10,Z$10,Anlage!D26),$Z$9)))))</f>
        <v>120</v>
      </c>
      <c r="E26" s="137">
        <f>IF($A26&gt;$Y$13,Anlage!E26,IF($A26&gt;$Y$12,IF(Anlage!E26&gt;AA$13,AA$13,Anlage!E26),IF($A26&gt;$Y$11,IF(Anlage!E26&gt;AA$12,AA$12,Anlage!E26),IF($A26&gt;$Y$10,IF(Anlage!E26&gt;AA$11,AA$11,Anlage!E26),IF($A26&gt;$Y$9,IF(Anlage!E26&gt;AA$10,AA$10,Anlage!E26),$Z$9)))))</f>
        <v>135</v>
      </c>
      <c r="F26" s="137">
        <f>IF($A26&gt;$Y$13,Anlage!F26,IF($A26&gt;$Y$12,IF(Anlage!F26&gt;AB$13,AB$13,Anlage!F26),IF($A26&gt;$Y$11,IF(Anlage!F26&gt;AB$12,AB$12,Anlage!F26),IF($A26&gt;$Y$10,IF(Anlage!F26&gt;AB$11,AB$11,Anlage!F26),IF($A26&gt;$Y$9,IF(Anlage!F26&gt;AB$10,AB$10,Anlage!F26),$Z$9)))))</f>
        <v>150</v>
      </c>
      <c r="G26" s="137">
        <f>IF($A26&gt;$Y$13,Anlage!G26,IF($A26&gt;$Y$12,IF(Anlage!G26&gt;AC$13,AC$13,Anlage!G26),IF($A26&gt;$Y$11,IF(Anlage!G26&gt;AC$12,AC$12,Anlage!G26),IF($A26&gt;$Y$10,IF(Anlage!G26&gt;AC$11,AC$11,Anlage!G26),IF($A26&gt;$Y$9,IF(Anlage!G26&gt;AC$10,AC$10,Anlage!G26),$Z$9)))))</f>
        <v>165</v>
      </c>
      <c r="H26" s="137">
        <f>IF($A26&gt;$Y$13,Anlage!H26,IF($A26&gt;$Y$12,IF(Anlage!H26&gt;AD$13,AD$13,Anlage!H26),IF($A26&gt;$Y$11,IF(Anlage!H26&gt;AD$12,AD$12,Anlage!H26),IF($A26&gt;$Y$10,IF(Anlage!H26&gt;AD$11,AD$11,Anlage!H26),IF($A26&gt;$Y$9,IF(Anlage!H26&gt;AD$10,AD$10,Anlage!H26),$Z$9)))))</f>
        <v>180</v>
      </c>
      <c r="I26" s="143">
        <f>IF($A26&gt;$Y$13,Anlage!I26,IF($A26&gt;$Y$12,IF(Anlage!I26&gt;Z$13,Z$13,Anlage!I26),IF($A26&gt;$Y$11,IF(Anlage!I26&gt;Z$12,Z$12,Anlage!I26),IF($A26&gt;$Y$10,IF(Anlage!I26&gt;Z$11,Z$11,Anlage!I26),IF($A26&gt;$Y$9,IF(Anlage!I26&gt;Z$10,Z$10,Anlage!I26),$Z$9)))))</f>
        <v>105</v>
      </c>
      <c r="J26" s="143">
        <f>IF($A26&gt;$Y$13,Anlage!J26,IF($A26&gt;$Y$12,IF(Anlage!J26&gt;AA$13,AA$13,Anlage!J26),IF($A26&gt;$Y$11,IF(Anlage!J26&gt;AA$12,AA$12,Anlage!J26),IF($A26&gt;$Y$10,IF(Anlage!J26&gt;AA$11,AA$11,Anlage!J26),IF($A26&gt;$Y$9,IF(Anlage!J26&gt;AA$10,AA$10,Anlage!J26),$Z$9)))))</f>
        <v>107</v>
      </c>
      <c r="K26" s="143">
        <f>IF($A26&gt;$Y$13,Anlage!K26,IF($A26&gt;$Y$12,IF(Anlage!K26&gt;AB$13,AB$13,Anlage!K26),IF($A26&gt;$Y$11,IF(Anlage!K26&gt;AB$12,AB$12,Anlage!K26),IF($A26&gt;$Y$10,IF(Anlage!K26&gt;AB$11,AB$11,Anlage!K26),IF($A26&gt;$Y$9,IF(Anlage!K26&gt;AB$10,AB$10,Anlage!K26),$Z$9)))))</f>
        <v>112</v>
      </c>
      <c r="L26" s="143">
        <f>IF($A26&gt;$Y$13,Anlage!L26,IF($A26&gt;$Y$12,IF(Anlage!L26&gt;AC$13,AC$13,Anlage!L26),IF($A26&gt;$Y$11,IF(Anlage!L26&gt;AC$12,AC$12,Anlage!L26),IF($A26&gt;$Y$10,IF(Anlage!L26&gt;AC$11,AC$11,Anlage!L26),IF($A26&gt;$Y$9,IF(Anlage!L26&gt;AC$10,AC$10,Anlage!L26),$Z$9)))))</f>
        <v>118</v>
      </c>
      <c r="M26" s="143">
        <f>IF($A26&gt;$Y$13,Anlage!M26,IF($A26&gt;$Y$12,IF(Anlage!M26&gt;AD$13,AD$13,Anlage!M26),IF($A26&gt;$Y$11,IF(Anlage!M26&gt;AD$12,AD$12,Anlage!M26),IF($A26&gt;$Y$10,IF(Anlage!M26&gt;AD$11,AD$11,Anlage!M26),IF($A26&gt;$Y$9,IF(Anlage!M26&gt;AD$10,AD$10,Anlage!M26),$Z$9)))))</f>
        <v>124</v>
      </c>
      <c r="N26" s="2">
        <f>IF($A26&gt;$Y$13,Anlage!N26,IF($A26&gt;$Y$12,IF(Anlage!N26&gt;Z$13,Z$13,Anlage!N26),IF($A26&gt;$Y$11,IF(Anlage!N26&gt;Z$12,Z$12,Anlage!N26),IF($A26&gt;$Y$10,IF(Anlage!N26&gt;Z$11,Z$11,Anlage!N26),IF($A26&gt;$Y$9,IF(Anlage!N26&gt;Z$10,Z$10,Anlage!N26),$Z$9)))))</f>
        <v>60</v>
      </c>
      <c r="O26" s="2">
        <f>IF($A26&gt;$Y$13,Anlage!O26,IF($A26&gt;$Y$12,IF(Anlage!O26&gt;AA$13,AA$13,Anlage!O26),IF($A26&gt;$Y$11,IF(Anlage!O26&gt;AA$12,AA$12,Anlage!O26),IF($A26&gt;$Y$10,IF(Anlage!O26&gt;AA$11,AA$11,Anlage!O26),IF($A26&gt;$Y$9,IF(Anlage!O26&gt;AA$10,AA$10,Anlage!O26),$Z$9)))))</f>
        <v>61</v>
      </c>
      <c r="P26" s="2">
        <f>IF($A26&gt;$Y$13,Anlage!P26,IF($A26&gt;$Y$12,IF(Anlage!P26&gt;AB$13,AB$13,Anlage!P26),IF($A26&gt;$Y$11,IF(Anlage!P26&gt;AB$12,AB$12,Anlage!P26),IF($A26&gt;$Y$10,IF(Anlage!P26&gt;AB$11,AB$11,Anlage!P26),IF($A26&gt;$Y$9,IF(Anlage!P26&gt;AB$10,AB$10,Anlage!P26),$Z$9)))))</f>
        <v>64</v>
      </c>
      <c r="Q26" s="2">
        <f>IF($A26&gt;$Y$13,Anlage!Q26,IF($A26&gt;$Y$12,IF(Anlage!Q26&gt;AC$13,AC$13,Anlage!Q26),IF($A26&gt;$Y$11,IF(Anlage!Q26&gt;AC$12,AC$12,Anlage!Q26),IF($A26&gt;$Y$10,IF(Anlage!Q26&gt;AC$11,AC$11,Anlage!Q26),IF($A26&gt;$Y$9,IF(Anlage!Q26&gt;AC$10,AC$10,Anlage!Q26),$Z$9)))))</f>
        <v>67</v>
      </c>
      <c r="R26" s="2">
        <f>IF($A26&gt;$Y$13,Anlage!R26,IF($A26&gt;$Y$12,IF(Anlage!R26&gt;AD$13,AD$13,Anlage!R26),IF($A26&gt;$Y$11,IF(Anlage!R26&gt;AD$12,AD$12,Anlage!R26),IF($A26&gt;$Y$10,IF(Anlage!R26&gt;AD$11,AD$11,Anlage!R26),IF($A26&gt;$Y$9,IF(Anlage!R26&gt;AD$10,AD$10,Anlage!R26),$Z$9)))))</f>
        <v>71</v>
      </c>
      <c r="S26" s="163">
        <f>IF($A26&gt;$Y$13,Anlage!S26,IF($A26&gt;$Y$12,IF(Anlage!S26&gt;Z$13,Z$13,Anlage!S26),IF($A26&gt;$Y$11,IF(Anlage!S26&gt;Z$12,Z$12,Anlage!S26),IF($A26&gt;$Y$10,IF(Anlage!S26&gt;Z$11,Z$11,Anlage!S26),IF($A26&gt;$Y$9,IF(Anlage!S26&gt;Z$10,Z$10,Anlage!S26),$Z$9)))))</f>
        <v>38</v>
      </c>
      <c r="T26" s="163">
        <f>IF($A26&gt;$Y$13,Anlage!T26,IF($A26&gt;$Y$12,IF(Anlage!T26&gt;AA$13,AA$13,Anlage!T26),IF($A26&gt;$Y$11,IF(Anlage!T26&gt;AA$12,AA$12,Anlage!T26),IF($A26&gt;$Y$10,IF(Anlage!T26&gt;AA$11,AA$11,Anlage!T26),IF($A26&gt;$Y$9,IF(Anlage!T26&gt;AA$10,AA$10,Anlage!T26),$Z$9)))))</f>
        <v>38</v>
      </c>
      <c r="U26" s="163">
        <f>IF($A26&gt;$Y$13,Anlage!U26,IF($A26&gt;$Y$12,IF(Anlage!U26&gt;AB$13,AB$13,Anlage!U26),IF($A26&gt;$Y$11,IF(Anlage!U26&gt;AB$12,AB$12,Anlage!U26),IF($A26&gt;$Y$10,IF(Anlage!U26&gt;AB$11,AB$11,Anlage!U26),IF($A26&gt;$Y$9,IF(Anlage!U26&gt;AB$10,AB$10,Anlage!U26),$Z$9)))))</f>
        <v>40</v>
      </c>
      <c r="V26" s="163">
        <f>IF($A26&gt;$Y$13,Anlage!V26,IF($A26&gt;$Y$12,IF(Anlage!V26&gt;AC$13,AC$13,Anlage!V26),IF($A26&gt;$Y$11,IF(Anlage!V26&gt;AC$12,AC$12,Anlage!V26),IF($A26&gt;$Y$10,IF(Anlage!V26&gt;AC$11,AC$11,Anlage!V26),IF($A26&gt;$Y$9,IF(Anlage!V26&gt;AC$10,AC$10,Anlage!V26),$Z$9)))))</f>
        <v>42</v>
      </c>
      <c r="W26" s="163">
        <f>IF($A26&gt;$Y$13,Anlage!W26,IF($A26&gt;$Y$12,IF(Anlage!W26&gt;AD$13,AD$13,Anlage!W26),IF($A26&gt;$Y$11,IF(Anlage!W26&gt;AD$12,AD$12,Anlage!W26),IF($A26&gt;$Y$10,IF(Anlage!W26&gt;AD$11,AD$11,Anlage!W26),IF($A26&gt;$Y$9,IF(Anlage!W26&gt;AD$10,AD$10,Anlage!W26),$Z$9)))))</f>
        <v>44</v>
      </c>
    </row>
    <row r="27" spans="1:23" x14ac:dyDescent="0.25">
      <c r="A27" s="323">
        <f>Eingabe!A72</f>
        <v>3901</v>
      </c>
      <c r="B27" s="152" t="s">
        <v>6</v>
      </c>
      <c r="C27" s="154">
        <f>Eingabe!D72</f>
        <v>4000</v>
      </c>
      <c r="D27" s="137">
        <f>IF($A27&gt;$Y$13,Anlage!D27,IF($A27&gt;$Y$12,IF(Anlage!D27&gt;Z$13,Z$13,Anlage!D27),IF($A27&gt;$Y$11,IF(Anlage!D27&gt;Z$12,Z$12,Anlage!D27),IF($A27&gt;$Y$10,IF(Anlage!D27&gt;Z$11,Z$11,Anlage!D27),IF($A27&gt;$Y$9,IF(Anlage!D27&gt;Z$10,Z$10,Anlage!D27),$Z$9)))))</f>
        <v>120</v>
      </c>
      <c r="E27" s="137">
        <f>IF($A27&gt;$Y$13,Anlage!E27,IF($A27&gt;$Y$12,IF(Anlage!E27&gt;AA$13,AA$13,Anlage!E27),IF($A27&gt;$Y$11,IF(Anlage!E27&gt;AA$12,AA$12,Anlage!E27),IF($A27&gt;$Y$10,IF(Anlage!E27&gt;AA$11,AA$11,Anlage!E27),IF($A27&gt;$Y$9,IF(Anlage!E27&gt;AA$10,AA$10,Anlage!E27),$Z$9)))))</f>
        <v>135</v>
      </c>
      <c r="F27" s="137">
        <f>IF($A27&gt;$Y$13,Anlage!F27,IF($A27&gt;$Y$12,IF(Anlage!F27&gt;AB$13,AB$13,Anlage!F27),IF($A27&gt;$Y$11,IF(Anlage!F27&gt;AB$12,AB$12,Anlage!F27),IF($A27&gt;$Y$10,IF(Anlage!F27&gt;AB$11,AB$11,Anlage!F27),IF($A27&gt;$Y$9,IF(Anlage!F27&gt;AB$10,AB$10,Anlage!F27),$Z$9)))))</f>
        <v>150</v>
      </c>
      <c r="G27" s="137">
        <f>IF($A27&gt;$Y$13,Anlage!G27,IF($A27&gt;$Y$12,IF(Anlage!G27&gt;AC$13,AC$13,Anlage!G27),IF($A27&gt;$Y$11,IF(Anlage!G27&gt;AC$12,AC$12,Anlage!G27),IF($A27&gt;$Y$10,IF(Anlage!G27&gt;AC$11,AC$11,Anlage!G27),IF($A27&gt;$Y$9,IF(Anlage!G27&gt;AC$10,AC$10,Anlage!G27),$Z$9)))))</f>
        <v>165</v>
      </c>
      <c r="H27" s="137">
        <f>IF($A27&gt;$Y$13,Anlage!H27,IF($A27&gt;$Y$12,IF(Anlage!H27&gt;AD$13,AD$13,Anlage!H27),IF($A27&gt;$Y$11,IF(Anlage!H27&gt;AD$12,AD$12,Anlage!H27),IF($A27&gt;$Y$10,IF(Anlage!H27&gt;AD$11,AD$11,Anlage!H27),IF($A27&gt;$Y$9,IF(Anlage!H27&gt;AD$10,AD$10,Anlage!H27),$Z$9)))))</f>
        <v>180</v>
      </c>
      <c r="I27" s="143">
        <f>IF($A27&gt;$Y$13,Anlage!I27,IF($A27&gt;$Y$12,IF(Anlage!I27&gt;Z$13,Z$13,Anlage!I27),IF($A27&gt;$Y$11,IF(Anlage!I27&gt;Z$12,Z$12,Anlage!I27),IF($A27&gt;$Y$10,IF(Anlage!I27&gt;Z$11,Z$11,Anlage!I27),IF($A27&gt;$Y$9,IF(Anlage!I27&gt;Z$10,Z$10,Anlage!I27),$Z$9)))))</f>
        <v>113</v>
      </c>
      <c r="J27" s="143">
        <f>IF($A27&gt;$Y$13,Anlage!J27,IF($A27&gt;$Y$12,IF(Anlage!J27&gt;AA$13,AA$13,Anlage!J27),IF($A27&gt;$Y$11,IF(Anlage!J27&gt;AA$12,AA$12,Anlage!J27),IF($A27&gt;$Y$10,IF(Anlage!J27&gt;AA$11,AA$11,Anlage!J27),IF($A27&gt;$Y$9,IF(Anlage!J27&gt;AA$10,AA$10,Anlage!J27),$Z$9)))))</f>
        <v>115</v>
      </c>
      <c r="K27" s="143">
        <f>IF($A27&gt;$Y$13,Anlage!K27,IF($A27&gt;$Y$12,IF(Anlage!K27&gt;AB$13,AB$13,Anlage!K27),IF($A27&gt;$Y$11,IF(Anlage!K27&gt;AB$12,AB$12,Anlage!K27),IF($A27&gt;$Y$10,IF(Anlage!K27&gt;AB$11,AB$11,Anlage!K27),IF($A27&gt;$Y$9,IF(Anlage!K27&gt;AB$10,AB$10,Anlage!K27),$Z$9)))))</f>
        <v>120</v>
      </c>
      <c r="L27" s="143">
        <f>IF($A27&gt;$Y$13,Anlage!L27,IF($A27&gt;$Y$12,IF(Anlage!L27&gt;AC$13,AC$13,Anlage!L27),IF($A27&gt;$Y$11,IF(Anlage!L27&gt;AC$12,AC$12,Anlage!L27),IF($A27&gt;$Y$10,IF(Anlage!L27&gt;AC$11,AC$11,Anlage!L27),IF($A27&gt;$Y$9,IF(Anlage!L27&gt;AC$10,AC$10,Anlage!L27),$Z$9)))))</f>
        <v>126</v>
      </c>
      <c r="M27" s="143">
        <f>IF($A27&gt;$Y$13,Anlage!M27,IF($A27&gt;$Y$12,IF(Anlage!M27&gt;AD$13,AD$13,Anlage!M27),IF($A27&gt;$Y$11,IF(Anlage!M27&gt;AD$12,AD$12,Anlage!M27),IF($A27&gt;$Y$10,IF(Anlage!M27&gt;AD$11,AD$11,Anlage!M27),IF($A27&gt;$Y$9,IF(Anlage!M27&gt;AD$10,AD$10,Anlage!M27),$Z$9)))))</f>
        <v>133</v>
      </c>
      <c r="N27" s="2">
        <f>IF($A27&gt;$Y$13,Anlage!N27,IF($A27&gt;$Y$12,IF(Anlage!N27&gt;Z$13,Z$13,Anlage!N27),IF($A27&gt;$Y$11,IF(Anlage!N27&gt;Z$12,Z$12,Anlage!N27),IF($A27&gt;$Y$10,IF(Anlage!N27&gt;Z$11,Z$11,Anlage!N27),IF($A27&gt;$Y$9,IF(Anlage!N27&gt;Z$10,Z$10,Anlage!N27),$Z$9)))))</f>
        <v>65</v>
      </c>
      <c r="O27" s="2">
        <f>IF($A27&gt;$Y$13,Anlage!O27,IF($A27&gt;$Y$12,IF(Anlage!O27&gt;AA$13,AA$13,Anlage!O27),IF($A27&gt;$Y$11,IF(Anlage!O27&gt;AA$12,AA$12,Anlage!O27),IF($A27&gt;$Y$10,IF(Anlage!O27&gt;AA$11,AA$11,Anlage!O27),IF($A27&gt;$Y$9,IF(Anlage!O27&gt;AA$10,AA$10,Anlage!O27),$Z$9)))))</f>
        <v>66</v>
      </c>
      <c r="P27" s="2">
        <f>IF($A27&gt;$Y$13,Anlage!P27,IF($A27&gt;$Y$12,IF(Anlage!P27&gt;AB$13,AB$13,Anlage!P27),IF($A27&gt;$Y$11,IF(Anlage!P27&gt;AB$12,AB$12,Anlage!P27),IF($A27&gt;$Y$10,IF(Anlage!P27&gt;AB$11,AB$11,Anlage!P27),IF($A27&gt;$Y$9,IF(Anlage!P27&gt;AB$10,AB$10,Anlage!P27),$Z$9)))))</f>
        <v>70</v>
      </c>
      <c r="Q27" s="2">
        <f>IF($A27&gt;$Y$13,Anlage!Q27,IF($A27&gt;$Y$12,IF(Anlage!Q27&gt;AC$13,AC$13,Anlage!Q27),IF($A27&gt;$Y$11,IF(Anlage!Q27&gt;AC$12,AC$12,Anlage!Q27),IF($A27&gt;$Y$10,IF(Anlage!Q27&gt;AC$11,AC$11,Anlage!Q27),IF($A27&gt;$Y$9,IF(Anlage!Q27&gt;AC$10,AC$10,Anlage!Q27),$Z$9)))))</f>
        <v>73</v>
      </c>
      <c r="R27" s="2">
        <f>IF($A27&gt;$Y$13,Anlage!R27,IF($A27&gt;$Y$12,IF(Anlage!R27&gt;AD$13,AD$13,Anlage!R27),IF($A27&gt;$Y$11,IF(Anlage!R27&gt;AD$12,AD$12,Anlage!R27),IF($A27&gt;$Y$10,IF(Anlage!R27&gt;AD$11,AD$11,Anlage!R27),IF($A27&gt;$Y$9,IF(Anlage!R27&gt;AD$10,AD$10,Anlage!R27),$Z$9)))))</f>
        <v>77</v>
      </c>
      <c r="S27" s="163">
        <f>IF($A27&gt;$Y$13,Anlage!S27,IF($A27&gt;$Y$12,IF(Anlage!S27&gt;Z$13,Z$13,Anlage!S27),IF($A27&gt;$Y$11,IF(Anlage!S27&gt;Z$12,Z$12,Anlage!S27),IF($A27&gt;$Y$10,IF(Anlage!S27&gt;Z$11,Z$11,Anlage!S27),IF($A27&gt;$Y$9,IF(Anlage!S27&gt;Z$10,Z$10,Anlage!S27),$Z$9)))))</f>
        <v>42</v>
      </c>
      <c r="T27" s="163">
        <f>IF($A27&gt;$Y$13,Anlage!T27,IF($A27&gt;$Y$12,IF(Anlage!T27&gt;AA$13,AA$13,Anlage!T27),IF($A27&gt;$Y$11,IF(Anlage!T27&gt;AA$12,AA$12,Anlage!T27),IF($A27&gt;$Y$10,IF(Anlage!T27&gt;AA$11,AA$11,Anlage!T27),IF($A27&gt;$Y$9,IF(Anlage!T27&gt;AA$10,AA$10,Anlage!T27),$Z$9)))))</f>
        <v>42</v>
      </c>
      <c r="U27" s="163">
        <f>IF($A27&gt;$Y$13,Anlage!U27,IF($A27&gt;$Y$12,IF(Anlage!U27&gt;AB$13,AB$13,Anlage!U27),IF($A27&gt;$Y$11,IF(Anlage!U27&gt;AB$12,AB$12,Anlage!U27),IF($A27&gt;$Y$10,IF(Anlage!U27&gt;AB$11,AB$11,Anlage!U27),IF($A27&gt;$Y$9,IF(Anlage!U27&gt;AB$10,AB$10,Anlage!U27),$Z$9)))))</f>
        <v>44</v>
      </c>
      <c r="V27" s="163">
        <f>IF($A27&gt;$Y$13,Anlage!V27,IF($A27&gt;$Y$12,IF(Anlage!V27&gt;AC$13,AC$13,Anlage!V27),IF($A27&gt;$Y$11,IF(Anlage!V27&gt;AC$12,AC$12,Anlage!V27),IF($A27&gt;$Y$10,IF(Anlage!V27&gt;AC$11,AC$11,Anlage!V27),IF($A27&gt;$Y$9,IF(Anlage!V27&gt;AC$10,AC$10,Anlage!V27),$Z$9)))))</f>
        <v>46</v>
      </c>
      <c r="W27" s="163">
        <f>IF($A27&gt;$Y$13,Anlage!W27,IF($A27&gt;$Y$12,IF(Anlage!W27&gt;AD$13,AD$13,Anlage!W27),IF($A27&gt;$Y$11,IF(Anlage!W27&gt;AD$12,AD$12,Anlage!W27),IF($A27&gt;$Y$10,IF(Anlage!W27&gt;AD$11,AD$11,Anlage!W27),IF($A27&gt;$Y$9,IF(Anlage!W27&gt;AD$10,AD$10,Anlage!W27),$Z$9)))))</f>
        <v>49</v>
      </c>
    </row>
    <row r="28" spans="1:23" x14ac:dyDescent="0.25">
      <c r="A28" s="323">
        <f>Eingabe!A73</f>
        <v>4001</v>
      </c>
      <c r="B28" s="152" t="s">
        <v>6</v>
      </c>
      <c r="C28" s="154">
        <f>Eingabe!D73</f>
        <v>4100</v>
      </c>
      <c r="D28" s="137">
        <f>IF($A28&gt;$Y$13,Anlage!D28,IF($A28&gt;$Y$12,IF(Anlage!D28&gt;Z$13,Z$13,Anlage!D28),IF($A28&gt;$Y$11,IF(Anlage!D28&gt;Z$12,Z$12,Anlage!D28),IF($A28&gt;$Y$10,IF(Anlage!D28&gt;Z$11,Z$11,Anlage!D28),IF($A28&gt;$Y$9,IF(Anlage!D28&gt;Z$10,Z$10,Anlage!D28),$Z$9)))))</f>
        <v>120</v>
      </c>
      <c r="E28" s="137">
        <f>IF($A28&gt;$Y$13,Anlage!E28,IF($A28&gt;$Y$12,IF(Anlage!E28&gt;AA$13,AA$13,Anlage!E28),IF($A28&gt;$Y$11,IF(Anlage!E28&gt;AA$12,AA$12,Anlage!E28),IF($A28&gt;$Y$10,IF(Anlage!E28&gt;AA$11,AA$11,Anlage!E28),IF($A28&gt;$Y$9,IF(Anlage!E28&gt;AA$10,AA$10,Anlage!E28),$Z$9)))))</f>
        <v>135</v>
      </c>
      <c r="F28" s="137">
        <f>IF($A28&gt;$Y$13,Anlage!F28,IF($A28&gt;$Y$12,IF(Anlage!F28&gt;AB$13,AB$13,Anlage!F28),IF($A28&gt;$Y$11,IF(Anlage!F28&gt;AB$12,AB$12,Anlage!F28),IF($A28&gt;$Y$10,IF(Anlage!F28&gt;AB$11,AB$11,Anlage!F28),IF($A28&gt;$Y$9,IF(Anlage!F28&gt;AB$10,AB$10,Anlage!F28),$Z$9)))))</f>
        <v>150</v>
      </c>
      <c r="G28" s="137">
        <f>IF($A28&gt;$Y$13,Anlage!G28,IF($A28&gt;$Y$12,IF(Anlage!G28&gt;AC$13,AC$13,Anlage!G28),IF($A28&gt;$Y$11,IF(Anlage!G28&gt;AC$12,AC$12,Anlage!G28),IF($A28&gt;$Y$10,IF(Anlage!G28&gt;AC$11,AC$11,Anlage!G28),IF($A28&gt;$Y$9,IF(Anlage!G28&gt;AC$10,AC$10,Anlage!G28),$Z$9)))))</f>
        <v>165</v>
      </c>
      <c r="H28" s="137">
        <f>IF($A28&gt;$Y$13,Anlage!H28,IF($A28&gt;$Y$12,IF(Anlage!H28&gt;AD$13,AD$13,Anlage!H28),IF($A28&gt;$Y$11,IF(Anlage!H28&gt;AD$12,AD$12,Anlage!H28),IF($A28&gt;$Y$10,IF(Anlage!H28&gt;AD$11,AD$11,Anlage!H28),IF($A28&gt;$Y$9,IF(Anlage!H28&gt;AD$10,AD$10,Anlage!H28),$Z$9)))))</f>
        <v>180</v>
      </c>
      <c r="I28" s="143">
        <f>IF($A28&gt;$Y$13,Anlage!I28,IF($A28&gt;$Y$12,IF(Anlage!I28&gt;Z$13,Z$13,Anlage!I28),IF($A28&gt;$Y$11,IF(Anlage!I28&gt;Z$12,Z$12,Anlage!I28),IF($A28&gt;$Y$10,IF(Anlage!I28&gt;Z$11,Z$11,Anlage!I28),IF($A28&gt;$Y$9,IF(Anlage!I28&gt;Z$10,Z$10,Anlage!I28),$Z$9)))))</f>
        <v>120</v>
      </c>
      <c r="J28" s="143">
        <f>IF($A28&gt;$Y$13,Anlage!J28,IF($A28&gt;$Y$12,IF(Anlage!J28&gt;AA$13,AA$13,Anlage!J28),IF($A28&gt;$Y$11,IF(Anlage!J28&gt;AA$12,AA$12,Anlage!J28),IF($A28&gt;$Y$10,IF(Anlage!J28&gt;AA$11,AA$11,Anlage!J28),IF($A28&gt;$Y$9,IF(Anlage!J28&gt;AA$10,AA$10,Anlage!J28),$Z$9)))))</f>
        <v>122</v>
      </c>
      <c r="K28" s="143">
        <f>IF($A28&gt;$Y$13,Anlage!K28,IF($A28&gt;$Y$12,IF(Anlage!K28&gt;AB$13,AB$13,Anlage!K28),IF($A28&gt;$Y$11,IF(Anlage!K28&gt;AB$12,AB$12,Anlage!K28),IF($A28&gt;$Y$10,IF(Anlage!K28&gt;AB$11,AB$11,Anlage!K28),IF($A28&gt;$Y$9,IF(Anlage!K28&gt;AB$10,AB$10,Anlage!K28),$Z$9)))))</f>
        <v>129</v>
      </c>
      <c r="L28" s="143">
        <f>IF($A28&gt;$Y$13,Anlage!L28,IF($A28&gt;$Y$12,IF(Anlage!L28&gt;AC$13,AC$13,Anlage!L28),IF($A28&gt;$Y$11,IF(Anlage!L28&gt;AC$12,AC$12,Anlage!L28),IF($A28&gt;$Y$10,IF(Anlage!L28&gt;AC$11,AC$11,Anlage!L28),IF($A28&gt;$Y$9,IF(Anlage!L28&gt;AC$10,AC$10,Anlage!L28),$Z$9)))))</f>
        <v>135</v>
      </c>
      <c r="M28" s="143">
        <f>IF($A28&gt;$Y$13,Anlage!M28,IF($A28&gt;$Y$12,IF(Anlage!M28&gt;AD$13,AD$13,Anlage!M28),IF($A28&gt;$Y$11,IF(Anlage!M28&gt;AD$12,AD$12,Anlage!M28),IF($A28&gt;$Y$10,IF(Anlage!M28&gt;AD$11,AD$11,Anlage!M28),IF($A28&gt;$Y$9,IF(Anlage!M28&gt;AD$10,AD$10,Anlage!M28),$Z$9)))))</f>
        <v>142</v>
      </c>
      <c r="N28" s="2">
        <f>IF($A28&gt;$Y$13,Anlage!N28,IF($A28&gt;$Y$12,IF(Anlage!N28&gt;Z$13,Z$13,Anlage!N28),IF($A28&gt;$Y$11,IF(Anlage!N28&gt;Z$12,Z$12,Anlage!N28),IF($A28&gt;$Y$10,IF(Anlage!N28&gt;Z$11,Z$11,Anlage!N28),IF($A28&gt;$Y$9,IF(Anlage!N28&gt;Z$10,Z$10,Anlage!N28),$Z$9)))))</f>
        <v>70</v>
      </c>
      <c r="O28" s="2">
        <f>IF($A28&gt;$Y$13,Anlage!O28,IF($A28&gt;$Y$12,IF(Anlage!O28&gt;AA$13,AA$13,Anlage!O28),IF($A28&gt;$Y$11,IF(Anlage!O28&gt;AA$12,AA$12,Anlage!O28),IF($A28&gt;$Y$10,IF(Anlage!O28&gt;AA$11,AA$11,Anlage!O28),IF($A28&gt;$Y$9,IF(Anlage!O28&gt;AA$10,AA$10,Anlage!O28),$Z$9)))))</f>
        <v>71</v>
      </c>
      <c r="P28" s="2">
        <f>IF($A28&gt;$Y$13,Anlage!P28,IF($A28&gt;$Y$12,IF(Anlage!P28&gt;AB$13,AB$13,Anlage!P28),IF($A28&gt;$Y$11,IF(Anlage!P28&gt;AB$12,AB$12,Anlage!P28),IF($A28&gt;$Y$10,IF(Anlage!P28&gt;AB$11,AB$11,Anlage!P28),IF($A28&gt;$Y$9,IF(Anlage!P28&gt;AB$10,AB$10,Anlage!P28),$Z$9)))))</f>
        <v>75</v>
      </c>
      <c r="Q28" s="2">
        <f>IF($A28&gt;$Y$13,Anlage!Q28,IF($A28&gt;$Y$12,IF(Anlage!Q28&gt;AC$13,AC$13,Anlage!Q28),IF($A28&gt;$Y$11,IF(Anlage!Q28&gt;AC$12,AC$12,Anlage!Q28),IF($A28&gt;$Y$10,IF(Anlage!Q28&gt;AC$11,AC$11,Anlage!Q28),IF($A28&gt;$Y$9,IF(Anlage!Q28&gt;AC$10,AC$10,Anlage!Q28),$Z$9)))))</f>
        <v>79</v>
      </c>
      <c r="R28" s="2">
        <f>IF($A28&gt;$Y$13,Anlage!R28,IF($A28&gt;$Y$12,IF(Anlage!R28&gt;AD$13,AD$13,Anlage!R28),IF($A28&gt;$Y$11,IF(Anlage!R28&gt;AD$12,AD$12,Anlage!R28),IF($A28&gt;$Y$10,IF(Anlage!R28&gt;AD$11,AD$11,Anlage!R28),IF($A28&gt;$Y$9,IF(Anlage!R28&gt;AD$10,AD$10,Anlage!R28),$Z$9)))))</f>
        <v>83</v>
      </c>
      <c r="S28" s="163">
        <f>IF($A28&gt;$Y$13,Anlage!S28,IF($A28&gt;$Y$12,IF(Anlage!S28&gt;Z$13,Z$13,Anlage!S28),IF($A28&gt;$Y$11,IF(Anlage!S28&gt;Z$12,Z$12,Anlage!S28),IF($A28&gt;$Y$10,IF(Anlage!S28&gt;Z$11,Z$11,Anlage!S28),IF($A28&gt;$Y$9,IF(Anlage!S28&gt;Z$10,Z$10,Anlage!S28),$Z$9)))))</f>
        <v>45</v>
      </c>
      <c r="T28" s="163">
        <f>IF($A28&gt;$Y$13,Anlage!T28,IF($A28&gt;$Y$12,IF(Anlage!T28&gt;AA$13,AA$13,Anlage!T28),IF($A28&gt;$Y$11,IF(Anlage!T28&gt;AA$12,AA$12,Anlage!T28),IF($A28&gt;$Y$10,IF(Anlage!T28&gt;AA$11,AA$11,Anlage!T28),IF($A28&gt;$Y$9,IF(Anlage!T28&gt;AA$10,AA$10,Anlage!T28),$Z$9)))))</f>
        <v>46</v>
      </c>
      <c r="U28" s="163">
        <f>IF($A28&gt;$Y$13,Anlage!U28,IF($A28&gt;$Y$12,IF(Anlage!U28&gt;AB$13,AB$13,Anlage!U28),IF($A28&gt;$Y$11,IF(Anlage!U28&gt;AB$12,AB$12,Anlage!U28),IF($A28&gt;$Y$10,IF(Anlage!U28&gt;AB$11,AB$11,Anlage!U28),IF($A28&gt;$Y$9,IF(Anlage!U28&gt;AB$10,AB$10,Anlage!U28),$Z$9)))))</f>
        <v>48</v>
      </c>
      <c r="V28" s="163">
        <f>IF($A28&gt;$Y$13,Anlage!V28,IF($A28&gt;$Y$12,IF(Anlage!V28&gt;AC$13,AC$13,Anlage!V28),IF($A28&gt;$Y$11,IF(Anlage!V28&gt;AC$12,AC$12,Anlage!V28),IF($A28&gt;$Y$10,IF(Anlage!V28&gt;AC$11,AC$11,Anlage!V28),IF($A28&gt;$Y$9,IF(Anlage!V28&gt;AC$10,AC$10,Anlage!V28),$Z$9)))))</f>
        <v>51</v>
      </c>
      <c r="W28" s="163">
        <f>IF($A28&gt;$Y$13,Anlage!W28,IF($A28&gt;$Y$12,IF(Anlage!W28&gt;AD$13,AD$13,Anlage!W28),IF($A28&gt;$Y$11,IF(Anlage!W28&gt;AD$12,AD$12,Anlage!W28),IF($A28&gt;$Y$10,IF(Anlage!W28&gt;AD$11,AD$11,Anlage!W28),IF($A28&gt;$Y$9,IF(Anlage!W28&gt;AD$10,AD$10,Anlage!W28),$Z$9)))))</f>
        <v>53</v>
      </c>
    </row>
    <row r="29" spans="1:23" x14ac:dyDescent="0.25">
      <c r="A29" s="323">
        <f>Eingabe!A74</f>
        <v>4101</v>
      </c>
      <c r="B29" s="152" t="s">
        <v>6</v>
      </c>
      <c r="C29" s="154">
        <f>Eingabe!D74</f>
        <v>4200</v>
      </c>
      <c r="D29" s="137">
        <f>IF($A29&gt;$Y$13,Anlage!D29,IF($A29&gt;$Y$12,IF(Anlage!D29&gt;Z$13,Z$13,Anlage!D29),IF($A29&gt;$Y$11,IF(Anlage!D29&gt;Z$12,Z$12,Anlage!D29),IF($A29&gt;$Y$10,IF(Anlage!D29&gt;Z$11,Z$11,Anlage!D29),IF($A29&gt;$Y$9,IF(Anlage!D29&gt;Z$10,Z$10,Anlage!D29),$Z$9)))))</f>
        <v>120</v>
      </c>
      <c r="E29" s="137">
        <f>IF($A29&gt;$Y$13,Anlage!E29,IF($A29&gt;$Y$12,IF(Anlage!E29&gt;AA$13,AA$13,Anlage!E29),IF($A29&gt;$Y$11,IF(Anlage!E29&gt;AA$12,AA$12,Anlage!E29),IF($A29&gt;$Y$10,IF(Anlage!E29&gt;AA$11,AA$11,Anlage!E29),IF($A29&gt;$Y$9,IF(Anlage!E29&gt;AA$10,AA$10,Anlage!E29),$Z$9)))))</f>
        <v>135</v>
      </c>
      <c r="F29" s="137">
        <f>IF($A29&gt;$Y$13,Anlage!F29,IF($A29&gt;$Y$12,IF(Anlage!F29&gt;AB$13,AB$13,Anlage!F29),IF($A29&gt;$Y$11,IF(Anlage!F29&gt;AB$12,AB$12,Anlage!F29),IF($A29&gt;$Y$10,IF(Anlage!F29&gt;AB$11,AB$11,Anlage!F29),IF($A29&gt;$Y$9,IF(Anlage!F29&gt;AB$10,AB$10,Anlage!F29),$Z$9)))))</f>
        <v>150</v>
      </c>
      <c r="G29" s="137">
        <f>IF($A29&gt;$Y$13,Anlage!G29,IF($A29&gt;$Y$12,IF(Anlage!G29&gt;AC$13,AC$13,Anlage!G29),IF($A29&gt;$Y$11,IF(Anlage!G29&gt;AC$12,AC$12,Anlage!G29),IF($A29&gt;$Y$10,IF(Anlage!G29&gt;AC$11,AC$11,Anlage!G29),IF($A29&gt;$Y$9,IF(Anlage!G29&gt;AC$10,AC$10,Anlage!G29),$Z$9)))))</f>
        <v>165</v>
      </c>
      <c r="H29" s="137">
        <f>IF($A29&gt;$Y$13,Anlage!H29,IF($A29&gt;$Y$12,IF(Anlage!H29&gt;AD$13,AD$13,Anlage!H29),IF($A29&gt;$Y$11,IF(Anlage!H29&gt;AD$12,AD$12,Anlage!H29),IF($A29&gt;$Y$10,IF(Anlage!H29&gt;AD$11,AD$11,Anlage!H29),IF($A29&gt;$Y$9,IF(Anlage!H29&gt;AD$10,AD$10,Anlage!H29),$Z$9)))))</f>
        <v>180</v>
      </c>
      <c r="I29" s="143">
        <f>IF($A29&gt;$Y$13,Anlage!I29,IF($A29&gt;$Y$12,IF(Anlage!I29&gt;Z$13,Z$13,Anlage!I29),IF($A29&gt;$Y$11,IF(Anlage!I29&gt;Z$12,Z$12,Anlage!I29),IF($A29&gt;$Y$10,IF(Anlage!I29&gt;Z$11,Z$11,Anlage!I29),IF($A29&gt;$Y$9,IF(Anlage!I29&gt;Z$10,Z$10,Anlage!I29),$Z$9)))))</f>
        <v>120</v>
      </c>
      <c r="J29" s="143">
        <f>IF($A29&gt;$Y$13,Anlage!J29,IF($A29&gt;$Y$12,IF(Anlage!J29&gt;AA$13,AA$13,Anlage!J29),IF($A29&gt;$Y$11,IF(Anlage!J29&gt;AA$12,AA$12,Anlage!J29),IF($A29&gt;$Y$10,IF(Anlage!J29&gt;AA$11,AA$11,Anlage!J29),IF($A29&gt;$Y$9,IF(Anlage!J29&gt;AA$10,AA$10,Anlage!J29),$Z$9)))))</f>
        <v>130</v>
      </c>
      <c r="K29" s="143">
        <f>IF($A29&gt;$Y$13,Anlage!K29,IF($A29&gt;$Y$12,IF(Anlage!K29&gt;AB$13,AB$13,Anlage!K29),IF($A29&gt;$Y$11,IF(Anlage!K29&gt;AB$12,AB$12,Anlage!K29),IF($A29&gt;$Y$10,IF(Anlage!K29&gt;AB$11,AB$11,Anlage!K29),IF($A29&gt;$Y$9,IF(Anlage!K29&gt;AB$10,AB$10,Anlage!K29),$Z$9)))))</f>
        <v>137</v>
      </c>
      <c r="L29" s="143">
        <f>IF($A29&gt;$Y$13,Anlage!L29,IF($A29&gt;$Y$12,IF(Anlage!L29&gt;AC$13,AC$13,Anlage!L29),IF($A29&gt;$Y$11,IF(Anlage!L29&gt;AC$12,AC$12,Anlage!L29),IF($A29&gt;$Y$10,IF(Anlage!L29&gt;AC$11,AC$11,Anlage!L29),IF($A29&gt;$Y$9,IF(Anlage!L29&gt;AC$10,AC$10,Anlage!L29),$Z$9)))))</f>
        <v>144</v>
      </c>
      <c r="M29" s="143">
        <f>IF($A29&gt;$Y$13,Anlage!M29,IF($A29&gt;$Y$12,IF(Anlage!M29&gt;AD$13,AD$13,Anlage!M29),IF($A29&gt;$Y$11,IF(Anlage!M29&gt;AD$12,AD$12,Anlage!M29),IF($A29&gt;$Y$10,IF(Anlage!M29&gt;AD$11,AD$11,Anlage!M29),IF($A29&gt;$Y$9,IF(Anlage!M29&gt;AD$10,AD$10,Anlage!M29),$Z$9)))))</f>
        <v>151</v>
      </c>
      <c r="N29" s="2">
        <f>IF($A29&gt;$Y$13,Anlage!N29,IF($A29&gt;$Y$12,IF(Anlage!N29&gt;Z$13,Z$13,Anlage!N29),IF($A29&gt;$Y$11,IF(Anlage!N29&gt;Z$12,Z$12,Anlage!N29),IF($A29&gt;$Y$10,IF(Anlage!N29&gt;Z$11,Z$11,Anlage!N29),IF($A29&gt;$Y$9,IF(Anlage!N29&gt;Z$10,Z$10,Anlage!N29),$Z$9)))))</f>
        <v>75</v>
      </c>
      <c r="O29" s="2">
        <f>IF($A29&gt;$Y$13,Anlage!O29,IF($A29&gt;$Y$12,IF(Anlage!O29&gt;AA$13,AA$13,Anlage!O29),IF($A29&gt;$Y$11,IF(Anlage!O29&gt;AA$12,AA$12,Anlage!O29),IF($A29&gt;$Y$10,IF(Anlage!O29&gt;AA$11,AA$11,Anlage!O29),IF($A29&gt;$Y$9,IF(Anlage!O29&gt;AA$10,AA$10,Anlage!O29),$Z$9)))))</f>
        <v>77</v>
      </c>
      <c r="P29" s="2">
        <f>IF($A29&gt;$Y$13,Anlage!P29,IF($A29&gt;$Y$12,IF(Anlage!P29&gt;AB$13,AB$13,Anlage!P29),IF($A29&gt;$Y$11,IF(Anlage!P29&gt;AB$12,AB$12,Anlage!P29),IF($A29&gt;$Y$10,IF(Anlage!P29&gt;AB$11,AB$11,Anlage!P29),IF($A29&gt;$Y$9,IF(Anlage!P29&gt;AB$10,AB$10,Anlage!P29),$Z$9)))))</f>
        <v>80</v>
      </c>
      <c r="Q29" s="2">
        <f>IF($A29&gt;$Y$13,Anlage!Q29,IF($A29&gt;$Y$12,IF(Anlage!Q29&gt;AC$13,AC$13,Anlage!Q29),IF($A29&gt;$Y$11,IF(Anlage!Q29&gt;AC$12,AC$12,Anlage!Q29),IF($A29&gt;$Y$10,IF(Anlage!Q29&gt;AC$11,AC$11,Anlage!Q29),IF($A29&gt;$Y$9,IF(Anlage!Q29&gt;AC$10,AC$10,Anlage!Q29),$Z$9)))))</f>
        <v>84</v>
      </c>
      <c r="R29" s="2">
        <f>IF($A29&gt;$Y$13,Anlage!R29,IF($A29&gt;$Y$12,IF(Anlage!R29&gt;AD$13,AD$13,Anlage!R29),IF($A29&gt;$Y$11,IF(Anlage!R29&gt;AD$12,AD$12,Anlage!R29),IF($A29&gt;$Y$10,IF(Anlage!R29&gt;AD$11,AD$11,Anlage!R29),IF($A29&gt;$Y$9,IF(Anlage!R29&gt;AD$10,AD$10,Anlage!R29),$Z$9)))))</f>
        <v>89</v>
      </c>
      <c r="S29" s="163">
        <f>IF($A29&gt;$Y$13,Anlage!S29,IF($A29&gt;$Y$12,IF(Anlage!S29&gt;Z$13,Z$13,Anlage!S29),IF($A29&gt;$Y$11,IF(Anlage!S29&gt;Z$12,Z$12,Anlage!S29),IF($A29&gt;$Y$10,IF(Anlage!S29&gt;Z$11,Z$11,Anlage!S29),IF($A29&gt;$Y$9,IF(Anlage!S29&gt;Z$10,Z$10,Anlage!S29),$Z$9)))))</f>
        <v>49</v>
      </c>
      <c r="T29" s="163">
        <f>IF($A29&gt;$Y$13,Anlage!T29,IF($A29&gt;$Y$12,IF(Anlage!T29&gt;AA$13,AA$13,Anlage!T29),IF($A29&gt;$Y$11,IF(Anlage!T29&gt;AA$12,AA$12,Anlage!T29),IF($A29&gt;$Y$10,IF(Anlage!T29&gt;AA$11,AA$11,Anlage!T29),IF($A29&gt;$Y$9,IF(Anlage!T29&gt;AA$10,AA$10,Anlage!T29),$Z$9)))))</f>
        <v>50</v>
      </c>
      <c r="U29" s="163">
        <f>IF($A29&gt;$Y$13,Anlage!U29,IF($A29&gt;$Y$12,IF(Anlage!U29&gt;AB$13,AB$13,Anlage!U29),IF($A29&gt;$Y$11,IF(Anlage!U29&gt;AB$12,AB$12,Anlage!U29),IF($A29&gt;$Y$10,IF(Anlage!U29&gt;AB$11,AB$11,Anlage!U29),IF($A29&gt;$Y$9,IF(Anlage!U29&gt;AB$10,AB$10,Anlage!U29),$Z$9)))))</f>
        <v>52</v>
      </c>
      <c r="V29" s="163">
        <f>IF($A29&gt;$Y$13,Anlage!V29,IF($A29&gt;$Y$12,IF(Anlage!V29&gt;AC$13,AC$13,Anlage!V29),IF($A29&gt;$Y$11,IF(Anlage!V29&gt;AC$12,AC$12,Anlage!V29),IF($A29&gt;$Y$10,IF(Anlage!V29&gt;AC$11,AC$11,Anlage!V29),IF($A29&gt;$Y$9,IF(Anlage!V29&gt;AC$10,AC$10,Anlage!V29),$Z$9)))))</f>
        <v>55</v>
      </c>
      <c r="W29" s="163">
        <f>IF($A29&gt;$Y$13,Anlage!W29,IF($A29&gt;$Y$12,IF(Anlage!W29&gt;AD$13,AD$13,Anlage!W29),IF($A29&gt;$Y$11,IF(Anlage!W29&gt;AD$12,AD$12,Anlage!W29),IF($A29&gt;$Y$10,IF(Anlage!W29&gt;AD$11,AD$11,Anlage!W29),IF($A29&gt;$Y$9,IF(Anlage!W29&gt;AD$10,AD$10,Anlage!W29),$Z$9)))))</f>
        <v>58</v>
      </c>
    </row>
    <row r="30" spans="1:23" x14ac:dyDescent="0.25">
      <c r="A30" s="323">
        <f>Eingabe!A75</f>
        <v>4201</v>
      </c>
      <c r="B30" s="152" t="s">
        <v>6</v>
      </c>
      <c r="C30" s="154">
        <f>Eingabe!D75</f>
        <v>4300</v>
      </c>
      <c r="D30" s="137">
        <f>IF($A30&gt;$Y$13,Anlage!D30,IF($A30&gt;$Y$12,IF(Anlage!D30&gt;Z$13,Z$13,Anlage!D30),IF($A30&gt;$Y$11,IF(Anlage!D30&gt;Z$12,Z$12,Anlage!D30),IF($A30&gt;$Y$10,IF(Anlage!D30&gt;Z$11,Z$11,Anlage!D30),IF($A30&gt;$Y$9,IF(Anlage!D30&gt;Z$10,Z$10,Anlage!D30),$Z$9)))))</f>
        <v>168</v>
      </c>
      <c r="E30" s="137">
        <f>IF($A30&gt;$Y$13,Anlage!E30,IF($A30&gt;$Y$12,IF(Anlage!E30&gt;AA$13,AA$13,Anlage!E30),IF($A30&gt;$Y$11,IF(Anlage!E30&gt;AA$12,AA$12,Anlage!E30),IF($A30&gt;$Y$10,IF(Anlage!E30&gt;AA$11,AA$11,Anlage!E30),IF($A30&gt;$Y$9,IF(Anlage!E30&gt;AA$10,AA$10,Anlage!E30),$Z$9)))))</f>
        <v>189</v>
      </c>
      <c r="F30" s="137">
        <f>IF($A30&gt;$Y$13,Anlage!F30,IF($A30&gt;$Y$12,IF(Anlage!F30&gt;AB$13,AB$13,Anlage!F30),IF($A30&gt;$Y$11,IF(Anlage!F30&gt;AB$12,AB$12,Anlage!F30),IF($A30&gt;$Y$10,IF(Anlage!F30&gt;AB$11,AB$11,Anlage!F30),IF($A30&gt;$Y$9,IF(Anlage!F30&gt;AB$10,AB$10,Anlage!F30),$Z$9)))))</f>
        <v>210</v>
      </c>
      <c r="G30" s="137">
        <f>IF($A30&gt;$Y$13,Anlage!G30,IF($A30&gt;$Y$12,IF(Anlage!G30&gt;AC$13,AC$13,Anlage!G30),IF($A30&gt;$Y$11,IF(Anlage!G30&gt;AC$12,AC$12,Anlage!G30),IF($A30&gt;$Y$10,IF(Anlage!G30&gt;AC$11,AC$11,Anlage!G30),IF($A30&gt;$Y$9,IF(Anlage!G30&gt;AC$10,AC$10,Anlage!G30),$Z$9)))))</f>
        <v>231.00000000000003</v>
      </c>
      <c r="H30" s="137">
        <f>IF($A30&gt;$Y$13,Anlage!H30,IF($A30&gt;$Y$12,IF(Anlage!H30&gt;AD$13,AD$13,Anlage!H30),IF($A30&gt;$Y$11,IF(Anlage!H30&gt;AD$12,AD$12,Anlage!H30),IF($A30&gt;$Y$10,IF(Anlage!H30&gt;AD$11,AD$11,Anlage!H30),IF($A30&gt;$Y$9,IF(Anlage!H30&gt;AD$10,AD$10,Anlage!H30),$Z$9)))))</f>
        <v>252</v>
      </c>
      <c r="I30" s="143">
        <f>IF($A30&gt;$Y$13,Anlage!I30,IF($A30&gt;$Y$12,IF(Anlage!I30&gt;Z$13,Z$13,Anlage!I30),IF($A30&gt;$Y$11,IF(Anlage!I30&gt;Z$12,Z$12,Anlage!I30),IF($A30&gt;$Y$10,IF(Anlage!I30&gt;Z$11,Z$11,Anlage!I30),IF($A30&gt;$Y$9,IF(Anlage!I30&gt;Z$10,Z$10,Anlage!I30),$Z$9)))))</f>
        <v>135</v>
      </c>
      <c r="J30" s="143">
        <f>IF($A30&gt;$Y$13,Anlage!J30,IF($A30&gt;$Y$12,IF(Anlage!J30&gt;AA$13,AA$13,Anlage!J30),IF($A30&gt;$Y$11,IF(Anlage!J30&gt;AA$12,AA$12,Anlage!J30),IF($A30&gt;$Y$10,IF(Anlage!J30&gt;AA$11,AA$11,Anlage!J30),IF($A30&gt;$Y$9,IF(Anlage!J30&gt;AA$10,AA$10,Anlage!J30),$Z$9)))))</f>
        <v>138</v>
      </c>
      <c r="K30" s="143">
        <f>IF($A30&gt;$Y$13,Anlage!K30,IF($A30&gt;$Y$12,IF(Anlage!K30&gt;AB$13,AB$13,Anlage!K30),IF($A30&gt;$Y$11,IF(Anlage!K30&gt;AB$12,AB$12,Anlage!K30),IF($A30&gt;$Y$10,IF(Anlage!K30&gt;AB$11,AB$11,Anlage!K30),IF($A30&gt;$Y$9,IF(Anlage!K30&gt;AB$10,AB$10,Anlage!K30),$Z$9)))))</f>
        <v>145</v>
      </c>
      <c r="L30" s="143">
        <f>IF($A30&gt;$Y$13,Anlage!L30,IF($A30&gt;$Y$12,IF(Anlage!L30&gt;AC$13,AC$13,Anlage!L30),IF($A30&gt;$Y$11,IF(Anlage!L30&gt;AC$12,AC$12,Anlage!L30),IF($A30&gt;$Y$10,IF(Anlage!L30&gt;AC$11,AC$11,Anlage!L30),IF($A30&gt;$Y$9,IF(Anlage!L30&gt;AC$10,AC$10,Anlage!L30),$Z$9)))))</f>
        <v>152</v>
      </c>
      <c r="M30" s="143">
        <f>IF($A30&gt;$Y$13,Anlage!M30,IF($A30&gt;$Y$12,IF(Anlage!M30&gt;AD$13,AD$13,Anlage!M30),IF($A30&gt;$Y$11,IF(Anlage!M30&gt;AD$12,AD$12,Anlage!M30),IF($A30&gt;$Y$10,IF(Anlage!M30&gt;AD$11,AD$11,Anlage!M30),IF($A30&gt;$Y$9,IF(Anlage!M30&gt;AD$10,AD$10,Anlage!M30),$Z$9)))))</f>
        <v>159</v>
      </c>
      <c r="N30" s="2">
        <f>IF($A30&gt;$Y$13,Anlage!N30,IF($A30&gt;$Y$12,IF(Anlage!N30&gt;Z$13,Z$13,Anlage!N30),IF($A30&gt;$Y$11,IF(Anlage!N30&gt;Z$12,Z$12,Anlage!N30),IF($A30&gt;$Y$10,IF(Anlage!N30&gt;Z$11,Z$11,Anlage!N30),IF($A30&gt;$Y$9,IF(Anlage!N30&gt;Z$10,Z$10,Anlage!N30),$Z$9)))))</f>
        <v>80</v>
      </c>
      <c r="O30" s="2">
        <f>IF($A30&gt;$Y$13,Anlage!O30,IF($A30&gt;$Y$12,IF(Anlage!O30&gt;AA$13,AA$13,Anlage!O30),IF($A30&gt;$Y$11,IF(Anlage!O30&gt;AA$12,AA$12,Anlage!O30),IF($A30&gt;$Y$10,IF(Anlage!O30&gt;AA$11,AA$11,Anlage!O30),IF($A30&gt;$Y$9,IF(Anlage!O30&gt;AA$10,AA$10,Anlage!O30),$Z$9)))))</f>
        <v>82</v>
      </c>
      <c r="P30" s="2">
        <f>IF($A30&gt;$Y$13,Anlage!P30,IF($A30&gt;$Y$12,IF(Anlage!P30&gt;AB$13,AB$13,Anlage!P30),IF($A30&gt;$Y$11,IF(Anlage!P30&gt;AB$12,AB$12,Anlage!P30),IF($A30&gt;$Y$10,IF(Anlage!P30&gt;AB$11,AB$11,Anlage!P30),IF($A30&gt;$Y$9,IF(Anlage!P30&gt;AB$10,AB$10,Anlage!P30),$Z$9)))))</f>
        <v>86</v>
      </c>
      <c r="Q30" s="2">
        <f>IF($A30&gt;$Y$13,Anlage!Q30,IF($A30&gt;$Y$12,IF(Anlage!Q30&gt;AC$13,AC$13,Anlage!Q30),IF($A30&gt;$Y$11,IF(Anlage!Q30&gt;AC$12,AC$12,Anlage!Q30),IF($A30&gt;$Y$10,IF(Anlage!Q30&gt;AC$11,AC$11,Anlage!Q30),IF($A30&gt;$Y$9,IF(Anlage!Q30&gt;AC$10,AC$10,Anlage!Q30),$Z$9)))))</f>
        <v>90</v>
      </c>
      <c r="R30" s="2">
        <f>IF($A30&gt;$Y$13,Anlage!R30,IF($A30&gt;$Y$12,IF(Anlage!R30&gt;AD$13,AD$13,Anlage!R30),IF($A30&gt;$Y$11,IF(Anlage!R30&gt;AD$12,AD$12,Anlage!R30),IF($A30&gt;$Y$10,IF(Anlage!R30&gt;AD$11,AD$11,Anlage!R30),IF($A30&gt;$Y$9,IF(Anlage!R30&gt;AD$10,AD$10,Anlage!R30),$Z$9)))))</f>
        <v>94</v>
      </c>
      <c r="S30" s="163">
        <f>IF($A30&gt;$Y$13,Anlage!S30,IF($A30&gt;$Y$12,IF(Anlage!S30&gt;Z$13,Z$13,Anlage!S30),IF($A30&gt;$Y$11,IF(Anlage!S30&gt;Z$12,Z$12,Anlage!S30),IF($A30&gt;$Y$10,IF(Anlage!S30&gt;Z$11,Z$11,Anlage!S30),IF($A30&gt;$Y$9,IF(Anlage!S30&gt;Z$10,Z$10,Anlage!S30),$Z$9)))))</f>
        <v>53</v>
      </c>
      <c r="T30" s="163">
        <f>IF($A30&gt;$Y$13,Anlage!T30,IF($A30&gt;$Y$12,IF(Anlage!T30&gt;AA$13,AA$13,Anlage!T30),IF($A30&gt;$Y$11,IF(Anlage!T30&gt;AA$12,AA$12,Anlage!T30),IF($A30&gt;$Y$10,IF(Anlage!T30&gt;AA$11,AA$11,Anlage!T30),IF($A30&gt;$Y$9,IF(Anlage!T30&gt;AA$10,AA$10,Anlage!T30),$Z$9)))))</f>
        <v>54</v>
      </c>
      <c r="U30" s="163">
        <f>IF($A30&gt;$Y$13,Anlage!U30,IF($A30&gt;$Y$12,IF(Anlage!U30&gt;AB$13,AB$13,Anlage!U30),IF($A30&gt;$Y$11,IF(Anlage!U30&gt;AB$12,AB$12,Anlage!U30),IF($A30&gt;$Y$10,IF(Anlage!U30&gt;AB$11,AB$11,Anlage!U30),IF($A30&gt;$Y$9,IF(Anlage!U30&gt;AB$10,AB$10,Anlage!U30),$Z$9)))))</f>
        <v>56</v>
      </c>
      <c r="V30" s="163">
        <f>IF($A30&gt;$Y$13,Anlage!V30,IF($A30&gt;$Y$12,IF(Anlage!V30&gt;AC$13,AC$13,Anlage!V30),IF($A30&gt;$Y$11,IF(Anlage!V30&gt;AC$12,AC$12,Anlage!V30),IF($A30&gt;$Y$10,IF(Anlage!V30&gt;AC$11,AC$11,Anlage!V30),IF($A30&gt;$Y$9,IF(Anlage!V30&gt;AC$10,AC$10,Anlage!V30),$Z$9)))))</f>
        <v>59</v>
      </c>
      <c r="W30" s="163">
        <f>IF($A30&gt;$Y$13,Anlage!W30,IF($A30&gt;$Y$12,IF(Anlage!W30&gt;AD$13,AD$13,Anlage!W30),IF($A30&gt;$Y$11,IF(Anlage!W30&gt;AD$12,AD$12,Anlage!W30),IF($A30&gt;$Y$10,IF(Anlage!W30&gt;AD$11,AD$11,Anlage!W30),IF($A30&gt;$Y$9,IF(Anlage!W30&gt;AD$10,AD$10,Anlage!W30),$Z$9)))))</f>
        <v>62</v>
      </c>
    </row>
    <row r="31" spans="1:23" x14ac:dyDescent="0.25">
      <c r="A31" s="323">
        <f>Eingabe!A76</f>
        <v>4301</v>
      </c>
      <c r="B31" s="152" t="s">
        <v>6</v>
      </c>
      <c r="C31" s="154">
        <f>Eingabe!D76</f>
        <v>4400</v>
      </c>
      <c r="D31" s="137">
        <f>IF($A31&gt;$Y$13,Anlage!D31,IF($A31&gt;$Y$12,IF(Anlage!D31&gt;Z$13,Z$13,Anlage!D31),IF($A31&gt;$Y$11,IF(Anlage!D31&gt;Z$12,Z$12,Anlage!D31),IF($A31&gt;$Y$10,IF(Anlage!D31&gt;Z$11,Z$11,Anlage!D31),IF($A31&gt;$Y$9,IF(Anlage!D31&gt;Z$10,Z$10,Anlage!D31),$Z$9)))))</f>
        <v>168</v>
      </c>
      <c r="E31" s="137">
        <f>IF($A31&gt;$Y$13,Anlage!E31,IF($A31&gt;$Y$12,IF(Anlage!E31&gt;AA$13,AA$13,Anlage!E31),IF($A31&gt;$Y$11,IF(Anlage!E31&gt;AA$12,AA$12,Anlage!E31),IF($A31&gt;$Y$10,IF(Anlage!E31&gt;AA$11,AA$11,Anlage!E31),IF($A31&gt;$Y$9,IF(Anlage!E31&gt;AA$10,AA$10,Anlage!E31),$Z$9)))))</f>
        <v>189</v>
      </c>
      <c r="F31" s="137">
        <f>IF($A31&gt;$Y$13,Anlage!F31,IF($A31&gt;$Y$12,IF(Anlage!F31&gt;AB$13,AB$13,Anlage!F31),IF($A31&gt;$Y$11,IF(Anlage!F31&gt;AB$12,AB$12,Anlage!F31),IF($A31&gt;$Y$10,IF(Anlage!F31&gt;AB$11,AB$11,Anlage!F31),IF($A31&gt;$Y$9,IF(Anlage!F31&gt;AB$10,AB$10,Anlage!F31),$Z$9)))))</f>
        <v>210</v>
      </c>
      <c r="G31" s="137">
        <f>IF($A31&gt;$Y$13,Anlage!G31,IF($A31&gt;$Y$12,IF(Anlage!G31&gt;AC$13,AC$13,Anlage!G31),IF($A31&gt;$Y$11,IF(Anlage!G31&gt;AC$12,AC$12,Anlage!G31),IF($A31&gt;$Y$10,IF(Anlage!G31&gt;AC$11,AC$11,Anlage!G31),IF($A31&gt;$Y$9,IF(Anlage!G31&gt;AC$10,AC$10,Anlage!G31),$Z$9)))))</f>
        <v>231.00000000000003</v>
      </c>
      <c r="H31" s="137">
        <f>IF($A31&gt;$Y$13,Anlage!H31,IF($A31&gt;$Y$12,IF(Anlage!H31&gt;AD$13,AD$13,Anlage!H31),IF($A31&gt;$Y$11,IF(Anlage!H31&gt;AD$12,AD$12,Anlage!H31),IF($A31&gt;$Y$10,IF(Anlage!H31&gt;AD$11,AD$11,Anlage!H31),IF($A31&gt;$Y$9,IF(Anlage!H31&gt;AD$10,AD$10,Anlage!H31),$Z$9)))))</f>
        <v>252</v>
      </c>
      <c r="I31" s="143">
        <f>IF($A31&gt;$Y$13,Anlage!I31,IF($A31&gt;$Y$12,IF(Anlage!I31&gt;Z$13,Z$13,Anlage!I31),IF($A31&gt;$Y$11,IF(Anlage!I31&gt;Z$12,Z$12,Anlage!I31),IF($A31&gt;$Y$10,IF(Anlage!I31&gt;Z$11,Z$11,Anlage!I31),IF($A31&gt;$Y$9,IF(Anlage!I31&gt;Z$10,Z$10,Anlage!I31),$Z$9)))))</f>
        <v>143</v>
      </c>
      <c r="J31" s="143">
        <f>IF($A31&gt;$Y$13,Anlage!J31,IF($A31&gt;$Y$12,IF(Anlage!J31&gt;AA$13,AA$13,Anlage!J31),IF($A31&gt;$Y$11,IF(Anlage!J31&gt;AA$12,AA$12,Anlage!J31),IF($A31&gt;$Y$10,IF(Anlage!J31&gt;AA$11,AA$11,Anlage!J31),IF($A31&gt;$Y$9,IF(Anlage!J31&gt;AA$10,AA$10,Anlage!J31),$Z$9)))))</f>
        <v>145</v>
      </c>
      <c r="K31" s="143">
        <f>IF($A31&gt;$Y$13,Anlage!K31,IF($A31&gt;$Y$12,IF(Anlage!K31&gt;AB$13,AB$13,Anlage!K31),IF($A31&gt;$Y$11,IF(Anlage!K31&gt;AB$12,AB$12,Anlage!K31),IF($A31&gt;$Y$10,IF(Anlage!K31&gt;AB$11,AB$11,Anlage!K31),IF($A31&gt;$Y$9,IF(Anlage!K31&gt;AB$10,AB$10,Anlage!K31),$Z$9)))))</f>
        <v>153</v>
      </c>
      <c r="L31" s="143">
        <f>IF($A31&gt;$Y$13,Anlage!L31,IF($A31&gt;$Y$12,IF(Anlage!L31&gt;AC$13,AC$13,Anlage!L31),IF($A31&gt;$Y$11,IF(Anlage!L31&gt;AC$12,AC$12,Anlage!L31),IF($A31&gt;$Y$10,IF(Anlage!L31&gt;AC$11,AC$11,Anlage!L31),IF($A31&gt;$Y$9,IF(Anlage!L31&gt;AC$10,AC$10,Anlage!L31),$Z$9)))))</f>
        <v>161</v>
      </c>
      <c r="M31" s="143">
        <f>IF($A31&gt;$Y$13,Anlage!M31,IF($A31&gt;$Y$12,IF(Anlage!M31&gt;AD$13,AD$13,Anlage!M31),IF($A31&gt;$Y$11,IF(Anlage!M31&gt;AD$12,AD$12,Anlage!M31),IF($A31&gt;$Y$10,IF(Anlage!M31&gt;AD$11,AD$11,Anlage!M31),IF($A31&gt;$Y$9,IF(Anlage!M31&gt;AD$10,AD$10,Anlage!M31),$Z$9)))))</f>
        <v>168</v>
      </c>
      <c r="N31" s="2">
        <f>IF($A31&gt;$Y$13,Anlage!N31,IF($A31&gt;$Y$12,IF(Anlage!N31&gt;Z$13,Z$13,Anlage!N31),IF($A31&gt;$Y$11,IF(Anlage!N31&gt;Z$12,Z$12,Anlage!N31),IF($A31&gt;$Y$10,IF(Anlage!N31&gt;Z$11,Z$11,Anlage!N31),IF($A31&gt;$Y$9,IF(Anlage!N31&gt;Z$10,Z$10,Anlage!N31),$Z$9)))))</f>
        <v>85</v>
      </c>
      <c r="O31" s="2">
        <f>IF($A31&gt;$Y$13,Anlage!O31,IF($A31&gt;$Y$12,IF(Anlage!O31&gt;AA$13,AA$13,Anlage!O31),IF($A31&gt;$Y$11,IF(Anlage!O31&gt;AA$12,AA$12,Anlage!O31),IF($A31&gt;$Y$10,IF(Anlage!O31&gt;AA$11,AA$11,Anlage!O31),IF($A31&gt;$Y$9,IF(Anlage!O31&gt;AA$10,AA$10,Anlage!O31),$Z$9)))))</f>
        <v>87</v>
      </c>
      <c r="P31" s="2">
        <f>IF($A31&gt;$Y$13,Anlage!P31,IF($A31&gt;$Y$12,IF(Anlage!P31&gt;AB$13,AB$13,Anlage!P31),IF($A31&gt;$Y$11,IF(Anlage!P31&gt;AB$12,AB$12,Anlage!P31),IF($A31&gt;$Y$10,IF(Anlage!P31&gt;AB$11,AB$11,Anlage!P31),IF($A31&gt;$Y$9,IF(Anlage!P31&gt;AB$10,AB$10,Anlage!P31),$Z$9)))))</f>
        <v>91</v>
      </c>
      <c r="Q31" s="2">
        <f>IF($A31&gt;$Y$13,Anlage!Q31,IF($A31&gt;$Y$12,IF(Anlage!Q31&gt;AC$13,AC$13,Anlage!Q31),IF($A31&gt;$Y$11,IF(Anlage!Q31&gt;AC$12,AC$12,Anlage!Q31),IF($A31&gt;$Y$10,IF(Anlage!Q31&gt;AC$11,AC$11,Anlage!Q31),IF($A31&gt;$Y$9,IF(Anlage!Q31&gt;AC$10,AC$10,Anlage!Q31),$Z$9)))))</f>
        <v>96</v>
      </c>
      <c r="R31" s="2">
        <f>IF($A31&gt;$Y$13,Anlage!R31,IF($A31&gt;$Y$12,IF(Anlage!R31&gt;AD$13,AD$13,Anlage!R31),IF($A31&gt;$Y$11,IF(Anlage!R31&gt;AD$12,AD$12,Anlage!R31),IF($A31&gt;$Y$10,IF(Anlage!R31&gt;AD$11,AD$11,Anlage!R31),IF($A31&gt;$Y$9,IF(Anlage!R31&gt;AD$10,AD$10,Anlage!R31),$Z$9)))))</f>
        <v>100</v>
      </c>
      <c r="S31" s="163">
        <f>IF($A31&gt;$Y$13,Anlage!S31,IF($A31&gt;$Y$12,IF(Anlage!S31&gt;Z$13,Z$13,Anlage!S31),IF($A31&gt;$Y$11,IF(Anlage!S31&gt;Z$12,Z$12,Anlage!S31),IF($A31&gt;$Y$10,IF(Anlage!S31&gt;Z$11,Z$11,Anlage!S31),IF($A31&gt;$Y$9,IF(Anlage!S31&gt;Z$10,Z$10,Anlage!S31),$Z$9)))))</f>
        <v>57</v>
      </c>
      <c r="T31" s="163">
        <f>IF($A31&gt;$Y$13,Anlage!T31,IF($A31&gt;$Y$12,IF(Anlage!T31&gt;AA$13,AA$13,Anlage!T31),IF($A31&gt;$Y$11,IF(Anlage!T31&gt;AA$12,AA$12,Anlage!T31),IF($A31&gt;$Y$10,IF(Anlage!T31&gt;AA$11,AA$11,Anlage!T31),IF($A31&gt;$Y$9,IF(Anlage!T31&gt;AA$10,AA$10,Anlage!T31),$Z$9)))))</f>
        <v>57</v>
      </c>
      <c r="U31" s="163">
        <f>IF($A31&gt;$Y$13,Anlage!U31,IF($A31&gt;$Y$12,IF(Anlage!U31&gt;AB$13,AB$13,Anlage!U31),IF($A31&gt;$Y$11,IF(Anlage!U31&gt;AB$12,AB$12,Anlage!U31),IF($A31&gt;$Y$10,IF(Anlage!U31&gt;AB$11,AB$11,Anlage!U31),IF($A31&gt;$Y$9,IF(Anlage!U31&gt;AB$10,AB$10,Anlage!U31),$Z$9)))))</f>
        <v>60</v>
      </c>
      <c r="V31" s="163">
        <f>IF($A31&gt;$Y$13,Anlage!V31,IF($A31&gt;$Y$12,IF(Anlage!V31&gt;AC$13,AC$13,Anlage!V31),IF($A31&gt;$Y$11,IF(Anlage!V31&gt;AC$12,AC$12,Anlage!V31),IF($A31&gt;$Y$10,IF(Anlage!V31&gt;AC$11,AC$11,Anlage!V31),IF($A31&gt;$Y$9,IF(Anlage!V31&gt;AC$10,AC$10,Anlage!V31),$Z$9)))))</f>
        <v>63</v>
      </c>
      <c r="W31" s="163">
        <f>IF($A31&gt;$Y$13,Anlage!W31,IF($A31&gt;$Y$12,IF(Anlage!W31&gt;AD$13,AD$13,Anlage!W31),IF($A31&gt;$Y$11,IF(Anlage!W31&gt;AD$12,AD$12,Anlage!W31),IF($A31&gt;$Y$10,IF(Anlage!W31&gt;AD$11,AD$11,Anlage!W31),IF($A31&gt;$Y$9,IF(Anlage!W31&gt;AD$10,AD$10,Anlage!W31),$Z$9)))))</f>
        <v>66</v>
      </c>
    </row>
    <row r="32" spans="1:23" x14ac:dyDescent="0.25">
      <c r="A32" s="323">
        <f>Eingabe!A77</f>
        <v>4401</v>
      </c>
      <c r="B32" s="152" t="s">
        <v>6</v>
      </c>
      <c r="C32" s="154">
        <f>Eingabe!D77</f>
        <v>4500</v>
      </c>
      <c r="D32" s="137">
        <f>IF($A32&gt;$Y$13,Anlage!D32,IF($A32&gt;$Y$12,IF(Anlage!D32&gt;Z$13,Z$13,Anlage!D32),IF($A32&gt;$Y$11,IF(Anlage!D32&gt;Z$12,Z$12,Anlage!D32),IF($A32&gt;$Y$10,IF(Anlage!D32&gt;Z$11,Z$11,Anlage!D32),IF($A32&gt;$Y$9,IF(Anlage!D32&gt;Z$10,Z$10,Anlage!D32),$Z$9)))))</f>
        <v>168</v>
      </c>
      <c r="E32" s="137">
        <f>IF($A32&gt;$Y$13,Anlage!E32,IF($A32&gt;$Y$12,IF(Anlage!E32&gt;AA$13,AA$13,Anlage!E32),IF($A32&gt;$Y$11,IF(Anlage!E32&gt;AA$12,AA$12,Anlage!E32),IF($A32&gt;$Y$10,IF(Anlage!E32&gt;AA$11,AA$11,Anlage!E32),IF($A32&gt;$Y$9,IF(Anlage!E32&gt;AA$10,AA$10,Anlage!E32),$Z$9)))))</f>
        <v>189</v>
      </c>
      <c r="F32" s="137">
        <f>IF($A32&gt;$Y$13,Anlage!F32,IF($A32&gt;$Y$12,IF(Anlage!F32&gt;AB$13,AB$13,Anlage!F32),IF($A32&gt;$Y$11,IF(Anlage!F32&gt;AB$12,AB$12,Anlage!F32),IF($A32&gt;$Y$10,IF(Anlage!F32&gt;AB$11,AB$11,Anlage!F32),IF($A32&gt;$Y$9,IF(Anlage!F32&gt;AB$10,AB$10,Anlage!F32),$Z$9)))))</f>
        <v>210</v>
      </c>
      <c r="G32" s="137">
        <f>IF($A32&gt;$Y$13,Anlage!G32,IF($A32&gt;$Y$12,IF(Anlage!G32&gt;AC$13,AC$13,Anlage!G32),IF($A32&gt;$Y$11,IF(Anlage!G32&gt;AC$12,AC$12,Anlage!G32),IF($A32&gt;$Y$10,IF(Anlage!G32&gt;AC$11,AC$11,Anlage!G32),IF($A32&gt;$Y$9,IF(Anlage!G32&gt;AC$10,AC$10,Anlage!G32),$Z$9)))))</f>
        <v>231.00000000000003</v>
      </c>
      <c r="H32" s="137">
        <f>IF($A32&gt;$Y$13,Anlage!H32,IF($A32&gt;$Y$12,IF(Anlage!H32&gt;AD$13,AD$13,Anlage!H32),IF($A32&gt;$Y$11,IF(Anlage!H32&gt;AD$12,AD$12,Anlage!H32),IF($A32&gt;$Y$10,IF(Anlage!H32&gt;AD$11,AD$11,Anlage!H32),IF($A32&gt;$Y$9,IF(Anlage!H32&gt;AD$10,AD$10,Anlage!H32),$Z$9)))))</f>
        <v>252</v>
      </c>
      <c r="I32" s="143">
        <f>IF($A32&gt;$Y$13,Anlage!I32,IF($A32&gt;$Y$12,IF(Anlage!I32&gt;Z$13,Z$13,Anlage!I32),IF($A32&gt;$Y$11,IF(Anlage!I32&gt;Z$12,Z$12,Anlage!I32),IF($A32&gt;$Y$10,IF(Anlage!I32&gt;Z$11,Z$11,Anlage!I32),IF($A32&gt;$Y$9,IF(Anlage!I32&gt;Z$10,Z$10,Anlage!I32),$Z$9)))))</f>
        <v>150</v>
      </c>
      <c r="J32" s="143">
        <f>IF($A32&gt;$Y$13,Anlage!J32,IF($A32&gt;$Y$12,IF(Anlage!J32&gt;AA$13,AA$13,Anlage!J32),IF($A32&gt;$Y$11,IF(Anlage!J32&gt;AA$12,AA$12,Anlage!J32),IF($A32&gt;$Y$10,IF(Anlage!J32&gt;AA$11,AA$11,Anlage!J32),IF($A32&gt;$Y$9,IF(Anlage!J32&gt;AA$10,AA$10,Anlage!J32),$Z$9)))))</f>
        <v>153</v>
      </c>
      <c r="K32" s="143">
        <f>IF($A32&gt;$Y$13,Anlage!K32,IF($A32&gt;$Y$12,IF(Anlage!K32&gt;AB$13,AB$13,Anlage!K32),IF($A32&gt;$Y$11,IF(Anlage!K32&gt;AB$12,AB$12,Anlage!K32),IF($A32&gt;$Y$10,IF(Anlage!K32&gt;AB$11,AB$11,Anlage!K32),IF($A32&gt;$Y$9,IF(Anlage!K32&gt;AB$10,AB$10,Anlage!K32),$Z$9)))))</f>
        <v>161</v>
      </c>
      <c r="L32" s="143">
        <f>IF($A32&gt;$Y$13,Anlage!L32,IF($A32&gt;$Y$12,IF(Anlage!L32&gt;AC$13,AC$13,Anlage!L32),IF($A32&gt;$Y$11,IF(Anlage!L32&gt;AC$12,AC$12,Anlage!L32),IF($A32&gt;$Y$10,IF(Anlage!L32&gt;AC$11,AC$11,Anlage!L32),IF($A32&gt;$Y$9,IF(Anlage!L32&gt;AC$10,AC$10,Anlage!L32),$Z$9)))))</f>
        <v>169</v>
      </c>
      <c r="M32" s="143">
        <f>IF($A32&gt;$Y$13,Anlage!M32,IF($A32&gt;$Y$12,IF(Anlage!M32&gt;AD$13,AD$13,Anlage!M32),IF($A32&gt;$Y$11,IF(Anlage!M32&gt;AD$12,AD$12,Anlage!M32),IF($A32&gt;$Y$10,IF(Anlage!M32&gt;AD$11,AD$11,Anlage!M32),IF($A32&gt;$Y$9,IF(Anlage!M32&gt;AD$10,AD$10,Anlage!M32),$Z$9)))))</f>
        <v>177</v>
      </c>
      <c r="N32" s="2">
        <f>IF($A32&gt;$Y$13,Anlage!N32,IF($A32&gt;$Y$12,IF(Anlage!N32&gt;Z$13,Z$13,Anlage!N32),IF($A32&gt;$Y$11,IF(Anlage!N32&gt;Z$12,Z$12,Anlage!N32),IF($A32&gt;$Y$10,IF(Anlage!N32&gt;Z$11,Z$11,Anlage!N32),IF($A32&gt;$Y$9,IF(Anlage!N32&gt;Z$10,Z$10,Anlage!N32),$Z$9)))))</f>
        <v>90</v>
      </c>
      <c r="O32" s="2">
        <f>IF($A32&gt;$Y$13,Anlage!O32,IF($A32&gt;$Y$12,IF(Anlage!O32&gt;AA$13,AA$13,Anlage!O32),IF($A32&gt;$Y$11,IF(Anlage!O32&gt;AA$12,AA$12,Anlage!O32),IF($A32&gt;$Y$10,IF(Anlage!O32&gt;AA$11,AA$11,Anlage!O32),IF($A32&gt;$Y$9,IF(Anlage!O32&gt;AA$10,AA$10,Anlage!O32),$Z$9)))))</f>
        <v>92</v>
      </c>
      <c r="P32" s="2">
        <f>IF($A32&gt;$Y$13,Anlage!P32,IF($A32&gt;$Y$12,IF(Anlage!P32&gt;AB$13,AB$13,Anlage!P32),IF($A32&gt;$Y$11,IF(Anlage!P32&gt;AB$12,AB$12,Anlage!P32),IF($A32&gt;$Y$10,IF(Anlage!P32&gt;AB$11,AB$11,Anlage!P32),IF($A32&gt;$Y$9,IF(Anlage!P32&gt;AB$10,AB$10,Anlage!P32),$Z$9)))))</f>
        <v>96</v>
      </c>
      <c r="Q32" s="2">
        <f>IF($A32&gt;$Y$13,Anlage!Q32,IF($A32&gt;$Y$12,IF(Anlage!Q32&gt;AC$13,AC$13,Anlage!Q32),IF($A32&gt;$Y$11,IF(Anlage!Q32&gt;AC$12,AC$12,Anlage!Q32),IF($A32&gt;$Y$10,IF(Anlage!Q32&gt;AC$11,AC$11,Anlage!Q32),IF($A32&gt;$Y$9,IF(Anlage!Q32&gt;AC$10,AC$10,Anlage!Q32),$Z$9)))))</f>
        <v>101</v>
      </c>
      <c r="R32" s="2">
        <f>IF($A32&gt;$Y$13,Anlage!R32,IF($A32&gt;$Y$12,IF(Anlage!R32&gt;AD$13,AD$13,Anlage!R32),IF($A32&gt;$Y$11,IF(Anlage!R32&gt;AD$12,AD$12,Anlage!R32),IF($A32&gt;$Y$10,IF(Anlage!R32&gt;AD$11,AD$11,Anlage!R32),IF($A32&gt;$Y$9,IF(Anlage!R32&gt;AD$10,AD$10,Anlage!R32),$Z$9)))))</f>
        <v>106</v>
      </c>
      <c r="S32" s="163">
        <f>IF($A32&gt;$Y$13,Anlage!S32,IF($A32&gt;$Y$12,IF(Anlage!S32&gt;Z$13,Z$13,Anlage!S32),IF($A32&gt;$Y$11,IF(Anlage!S32&gt;Z$12,Z$12,Anlage!S32),IF($A32&gt;$Y$10,IF(Anlage!S32&gt;Z$11,Z$11,Anlage!S32),IF($A32&gt;$Y$9,IF(Anlage!S32&gt;Z$10,Z$10,Anlage!S32),$Z$9)))))</f>
        <v>60</v>
      </c>
      <c r="T32" s="163">
        <f>IF($A32&gt;$Y$13,Anlage!T32,IF($A32&gt;$Y$12,IF(Anlage!T32&gt;AA$13,AA$13,Anlage!T32),IF($A32&gt;$Y$11,IF(Anlage!T32&gt;AA$12,AA$12,Anlage!T32),IF($A32&gt;$Y$10,IF(Anlage!T32&gt;AA$11,AA$11,Anlage!T32),IF($A32&gt;$Y$9,IF(Anlage!T32&gt;AA$10,AA$10,Anlage!T32),$Z$9)))))</f>
        <v>61</v>
      </c>
      <c r="U32" s="163">
        <f>IF($A32&gt;$Y$13,Anlage!U32,IF($A32&gt;$Y$12,IF(Anlage!U32&gt;AB$13,AB$13,Anlage!U32),IF($A32&gt;$Y$11,IF(Anlage!U32&gt;AB$12,AB$12,Anlage!U32),IF($A32&gt;$Y$10,IF(Anlage!U32&gt;AB$11,AB$11,Anlage!U32),IF($A32&gt;$Y$9,IF(Anlage!U32&gt;AB$10,AB$10,Anlage!U32),$Z$9)))))</f>
        <v>64</v>
      </c>
      <c r="V32" s="163">
        <f>IF($A32&gt;$Y$13,Anlage!V32,IF($A32&gt;$Y$12,IF(Anlage!V32&gt;AC$13,AC$13,Anlage!V32),IF($A32&gt;$Y$11,IF(Anlage!V32&gt;AC$12,AC$12,Anlage!V32),IF($A32&gt;$Y$10,IF(Anlage!V32&gt;AC$11,AC$11,Anlage!V32),IF($A32&gt;$Y$9,IF(Anlage!V32&gt;AC$10,AC$10,Anlage!V32),$Z$9)))))</f>
        <v>67</v>
      </c>
      <c r="W32" s="163">
        <f>IF($A32&gt;$Y$13,Anlage!W32,IF($A32&gt;$Y$12,IF(Anlage!W32&gt;AD$13,AD$13,Anlage!W32),IF($A32&gt;$Y$11,IF(Anlage!W32&gt;AD$12,AD$12,Anlage!W32),IF($A32&gt;$Y$10,IF(Anlage!W32&gt;AD$11,AD$11,Anlage!W32),IF($A32&gt;$Y$9,IF(Anlage!W32&gt;AD$10,AD$10,Anlage!W32),$Z$9)))))</f>
        <v>71</v>
      </c>
    </row>
    <row r="33" spans="1:23" x14ac:dyDescent="0.25">
      <c r="A33" s="323">
        <f>Eingabe!A78</f>
        <v>4501</v>
      </c>
      <c r="B33" s="152" t="s">
        <v>6</v>
      </c>
      <c r="C33" s="154">
        <f>Eingabe!D78</f>
        <v>4600</v>
      </c>
      <c r="D33" s="137">
        <f>IF($A33&gt;$Y$13,Anlage!D33,IF($A33&gt;$Y$12,IF(Anlage!D33&gt;Z$13,Z$13,Anlage!D33),IF($A33&gt;$Y$11,IF(Anlage!D33&gt;Z$12,Z$12,Anlage!D33),IF($A33&gt;$Y$10,IF(Anlage!D33&gt;Z$11,Z$11,Anlage!D33),IF($A33&gt;$Y$9,IF(Anlage!D33&gt;Z$10,Z$10,Anlage!D33),$Z$9)))))</f>
        <v>168</v>
      </c>
      <c r="E33" s="137">
        <f>IF($A33&gt;$Y$13,Anlage!E33,IF($A33&gt;$Y$12,IF(Anlage!E33&gt;AA$13,AA$13,Anlage!E33),IF($A33&gt;$Y$11,IF(Anlage!E33&gt;AA$12,AA$12,Anlage!E33),IF($A33&gt;$Y$10,IF(Anlage!E33&gt;AA$11,AA$11,Anlage!E33),IF($A33&gt;$Y$9,IF(Anlage!E33&gt;AA$10,AA$10,Anlage!E33),$Z$9)))))</f>
        <v>189</v>
      </c>
      <c r="F33" s="137">
        <f>IF($A33&gt;$Y$13,Anlage!F33,IF($A33&gt;$Y$12,IF(Anlage!F33&gt;AB$13,AB$13,Anlage!F33),IF($A33&gt;$Y$11,IF(Anlage!F33&gt;AB$12,AB$12,Anlage!F33),IF($A33&gt;$Y$10,IF(Anlage!F33&gt;AB$11,AB$11,Anlage!F33),IF($A33&gt;$Y$9,IF(Anlage!F33&gt;AB$10,AB$10,Anlage!F33),$Z$9)))))</f>
        <v>210</v>
      </c>
      <c r="G33" s="137">
        <f>IF($A33&gt;$Y$13,Anlage!G33,IF($A33&gt;$Y$12,IF(Anlage!G33&gt;AC$13,AC$13,Anlage!G33),IF($A33&gt;$Y$11,IF(Anlage!G33&gt;AC$12,AC$12,Anlage!G33),IF($A33&gt;$Y$10,IF(Anlage!G33&gt;AC$11,AC$11,Anlage!G33),IF($A33&gt;$Y$9,IF(Anlage!G33&gt;AC$10,AC$10,Anlage!G33),$Z$9)))))</f>
        <v>231.00000000000003</v>
      </c>
      <c r="H33" s="137">
        <f>IF($A33&gt;$Y$13,Anlage!H33,IF($A33&gt;$Y$12,IF(Anlage!H33&gt;AD$13,AD$13,Anlage!H33),IF($A33&gt;$Y$11,IF(Anlage!H33&gt;AD$12,AD$12,Anlage!H33),IF($A33&gt;$Y$10,IF(Anlage!H33&gt;AD$11,AD$11,Anlage!H33),IF($A33&gt;$Y$9,IF(Anlage!H33&gt;AD$10,AD$10,Anlage!H33),$Z$9)))))</f>
        <v>252</v>
      </c>
      <c r="I33" s="143">
        <f>IF($A33&gt;$Y$13,Anlage!I33,IF($A33&gt;$Y$12,IF(Anlage!I33&gt;Z$13,Z$13,Anlage!I33),IF($A33&gt;$Y$11,IF(Anlage!I33&gt;Z$12,Z$12,Anlage!I33),IF($A33&gt;$Y$10,IF(Anlage!I33&gt;Z$11,Z$11,Anlage!I33),IF($A33&gt;$Y$9,IF(Anlage!I33&gt;Z$10,Z$10,Anlage!I33),$Z$9)))))</f>
        <v>158</v>
      </c>
      <c r="J33" s="143">
        <f>IF($A33&gt;$Y$13,Anlage!J33,IF($A33&gt;$Y$12,IF(Anlage!J33&gt;AA$13,AA$13,Anlage!J33),IF($A33&gt;$Y$11,IF(Anlage!J33&gt;AA$12,AA$12,Anlage!J33),IF($A33&gt;$Y$10,IF(Anlage!J33&gt;AA$11,AA$11,Anlage!J33),IF($A33&gt;$Y$9,IF(Anlage!J33&gt;AA$10,AA$10,Anlage!J33),$Z$9)))))</f>
        <v>161</v>
      </c>
      <c r="K33" s="143">
        <f>IF($A33&gt;$Y$13,Anlage!K33,IF($A33&gt;$Y$12,IF(Anlage!K33&gt;AB$13,AB$13,Anlage!K33),IF($A33&gt;$Y$11,IF(Anlage!K33&gt;AB$12,AB$12,Anlage!K33),IF($A33&gt;$Y$10,IF(Anlage!K33&gt;AB$11,AB$11,Anlage!K33),IF($A33&gt;$Y$9,IF(Anlage!K33&gt;AB$10,AB$10,Anlage!K33),$Z$9)))))</f>
        <v>169</v>
      </c>
      <c r="L33" s="143">
        <f>IF($A33&gt;$Y$13,Anlage!L33,IF($A33&gt;$Y$12,IF(Anlage!L33&gt;AC$13,AC$13,Anlage!L33),IF($A33&gt;$Y$11,IF(Anlage!L33&gt;AC$12,AC$12,Anlage!L33),IF($A33&gt;$Y$10,IF(Anlage!L33&gt;AC$11,AC$11,Anlage!L33),IF($A33&gt;$Y$9,IF(Anlage!L33&gt;AC$10,AC$10,Anlage!L33),$Z$9)))))</f>
        <v>177</v>
      </c>
      <c r="M33" s="143">
        <f>IF($A33&gt;$Y$13,Anlage!M33,IF($A33&gt;$Y$12,IF(Anlage!M33&gt;AD$13,AD$13,Anlage!M33),IF($A33&gt;$Y$11,IF(Anlage!M33&gt;AD$12,AD$12,Anlage!M33),IF($A33&gt;$Y$10,IF(Anlage!M33&gt;AD$11,AD$11,Anlage!M33),IF($A33&gt;$Y$9,IF(Anlage!M33&gt;AD$10,AD$10,Anlage!M33),$Z$9)))))</f>
        <v>186</v>
      </c>
      <c r="N33" s="2">
        <f>IF($A33&gt;$Y$13,Anlage!N33,IF($A33&gt;$Y$12,IF(Anlage!N33&gt;Z$13,Z$13,Anlage!N33),IF($A33&gt;$Y$11,IF(Anlage!N33&gt;Z$12,Z$12,Anlage!N33),IF($A33&gt;$Y$10,IF(Anlage!N33&gt;Z$11,Z$11,Anlage!N33),IF($A33&gt;$Y$9,IF(Anlage!N33&gt;Z$10,Z$10,Anlage!N33),$Z$9)))))</f>
        <v>95</v>
      </c>
      <c r="O33" s="2">
        <f>IF($A33&gt;$Y$13,Anlage!O33,IF($A33&gt;$Y$12,IF(Anlage!O33&gt;AA$13,AA$13,Anlage!O33),IF($A33&gt;$Y$11,IF(Anlage!O33&gt;AA$12,AA$12,Anlage!O33),IF($A33&gt;$Y$10,IF(Anlage!O33&gt;AA$11,AA$11,Anlage!O33),IF($A33&gt;$Y$9,IF(Anlage!O33&gt;AA$10,AA$10,Anlage!O33),$Z$9)))))</f>
        <v>97</v>
      </c>
      <c r="P33" s="2">
        <f>IF($A33&gt;$Y$13,Anlage!P33,IF($A33&gt;$Y$12,IF(Anlage!P33&gt;AB$13,AB$13,Anlage!P33),IF($A33&gt;$Y$11,IF(Anlage!P33&gt;AB$12,AB$12,Anlage!P33),IF($A33&gt;$Y$10,IF(Anlage!P33&gt;AB$11,AB$11,Anlage!P33),IF($A33&gt;$Y$9,IF(Anlage!P33&gt;AB$10,AB$10,Anlage!P33),$Z$9)))))</f>
        <v>102</v>
      </c>
      <c r="Q33" s="2">
        <f>IF($A33&gt;$Y$13,Anlage!Q33,IF($A33&gt;$Y$12,IF(Anlage!Q33&gt;AC$13,AC$13,Anlage!Q33),IF($A33&gt;$Y$11,IF(Anlage!Q33&gt;AC$12,AC$12,Anlage!Q33),IF($A33&gt;$Y$10,IF(Anlage!Q33&gt;AC$11,AC$11,Anlage!Q33),IF($A33&gt;$Y$9,IF(Anlage!Q33&gt;AC$10,AC$10,Anlage!Q33),$Z$9)))))</f>
        <v>107</v>
      </c>
      <c r="R33" s="2">
        <f>IF($A33&gt;$Y$13,Anlage!R33,IF($A33&gt;$Y$12,IF(Anlage!R33&gt;AD$13,AD$13,Anlage!R33),IF($A33&gt;$Y$11,IF(Anlage!R33&gt;AD$12,AD$12,Anlage!R33),IF($A33&gt;$Y$10,IF(Anlage!R33&gt;AD$11,AD$11,Anlage!R33),IF($A33&gt;$Y$9,IF(Anlage!R33&gt;AD$10,AD$10,Anlage!R33),$Z$9)))))</f>
        <v>112</v>
      </c>
      <c r="S33" s="163">
        <f>IF($A33&gt;$Y$13,Anlage!S33,IF($A33&gt;$Y$12,IF(Anlage!S33&gt;Z$13,Z$13,Anlage!S33),IF($A33&gt;$Y$11,IF(Anlage!S33&gt;Z$12,Z$12,Anlage!S33),IF($A33&gt;$Y$10,IF(Anlage!S33&gt;Z$11,Z$11,Anlage!S33),IF($A33&gt;$Y$9,IF(Anlage!S33&gt;Z$10,Z$10,Anlage!S33),$Z$9)))))</f>
        <v>64</v>
      </c>
      <c r="T33" s="163">
        <f>IF($A33&gt;$Y$13,Anlage!T33,IF($A33&gt;$Y$12,IF(Anlage!T33&gt;AA$13,AA$13,Anlage!T33),IF($A33&gt;$Y$11,IF(Anlage!T33&gt;AA$12,AA$12,Anlage!T33),IF($A33&gt;$Y$10,IF(Anlage!T33&gt;AA$11,AA$11,Anlage!T33),IF($A33&gt;$Y$9,IF(Anlage!T33&gt;AA$10,AA$10,Anlage!T33),$Z$9)))))</f>
        <v>65</v>
      </c>
      <c r="U33" s="163">
        <f>IF($A33&gt;$Y$13,Anlage!U33,IF($A33&gt;$Y$12,IF(Anlage!U33&gt;AB$13,AB$13,Anlage!U33),IF($A33&gt;$Y$11,IF(Anlage!U33&gt;AB$12,AB$12,Anlage!U33),IF($A33&gt;$Y$10,IF(Anlage!U33&gt;AB$11,AB$11,Anlage!U33),IF($A33&gt;$Y$9,IF(Anlage!U33&gt;AB$10,AB$10,Anlage!U33),$Z$9)))))</f>
        <v>68</v>
      </c>
      <c r="V33" s="163">
        <f>IF($A33&gt;$Y$13,Anlage!V33,IF($A33&gt;$Y$12,IF(Anlage!V33&gt;AC$13,AC$13,Anlage!V33),IF($A33&gt;$Y$11,IF(Anlage!V33&gt;AC$12,AC$12,Anlage!V33),IF($A33&gt;$Y$10,IF(Anlage!V33&gt;AC$11,AC$11,Anlage!V33),IF($A33&gt;$Y$9,IF(Anlage!V33&gt;AC$10,AC$10,Anlage!V33),$Z$9)))))</f>
        <v>72</v>
      </c>
      <c r="W33" s="163">
        <f>IF($A33&gt;$Y$13,Anlage!W33,IF($A33&gt;$Y$12,IF(Anlage!W33&gt;AD$13,AD$13,Anlage!W33),IF($A33&gt;$Y$11,IF(Anlage!W33&gt;AD$12,AD$12,Anlage!W33),IF($A33&gt;$Y$10,IF(Anlage!W33&gt;AD$11,AD$11,Anlage!W33),IF($A33&gt;$Y$9,IF(Anlage!W33&gt;AD$10,AD$10,Anlage!W33),$Z$9)))))</f>
        <v>75</v>
      </c>
    </row>
    <row r="34" spans="1:23" x14ac:dyDescent="0.25">
      <c r="A34" s="323">
        <f>Eingabe!A79</f>
        <v>4601</v>
      </c>
      <c r="B34" s="152" t="s">
        <v>6</v>
      </c>
      <c r="C34" s="154">
        <f>Eingabe!D79</f>
        <v>4700</v>
      </c>
      <c r="D34" s="137">
        <f>IF($A34&gt;$Y$13,Anlage!D34,IF($A34&gt;$Y$12,IF(Anlage!D34&gt;Z$13,Z$13,Anlage!D34),IF($A34&gt;$Y$11,IF(Anlage!D34&gt;Z$12,Z$12,Anlage!D34),IF($A34&gt;$Y$10,IF(Anlage!D34&gt;Z$11,Z$11,Anlage!D34),IF($A34&gt;$Y$9,IF(Anlage!D34&gt;Z$10,Z$10,Anlage!D34),$Z$9)))))</f>
        <v>320</v>
      </c>
      <c r="E34" s="137">
        <f>IF($A34&gt;$Y$13,Anlage!E34,IF($A34&gt;$Y$12,IF(Anlage!E34&gt;AA$13,AA$13,Anlage!E34),IF($A34&gt;$Y$11,IF(Anlage!E34&gt;AA$12,AA$12,Anlage!E34),IF($A34&gt;$Y$10,IF(Anlage!E34&gt;AA$11,AA$11,Anlage!E34),IF($A34&gt;$Y$9,IF(Anlage!E34&gt;AA$10,AA$10,Anlage!E34),$Z$9)))))</f>
        <v>330</v>
      </c>
      <c r="F34" s="137">
        <f>IF($A34&gt;$Y$13,Anlage!F34,IF($A34&gt;$Y$12,IF(Anlage!F34&gt;AB$13,AB$13,Anlage!F34),IF($A34&gt;$Y$11,IF(Anlage!F34&gt;AB$12,AB$12,Anlage!F34),IF($A34&gt;$Y$10,IF(Anlage!F34&gt;AB$11,AB$11,Anlage!F34),IF($A34&gt;$Y$9,IF(Anlage!F34&gt;AB$10,AB$10,Anlage!F34),$Z$9)))))</f>
        <v>340</v>
      </c>
      <c r="G34" s="137">
        <f>IF($A34&gt;$Y$13,Anlage!G34,IF($A34&gt;$Y$12,IF(Anlage!G34&gt;AC$13,AC$13,Anlage!G34),IF($A34&gt;$Y$11,IF(Anlage!G34&gt;AC$12,AC$12,Anlage!G34),IF($A34&gt;$Y$10,IF(Anlage!G34&gt;AC$11,AC$11,Anlage!G34),IF($A34&gt;$Y$9,IF(Anlage!G34&gt;AC$10,AC$10,Anlage!G34),$Z$9)))))</f>
        <v>350</v>
      </c>
      <c r="H34" s="137">
        <f>IF($A34&gt;$Y$13,Anlage!H34,IF($A34&gt;$Y$12,IF(Anlage!H34&gt;AD$13,AD$13,Anlage!H34),IF($A34&gt;$Y$11,IF(Anlage!H34&gt;AD$12,AD$12,Anlage!H34),IF($A34&gt;$Y$10,IF(Anlage!H34&gt;AD$11,AD$11,Anlage!H34),IF($A34&gt;$Y$9,IF(Anlage!H34&gt;AD$10,AD$10,Anlage!H34),$Z$9)))))</f>
        <v>390</v>
      </c>
      <c r="I34" s="143">
        <f>IF($A34&gt;$Y$13,Anlage!I34,IF($A34&gt;$Y$12,IF(Anlage!I34&gt;Z$13,Z$13,Anlage!I34),IF($A34&gt;$Y$11,IF(Anlage!I34&gt;Z$12,Z$12,Anlage!I34),IF($A34&gt;$Y$10,IF(Anlage!I34&gt;Z$11,Z$11,Anlage!I34),IF($A34&gt;$Y$9,IF(Anlage!I34&gt;Z$10,Z$10,Anlage!I34),$Z$9)))))</f>
        <v>165</v>
      </c>
      <c r="J34" s="143">
        <f>IF($A34&gt;$Y$13,Anlage!J34,IF($A34&gt;$Y$12,IF(Anlage!J34&gt;AA$13,AA$13,Anlage!J34),IF($A34&gt;$Y$11,IF(Anlage!J34&gt;AA$12,AA$12,Anlage!J34),IF($A34&gt;$Y$10,IF(Anlage!J34&gt;AA$11,AA$11,Anlage!J34),IF($A34&gt;$Y$9,IF(Anlage!J34&gt;AA$10,AA$10,Anlage!J34),$Z$9)))))</f>
        <v>168</v>
      </c>
      <c r="K34" s="143">
        <f>IF($A34&gt;$Y$13,Anlage!K34,IF($A34&gt;$Y$12,IF(Anlage!K34&gt;AB$13,AB$13,Anlage!K34),IF($A34&gt;$Y$11,IF(Anlage!K34&gt;AB$12,AB$12,Anlage!K34),IF($A34&gt;$Y$10,IF(Anlage!K34&gt;AB$11,AB$11,Anlage!K34),IF($A34&gt;$Y$9,IF(Anlage!K34&gt;AB$10,AB$10,Anlage!K34),$Z$9)))))</f>
        <v>177</v>
      </c>
      <c r="L34" s="143">
        <f>IF($A34&gt;$Y$13,Anlage!L34,IF($A34&gt;$Y$12,IF(Anlage!L34&gt;AC$13,AC$13,Anlage!L34),IF($A34&gt;$Y$11,IF(Anlage!L34&gt;AC$12,AC$12,Anlage!L34),IF($A34&gt;$Y$10,IF(Anlage!L34&gt;AC$11,AC$11,Anlage!L34),IF($A34&gt;$Y$9,IF(Anlage!L34&gt;AC$10,AC$10,Anlage!L34),$Z$9)))))</f>
        <v>186</v>
      </c>
      <c r="M34" s="143">
        <f>IF($A34&gt;$Y$13,Anlage!M34,IF($A34&gt;$Y$12,IF(Anlage!M34&gt;AD$13,AD$13,Anlage!M34),IF($A34&gt;$Y$11,IF(Anlage!M34&gt;AD$12,AD$12,Anlage!M34),IF($A34&gt;$Y$10,IF(Anlage!M34&gt;AD$11,AD$11,Anlage!M34),IF($A34&gt;$Y$9,IF(Anlage!M34&gt;AD$10,AD$10,Anlage!M34),$Z$9)))))</f>
        <v>195</v>
      </c>
      <c r="N34" s="2">
        <f>IF($A34&gt;$Y$13,Anlage!N34,IF($A34&gt;$Y$12,IF(Anlage!N34&gt;Z$13,Z$13,Anlage!N34),IF($A34&gt;$Y$11,IF(Anlage!N34&gt;Z$12,Z$12,Anlage!N34),IF($A34&gt;$Y$10,IF(Anlage!N34&gt;Z$11,Z$11,Anlage!N34),IF($A34&gt;$Y$9,IF(Anlage!N34&gt;Z$10,Z$10,Anlage!N34),$Z$9)))))</f>
        <v>100</v>
      </c>
      <c r="O34" s="2">
        <f>IF($A34&gt;$Y$13,Anlage!O34,IF($A34&gt;$Y$12,IF(Anlage!O34&gt;AA$13,AA$13,Anlage!O34),IF($A34&gt;$Y$11,IF(Anlage!O34&gt;AA$12,AA$12,Anlage!O34),IF($A34&gt;$Y$10,IF(Anlage!O34&gt;AA$11,AA$11,Anlage!O34),IF($A34&gt;$Y$9,IF(Anlage!O34&gt;AA$10,AA$10,Anlage!O34),$Z$9)))))</f>
        <v>102</v>
      </c>
      <c r="P34" s="2">
        <f>IF($A34&gt;$Y$13,Anlage!P34,IF($A34&gt;$Y$12,IF(Anlage!P34&gt;AB$13,AB$13,Anlage!P34),IF($A34&gt;$Y$11,IF(Anlage!P34&gt;AB$12,AB$12,Anlage!P34),IF($A34&gt;$Y$10,IF(Anlage!P34&gt;AB$11,AB$11,Anlage!P34),IF($A34&gt;$Y$9,IF(Anlage!P34&gt;AB$10,AB$10,Anlage!P34),$Z$9)))))</f>
        <v>107</v>
      </c>
      <c r="Q34" s="2">
        <f>IF($A34&gt;$Y$13,Anlage!Q34,IF($A34&gt;$Y$12,IF(Anlage!Q34&gt;AC$13,AC$13,Anlage!Q34),IF($A34&gt;$Y$11,IF(Anlage!Q34&gt;AC$12,AC$12,Anlage!Q34),IF($A34&gt;$Y$10,IF(Anlage!Q34&gt;AC$11,AC$11,Anlage!Q34),IF($A34&gt;$Y$9,IF(Anlage!Q34&gt;AC$10,AC$10,Anlage!Q34),$Z$9)))))</f>
        <v>112</v>
      </c>
      <c r="R34" s="2">
        <f>IF($A34&gt;$Y$13,Anlage!R34,IF($A34&gt;$Y$12,IF(Anlage!R34&gt;AD$13,AD$13,Anlage!R34),IF($A34&gt;$Y$11,IF(Anlage!R34&gt;AD$12,AD$12,Anlage!R34),IF($A34&gt;$Y$10,IF(Anlage!R34&gt;AD$11,AD$11,Anlage!R34),IF($A34&gt;$Y$9,IF(Anlage!R34&gt;AD$10,AD$10,Anlage!R34),$Z$9)))))</f>
        <v>118</v>
      </c>
      <c r="S34" s="163">
        <f>IF($A34&gt;$Y$13,Anlage!S34,IF($A34&gt;$Y$12,IF(Anlage!S34&gt;Z$13,Z$13,Anlage!S34),IF($A34&gt;$Y$11,IF(Anlage!S34&gt;Z$12,Z$12,Anlage!S34),IF($A34&gt;$Y$10,IF(Anlage!S34&gt;Z$11,Z$11,Anlage!S34),IF($A34&gt;$Y$9,IF(Anlage!S34&gt;Z$10,Z$10,Anlage!S34),$Z$9)))))</f>
        <v>68</v>
      </c>
      <c r="T34" s="163">
        <f>IF($A34&gt;$Y$13,Anlage!T34,IF($A34&gt;$Y$12,IF(Anlage!T34&gt;AA$13,AA$13,Anlage!T34),IF($A34&gt;$Y$11,IF(Anlage!T34&gt;AA$12,AA$12,Anlage!T34),IF($A34&gt;$Y$10,IF(Anlage!T34&gt;AA$11,AA$11,Anlage!T34),IF($A34&gt;$Y$9,IF(Anlage!T34&gt;AA$10,AA$10,Anlage!T34),$Z$9)))))</f>
        <v>69</v>
      </c>
      <c r="U34" s="163">
        <f>IF($A34&gt;$Y$13,Anlage!U34,IF($A34&gt;$Y$12,IF(Anlage!U34&gt;AB$13,AB$13,Anlage!U34),IF($A34&gt;$Y$11,IF(Anlage!U34&gt;AB$12,AB$12,Anlage!U34),IF($A34&gt;$Y$10,IF(Anlage!U34&gt;AB$11,AB$11,Anlage!U34),IF($A34&gt;$Y$9,IF(Anlage!U34&gt;AB$10,AB$10,Anlage!U34),$Z$9)))))</f>
        <v>72</v>
      </c>
      <c r="V34" s="163">
        <f>IF($A34&gt;$Y$13,Anlage!V34,IF($A34&gt;$Y$12,IF(Anlage!V34&gt;AC$13,AC$13,Anlage!V34),IF($A34&gt;$Y$11,IF(Anlage!V34&gt;AC$12,AC$12,Anlage!V34),IF($A34&gt;$Y$10,IF(Anlage!V34&gt;AC$11,AC$11,Anlage!V34),IF($A34&gt;$Y$9,IF(Anlage!V34&gt;AC$10,AC$10,Anlage!V34),$Z$9)))))</f>
        <v>76</v>
      </c>
      <c r="W34" s="163">
        <f>IF($A34&gt;$Y$13,Anlage!W34,IF($A34&gt;$Y$12,IF(Anlage!W34&gt;AD$13,AD$13,Anlage!W34),IF($A34&gt;$Y$11,IF(Anlage!W34&gt;AD$12,AD$12,Anlage!W34),IF($A34&gt;$Y$10,IF(Anlage!W34&gt;AD$11,AD$11,Anlage!W34),IF($A34&gt;$Y$9,IF(Anlage!W34&gt;AD$10,AD$10,Anlage!W34),$Z$9)))))</f>
        <v>80</v>
      </c>
    </row>
    <row r="35" spans="1:23" x14ac:dyDescent="0.25">
      <c r="A35" s="323">
        <f>Eingabe!A80</f>
        <v>4701</v>
      </c>
      <c r="B35" s="152" t="s">
        <v>6</v>
      </c>
      <c r="C35" s="154">
        <f>Eingabe!D80</f>
        <v>4800</v>
      </c>
      <c r="D35" s="137">
        <f>IF($A35&gt;$Y$13,Anlage!D35,IF($A35&gt;$Y$12,IF(Anlage!D35&gt;Z$13,Z$13,Anlage!D35),IF($A35&gt;$Y$11,IF(Anlage!D35&gt;Z$12,Z$12,Anlage!D35),IF($A35&gt;$Y$10,IF(Anlage!D35&gt;Z$11,Z$11,Anlage!D35),IF($A35&gt;$Y$9,IF(Anlage!D35&gt;Z$10,Z$10,Anlage!D35),$Z$9)))))</f>
        <v>320</v>
      </c>
      <c r="E35" s="137">
        <f>IF($A35&gt;$Y$13,Anlage!E35,IF($A35&gt;$Y$12,IF(Anlage!E35&gt;AA$13,AA$13,Anlage!E35),IF($A35&gt;$Y$11,IF(Anlage!E35&gt;AA$12,AA$12,Anlage!E35),IF($A35&gt;$Y$10,IF(Anlage!E35&gt;AA$11,AA$11,Anlage!E35),IF($A35&gt;$Y$9,IF(Anlage!E35&gt;AA$10,AA$10,Anlage!E35),$Z$9)))))</f>
        <v>330</v>
      </c>
      <c r="F35" s="137">
        <f>IF($A35&gt;$Y$13,Anlage!F35,IF($A35&gt;$Y$12,IF(Anlage!F35&gt;AB$13,AB$13,Anlage!F35),IF($A35&gt;$Y$11,IF(Anlage!F35&gt;AB$12,AB$12,Anlage!F35),IF($A35&gt;$Y$10,IF(Anlage!F35&gt;AB$11,AB$11,Anlage!F35),IF($A35&gt;$Y$9,IF(Anlage!F35&gt;AB$10,AB$10,Anlage!F35),$Z$9)))))</f>
        <v>340</v>
      </c>
      <c r="G35" s="137">
        <f>IF($A35&gt;$Y$13,Anlage!G35,IF($A35&gt;$Y$12,IF(Anlage!G35&gt;AC$13,AC$13,Anlage!G35),IF($A35&gt;$Y$11,IF(Anlage!G35&gt;AC$12,AC$12,Anlage!G35),IF($A35&gt;$Y$10,IF(Anlage!G35&gt;AC$11,AC$11,Anlage!G35),IF($A35&gt;$Y$9,IF(Anlage!G35&gt;AC$10,AC$10,Anlage!G35),$Z$9)))))</f>
        <v>350</v>
      </c>
      <c r="H35" s="137">
        <f>IF($A35&gt;$Y$13,Anlage!H35,IF($A35&gt;$Y$12,IF(Anlage!H35&gt;AD$13,AD$13,Anlage!H35),IF($A35&gt;$Y$11,IF(Anlage!H35&gt;AD$12,AD$12,Anlage!H35),IF($A35&gt;$Y$10,IF(Anlage!H35&gt;AD$11,AD$11,Anlage!H35),IF($A35&gt;$Y$9,IF(Anlage!H35&gt;AD$10,AD$10,Anlage!H35),$Z$9)))))</f>
        <v>390</v>
      </c>
      <c r="I35" s="143">
        <f>IF($A35&gt;$Y$13,Anlage!I35,IF($A35&gt;$Y$12,IF(Anlage!I35&gt;Z$13,Z$13,Anlage!I35),IF($A35&gt;$Y$11,IF(Anlage!I35&gt;Z$12,Z$12,Anlage!I35),IF($A35&gt;$Y$10,IF(Anlage!I35&gt;Z$11,Z$11,Anlage!I35),IF($A35&gt;$Y$9,IF(Anlage!I35&gt;Z$10,Z$10,Anlage!I35),$Z$9)))))</f>
        <v>173</v>
      </c>
      <c r="J35" s="143">
        <f>IF($A35&gt;$Y$13,Anlage!J35,IF($A35&gt;$Y$12,IF(Anlage!J35&gt;AA$13,AA$13,Anlage!J35),IF($A35&gt;$Y$11,IF(Anlage!J35&gt;AA$12,AA$12,Anlage!J35),IF($A35&gt;$Y$10,IF(Anlage!J35&gt;AA$11,AA$11,Anlage!J35),IF($A35&gt;$Y$9,IF(Anlage!J35&gt;AA$10,AA$10,Anlage!J35),$Z$9)))))</f>
        <v>176</v>
      </c>
      <c r="K35" s="143">
        <f>IF($A35&gt;$Y$13,Anlage!K35,IF($A35&gt;$Y$12,IF(Anlage!K35&gt;AB$13,AB$13,Anlage!K35),IF($A35&gt;$Y$11,IF(Anlage!K35&gt;AB$12,AB$12,Anlage!K35),IF($A35&gt;$Y$10,IF(Anlage!K35&gt;AB$11,AB$11,Anlage!K35),IF($A35&gt;$Y$9,IF(Anlage!K35&gt;AB$10,AB$10,Anlage!K35),$Z$9)))))</f>
        <v>185</v>
      </c>
      <c r="L35" s="143">
        <f>IF($A35&gt;$Y$13,Anlage!L35,IF($A35&gt;$Y$12,IF(Anlage!L35&gt;AC$13,AC$13,Anlage!L35),IF($A35&gt;$Y$11,IF(Anlage!L35&gt;AC$12,AC$12,Anlage!L35),IF($A35&gt;$Y$10,IF(Anlage!L35&gt;AC$11,AC$11,Anlage!L35),IF($A35&gt;$Y$9,IF(Anlage!L35&gt;AC$10,AC$10,Anlage!L35),$Z$9)))))</f>
        <v>194</v>
      </c>
      <c r="M35" s="143">
        <f>IF($A35&gt;$Y$13,Anlage!M35,IF($A35&gt;$Y$12,IF(Anlage!M35&gt;AD$13,AD$13,Anlage!M35),IF($A35&gt;$Y$11,IF(Anlage!M35&gt;AD$12,AD$12,Anlage!M35),IF($A35&gt;$Y$10,IF(Anlage!M35&gt;AD$11,AD$11,Anlage!M35),IF($A35&gt;$Y$9,IF(Anlage!M35&gt;AD$10,AD$10,Anlage!M35),$Z$9)))))</f>
        <v>204</v>
      </c>
      <c r="N35" s="2">
        <f>IF($A35&gt;$Y$13,Anlage!N35,IF($A35&gt;$Y$12,IF(Anlage!N35&gt;Z$13,Z$13,Anlage!N35),IF($A35&gt;$Y$11,IF(Anlage!N35&gt;Z$12,Z$12,Anlage!N35),IF($A35&gt;$Y$10,IF(Anlage!N35&gt;Z$11,Z$11,Anlage!N35),IF($A35&gt;$Y$9,IF(Anlage!N35&gt;Z$10,Z$10,Anlage!N35),$Z$9)))))</f>
        <v>105</v>
      </c>
      <c r="O35" s="2">
        <f>IF($A35&gt;$Y$13,Anlage!O35,IF($A35&gt;$Y$12,IF(Anlage!O35&gt;AA$13,AA$13,Anlage!O35),IF($A35&gt;$Y$11,IF(Anlage!O35&gt;AA$12,AA$12,Anlage!O35),IF($A35&gt;$Y$10,IF(Anlage!O35&gt;AA$11,AA$11,Anlage!O35),IF($A35&gt;$Y$9,IF(Anlage!O35&gt;AA$10,AA$10,Anlage!O35),$Z$9)))))</f>
        <v>107</v>
      </c>
      <c r="P35" s="2">
        <f>IF($A35&gt;$Y$13,Anlage!P35,IF($A35&gt;$Y$12,IF(Anlage!P35&gt;AB$13,AB$13,Anlage!P35),IF($A35&gt;$Y$11,IF(Anlage!P35&gt;AB$12,AB$12,Anlage!P35),IF($A35&gt;$Y$10,IF(Anlage!P35&gt;AB$11,AB$11,Anlage!P35),IF($A35&gt;$Y$9,IF(Anlage!P35&gt;AB$10,AB$10,Anlage!P35),$Z$9)))))</f>
        <v>112</v>
      </c>
      <c r="Q35" s="2">
        <f>IF($A35&gt;$Y$13,Anlage!Q35,IF($A35&gt;$Y$12,IF(Anlage!Q35&gt;AC$13,AC$13,Anlage!Q35),IF($A35&gt;$Y$11,IF(Anlage!Q35&gt;AC$12,AC$12,Anlage!Q35),IF($A35&gt;$Y$10,IF(Anlage!Q35&gt;AC$11,AC$11,Anlage!Q35),IF($A35&gt;$Y$9,IF(Anlage!Q35&gt;AC$10,AC$10,Anlage!Q35),$Z$9)))))</f>
        <v>118</v>
      </c>
      <c r="R35" s="2">
        <f>IF($A35&gt;$Y$13,Anlage!R35,IF($A35&gt;$Y$12,IF(Anlage!R35&gt;AD$13,AD$13,Anlage!R35),IF($A35&gt;$Y$11,IF(Anlage!R35&gt;AD$12,AD$12,Anlage!R35),IF($A35&gt;$Y$10,IF(Anlage!R35&gt;AD$11,AD$11,Anlage!R35),IF($A35&gt;$Y$9,IF(Anlage!R35&gt;AD$10,AD$10,Anlage!R35),$Z$9)))))</f>
        <v>124</v>
      </c>
      <c r="S35" s="163">
        <f>IF($A35&gt;$Y$13,Anlage!S35,IF($A35&gt;$Y$12,IF(Anlage!S35&gt;Z$13,Z$13,Anlage!S35),IF($A35&gt;$Y$11,IF(Anlage!S35&gt;Z$12,Z$12,Anlage!S35),IF($A35&gt;$Y$10,IF(Anlage!S35&gt;Z$11,Z$11,Anlage!S35),IF($A35&gt;$Y$9,IF(Anlage!S35&gt;Z$10,Z$10,Anlage!S35),$Z$9)))))</f>
        <v>72</v>
      </c>
      <c r="T35" s="163">
        <f>IF($A35&gt;$Y$13,Anlage!T35,IF($A35&gt;$Y$12,IF(Anlage!T35&gt;AA$13,AA$13,Anlage!T35),IF($A35&gt;$Y$11,IF(Anlage!T35&gt;AA$12,AA$12,Anlage!T35),IF($A35&gt;$Y$10,IF(Anlage!T35&gt;AA$11,AA$11,Anlage!T35),IF($A35&gt;$Y$9,IF(Anlage!T35&gt;AA$10,AA$10,Anlage!T35),$Z$9)))))</f>
        <v>73</v>
      </c>
      <c r="U35" s="163">
        <f>IF($A35&gt;$Y$13,Anlage!U35,IF($A35&gt;$Y$12,IF(Anlage!U35&gt;AB$13,AB$13,Anlage!U35),IF($A35&gt;$Y$11,IF(Anlage!U35&gt;AB$12,AB$12,Anlage!U35),IF($A35&gt;$Y$10,IF(Anlage!U35&gt;AB$11,AB$11,Anlage!U35),IF($A35&gt;$Y$9,IF(Anlage!U35&gt;AB$10,AB$10,Anlage!U35),$Z$9)))))</f>
        <v>76</v>
      </c>
      <c r="V35" s="163">
        <f>IF($A35&gt;$Y$13,Anlage!V35,IF($A35&gt;$Y$12,IF(Anlage!V35&gt;AC$13,AC$13,Anlage!V35),IF($A35&gt;$Y$11,IF(Anlage!V35&gt;AC$12,AC$12,Anlage!V35),IF($A35&gt;$Y$10,IF(Anlage!V35&gt;AC$11,AC$11,Anlage!V35),IF($A35&gt;$Y$9,IF(Anlage!V35&gt;AC$10,AC$10,Anlage!V35),$Z$9)))))</f>
        <v>80</v>
      </c>
      <c r="W35" s="163">
        <f>IF($A35&gt;$Y$13,Anlage!W35,IF($A35&gt;$Y$12,IF(Anlage!W35&gt;AD$13,AD$13,Anlage!W35),IF($A35&gt;$Y$11,IF(Anlage!W35&gt;AD$12,AD$12,Anlage!W35),IF($A35&gt;$Y$10,IF(Anlage!W35&gt;AD$11,AD$11,Anlage!W35),IF($A35&gt;$Y$9,IF(Anlage!W35&gt;AD$10,AD$10,Anlage!W35),$Z$9)))))</f>
        <v>84</v>
      </c>
    </row>
    <row r="36" spans="1:23" x14ac:dyDescent="0.25">
      <c r="A36" s="323">
        <f>Eingabe!A81</f>
        <v>4801</v>
      </c>
      <c r="B36" s="152" t="s">
        <v>6</v>
      </c>
      <c r="C36" s="154">
        <f>Eingabe!D81</f>
        <v>4900</v>
      </c>
      <c r="D36" s="137">
        <f>IF($A36&gt;$Y$13,Anlage!D36,IF($A36&gt;$Y$12,IF(Anlage!D36&gt;Z$13,Z$13,Anlage!D36),IF($A36&gt;$Y$11,IF(Anlage!D36&gt;Z$12,Z$12,Anlage!D36),IF($A36&gt;$Y$10,IF(Anlage!D36&gt;Z$11,Z$11,Anlage!D36),IF($A36&gt;$Y$9,IF(Anlage!D36&gt;Z$10,Z$10,Anlage!D36),$Z$9)))))</f>
        <v>320</v>
      </c>
      <c r="E36" s="137">
        <f>IF($A36&gt;$Y$13,Anlage!E36,IF($A36&gt;$Y$12,IF(Anlage!E36&gt;AA$13,AA$13,Anlage!E36),IF($A36&gt;$Y$11,IF(Anlage!E36&gt;AA$12,AA$12,Anlage!E36),IF($A36&gt;$Y$10,IF(Anlage!E36&gt;AA$11,AA$11,Anlage!E36),IF($A36&gt;$Y$9,IF(Anlage!E36&gt;AA$10,AA$10,Anlage!E36),$Z$9)))))</f>
        <v>330</v>
      </c>
      <c r="F36" s="137">
        <f>IF($A36&gt;$Y$13,Anlage!F36,IF($A36&gt;$Y$12,IF(Anlage!F36&gt;AB$13,AB$13,Anlage!F36),IF($A36&gt;$Y$11,IF(Anlage!F36&gt;AB$12,AB$12,Anlage!F36),IF($A36&gt;$Y$10,IF(Anlage!F36&gt;AB$11,AB$11,Anlage!F36),IF($A36&gt;$Y$9,IF(Anlage!F36&gt;AB$10,AB$10,Anlage!F36),$Z$9)))))</f>
        <v>340</v>
      </c>
      <c r="G36" s="137">
        <f>IF($A36&gt;$Y$13,Anlage!G36,IF($A36&gt;$Y$12,IF(Anlage!G36&gt;AC$13,AC$13,Anlage!G36),IF($A36&gt;$Y$11,IF(Anlage!G36&gt;AC$12,AC$12,Anlage!G36),IF($A36&gt;$Y$10,IF(Anlage!G36&gt;AC$11,AC$11,Anlage!G36),IF($A36&gt;$Y$9,IF(Anlage!G36&gt;AC$10,AC$10,Anlage!G36),$Z$9)))))</f>
        <v>350</v>
      </c>
      <c r="H36" s="137">
        <f>IF($A36&gt;$Y$13,Anlage!H36,IF($A36&gt;$Y$12,IF(Anlage!H36&gt;AD$13,AD$13,Anlage!H36),IF($A36&gt;$Y$11,IF(Anlage!H36&gt;AD$12,AD$12,Anlage!H36),IF($A36&gt;$Y$10,IF(Anlage!H36&gt;AD$11,AD$11,Anlage!H36),IF($A36&gt;$Y$9,IF(Anlage!H36&gt;AD$10,AD$10,Anlage!H36),$Z$9)))))</f>
        <v>390</v>
      </c>
      <c r="I36" s="143">
        <f>IF($A36&gt;$Y$13,Anlage!I36,IF($A36&gt;$Y$12,IF(Anlage!I36&gt;Z$13,Z$13,Anlage!I36),IF($A36&gt;$Y$11,IF(Anlage!I36&gt;Z$12,Z$12,Anlage!I36),IF($A36&gt;$Y$10,IF(Anlage!I36&gt;Z$11,Z$11,Anlage!I36),IF($A36&gt;$Y$9,IF(Anlage!I36&gt;Z$10,Z$10,Anlage!I36),$Z$9)))))</f>
        <v>180</v>
      </c>
      <c r="J36" s="143">
        <f>IF($A36&gt;$Y$13,Anlage!J36,IF($A36&gt;$Y$12,IF(Anlage!J36&gt;AA$13,AA$13,Anlage!J36),IF($A36&gt;$Y$11,IF(Anlage!J36&gt;AA$12,AA$12,Anlage!J36),IF($A36&gt;$Y$10,IF(Anlage!J36&gt;AA$11,AA$11,Anlage!J36),IF($A36&gt;$Y$9,IF(Anlage!J36&gt;AA$10,AA$10,Anlage!J36),$Z$9)))))</f>
        <v>184</v>
      </c>
      <c r="K36" s="143">
        <f>IF($A36&gt;$Y$13,Anlage!K36,IF($A36&gt;$Y$12,IF(Anlage!K36&gt;AB$13,AB$13,Anlage!K36),IF($A36&gt;$Y$11,IF(Anlage!K36&gt;AB$12,AB$12,Anlage!K36),IF($A36&gt;$Y$10,IF(Anlage!K36&gt;AB$11,AB$11,Anlage!K36),IF($A36&gt;$Y$9,IF(Anlage!K36&gt;AB$10,AB$10,Anlage!K36),$Z$9)))))</f>
        <v>193</v>
      </c>
      <c r="L36" s="143">
        <f>IF($A36&gt;$Y$13,Anlage!L36,IF($A36&gt;$Y$12,IF(Anlage!L36&gt;AC$13,AC$13,Anlage!L36),IF($A36&gt;$Y$11,IF(Anlage!L36&gt;AC$12,AC$12,Anlage!L36),IF($A36&gt;$Y$10,IF(Anlage!L36&gt;AC$11,AC$11,Anlage!L36),IF($A36&gt;$Y$9,IF(Anlage!L36&gt;AC$10,AC$10,Anlage!L36),$Z$9)))))</f>
        <v>203</v>
      </c>
      <c r="M36" s="143">
        <f>IF($A36&gt;$Y$13,Anlage!M36,IF($A36&gt;$Y$12,IF(Anlage!M36&gt;AD$13,AD$13,Anlage!M36),IF($A36&gt;$Y$11,IF(Anlage!M36&gt;AD$12,AD$12,Anlage!M36),IF($A36&gt;$Y$10,IF(Anlage!M36&gt;AD$11,AD$11,Anlage!M36),IF($A36&gt;$Y$9,IF(Anlage!M36&gt;AD$10,AD$10,Anlage!M36),$Z$9)))))</f>
        <v>213</v>
      </c>
      <c r="N36" s="2">
        <f>IF($A36&gt;$Y$13,Anlage!N36,IF($A36&gt;$Y$12,IF(Anlage!N36&gt;Z$13,Z$13,Anlage!N36),IF($A36&gt;$Y$11,IF(Anlage!N36&gt;Z$12,Z$12,Anlage!N36),IF($A36&gt;$Y$10,IF(Anlage!N36&gt;Z$11,Z$11,Anlage!N36),IF($A36&gt;$Y$9,IF(Anlage!N36&gt;Z$10,Z$10,Anlage!N36),$Z$9)))))</f>
        <v>110</v>
      </c>
      <c r="O36" s="2">
        <f>IF($A36&gt;$Y$13,Anlage!O36,IF($A36&gt;$Y$12,IF(Anlage!O36&gt;AA$13,AA$13,Anlage!O36),IF($A36&gt;$Y$11,IF(Anlage!O36&gt;AA$12,AA$12,Anlage!O36),IF($A36&gt;$Y$10,IF(Anlage!O36&gt;AA$11,AA$11,Anlage!O36),IF($A36&gt;$Y$9,IF(Anlage!O36&gt;AA$10,AA$10,Anlage!O36),$Z$9)))))</f>
        <v>112</v>
      </c>
      <c r="P36" s="2">
        <f>IF($A36&gt;$Y$13,Anlage!P36,IF($A36&gt;$Y$12,IF(Anlage!P36&gt;AB$13,AB$13,Anlage!P36),IF($A36&gt;$Y$11,IF(Anlage!P36&gt;AB$12,AB$12,Anlage!P36),IF($A36&gt;$Y$10,IF(Anlage!P36&gt;AB$11,AB$11,Anlage!P36),IF($A36&gt;$Y$9,IF(Anlage!P36&gt;AB$10,AB$10,Anlage!P36),$Z$9)))))</f>
        <v>118</v>
      </c>
      <c r="Q36" s="2">
        <f>IF($A36&gt;$Y$13,Anlage!Q36,IF($A36&gt;$Y$12,IF(Anlage!Q36&gt;AC$13,AC$13,Anlage!Q36),IF($A36&gt;$Y$11,IF(Anlage!Q36&gt;AC$12,AC$12,Anlage!Q36),IF($A36&gt;$Y$10,IF(Anlage!Q36&gt;AC$11,AC$11,Anlage!Q36),IF($A36&gt;$Y$9,IF(Anlage!Q36&gt;AC$10,AC$10,Anlage!Q36),$Z$9)))))</f>
        <v>124</v>
      </c>
      <c r="R36" s="2">
        <f>IF($A36&gt;$Y$13,Anlage!R36,IF($A36&gt;$Y$12,IF(Anlage!R36&gt;AD$13,AD$13,Anlage!R36),IF($A36&gt;$Y$11,IF(Anlage!R36&gt;AD$12,AD$12,Anlage!R36),IF($A36&gt;$Y$10,IF(Anlage!R36&gt;AD$11,AD$11,Anlage!R36),IF($A36&gt;$Y$9,IF(Anlage!R36&gt;AD$10,AD$10,Anlage!R36),$Z$9)))))</f>
        <v>130</v>
      </c>
      <c r="S36" s="163">
        <f>IF($A36&gt;$Y$13,Anlage!S36,IF($A36&gt;$Y$12,IF(Anlage!S36&gt;Z$13,Z$13,Anlage!S36),IF($A36&gt;$Y$11,IF(Anlage!S36&gt;Z$12,Z$12,Anlage!S36),IF($A36&gt;$Y$10,IF(Anlage!S36&gt;Z$11,Z$11,Anlage!S36),IF($A36&gt;$Y$9,IF(Anlage!S36&gt;Z$10,Z$10,Anlage!S36),$Z$9)))))</f>
        <v>75</v>
      </c>
      <c r="T36" s="163">
        <f>IF($A36&gt;$Y$13,Anlage!T36,IF($A36&gt;$Y$12,IF(Anlage!T36&gt;AA$13,AA$13,Anlage!T36),IF($A36&gt;$Y$11,IF(Anlage!T36&gt;AA$12,AA$12,Anlage!T36),IF($A36&gt;$Y$10,IF(Anlage!T36&gt;AA$11,AA$11,Anlage!T36),IF($A36&gt;$Y$9,IF(Anlage!T36&gt;AA$10,AA$10,Anlage!T36),$Z$9)))))</f>
        <v>77</v>
      </c>
      <c r="U36" s="163">
        <f>IF($A36&gt;$Y$13,Anlage!U36,IF($A36&gt;$Y$12,IF(Anlage!U36&gt;AB$13,AB$13,Anlage!U36),IF($A36&gt;$Y$11,IF(Anlage!U36&gt;AB$12,AB$12,Anlage!U36),IF($A36&gt;$Y$10,IF(Anlage!U36&gt;AB$11,AB$11,Anlage!U36),IF($A36&gt;$Y$9,IF(Anlage!U36&gt;AB$10,AB$10,Anlage!U36),$Z$9)))))</f>
        <v>80</v>
      </c>
      <c r="V36" s="163">
        <f>IF($A36&gt;$Y$13,Anlage!V36,IF($A36&gt;$Y$12,IF(Anlage!V36&gt;AC$13,AC$13,Anlage!V36),IF($A36&gt;$Y$11,IF(Anlage!V36&gt;AC$12,AC$12,Anlage!V36),IF($A36&gt;$Y$10,IF(Anlage!V36&gt;AC$11,AC$11,Anlage!V36),IF($A36&gt;$Y$9,IF(Anlage!V36&gt;AC$10,AC$10,Anlage!V36),$Z$9)))))</f>
        <v>84</v>
      </c>
      <c r="W36" s="163">
        <f>IF($A36&gt;$Y$13,Anlage!W36,IF($A36&gt;$Y$12,IF(Anlage!W36&gt;AD$13,AD$13,Anlage!W36),IF($A36&gt;$Y$11,IF(Anlage!W36&gt;AD$12,AD$12,Anlage!W36),IF($A36&gt;$Y$10,IF(Anlage!W36&gt;AD$11,AD$11,Anlage!W36),IF($A36&gt;$Y$9,IF(Anlage!W36&gt;AD$10,AD$10,Anlage!W36),$Z$9)))))</f>
        <v>89</v>
      </c>
    </row>
    <row r="37" spans="1:23" x14ac:dyDescent="0.25">
      <c r="A37" s="323">
        <f>Eingabe!A82</f>
        <v>4901</v>
      </c>
      <c r="B37" s="152" t="s">
        <v>6</v>
      </c>
      <c r="C37" s="154">
        <f>Eingabe!D82</f>
        <v>5000</v>
      </c>
      <c r="D37" s="137">
        <f>IF($A37&gt;$Y$13,Anlage!D37,IF($A37&gt;$Y$12,IF(Anlage!D37&gt;Z$13,Z$13,Anlage!D37),IF($A37&gt;$Y$11,IF(Anlage!D37&gt;Z$12,Z$12,Anlage!D37),IF($A37&gt;$Y$10,IF(Anlage!D37&gt;Z$11,Z$11,Anlage!D37),IF($A37&gt;$Y$9,IF(Anlage!D37&gt;Z$10,Z$10,Anlage!D37),$Z$9)))))</f>
        <v>320</v>
      </c>
      <c r="E37" s="137">
        <f>IF($A37&gt;$Y$13,Anlage!E37,IF($A37&gt;$Y$12,IF(Anlage!E37&gt;AA$13,AA$13,Anlage!E37),IF($A37&gt;$Y$11,IF(Anlage!E37&gt;AA$12,AA$12,Anlage!E37),IF($A37&gt;$Y$10,IF(Anlage!E37&gt;AA$11,AA$11,Anlage!E37),IF($A37&gt;$Y$9,IF(Anlage!E37&gt;AA$10,AA$10,Anlage!E37),$Z$9)))))</f>
        <v>330</v>
      </c>
      <c r="F37" s="137">
        <f>IF($A37&gt;$Y$13,Anlage!F37,IF($A37&gt;$Y$12,IF(Anlage!F37&gt;AB$13,AB$13,Anlage!F37),IF($A37&gt;$Y$11,IF(Anlage!F37&gt;AB$12,AB$12,Anlage!F37),IF($A37&gt;$Y$10,IF(Anlage!F37&gt;AB$11,AB$11,Anlage!F37),IF($A37&gt;$Y$9,IF(Anlage!F37&gt;AB$10,AB$10,Anlage!F37),$Z$9)))))</f>
        <v>340</v>
      </c>
      <c r="G37" s="137">
        <f>IF($A37&gt;$Y$13,Anlage!G37,IF($A37&gt;$Y$12,IF(Anlage!G37&gt;AC$13,AC$13,Anlage!G37),IF($A37&gt;$Y$11,IF(Anlage!G37&gt;AC$12,AC$12,Anlage!G37),IF($A37&gt;$Y$10,IF(Anlage!G37&gt;AC$11,AC$11,Anlage!G37),IF($A37&gt;$Y$9,IF(Anlage!G37&gt;AC$10,AC$10,Anlage!G37),$Z$9)))))</f>
        <v>350</v>
      </c>
      <c r="H37" s="137">
        <f>IF($A37&gt;$Y$13,Anlage!H37,IF($A37&gt;$Y$12,IF(Anlage!H37&gt;AD$13,AD$13,Anlage!H37),IF($A37&gt;$Y$11,IF(Anlage!H37&gt;AD$12,AD$12,Anlage!H37),IF($A37&gt;$Y$10,IF(Anlage!H37&gt;AD$11,AD$11,Anlage!H37),IF($A37&gt;$Y$9,IF(Anlage!H37&gt;AD$10,AD$10,Anlage!H37),$Z$9)))))</f>
        <v>390</v>
      </c>
      <c r="I37" s="143">
        <f>IF($A37&gt;$Y$13,Anlage!I37,IF($A37&gt;$Y$12,IF(Anlage!I37&gt;Z$13,Z$13,Anlage!I37),IF($A37&gt;$Y$11,IF(Anlage!I37&gt;Z$12,Z$12,Anlage!I37),IF($A37&gt;$Y$10,IF(Anlage!I37&gt;Z$11,Z$11,Anlage!I37),IF($A37&gt;$Y$9,IF(Anlage!I37&gt;Z$10,Z$10,Anlage!I37),$Z$9)))))</f>
        <v>188</v>
      </c>
      <c r="J37" s="143">
        <f>IF($A37&gt;$Y$13,Anlage!J37,IF($A37&gt;$Y$12,IF(Anlage!J37&gt;AA$13,AA$13,Anlage!J37),IF($A37&gt;$Y$11,IF(Anlage!J37&gt;AA$12,AA$12,Anlage!J37),IF($A37&gt;$Y$10,IF(Anlage!J37&gt;AA$11,AA$11,Anlage!J37),IF($A37&gt;$Y$9,IF(Anlage!J37&gt;AA$10,AA$10,Anlage!J37),$Z$9)))))</f>
        <v>191</v>
      </c>
      <c r="K37" s="143">
        <f>IF($A37&gt;$Y$13,Anlage!K37,IF($A37&gt;$Y$12,IF(Anlage!K37&gt;AB$13,AB$13,Anlage!K37),IF($A37&gt;$Y$11,IF(Anlage!K37&gt;AB$12,AB$12,Anlage!K37),IF($A37&gt;$Y$10,IF(Anlage!K37&gt;AB$11,AB$11,Anlage!K37),IF($A37&gt;$Y$9,IF(Anlage!K37&gt;AB$10,AB$10,Anlage!K37),$Z$9)))))</f>
        <v>201</v>
      </c>
      <c r="L37" s="143">
        <f>IF($A37&gt;$Y$13,Anlage!L37,IF($A37&gt;$Y$12,IF(Anlage!L37&gt;AC$13,AC$13,Anlage!L37),IF($A37&gt;$Y$11,IF(Anlage!L37&gt;AC$12,AC$12,Anlage!L37),IF($A37&gt;$Y$10,IF(Anlage!L37&gt;AC$11,AC$11,Anlage!L37),IF($A37&gt;$Y$9,IF(Anlage!L37&gt;AC$10,AC$10,Anlage!L37),$Z$9)))))</f>
        <v>211</v>
      </c>
      <c r="M37" s="143">
        <f>IF($A37&gt;$Y$13,Anlage!M37,IF($A37&gt;$Y$12,IF(Anlage!M37&gt;AD$13,AD$13,Anlage!M37),IF($A37&gt;$Y$11,IF(Anlage!M37&gt;AD$12,AD$12,Anlage!M37),IF($A37&gt;$Y$10,IF(Anlage!M37&gt;AD$11,AD$11,Anlage!M37),IF($A37&gt;$Y$9,IF(Anlage!M37&gt;AD$10,AD$10,Anlage!M37),$Z$9)))))</f>
        <v>221</v>
      </c>
      <c r="N37" s="2">
        <f>IF($A37&gt;$Y$13,Anlage!N37,IF($A37&gt;$Y$12,IF(Anlage!N37&gt;Z$13,Z$13,Anlage!N37),IF($A37&gt;$Y$11,IF(Anlage!N37&gt;Z$12,Z$12,Anlage!N37),IF($A37&gt;$Y$10,IF(Anlage!N37&gt;Z$11,Z$11,Anlage!N37),IF($A37&gt;$Y$9,IF(Anlage!N37&gt;Z$10,Z$10,Anlage!N37),$Z$9)))))</f>
        <v>115</v>
      </c>
      <c r="O37" s="2">
        <f>IF($A37&gt;$Y$13,Anlage!O37,IF($A37&gt;$Y$12,IF(Anlage!O37&gt;AA$13,AA$13,Anlage!O37),IF($A37&gt;$Y$11,IF(Anlage!O37&gt;AA$12,AA$12,Anlage!O37),IF($A37&gt;$Y$10,IF(Anlage!O37&gt;AA$11,AA$11,Anlage!O37),IF($A37&gt;$Y$9,IF(Anlage!O37&gt;AA$10,AA$10,Anlage!O37),$Z$9)))))</f>
        <v>117</v>
      </c>
      <c r="P37" s="2">
        <f>IF($A37&gt;$Y$13,Anlage!P37,IF($A37&gt;$Y$12,IF(Anlage!P37&gt;AB$13,AB$13,Anlage!P37),IF($A37&gt;$Y$11,IF(Anlage!P37&gt;AB$12,AB$12,Anlage!P37),IF($A37&gt;$Y$10,IF(Anlage!P37&gt;AB$11,AB$11,Anlage!P37),IF($A37&gt;$Y$9,IF(Anlage!P37&gt;AB$10,AB$10,Anlage!P37),$Z$9)))))</f>
        <v>123</v>
      </c>
      <c r="Q37" s="2">
        <f>IF($A37&gt;$Y$13,Anlage!Q37,IF($A37&gt;$Y$12,IF(Anlage!Q37&gt;AC$13,AC$13,Anlage!Q37),IF($A37&gt;$Y$11,IF(Anlage!Q37&gt;AC$12,AC$12,Anlage!Q37),IF($A37&gt;$Y$10,IF(Anlage!Q37&gt;AC$11,AC$11,Anlage!Q37),IF($A37&gt;$Y$9,IF(Anlage!Q37&gt;AC$10,AC$10,Anlage!Q37),$Z$9)))))</f>
        <v>129</v>
      </c>
      <c r="R37" s="2">
        <f>IF($A37&gt;$Y$13,Anlage!R37,IF($A37&gt;$Y$12,IF(Anlage!R37&gt;AD$13,AD$13,Anlage!R37),IF($A37&gt;$Y$11,IF(Anlage!R37&gt;AD$12,AD$12,Anlage!R37),IF($A37&gt;$Y$10,IF(Anlage!R37&gt;AD$11,AD$11,Anlage!R37),IF($A37&gt;$Y$9,IF(Anlage!R37&gt;AD$10,AD$10,Anlage!R37),$Z$9)))))</f>
        <v>136</v>
      </c>
      <c r="S37" s="163">
        <f>IF($A37&gt;$Y$13,Anlage!S37,IF($A37&gt;$Y$12,IF(Anlage!S37&gt;Z$13,Z$13,Anlage!S37),IF($A37&gt;$Y$11,IF(Anlage!S37&gt;Z$12,Z$12,Anlage!S37),IF($A37&gt;$Y$10,IF(Anlage!S37&gt;Z$11,Z$11,Anlage!S37),IF($A37&gt;$Y$9,IF(Anlage!S37&gt;Z$10,Z$10,Anlage!S37),$Z$9)))))</f>
        <v>79</v>
      </c>
      <c r="T37" s="163">
        <f>IF($A37&gt;$Y$13,Anlage!T37,IF($A37&gt;$Y$12,IF(Anlage!T37&gt;AA$13,AA$13,Anlage!T37),IF($A37&gt;$Y$11,IF(Anlage!T37&gt;AA$12,AA$12,Anlage!T37),IF($A37&gt;$Y$10,IF(Anlage!T37&gt;AA$11,AA$11,Anlage!T37),IF($A37&gt;$Y$9,IF(Anlage!T37&gt;AA$10,AA$10,Anlage!T37),$Z$9)))))</f>
        <v>80</v>
      </c>
      <c r="U37" s="163">
        <f>IF($A37&gt;$Y$13,Anlage!U37,IF($A37&gt;$Y$12,IF(Anlage!U37&gt;AB$13,AB$13,Anlage!U37),IF($A37&gt;$Y$11,IF(Anlage!U37&gt;AB$12,AB$12,Anlage!U37),IF($A37&gt;$Y$10,IF(Anlage!U37&gt;AB$11,AB$11,Anlage!U37),IF($A37&gt;$Y$9,IF(Anlage!U37&gt;AB$10,AB$10,Anlage!U37),$Z$9)))))</f>
        <v>84</v>
      </c>
      <c r="V37" s="163">
        <f>IF($A37&gt;$Y$13,Anlage!V37,IF($A37&gt;$Y$12,IF(Anlage!V37&gt;AC$13,AC$13,Anlage!V37),IF($A37&gt;$Y$11,IF(Anlage!V37&gt;AC$12,AC$12,Anlage!V37),IF($A37&gt;$Y$10,IF(Anlage!V37&gt;AC$11,AC$11,Anlage!V37),IF($A37&gt;$Y$9,IF(Anlage!V37&gt;AC$10,AC$10,Anlage!V37),$Z$9)))))</f>
        <v>89</v>
      </c>
      <c r="W37" s="163">
        <f>IF($A37&gt;$Y$13,Anlage!W37,IF($A37&gt;$Y$12,IF(Anlage!W37&gt;AD$13,AD$13,Anlage!W37),IF($A37&gt;$Y$11,IF(Anlage!W37&gt;AD$12,AD$12,Anlage!W37),IF($A37&gt;$Y$10,IF(Anlage!W37&gt;AD$11,AD$11,Anlage!W37),IF($A37&gt;$Y$9,IF(Anlage!W37&gt;AD$10,AD$10,Anlage!W37),$Z$9)))))</f>
        <v>93</v>
      </c>
    </row>
    <row r="38" spans="1:23" x14ac:dyDescent="0.25">
      <c r="A38" s="323">
        <f>Eingabe!A83</f>
        <v>5001</v>
      </c>
      <c r="B38" s="152" t="s">
        <v>6</v>
      </c>
      <c r="C38" s="154">
        <f>Eingabe!D83</f>
        <v>5100</v>
      </c>
      <c r="D38" s="137">
        <f>IF($A38&gt;$Y$13,Anlage!D38,IF($A38&gt;$Y$12,IF(Anlage!D38&gt;Z$13,Z$13,Anlage!D38),IF($A38&gt;$Y$11,IF(Anlage!D38&gt;Z$12,Z$12,Anlage!D38),IF($A38&gt;$Y$10,IF(Anlage!D38&gt;Z$11,Z$11,Anlage!D38),IF($A38&gt;$Y$9,IF(Anlage!D38&gt;Z$10,Z$10,Anlage!D38),$Z$9)))))</f>
        <v>320</v>
      </c>
      <c r="E38" s="137">
        <f>IF($A38&gt;$Y$13,Anlage!E38,IF($A38&gt;$Y$12,IF(Anlage!E38&gt;AA$13,AA$13,Anlage!E38),IF($A38&gt;$Y$11,IF(Anlage!E38&gt;AA$12,AA$12,Anlage!E38),IF($A38&gt;$Y$10,IF(Anlage!E38&gt;AA$11,AA$11,Anlage!E38),IF($A38&gt;$Y$9,IF(Anlage!E38&gt;AA$10,AA$10,Anlage!E38),$Z$9)))))</f>
        <v>330</v>
      </c>
      <c r="F38" s="137">
        <f>IF($A38&gt;$Y$13,Anlage!F38,IF($A38&gt;$Y$12,IF(Anlage!F38&gt;AB$13,AB$13,Anlage!F38),IF($A38&gt;$Y$11,IF(Anlage!F38&gt;AB$12,AB$12,Anlage!F38),IF($A38&gt;$Y$10,IF(Anlage!F38&gt;AB$11,AB$11,Anlage!F38),IF($A38&gt;$Y$9,IF(Anlage!F38&gt;AB$10,AB$10,Anlage!F38),$Z$9)))))</f>
        <v>340</v>
      </c>
      <c r="G38" s="137">
        <f>IF($A38&gt;$Y$13,Anlage!G38,IF($A38&gt;$Y$12,IF(Anlage!G38&gt;AC$13,AC$13,Anlage!G38),IF($A38&gt;$Y$11,IF(Anlage!G38&gt;AC$12,AC$12,Anlage!G38),IF($A38&gt;$Y$10,IF(Anlage!G38&gt;AC$11,AC$11,Anlage!G38),IF($A38&gt;$Y$9,IF(Anlage!G38&gt;AC$10,AC$10,Anlage!G38),$Z$9)))))</f>
        <v>350</v>
      </c>
      <c r="H38" s="137">
        <f>IF($A38&gt;$Y$13,Anlage!H38,IF($A38&gt;$Y$12,IF(Anlage!H38&gt;AD$13,AD$13,Anlage!H38),IF($A38&gt;$Y$11,IF(Anlage!H38&gt;AD$12,AD$12,Anlage!H38),IF($A38&gt;$Y$10,IF(Anlage!H38&gt;AD$11,AD$11,Anlage!H38),IF($A38&gt;$Y$9,IF(Anlage!H38&gt;AD$10,AD$10,Anlage!H38),$Z$9)))))</f>
        <v>390</v>
      </c>
      <c r="I38" s="143">
        <f>IF($A38&gt;$Y$13,Anlage!I38,IF($A38&gt;$Y$12,IF(Anlage!I38&gt;Z$13,Z$13,Anlage!I38),IF($A38&gt;$Y$11,IF(Anlage!I38&gt;Z$12,Z$12,Anlage!I38),IF($A38&gt;$Y$10,IF(Anlage!I38&gt;Z$11,Z$11,Anlage!I38),IF($A38&gt;$Y$9,IF(Anlage!I38&gt;Z$10,Z$10,Anlage!I38),$Z$9)))))</f>
        <v>195</v>
      </c>
      <c r="J38" s="143">
        <f>IF($A38&gt;$Y$13,Anlage!J38,IF($A38&gt;$Y$12,IF(Anlage!J38&gt;AA$13,AA$13,Anlage!J38),IF($A38&gt;$Y$11,IF(Anlage!J38&gt;AA$12,AA$12,Anlage!J38),IF($A38&gt;$Y$10,IF(Anlage!J38&gt;AA$11,AA$11,Anlage!J38),IF($A38&gt;$Y$9,IF(Anlage!J38&gt;AA$10,AA$10,Anlage!J38),$Z$9)))))</f>
        <v>199</v>
      </c>
      <c r="K38" s="143">
        <f>IF($A38&gt;$Y$13,Anlage!K38,IF($A38&gt;$Y$12,IF(Anlage!K38&gt;AB$13,AB$13,Anlage!K38),IF($A38&gt;$Y$11,IF(Anlage!K38&gt;AB$12,AB$12,Anlage!K38),IF($A38&gt;$Y$10,IF(Anlage!K38&gt;AB$11,AB$11,Anlage!K38),IF($A38&gt;$Y$9,IF(Anlage!K38&gt;AB$10,AB$10,Anlage!K38),$Z$9)))))</f>
        <v>209</v>
      </c>
      <c r="L38" s="143">
        <f>IF($A38&gt;$Y$13,Anlage!L38,IF($A38&gt;$Y$12,IF(Anlage!L38&gt;AC$13,AC$13,Anlage!L38),IF($A38&gt;$Y$11,IF(Anlage!L38&gt;AC$12,AC$12,Anlage!L38),IF($A38&gt;$Y$10,IF(Anlage!L38&gt;AC$11,AC$11,Anlage!L38),IF($A38&gt;$Y$9,IF(Anlage!L38&gt;AC$10,AC$10,Anlage!L38),$Z$9)))))</f>
        <v>219</v>
      </c>
      <c r="M38" s="143">
        <f>IF($A38&gt;$Y$13,Anlage!M38,IF($A38&gt;$Y$12,IF(Anlage!M38&gt;AD$13,AD$13,Anlage!M38),IF($A38&gt;$Y$11,IF(Anlage!M38&gt;AD$12,AD$12,Anlage!M38),IF($A38&gt;$Y$10,IF(Anlage!M38&gt;AD$11,AD$11,Anlage!M38),IF($A38&gt;$Y$9,IF(Anlage!M38&gt;AD$10,AD$10,Anlage!M38),$Z$9)))))</f>
        <v>230</v>
      </c>
      <c r="N38" s="2">
        <f>IF($A38&gt;$Y$13,Anlage!N38,IF($A38&gt;$Y$12,IF(Anlage!N38&gt;Z$13,Z$13,Anlage!N38),IF($A38&gt;$Y$11,IF(Anlage!N38&gt;Z$12,Z$12,Anlage!N38),IF($A38&gt;$Y$10,IF(Anlage!N38&gt;Z$11,Z$11,Anlage!N38),IF($A38&gt;$Y$9,IF(Anlage!N38&gt;Z$10,Z$10,Anlage!N38),$Z$9)))))</f>
        <v>120</v>
      </c>
      <c r="O38" s="2">
        <f>IF($A38&gt;$Y$13,Anlage!O38,IF($A38&gt;$Y$12,IF(Anlage!O38&gt;AA$13,AA$13,Anlage!O38),IF($A38&gt;$Y$11,IF(Anlage!O38&gt;AA$12,AA$12,Anlage!O38),IF($A38&gt;$Y$10,IF(Anlage!O38&gt;AA$11,AA$11,Anlage!O38),IF($A38&gt;$Y$9,IF(Anlage!O38&gt;AA$10,AA$10,Anlage!O38),$Z$9)))))</f>
        <v>122</v>
      </c>
      <c r="P38" s="2">
        <f>IF($A38&gt;$Y$13,Anlage!P38,IF($A38&gt;$Y$12,IF(Anlage!P38&gt;AB$13,AB$13,Anlage!P38),IF($A38&gt;$Y$11,IF(Anlage!P38&gt;AB$12,AB$12,Anlage!P38),IF($A38&gt;$Y$10,IF(Anlage!P38&gt;AB$11,AB$11,Anlage!P38),IF($A38&gt;$Y$9,IF(Anlage!P38&gt;AB$10,AB$10,Anlage!P38),$Z$9)))))</f>
        <v>129</v>
      </c>
      <c r="Q38" s="2">
        <f>IF($A38&gt;$Y$13,Anlage!Q38,IF($A38&gt;$Y$12,IF(Anlage!Q38&gt;AC$13,AC$13,Anlage!Q38),IF($A38&gt;$Y$11,IF(Anlage!Q38&gt;AC$12,AC$12,Anlage!Q38),IF($A38&gt;$Y$10,IF(Anlage!Q38&gt;AC$11,AC$11,Anlage!Q38),IF($A38&gt;$Y$9,IF(Anlage!Q38&gt;AC$10,AC$10,Anlage!Q38),$Z$9)))))</f>
        <v>135</v>
      </c>
      <c r="R38" s="2">
        <f>IF($A38&gt;$Y$13,Anlage!R38,IF($A38&gt;$Y$12,IF(Anlage!R38&gt;AD$13,AD$13,Anlage!R38),IF($A38&gt;$Y$11,IF(Anlage!R38&gt;AD$12,AD$12,Anlage!R38),IF($A38&gt;$Y$10,IF(Anlage!R38&gt;AD$11,AD$11,Anlage!R38),IF($A38&gt;$Y$9,IF(Anlage!R38&gt;AD$10,AD$10,Anlage!R38),$Z$9)))))</f>
        <v>142</v>
      </c>
      <c r="S38" s="163">
        <f>IF($A38&gt;$Y$13,Anlage!S38,IF($A38&gt;$Y$12,IF(Anlage!S38&gt;Z$13,Z$13,Anlage!S38),IF($A38&gt;$Y$11,IF(Anlage!S38&gt;Z$12,Z$12,Anlage!S38),IF($A38&gt;$Y$10,IF(Anlage!S38&gt;Z$11,Z$11,Anlage!S38),IF($A38&gt;$Y$9,IF(Anlage!S38&gt;Z$10,Z$10,Anlage!S38),$Z$9)))))</f>
        <v>83</v>
      </c>
      <c r="T38" s="163">
        <f>IF($A38&gt;$Y$13,Anlage!T38,IF($A38&gt;$Y$12,IF(Anlage!T38&gt;AA$13,AA$13,Anlage!T38),IF($A38&gt;$Y$11,IF(Anlage!T38&gt;AA$12,AA$12,Anlage!T38),IF($A38&gt;$Y$10,IF(Anlage!T38&gt;AA$11,AA$11,Anlage!T38),IF($A38&gt;$Y$9,IF(Anlage!T38&gt;AA$10,AA$10,Anlage!T38),$Z$9)))))</f>
        <v>84</v>
      </c>
      <c r="U38" s="163">
        <f>IF($A38&gt;$Y$13,Anlage!U38,IF($A38&gt;$Y$12,IF(Anlage!U38&gt;AB$13,AB$13,Anlage!U38),IF($A38&gt;$Y$11,IF(Anlage!U38&gt;AB$12,AB$12,Anlage!U38),IF($A38&gt;$Y$10,IF(Anlage!U38&gt;AB$11,AB$11,Anlage!U38),IF($A38&gt;$Y$9,IF(Anlage!U38&gt;AB$10,AB$10,Anlage!U38),$Z$9)))))</f>
        <v>88</v>
      </c>
      <c r="V38" s="163">
        <f>IF($A38&gt;$Y$13,Anlage!V38,IF($A38&gt;$Y$12,IF(Anlage!V38&gt;AC$13,AC$13,Anlage!V38),IF($A38&gt;$Y$11,IF(Anlage!V38&gt;AC$12,AC$12,Anlage!V38),IF($A38&gt;$Y$10,IF(Anlage!V38&gt;AC$11,AC$11,Anlage!V38),IF($A38&gt;$Y$9,IF(Anlage!V38&gt;AC$10,AC$10,Anlage!V38),$Z$9)))))</f>
        <v>93</v>
      </c>
      <c r="W38" s="163">
        <f>IF($A38&gt;$Y$13,Anlage!W38,IF($A38&gt;$Y$12,IF(Anlage!W38&gt;AD$13,AD$13,Anlage!W38),IF($A38&gt;$Y$11,IF(Anlage!W38&gt;AD$12,AD$12,Anlage!W38),IF($A38&gt;$Y$10,IF(Anlage!W38&gt;AD$11,AD$11,Anlage!W38),IF($A38&gt;$Y$9,IF(Anlage!W38&gt;AD$10,AD$10,Anlage!W38),$Z$9)))))</f>
        <v>97</v>
      </c>
    </row>
    <row r="39" spans="1:23" x14ac:dyDescent="0.25">
      <c r="A39" s="323">
        <f>Eingabe!A84</f>
        <v>5101</v>
      </c>
      <c r="B39" s="152" t="s">
        <v>6</v>
      </c>
      <c r="C39" s="154">
        <f>Eingabe!D84</f>
        <v>5200</v>
      </c>
      <c r="D39" s="137">
        <f>IF($A39&gt;$Y$13,Anlage!D39,IF($A39&gt;$Y$12,IF(Anlage!D39&gt;Z$13,Z$13,Anlage!D39),IF($A39&gt;$Y$11,IF(Anlage!D39&gt;Z$12,Z$12,Anlage!D39),IF($A39&gt;$Y$10,IF(Anlage!D39&gt;Z$11,Z$11,Anlage!D39),IF($A39&gt;$Y$9,IF(Anlage!D39&gt;Z$10,Z$10,Anlage!D39),$Z$9)))))</f>
        <v>320</v>
      </c>
      <c r="E39" s="137">
        <f>IF($A39&gt;$Y$13,Anlage!E39,IF($A39&gt;$Y$12,IF(Anlage!E39&gt;AA$13,AA$13,Anlage!E39),IF($A39&gt;$Y$11,IF(Anlage!E39&gt;AA$12,AA$12,Anlage!E39),IF($A39&gt;$Y$10,IF(Anlage!E39&gt;AA$11,AA$11,Anlage!E39),IF($A39&gt;$Y$9,IF(Anlage!E39&gt;AA$10,AA$10,Anlage!E39),$Z$9)))))</f>
        <v>330</v>
      </c>
      <c r="F39" s="137">
        <f>IF($A39&gt;$Y$13,Anlage!F39,IF($A39&gt;$Y$12,IF(Anlage!F39&gt;AB$13,AB$13,Anlage!F39),IF($A39&gt;$Y$11,IF(Anlage!F39&gt;AB$12,AB$12,Anlage!F39),IF($A39&gt;$Y$10,IF(Anlage!F39&gt;AB$11,AB$11,Anlage!F39),IF($A39&gt;$Y$9,IF(Anlage!F39&gt;AB$10,AB$10,Anlage!F39),$Z$9)))))</f>
        <v>340</v>
      </c>
      <c r="G39" s="137">
        <f>IF($A39&gt;$Y$13,Anlage!G39,IF($A39&gt;$Y$12,IF(Anlage!G39&gt;AC$13,AC$13,Anlage!G39),IF($A39&gt;$Y$11,IF(Anlage!G39&gt;AC$12,AC$12,Anlage!G39),IF($A39&gt;$Y$10,IF(Anlage!G39&gt;AC$11,AC$11,Anlage!G39),IF($A39&gt;$Y$9,IF(Anlage!G39&gt;AC$10,AC$10,Anlage!G39),$Z$9)))))</f>
        <v>350</v>
      </c>
      <c r="H39" s="137">
        <f>IF($A39&gt;$Y$13,Anlage!H39,IF($A39&gt;$Y$12,IF(Anlage!H39&gt;AD$13,AD$13,Anlage!H39),IF($A39&gt;$Y$11,IF(Anlage!H39&gt;AD$12,AD$12,Anlage!H39),IF($A39&gt;$Y$10,IF(Anlage!H39&gt;AD$11,AD$11,Anlage!H39),IF($A39&gt;$Y$9,IF(Anlage!H39&gt;AD$10,AD$10,Anlage!H39),$Z$9)))))</f>
        <v>390</v>
      </c>
      <c r="I39" s="143">
        <f>IF($A39&gt;$Y$13,Anlage!I39,IF($A39&gt;$Y$12,IF(Anlage!I39&gt;Z$13,Z$13,Anlage!I39),IF($A39&gt;$Y$11,IF(Anlage!I39&gt;Z$12,Z$12,Anlage!I39),IF($A39&gt;$Y$10,IF(Anlage!I39&gt;Z$11,Z$11,Anlage!I39),IF($A39&gt;$Y$9,IF(Anlage!I39&gt;Z$10,Z$10,Anlage!I39),$Z$9)))))</f>
        <v>203</v>
      </c>
      <c r="J39" s="143">
        <f>IF($A39&gt;$Y$13,Anlage!J39,IF($A39&gt;$Y$12,IF(Anlage!J39&gt;AA$13,AA$13,Anlage!J39),IF($A39&gt;$Y$11,IF(Anlage!J39&gt;AA$12,AA$12,Anlage!J39),IF($A39&gt;$Y$10,IF(Anlage!J39&gt;AA$11,AA$11,Anlage!J39),IF($A39&gt;$Y$9,IF(Anlage!J39&gt;AA$10,AA$10,Anlage!J39),$Z$9)))))</f>
        <v>207</v>
      </c>
      <c r="K39" s="143">
        <f>IF($A39&gt;$Y$13,Anlage!K39,IF($A39&gt;$Y$12,IF(Anlage!K39&gt;AB$13,AB$13,Anlage!K39),IF($A39&gt;$Y$11,IF(Anlage!K39&gt;AB$12,AB$12,Anlage!K39),IF($A39&gt;$Y$10,IF(Anlage!K39&gt;AB$11,AB$11,Anlage!K39),IF($A39&gt;$Y$9,IF(Anlage!K39&gt;AB$10,AB$10,Anlage!K39),$Z$9)))))</f>
        <v>217</v>
      </c>
      <c r="L39" s="143">
        <f>IF($A39&gt;$Y$13,Anlage!L39,IF($A39&gt;$Y$12,IF(Anlage!L39&gt;AC$13,AC$13,Anlage!L39),IF($A39&gt;$Y$11,IF(Anlage!L39&gt;AC$12,AC$12,Anlage!L39),IF($A39&gt;$Y$10,IF(Anlage!L39&gt;AC$11,AC$11,Anlage!L39),IF($A39&gt;$Y$9,IF(Anlage!L39&gt;AC$10,AC$10,Anlage!L39),$Z$9)))))</f>
        <v>228</v>
      </c>
      <c r="M39" s="143">
        <f>IF($A39&gt;$Y$13,Anlage!M39,IF($A39&gt;$Y$12,IF(Anlage!M39&gt;AD$13,AD$13,Anlage!M39),IF($A39&gt;$Y$11,IF(Anlage!M39&gt;AD$12,AD$12,Anlage!M39),IF($A39&gt;$Y$10,IF(Anlage!M39&gt;AD$11,AD$11,Anlage!M39),IF($A39&gt;$Y$9,IF(Anlage!M39&gt;AD$10,AD$10,Anlage!M39),$Z$9)))))</f>
        <v>239</v>
      </c>
      <c r="N39" s="2">
        <f>IF($A39&gt;$Y$13,Anlage!N39,IF($A39&gt;$Y$12,IF(Anlage!N39&gt;Z$13,Z$13,Anlage!N39),IF($A39&gt;$Y$11,IF(Anlage!N39&gt;Z$12,Z$12,Anlage!N39),IF($A39&gt;$Y$10,IF(Anlage!N39&gt;Z$11,Z$11,Anlage!N39),IF($A39&gt;$Y$9,IF(Anlage!N39&gt;Z$10,Z$10,Anlage!N39),$Z$9)))))</f>
        <v>125</v>
      </c>
      <c r="O39" s="2">
        <f>IF($A39&gt;$Y$13,Anlage!O39,IF($A39&gt;$Y$12,IF(Anlage!O39&gt;AA$13,AA$13,Anlage!O39),IF($A39&gt;$Y$11,IF(Anlage!O39&gt;AA$12,AA$12,Anlage!O39),IF($A39&gt;$Y$10,IF(Anlage!O39&gt;AA$11,AA$11,Anlage!O39),IF($A39&gt;$Y$9,IF(Anlage!O39&gt;AA$10,AA$10,Anlage!O39),$Z$9)))))</f>
        <v>128</v>
      </c>
      <c r="P39" s="2">
        <f>IF($A39&gt;$Y$13,Anlage!P39,IF($A39&gt;$Y$12,IF(Anlage!P39&gt;AB$13,AB$13,Anlage!P39),IF($A39&gt;$Y$11,IF(Anlage!P39&gt;AB$12,AB$12,Anlage!P39),IF($A39&gt;$Y$10,IF(Anlage!P39&gt;AB$11,AB$11,Anlage!P39),IF($A39&gt;$Y$9,IF(Anlage!P39&gt;AB$10,AB$10,Anlage!P39),$Z$9)))))</f>
        <v>134</v>
      </c>
      <c r="Q39" s="2">
        <f>IF($A39&gt;$Y$13,Anlage!Q39,IF($A39&gt;$Y$12,IF(Anlage!Q39&gt;AC$13,AC$13,Anlage!Q39),IF($A39&gt;$Y$11,IF(Anlage!Q39&gt;AC$12,AC$12,Anlage!Q39),IF($A39&gt;$Y$10,IF(Anlage!Q39&gt;AC$11,AC$11,Anlage!Q39),IF($A39&gt;$Y$9,IF(Anlage!Q39&gt;AC$10,AC$10,Anlage!Q39),$Z$9)))))</f>
        <v>141</v>
      </c>
      <c r="R39" s="2">
        <f>IF($A39&gt;$Y$13,Anlage!R39,IF($A39&gt;$Y$12,IF(Anlage!R39&gt;AD$13,AD$13,Anlage!R39),IF($A39&gt;$Y$11,IF(Anlage!R39&gt;AD$12,AD$12,Anlage!R39),IF($A39&gt;$Y$10,IF(Anlage!R39&gt;AD$11,AD$11,Anlage!R39),IF($A39&gt;$Y$9,IF(Anlage!R39&gt;AD$10,AD$10,Anlage!R39),$Z$9)))))</f>
        <v>148</v>
      </c>
      <c r="S39" s="163">
        <f>IF($A39&gt;$Y$13,Anlage!S39,IF($A39&gt;$Y$12,IF(Anlage!S39&gt;Z$13,Z$13,Anlage!S39),IF($A39&gt;$Y$11,IF(Anlage!S39&gt;Z$12,Z$12,Anlage!S39),IF($A39&gt;$Y$10,IF(Anlage!S39&gt;Z$11,Z$11,Anlage!S39),IF($A39&gt;$Y$9,IF(Anlage!S39&gt;Z$10,Z$10,Anlage!S39),$Z$9)))))</f>
        <v>87</v>
      </c>
      <c r="T39" s="163">
        <f>IF($A39&gt;$Y$13,Anlage!T39,IF($A39&gt;$Y$12,IF(Anlage!T39&gt;AA$13,AA$13,Anlage!T39),IF($A39&gt;$Y$11,IF(Anlage!T39&gt;AA$12,AA$12,Anlage!T39),IF($A39&gt;$Y$10,IF(Anlage!T39&gt;AA$11,AA$11,Anlage!T39),IF($A39&gt;$Y$9,IF(Anlage!T39&gt;AA$10,AA$10,Anlage!T39),$Z$9)))))</f>
        <v>88</v>
      </c>
      <c r="U39" s="163">
        <f>IF($A39&gt;$Y$13,Anlage!U39,IF($A39&gt;$Y$12,IF(Anlage!U39&gt;AB$13,AB$13,Anlage!U39),IF($A39&gt;$Y$11,IF(Anlage!U39&gt;AB$12,AB$12,Anlage!U39),IF($A39&gt;$Y$10,IF(Anlage!U39&gt;AB$11,AB$11,Anlage!U39),IF($A39&gt;$Y$9,IF(Anlage!U39&gt;AB$10,AB$10,Anlage!U39),$Z$9)))))</f>
        <v>92</v>
      </c>
      <c r="V39" s="163">
        <f>IF($A39&gt;$Y$13,Anlage!V39,IF($A39&gt;$Y$12,IF(Anlage!V39&gt;AC$13,AC$13,Anlage!V39),IF($A39&gt;$Y$11,IF(Anlage!V39&gt;AC$12,AC$12,Anlage!V39),IF($A39&gt;$Y$10,IF(Anlage!V39&gt;AC$11,AC$11,Anlage!V39),IF($A39&gt;$Y$9,IF(Anlage!V39&gt;AC$10,AC$10,Anlage!V39),$Z$9)))))</f>
        <v>97</v>
      </c>
      <c r="W39" s="163">
        <f>IF($A39&gt;$Y$13,Anlage!W39,IF($A39&gt;$Y$12,IF(Anlage!W39&gt;AD$13,AD$13,Anlage!W39),IF($A39&gt;$Y$11,IF(Anlage!W39&gt;AD$12,AD$12,Anlage!W39),IF($A39&gt;$Y$10,IF(Anlage!W39&gt;AD$11,AD$11,Anlage!W39),IF($A39&gt;$Y$9,IF(Anlage!W39&gt;AD$10,AD$10,Anlage!W39),$Z$9)))))</f>
        <v>102</v>
      </c>
    </row>
    <row r="40" spans="1:23" x14ac:dyDescent="0.25">
      <c r="A40" s="323">
        <f>Eingabe!A85</f>
        <v>5201</v>
      </c>
      <c r="B40" s="152" t="s">
        <v>6</v>
      </c>
      <c r="C40" s="154">
        <f>Eingabe!D85</f>
        <v>5300</v>
      </c>
      <c r="D40" s="137">
        <f>IF($A40&gt;$Y$13,Anlage!D40,IF($A40&gt;$Y$12,IF(Anlage!D40&gt;Z$13,Z$13,Anlage!D40),IF($A40&gt;$Y$11,IF(Anlage!D40&gt;Z$12,Z$12,Anlage!D40),IF($A40&gt;$Y$10,IF(Anlage!D40&gt;Z$11,Z$11,Anlage!D40),IF($A40&gt;$Y$9,IF(Anlage!D40&gt;Z$10,Z$10,Anlage!D40),$Z$9)))))</f>
        <v>320</v>
      </c>
      <c r="E40" s="137">
        <f>IF($A40&gt;$Y$13,Anlage!E40,IF($A40&gt;$Y$12,IF(Anlage!E40&gt;AA$13,AA$13,Anlage!E40),IF($A40&gt;$Y$11,IF(Anlage!E40&gt;AA$12,AA$12,Anlage!E40),IF($A40&gt;$Y$10,IF(Anlage!E40&gt;AA$11,AA$11,Anlage!E40),IF($A40&gt;$Y$9,IF(Anlage!E40&gt;AA$10,AA$10,Anlage!E40),$Z$9)))))</f>
        <v>330</v>
      </c>
      <c r="F40" s="137">
        <f>IF($A40&gt;$Y$13,Anlage!F40,IF($A40&gt;$Y$12,IF(Anlage!F40&gt;AB$13,AB$13,Anlage!F40),IF($A40&gt;$Y$11,IF(Anlage!F40&gt;AB$12,AB$12,Anlage!F40),IF($A40&gt;$Y$10,IF(Anlage!F40&gt;AB$11,AB$11,Anlage!F40),IF($A40&gt;$Y$9,IF(Anlage!F40&gt;AB$10,AB$10,Anlage!F40),$Z$9)))))</f>
        <v>340</v>
      </c>
      <c r="G40" s="137">
        <f>IF($A40&gt;$Y$13,Anlage!G40,IF($A40&gt;$Y$12,IF(Anlage!G40&gt;AC$13,AC$13,Anlage!G40),IF($A40&gt;$Y$11,IF(Anlage!G40&gt;AC$12,AC$12,Anlage!G40),IF($A40&gt;$Y$10,IF(Anlage!G40&gt;AC$11,AC$11,Anlage!G40),IF($A40&gt;$Y$9,IF(Anlage!G40&gt;AC$10,AC$10,Anlage!G40),$Z$9)))))</f>
        <v>350</v>
      </c>
      <c r="H40" s="137">
        <f>IF($A40&gt;$Y$13,Anlage!H40,IF($A40&gt;$Y$12,IF(Anlage!H40&gt;AD$13,AD$13,Anlage!H40),IF($A40&gt;$Y$11,IF(Anlage!H40&gt;AD$12,AD$12,Anlage!H40),IF($A40&gt;$Y$10,IF(Anlage!H40&gt;AD$11,AD$11,Anlage!H40),IF($A40&gt;$Y$9,IF(Anlage!H40&gt;AD$10,AD$10,Anlage!H40),$Z$9)))))</f>
        <v>390</v>
      </c>
      <c r="I40" s="143">
        <f>IF($A40&gt;$Y$13,Anlage!I40,IF($A40&gt;$Y$12,IF(Anlage!I40&gt;Z$13,Z$13,Anlage!I40),IF($A40&gt;$Y$11,IF(Anlage!I40&gt;Z$12,Z$12,Anlage!I40),IF($A40&gt;$Y$10,IF(Anlage!I40&gt;Z$11,Z$11,Anlage!I40),IF($A40&gt;$Y$9,IF(Anlage!I40&gt;Z$10,Z$10,Anlage!I40),$Z$9)))))</f>
        <v>210</v>
      </c>
      <c r="J40" s="143">
        <f>IF($A40&gt;$Y$13,Anlage!J40,IF($A40&gt;$Y$12,IF(Anlage!J40&gt;AA$13,AA$13,Anlage!J40),IF($A40&gt;$Y$11,IF(Anlage!J40&gt;AA$12,AA$12,Anlage!J40),IF($A40&gt;$Y$10,IF(Anlage!J40&gt;AA$11,AA$11,Anlage!J40),IF($A40&gt;$Y$9,IF(Anlage!J40&gt;AA$10,AA$10,Anlage!J40),$Z$9)))))</f>
        <v>214</v>
      </c>
      <c r="K40" s="143">
        <f>IF($A40&gt;$Y$13,Anlage!K40,IF($A40&gt;$Y$12,IF(Anlage!K40&gt;AB$13,AB$13,Anlage!K40),IF($A40&gt;$Y$11,IF(Anlage!K40&gt;AB$12,AB$12,Anlage!K40),IF($A40&gt;$Y$10,IF(Anlage!K40&gt;AB$11,AB$11,Anlage!K40),IF($A40&gt;$Y$9,IF(Anlage!K40&gt;AB$10,AB$10,Anlage!K40),$Z$9)))))</f>
        <v>225</v>
      </c>
      <c r="L40" s="143">
        <f>IF($A40&gt;$Y$13,Anlage!L40,IF($A40&gt;$Y$12,IF(Anlage!L40&gt;AC$13,AC$13,Anlage!L40),IF($A40&gt;$Y$11,IF(Anlage!L40&gt;AC$12,AC$12,Anlage!L40),IF($A40&gt;$Y$10,IF(Anlage!L40&gt;AC$11,AC$11,Anlage!L40),IF($A40&gt;$Y$9,IF(Anlage!L40&gt;AC$10,AC$10,Anlage!L40),$Z$9)))))</f>
        <v>236</v>
      </c>
      <c r="M40" s="143">
        <f>IF($A40&gt;$Y$13,Anlage!M40,IF($A40&gt;$Y$12,IF(Anlage!M40&gt;AD$13,AD$13,Anlage!M40),IF($A40&gt;$Y$11,IF(Anlage!M40&gt;AD$12,AD$12,Anlage!M40),IF($A40&gt;$Y$10,IF(Anlage!M40&gt;AD$11,AD$11,Anlage!M40),IF($A40&gt;$Y$9,IF(Anlage!M40&gt;AD$10,AD$10,Anlage!M40),$Z$9)))))</f>
        <v>248</v>
      </c>
      <c r="N40" s="2">
        <f>IF($A40&gt;$Y$13,Anlage!N40,IF($A40&gt;$Y$12,IF(Anlage!N40&gt;Z$13,Z$13,Anlage!N40),IF($A40&gt;$Y$11,IF(Anlage!N40&gt;Z$12,Z$12,Anlage!N40),IF($A40&gt;$Y$10,IF(Anlage!N40&gt;Z$11,Z$11,Anlage!N40),IF($A40&gt;$Y$9,IF(Anlage!N40&gt;Z$10,Z$10,Anlage!N40),$Z$9)))))</f>
        <v>130</v>
      </c>
      <c r="O40" s="2">
        <f>IF($A40&gt;$Y$13,Anlage!O40,IF($A40&gt;$Y$12,IF(Anlage!O40&gt;AA$13,AA$13,Anlage!O40),IF($A40&gt;$Y$11,IF(Anlage!O40&gt;AA$12,AA$12,Anlage!O40),IF($A40&gt;$Y$10,IF(Anlage!O40&gt;AA$11,AA$11,Anlage!O40),IF($A40&gt;$Y$9,IF(Anlage!O40&gt;AA$10,AA$10,Anlage!O40),$Z$9)))))</f>
        <v>133</v>
      </c>
      <c r="P40" s="2">
        <f>IF($A40&gt;$Y$13,Anlage!P40,IF($A40&gt;$Y$12,IF(Anlage!P40&gt;AB$13,AB$13,Anlage!P40),IF($A40&gt;$Y$11,IF(Anlage!P40&gt;AB$12,AB$12,Anlage!P40),IF($A40&gt;$Y$10,IF(Anlage!P40&gt;AB$11,AB$11,Anlage!P40),IF($A40&gt;$Y$9,IF(Anlage!P40&gt;AB$10,AB$10,Anlage!P40),$Z$9)))))</f>
        <v>139</v>
      </c>
      <c r="Q40" s="2">
        <f>IF($A40&gt;$Y$13,Anlage!Q40,IF($A40&gt;$Y$12,IF(Anlage!Q40&gt;AC$13,AC$13,Anlage!Q40),IF($A40&gt;$Y$11,IF(Anlage!Q40&gt;AC$12,AC$12,Anlage!Q40),IF($A40&gt;$Y$10,IF(Anlage!Q40&gt;AC$11,AC$11,Anlage!Q40),IF($A40&gt;$Y$9,IF(Anlage!Q40&gt;AC$10,AC$10,Anlage!Q40),$Z$9)))))</f>
        <v>146</v>
      </c>
      <c r="R40" s="2">
        <f>IF($A40&gt;$Y$13,Anlage!R40,IF($A40&gt;$Y$12,IF(Anlage!R40&gt;AD$13,AD$13,Anlage!R40),IF($A40&gt;$Y$11,IF(Anlage!R40&gt;AD$12,AD$12,Anlage!R40),IF($A40&gt;$Y$10,IF(Anlage!R40&gt;AD$11,AD$11,Anlage!R40),IF($A40&gt;$Y$9,IF(Anlage!R40&gt;AD$10,AD$10,Anlage!R40),$Z$9)))))</f>
        <v>154</v>
      </c>
      <c r="S40" s="163">
        <f>IF($A40&gt;$Y$13,Anlage!S40,IF($A40&gt;$Y$12,IF(Anlage!S40&gt;Z$13,Z$13,Anlage!S40),IF($A40&gt;$Y$11,IF(Anlage!S40&gt;Z$12,Z$12,Anlage!S40),IF($A40&gt;$Y$10,IF(Anlage!S40&gt;Z$11,Z$11,Anlage!S40),IF($A40&gt;$Y$9,IF(Anlage!S40&gt;Z$10,Z$10,Anlage!S40),$Z$9)))))</f>
        <v>90</v>
      </c>
      <c r="T40" s="163">
        <f>IF($A40&gt;$Y$13,Anlage!T40,IF($A40&gt;$Y$12,IF(Anlage!T40&gt;AA$13,AA$13,Anlage!T40),IF($A40&gt;$Y$11,IF(Anlage!T40&gt;AA$12,AA$12,Anlage!T40),IF($A40&gt;$Y$10,IF(Anlage!T40&gt;AA$11,AA$11,Anlage!T40),IF($A40&gt;$Y$9,IF(Anlage!T40&gt;AA$10,AA$10,Anlage!T40),$Z$9)))))</f>
        <v>92</v>
      </c>
      <c r="U40" s="163">
        <f>IF($A40&gt;$Y$13,Anlage!U40,IF($A40&gt;$Y$12,IF(Anlage!U40&gt;AB$13,AB$13,Anlage!U40),IF($A40&gt;$Y$11,IF(Anlage!U40&gt;AB$12,AB$12,Anlage!U40),IF($A40&gt;$Y$10,IF(Anlage!U40&gt;AB$11,AB$11,Anlage!U40),IF($A40&gt;$Y$9,IF(Anlage!U40&gt;AB$10,AB$10,Anlage!U40),$Z$9)))))</f>
        <v>96</v>
      </c>
      <c r="V40" s="163">
        <f>IF($A40&gt;$Y$13,Anlage!V40,IF($A40&gt;$Y$12,IF(Anlage!V40&gt;AC$13,AC$13,Anlage!V40),IF($A40&gt;$Y$11,IF(Anlage!V40&gt;AC$12,AC$12,Anlage!V40),IF($A40&gt;$Y$10,IF(Anlage!V40&gt;AC$11,AC$11,Anlage!V40),IF($A40&gt;$Y$9,IF(Anlage!V40&gt;AC$10,AC$10,Anlage!V40),$Z$9)))))</f>
        <v>101</v>
      </c>
      <c r="W40" s="163">
        <f>IF($A40&gt;$Y$13,Anlage!W40,IF($A40&gt;$Y$12,IF(Anlage!W40&gt;AD$13,AD$13,Anlage!W40),IF($A40&gt;$Y$11,IF(Anlage!W40&gt;AD$12,AD$12,Anlage!W40),IF($A40&gt;$Y$10,IF(Anlage!W40&gt;AD$11,AD$11,Anlage!W40),IF($A40&gt;$Y$9,IF(Anlage!W40&gt;AD$10,AD$10,Anlage!W40),$Z$9)))))</f>
        <v>106</v>
      </c>
    </row>
    <row r="41" spans="1:23" x14ac:dyDescent="0.25">
      <c r="A41" s="323">
        <f>Eingabe!A86</f>
        <v>5301</v>
      </c>
      <c r="B41" s="152" t="s">
        <v>6</v>
      </c>
      <c r="C41" s="154">
        <f>Eingabe!D86</f>
        <v>5400</v>
      </c>
      <c r="D41" s="137">
        <f>IF($A41&gt;$Y$13,Anlage!D41,IF($A41&gt;$Y$12,IF(Anlage!D41&gt;Z$13,Z$13,Anlage!D41),IF($A41&gt;$Y$11,IF(Anlage!D41&gt;Z$12,Z$12,Anlage!D41),IF($A41&gt;$Y$10,IF(Anlage!D41&gt;Z$11,Z$11,Anlage!D41),IF($A41&gt;$Y$9,IF(Anlage!D41&gt;Z$10,Z$10,Anlage!D41),$Z$9)))))</f>
        <v>320</v>
      </c>
      <c r="E41" s="137">
        <f>IF($A41&gt;$Y$13,Anlage!E41,IF($A41&gt;$Y$12,IF(Anlage!E41&gt;AA$13,AA$13,Anlage!E41),IF($A41&gt;$Y$11,IF(Anlage!E41&gt;AA$12,AA$12,Anlage!E41),IF($A41&gt;$Y$10,IF(Anlage!E41&gt;AA$11,AA$11,Anlage!E41),IF($A41&gt;$Y$9,IF(Anlage!E41&gt;AA$10,AA$10,Anlage!E41),$Z$9)))))</f>
        <v>330</v>
      </c>
      <c r="F41" s="137">
        <f>IF($A41&gt;$Y$13,Anlage!F41,IF($A41&gt;$Y$12,IF(Anlage!F41&gt;AB$13,AB$13,Anlage!F41),IF($A41&gt;$Y$11,IF(Anlage!F41&gt;AB$12,AB$12,Anlage!F41),IF($A41&gt;$Y$10,IF(Anlage!F41&gt;AB$11,AB$11,Anlage!F41),IF($A41&gt;$Y$9,IF(Anlage!F41&gt;AB$10,AB$10,Anlage!F41),$Z$9)))))</f>
        <v>340</v>
      </c>
      <c r="G41" s="137">
        <f>IF($A41&gt;$Y$13,Anlage!G41,IF($A41&gt;$Y$12,IF(Anlage!G41&gt;AC$13,AC$13,Anlage!G41),IF($A41&gt;$Y$11,IF(Anlage!G41&gt;AC$12,AC$12,Anlage!G41),IF($A41&gt;$Y$10,IF(Anlage!G41&gt;AC$11,AC$11,Anlage!G41),IF($A41&gt;$Y$9,IF(Anlage!G41&gt;AC$10,AC$10,Anlage!G41),$Z$9)))))</f>
        <v>350</v>
      </c>
      <c r="H41" s="137">
        <f>IF($A41&gt;$Y$13,Anlage!H41,IF($A41&gt;$Y$12,IF(Anlage!H41&gt;AD$13,AD$13,Anlage!H41),IF($A41&gt;$Y$11,IF(Anlage!H41&gt;AD$12,AD$12,Anlage!H41),IF($A41&gt;$Y$10,IF(Anlage!H41&gt;AD$11,AD$11,Anlage!H41),IF($A41&gt;$Y$9,IF(Anlage!H41&gt;AD$10,AD$10,Anlage!H41),$Z$9)))))</f>
        <v>390</v>
      </c>
      <c r="I41" s="143">
        <f>IF($A41&gt;$Y$13,Anlage!I41,IF($A41&gt;$Y$12,IF(Anlage!I41&gt;Z$13,Z$13,Anlage!I41),IF($A41&gt;$Y$11,IF(Anlage!I41&gt;Z$12,Z$12,Anlage!I41),IF($A41&gt;$Y$10,IF(Anlage!I41&gt;Z$11,Z$11,Anlage!I41),IF($A41&gt;$Y$9,IF(Anlage!I41&gt;Z$10,Z$10,Anlage!I41),$Z$9)))))</f>
        <v>218</v>
      </c>
      <c r="J41" s="143">
        <f>IF($A41&gt;$Y$13,Anlage!J41,IF($A41&gt;$Y$12,IF(Anlage!J41&gt;AA$13,AA$13,Anlage!J41),IF($A41&gt;$Y$11,IF(Anlage!J41&gt;AA$12,AA$12,Anlage!J41),IF($A41&gt;$Y$10,IF(Anlage!J41&gt;AA$11,AA$11,Anlage!J41),IF($A41&gt;$Y$9,IF(Anlage!J41&gt;AA$10,AA$10,Anlage!J41),$Z$9)))))</f>
        <v>222</v>
      </c>
      <c r="K41" s="143">
        <f>IF($A41&gt;$Y$13,Anlage!K41,IF($A41&gt;$Y$12,IF(Anlage!K41&gt;AB$13,AB$13,Anlage!K41),IF($A41&gt;$Y$11,IF(Anlage!K41&gt;AB$12,AB$12,Anlage!K41),IF($A41&gt;$Y$10,IF(Anlage!K41&gt;AB$11,AB$11,Anlage!K41),IF($A41&gt;$Y$9,IF(Anlage!K41&gt;AB$10,AB$10,Anlage!K41),$Z$9)))))</f>
        <v>233</v>
      </c>
      <c r="L41" s="143">
        <f>IF($A41&gt;$Y$13,Anlage!L41,IF($A41&gt;$Y$12,IF(Anlage!L41&gt;AC$13,AC$13,Anlage!L41),IF($A41&gt;$Y$11,IF(Anlage!L41&gt;AC$12,AC$12,Anlage!L41),IF($A41&gt;$Y$10,IF(Anlage!L41&gt;AC$11,AC$11,Anlage!L41),IF($A41&gt;$Y$9,IF(Anlage!L41&gt;AC$10,AC$10,Anlage!L41),$Z$9)))))</f>
        <v>245</v>
      </c>
      <c r="M41" s="143">
        <f>IF($A41&gt;$Y$13,Anlage!M41,IF($A41&gt;$Y$12,IF(Anlage!M41&gt;AD$13,AD$13,Anlage!M41),IF($A41&gt;$Y$11,IF(Anlage!M41&gt;AD$12,AD$12,Anlage!M41),IF($A41&gt;$Y$10,IF(Anlage!M41&gt;AD$11,AD$11,Anlage!M41),IF($A41&gt;$Y$9,IF(Anlage!M41&gt;AD$10,AD$10,Anlage!M41),$Z$9)))))</f>
        <v>257</v>
      </c>
      <c r="N41" s="2">
        <f>IF($A41&gt;$Y$13,Anlage!N41,IF($A41&gt;$Y$12,IF(Anlage!N41&gt;Z$13,Z$13,Anlage!N41),IF($A41&gt;$Y$11,IF(Anlage!N41&gt;Z$12,Z$12,Anlage!N41),IF($A41&gt;$Y$10,IF(Anlage!N41&gt;Z$11,Z$11,Anlage!N41),IF($A41&gt;$Y$9,IF(Anlage!N41&gt;Z$10,Z$10,Anlage!N41),$Z$9)))))</f>
        <v>135</v>
      </c>
      <c r="O41" s="2">
        <f>IF($A41&gt;$Y$13,Anlage!O41,IF($A41&gt;$Y$12,IF(Anlage!O41&gt;AA$13,AA$13,Anlage!O41),IF($A41&gt;$Y$11,IF(Anlage!O41&gt;AA$12,AA$12,Anlage!O41),IF($A41&gt;$Y$10,IF(Anlage!O41&gt;AA$11,AA$11,Anlage!O41),IF($A41&gt;$Y$9,IF(Anlage!O41&gt;AA$10,AA$10,Anlage!O41),$Z$9)))))</f>
        <v>138</v>
      </c>
      <c r="P41" s="2">
        <f>IF($A41&gt;$Y$13,Anlage!P41,IF($A41&gt;$Y$12,IF(Anlage!P41&gt;AB$13,AB$13,Anlage!P41),IF($A41&gt;$Y$11,IF(Anlage!P41&gt;AB$12,AB$12,Anlage!P41),IF($A41&gt;$Y$10,IF(Anlage!P41&gt;AB$11,AB$11,Anlage!P41),IF($A41&gt;$Y$9,IF(Anlage!P41&gt;AB$10,AB$10,Anlage!P41),$Z$9)))))</f>
        <v>145</v>
      </c>
      <c r="Q41" s="2">
        <f>IF($A41&gt;$Y$13,Anlage!Q41,IF($A41&gt;$Y$12,IF(Anlage!Q41&gt;AC$13,AC$13,Anlage!Q41),IF($A41&gt;$Y$11,IF(Anlage!Q41&gt;AC$12,AC$12,Anlage!Q41),IF($A41&gt;$Y$10,IF(Anlage!Q41&gt;AC$11,AC$11,Anlage!Q41),IF($A41&gt;$Y$9,IF(Anlage!Q41&gt;AC$10,AC$10,Anlage!Q41),$Z$9)))))</f>
        <v>152</v>
      </c>
      <c r="R41" s="2">
        <f>IF($A41&gt;$Y$13,Anlage!R41,IF($A41&gt;$Y$12,IF(Anlage!R41&gt;AD$13,AD$13,Anlage!R41),IF($A41&gt;$Y$11,IF(Anlage!R41&gt;AD$12,AD$12,Anlage!R41),IF($A41&gt;$Y$10,IF(Anlage!R41&gt;AD$11,AD$11,Anlage!R41),IF($A41&gt;$Y$9,IF(Anlage!R41&gt;AD$10,AD$10,Anlage!R41),$Z$9)))))</f>
        <v>159</v>
      </c>
      <c r="S41" s="163">
        <f>IF($A41&gt;$Y$13,Anlage!S41,IF($A41&gt;$Y$12,IF(Anlage!S41&gt;Z$13,Z$13,Anlage!S41),IF($A41&gt;$Y$11,IF(Anlage!S41&gt;Z$12,Z$12,Anlage!S41),IF($A41&gt;$Y$10,IF(Anlage!S41&gt;Z$11,Z$11,Anlage!S41),IF($A41&gt;$Y$9,IF(Anlage!S41&gt;Z$10,Z$10,Anlage!S41),$Z$9)))))</f>
        <v>94</v>
      </c>
      <c r="T41" s="163">
        <f>IF($A41&gt;$Y$13,Anlage!T41,IF($A41&gt;$Y$12,IF(Anlage!T41&gt;AA$13,AA$13,Anlage!T41),IF($A41&gt;$Y$11,IF(Anlage!T41&gt;AA$12,AA$12,Anlage!T41),IF($A41&gt;$Y$10,IF(Anlage!T41&gt;AA$11,AA$11,Anlage!T41),IF($A41&gt;$Y$9,IF(Anlage!T41&gt;AA$10,AA$10,Anlage!T41),$Z$9)))))</f>
        <v>96</v>
      </c>
      <c r="U41" s="163">
        <f>IF($A41&gt;$Y$13,Anlage!U41,IF($A41&gt;$Y$12,IF(Anlage!U41&gt;AB$13,AB$13,Anlage!U41),IF($A41&gt;$Y$11,IF(Anlage!U41&gt;AB$12,AB$12,Anlage!U41),IF($A41&gt;$Y$10,IF(Anlage!U41&gt;AB$11,AB$11,Anlage!U41),IF($A41&gt;$Y$9,IF(Anlage!U41&gt;AB$10,AB$10,Anlage!U41),$Z$9)))))</f>
        <v>100</v>
      </c>
      <c r="V41" s="163">
        <f>IF($A41&gt;$Y$13,Anlage!V41,IF($A41&gt;$Y$12,IF(Anlage!V41&gt;AC$13,AC$13,Anlage!V41),IF($A41&gt;$Y$11,IF(Anlage!V41&gt;AC$12,AC$12,Anlage!V41),IF($A41&gt;$Y$10,IF(Anlage!V41&gt;AC$11,AC$11,Anlage!V41),IF($A41&gt;$Y$9,IF(Anlage!V41&gt;AC$10,AC$10,Anlage!V41),$Z$9)))))</f>
        <v>105</v>
      </c>
      <c r="W41" s="163">
        <f>IF($A41&gt;$Y$13,Anlage!W41,IF($A41&gt;$Y$12,IF(Anlage!W41&gt;AD$13,AD$13,Anlage!W41),IF($A41&gt;$Y$11,IF(Anlage!W41&gt;AD$12,AD$12,Anlage!W41),IF($A41&gt;$Y$10,IF(Anlage!W41&gt;AD$11,AD$11,Anlage!W41),IF($A41&gt;$Y$9,IF(Anlage!W41&gt;AD$10,AD$10,Anlage!W41),$Z$9)))))</f>
        <v>111</v>
      </c>
    </row>
    <row r="42" spans="1:23" x14ac:dyDescent="0.25">
      <c r="A42" s="323">
        <f>Eingabe!A87</f>
        <v>5401</v>
      </c>
      <c r="B42" s="152" t="s">
        <v>6</v>
      </c>
      <c r="C42" s="154">
        <f>Eingabe!D87</f>
        <v>5500</v>
      </c>
      <c r="D42" s="137">
        <f>IF($A42&gt;$Y$13,Anlage!D42,IF($A42&gt;$Y$12,IF(Anlage!D42&gt;Z$13,Z$13,Anlage!D42),IF($A42&gt;$Y$11,IF(Anlage!D42&gt;Z$12,Z$12,Anlage!D42),IF($A42&gt;$Y$10,IF(Anlage!D42&gt;Z$11,Z$11,Anlage!D42),IF($A42&gt;$Y$9,IF(Anlage!D42&gt;Z$10,Z$10,Anlage!D42),$Z$9)))))</f>
        <v>320</v>
      </c>
      <c r="E42" s="137">
        <f>IF($A42&gt;$Y$13,Anlage!E42,IF($A42&gt;$Y$12,IF(Anlage!E42&gt;AA$13,AA$13,Anlage!E42),IF($A42&gt;$Y$11,IF(Anlage!E42&gt;AA$12,AA$12,Anlage!E42),IF($A42&gt;$Y$10,IF(Anlage!E42&gt;AA$11,AA$11,Anlage!E42),IF($A42&gt;$Y$9,IF(Anlage!E42&gt;AA$10,AA$10,Anlage!E42),$Z$9)))))</f>
        <v>330</v>
      </c>
      <c r="F42" s="137">
        <f>IF($A42&gt;$Y$13,Anlage!F42,IF($A42&gt;$Y$12,IF(Anlage!F42&gt;AB$13,AB$13,Anlage!F42),IF($A42&gt;$Y$11,IF(Anlage!F42&gt;AB$12,AB$12,Anlage!F42),IF($A42&gt;$Y$10,IF(Anlage!F42&gt;AB$11,AB$11,Anlage!F42),IF($A42&gt;$Y$9,IF(Anlage!F42&gt;AB$10,AB$10,Anlage!F42),$Z$9)))))</f>
        <v>340</v>
      </c>
      <c r="G42" s="137">
        <f>IF($A42&gt;$Y$13,Anlage!G42,IF($A42&gt;$Y$12,IF(Anlage!G42&gt;AC$13,AC$13,Anlage!G42),IF($A42&gt;$Y$11,IF(Anlage!G42&gt;AC$12,AC$12,Anlage!G42),IF($A42&gt;$Y$10,IF(Anlage!G42&gt;AC$11,AC$11,Anlage!G42),IF($A42&gt;$Y$9,IF(Anlage!G42&gt;AC$10,AC$10,Anlage!G42),$Z$9)))))</f>
        <v>350</v>
      </c>
      <c r="H42" s="137">
        <f>IF($A42&gt;$Y$13,Anlage!H42,IF($A42&gt;$Y$12,IF(Anlage!H42&gt;AD$13,AD$13,Anlage!H42),IF($A42&gt;$Y$11,IF(Anlage!H42&gt;AD$12,AD$12,Anlage!H42),IF($A42&gt;$Y$10,IF(Anlage!H42&gt;AD$11,AD$11,Anlage!H42),IF($A42&gt;$Y$9,IF(Anlage!H42&gt;AD$10,AD$10,Anlage!H42),$Z$9)))))</f>
        <v>390</v>
      </c>
      <c r="I42" s="143">
        <f>IF($A42&gt;$Y$13,Anlage!I42,IF($A42&gt;$Y$12,IF(Anlage!I42&gt;Z$13,Z$13,Anlage!I42),IF($A42&gt;$Y$11,IF(Anlage!I42&gt;Z$12,Z$12,Anlage!I42),IF($A42&gt;$Y$10,IF(Anlage!I42&gt;Z$11,Z$11,Anlage!I42),IF($A42&gt;$Y$9,IF(Anlage!I42&gt;Z$10,Z$10,Anlage!I42),$Z$9)))))</f>
        <v>225</v>
      </c>
      <c r="J42" s="143">
        <f>IF($A42&gt;$Y$13,Anlage!J42,IF($A42&gt;$Y$12,IF(Anlage!J42&gt;AA$13,AA$13,Anlage!J42),IF($A42&gt;$Y$11,IF(Anlage!J42&gt;AA$12,AA$12,Anlage!J42),IF($A42&gt;$Y$10,IF(Anlage!J42&gt;AA$11,AA$11,Anlage!J42),IF($A42&gt;$Y$9,IF(Anlage!J42&gt;AA$10,AA$10,Anlage!J42),$Z$9)))))</f>
        <v>230</v>
      </c>
      <c r="K42" s="143">
        <f>IF($A42&gt;$Y$13,Anlage!K42,IF($A42&gt;$Y$12,IF(Anlage!K42&gt;AB$13,AB$13,Anlage!K42),IF($A42&gt;$Y$11,IF(Anlage!K42&gt;AB$12,AB$12,Anlage!K42),IF($A42&gt;$Y$10,IF(Anlage!K42&gt;AB$11,AB$11,Anlage!K42),IF($A42&gt;$Y$9,IF(Anlage!K42&gt;AB$10,AB$10,Anlage!K42),$Z$9)))))</f>
        <v>241</v>
      </c>
      <c r="L42" s="143">
        <f>IF($A42&gt;$Y$13,Anlage!L42,IF($A42&gt;$Y$12,IF(Anlage!L42&gt;AC$13,AC$13,Anlage!L42),IF($A42&gt;$Y$11,IF(Anlage!L42&gt;AC$12,AC$12,Anlage!L42),IF($A42&gt;$Y$10,IF(Anlage!L42&gt;AC$11,AC$11,Anlage!L42),IF($A42&gt;$Y$9,IF(Anlage!L42&gt;AC$10,AC$10,Anlage!L42),$Z$9)))))</f>
        <v>253</v>
      </c>
      <c r="M42" s="143">
        <f>IF($A42&gt;$Y$13,Anlage!M42,IF($A42&gt;$Y$12,IF(Anlage!M42&gt;AD$13,AD$13,Anlage!M42),IF($A42&gt;$Y$11,IF(Anlage!M42&gt;AD$12,AD$12,Anlage!M42),IF($A42&gt;$Y$10,IF(Anlage!M42&gt;AD$11,AD$11,Anlage!M42),IF($A42&gt;$Y$9,IF(Anlage!M42&gt;AD$10,AD$10,Anlage!M42),$Z$9)))))</f>
        <v>266</v>
      </c>
      <c r="N42" s="2">
        <f>IF($A42&gt;$Y$13,Anlage!N42,IF($A42&gt;$Y$12,IF(Anlage!N42&gt;Z$13,Z$13,Anlage!N42),IF($A42&gt;$Y$11,IF(Anlage!N42&gt;Z$12,Z$12,Anlage!N42),IF($A42&gt;$Y$10,IF(Anlage!N42&gt;Z$11,Z$11,Anlage!N42),IF($A42&gt;$Y$9,IF(Anlage!N42&gt;Z$10,Z$10,Anlage!N42),$Z$9)))))</f>
        <v>140</v>
      </c>
      <c r="O42" s="2">
        <f>IF($A42&gt;$Y$13,Anlage!O42,IF($A42&gt;$Y$12,IF(Anlage!O42&gt;AA$13,AA$13,Anlage!O42),IF($A42&gt;$Y$11,IF(Anlage!O42&gt;AA$12,AA$12,Anlage!O42),IF($A42&gt;$Y$10,IF(Anlage!O42&gt;AA$11,AA$11,Anlage!O42),IF($A42&gt;$Y$9,IF(Anlage!O42&gt;AA$10,AA$10,Anlage!O42),$Z$9)))))</f>
        <v>143</v>
      </c>
      <c r="P42" s="2">
        <f>IF($A42&gt;$Y$13,Anlage!P42,IF($A42&gt;$Y$12,IF(Anlage!P42&gt;AB$13,AB$13,Anlage!P42),IF($A42&gt;$Y$11,IF(Anlage!P42&gt;AB$12,AB$12,Anlage!P42),IF($A42&gt;$Y$10,IF(Anlage!P42&gt;AB$11,AB$11,Anlage!P42),IF($A42&gt;$Y$9,IF(Anlage!P42&gt;AB$10,AB$10,Anlage!P42),$Z$9)))))</f>
        <v>150</v>
      </c>
      <c r="Q42" s="2">
        <f>IF($A42&gt;$Y$13,Anlage!Q42,IF($A42&gt;$Y$12,IF(Anlage!Q42&gt;AC$13,AC$13,Anlage!Q42),IF($A42&gt;$Y$11,IF(Anlage!Q42&gt;AC$12,AC$12,Anlage!Q42),IF($A42&gt;$Y$10,IF(Anlage!Q42&gt;AC$11,AC$11,Anlage!Q42),IF($A42&gt;$Y$9,IF(Anlage!Q42&gt;AC$10,AC$10,Anlage!Q42),$Z$9)))))</f>
        <v>157</v>
      </c>
      <c r="R42" s="2">
        <f>IF($A42&gt;$Y$13,Anlage!R42,IF($A42&gt;$Y$12,IF(Anlage!R42&gt;AD$13,AD$13,Anlage!R42),IF($A42&gt;$Y$11,IF(Anlage!R42&gt;AD$12,AD$12,Anlage!R42),IF($A42&gt;$Y$10,IF(Anlage!R42&gt;AD$11,AD$11,Anlage!R42),IF($A42&gt;$Y$9,IF(Anlage!R42&gt;AD$10,AD$10,Anlage!R42),$Z$9)))))</f>
        <v>165</v>
      </c>
      <c r="S42" s="163">
        <f>IF($A42&gt;$Y$13,Anlage!S42,IF($A42&gt;$Y$12,IF(Anlage!S42&gt;Z$13,Z$13,Anlage!S42),IF($A42&gt;$Y$11,IF(Anlage!S42&gt;Z$12,Z$12,Anlage!S42),IF($A42&gt;$Y$10,IF(Anlage!S42&gt;Z$11,Z$11,Anlage!S42),IF($A42&gt;$Y$9,IF(Anlage!S42&gt;Z$10,Z$10,Anlage!S42),$Z$9)))))</f>
        <v>98</v>
      </c>
      <c r="T42" s="163">
        <f>IF($A42&gt;$Y$13,Anlage!T42,IF($A42&gt;$Y$12,IF(Anlage!T42&gt;AA$13,AA$13,Anlage!T42),IF($A42&gt;$Y$11,IF(Anlage!T42&gt;AA$12,AA$12,Anlage!T42),IF($A42&gt;$Y$10,IF(Anlage!T42&gt;AA$11,AA$11,Anlage!T42),IF($A42&gt;$Y$9,IF(Anlage!T42&gt;AA$10,AA$10,Anlage!T42),$Z$9)))))</f>
        <v>99</v>
      </c>
      <c r="U42" s="163">
        <f>IF($A42&gt;$Y$13,Anlage!U42,IF($A42&gt;$Y$12,IF(Anlage!U42&gt;AB$13,AB$13,Anlage!U42),IF($A42&gt;$Y$11,IF(Anlage!U42&gt;AB$12,AB$12,Anlage!U42),IF($A42&gt;$Y$10,IF(Anlage!U42&gt;AB$11,AB$11,Anlage!U42),IF($A42&gt;$Y$9,IF(Anlage!U42&gt;AB$10,AB$10,Anlage!U42),$Z$9)))))</f>
        <v>104</v>
      </c>
      <c r="V42" s="163">
        <f>IF($A42&gt;$Y$13,Anlage!V42,IF($A42&gt;$Y$12,IF(Anlage!V42&gt;AC$13,AC$13,Anlage!V42),IF($A42&gt;$Y$11,IF(Anlage!V42&gt;AC$12,AC$12,Anlage!V42),IF($A42&gt;$Y$10,IF(Anlage!V42&gt;AC$11,AC$11,Anlage!V42),IF($A42&gt;$Y$9,IF(Anlage!V42&gt;AC$10,AC$10,Anlage!V42),$Z$9)))))</f>
        <v>110</v>
      </c>
      <c r="W42" s="163">
        <f>IF($A42&gt;$Y$13,Anlage!W42,IF($A42&gt;$Y$12,IF(Anlage!W42&gt;AD$13,AD$13,Anlage!W42),IF($A42&gt;$Y$11,IF(Anlage!W42&gt;AD$12,AD$12,Anlage!W42),IF($A42&gt;$Y$10,IF(Anlage!W42&gt;AD$11,AD$11,Anlage!W42),IF($A42&gt;$Y$9,IF(Anlage!W42&gt;AD$10,AD$10,Anlage!W42),$Z$9)))))</f>
        <v>115</v>
      </c>
    </row>
    <row r="43" spans="1:23" x14ac:dyDescent="0.25">
      <c r="A43" s="323">
        <f>Eingabe!A88</f>
        <v>5501</v>
      </c>
      <c r="B43" s="152" t="s">
        <v>6</v>
      </c>
      <c r="C43" s="154">
        <f>Eingabe!D88</f>
        <v>5600</v>
      </c>
      <c r="D43" s="137">
        <f>IF($A43&gt;$Y$13,Anlage!D43,IF($A43&gt;$Y$12,IF(Anlage!D43&gt;Z$13,Z$13,Anlage!D43),IF($A43&gt;$Y$11,IF(Anlage!D43&gt;Z$12,Z$12,Anlage!D43),IF($A43&gt;$Y$10,IF(Anlage!D43&gt;Z$11,Z$11,Anlage!D43),IF($A43&gt;$Y$9,IF(Anlage!D43&gt;Z$10,Z$10,Anlage!D43),$Z$9)))))</f>
        <v>320</v>
      </c>
      <c r="E43" s="137">
        <f>IF($A43&gt;$Y$13,Anlage!E43,IF($A43&gt;$Y$12,IF(Anlage!E43&gt;AA$13,AA$13,Anlage!E43),IF($A43&gt;$Y$11,IF(Anlage!E43&gt;AA$12,AA$12,Anlage!E43),IF($A43&gt;$Y$10,IF(Anlage!E43&gt;AA$11,AA$11,Anlage!E43),IF($A43&gt;$Y$9,IF(Anlage!E43&gt;AA$10,AA$10,Anlage!E43),$Z$9)))))</f>
        <v>330</v>
      </c>
      <c r="F43" s="137">
        <f>IF($A43&gt;$Y$13,Anlage!F43,IF($A43&gt;$Y$12,IF(Anlage!F43&gt;AB$13,AB$13,Anlage!F43),IF($A43&gt;$Y$11,IF(Anlage!F43&gt;AB$12,AB$12,Anlage!F43),IF($A43&gt;$Y$10,IF(Anlage!F43&gt;AB$11,AB$11,Anlage!F43),IF($A43&gt;$Y$9,IF(Anlage!F43&gt;AB$10,AB$10,Anlage!F43),$Z$9)))))</f>
        <v>340</v>
      </c>
      <c r="G43" s="137">
        <f>IF($A43&gt;$Y$13,Anlage!G43,IF($A43&gt;$Y$12,IF(Anlage!G43&gt;AC$13,AC$13,Anlage!G43),IF($A43&gt;$Y$11,IF(Anlage!G43&gt;AC$12,AC$12,Anlage!G43),IF($A43&gt;$Y$10,IF(Anlage!G43&gt;AC$11,AC$11,Anlage!G43),IF($A43&gt;$Y$9,IF(Anlage!G43&gt;AC$10,AC$10,Anlage!G43),$Z$9)))))</f>
        <v>350</v>
      </c>
      <c r="H43" s="137">
        <f>IF($A43&gt;$Y$13,Anlage!H43,IF($A43&gt;$Y$12,IF(Anlage!H43&gt;AD$13,AD$13,Anlage!H43),IF($A43&gt;$Y$11,IF(Anlage!H43&gt;AD$12,AD$12,Anlage!H43),IF($A43&gt;$Y$10,IF(Anlage!H43&gt;AD$11,AD$11,Anlage!H43),IF($A43&gt;$Y$9,IF(Anlage!H43&gt;AD$10,AD$10,Anlage!H43),$Z$9)))))</f>
        <v>390</v>
      </c>
      <c r="I43" s="143">
        <f>IF($A43&gt;$Y$13,Anlage!I43,IF($A43&gt;$Y$12,IF(Anlage!I43&gt;Z$13,Z$13,Anlage!I43),IF($A43&gt;$Y$11,IF(Anlage!I43&gt;Z$12,Z$12,Anlage!I43),IF($A43&gt;$Y$10,IF(Anlage!I43&gt;Z$11,Z$11,Anlage!I43),IF($A43&gt;$Y$9,IF(Anlage!I43&gt;Z$10,Z$10,Anlage!I43),$Z$9)))))</f>
        <v>233</v>
      </c>
      <c r="J43" s="143">
        <f>IF($A43&gt;$Y$13,Anlage!J43,IF($A43&gt;$Y$12,IF(Anlage!J43&gt;AA$13,AA$13,Anlage!J43),IF($A43&gt;$Y$11,IF(Anlage!J43&gt;AA$12,AA$12,Anlage!J43),IF($A43&gt;$Y$10,IF(Anlage!J43&gt;AA$11,AA$11,Anlage!J43),IF($A43&gt;$Y$9,IF(Anlage!J43&gt;AA$10,AA$10,Anlage!J43),$Z$9)))))</f>
        <v>237</v>
      </c>
      <c r="K43" s="143">
        <f>IF($A43&gt;$Y$13,Anlage!K43,IF($A43&gt;$Y$12,IF(Anlage!K43&gt;AB$13,AB$13,Anlage!K43),IF($A43&gt;$Y$11,IF(Anlage!K43&gt;AB$12,AB$12,Anlage!K43),IF($A43&gt;$Y$10,IF(Anlage!K43&gt;AB$11,AB$11,Anlage!K43),IF($A43&gt;$Y$9,IF(Anlage!K43&gt;AB$10,AB$10,Anlage!K43),$Z$9)))))</f>
        <v>249</v>
      </c>
      <c r="L43" s="143">
        <f>IF($A43&gt;$Y$13,Anlage!L43,IF($A43&gt;$Y$12,IF(Anlage!L43&gt;AC$13,AC$13,Anlage!L43),IF($A43&gt;$Y$11,IF(Anlage!L43&gt;AC$12,AC$12,Anlage!L43),IF($A43&gt;$Y$10,IF(Anlage!L43&gt;AC$11,AC$11,Anlage!L43),IF($A43&gt;$Y$9,IF(Anlage!L43&gt;AC$10,AC$10,Anlage!L43),$Z$9)))))</f>
        <v>261</v>
      </c>
      <c r="M43" s="143">
        <f>IF($A43&gt;$Y$13,Anlage!M43,IF($A43&gt;$Y$12,IF(Anlage!M43&gt;AD$13,AD$13,Anlage!M43),IF($A43&gt;$Y$11,IF(Anlage!M43&gt;AD$12,AD$12,Anlage!M43),IF($A43&gt;$Y$10,IF(Anlage!M43&gt;AD$11,AD$11,Anlage!M43),IF($A43&gt;$Y$9,IF(Anlage!M43&gt;AD$10,AD$10,Anlage!M43),$Z$9)))))</f>
        <v>275</v>
      </c>
      <c r="N43" s="2">
        <f>IF($A43&gt;$Y$13,Anlage!N43,IF($A43&gt;$Y$12,IF(Anlage!N43&gt;Z$13,Z$13,Anlage!N43),IF($A43&gt;$Y$11,IF(Anlage!N43&gt;Z$12,Z$12,Anlage!N43),IF($A43&gt;$Y$10,IF(Anlage!N43&gt;Z$11,Z$11,Anlage!N43),IF($A43&gt;$Y$9,IF(Anlage!N43&gt;Z$10,Z$10,Anlage!N43),$Z$9)))))</f>
        <v>145</v>
      </c>
      <c r="O43" s="2">
        <f>IF($A43&gt;$Y$13,Anlage!O43,IF($A43&gt;$Y$12,IF(Anlage!O43&gt;AA$13,AA$13,Anlage!O43),IF($A43&gt;$Y$11,IF(Anlage!O43&gt;AA$12,AA$12,Anlage!O43),IF($A43&gt;$Y$10,IF(Anlage!O43&gt;AA$11,AA$11,Anlage!O43),IF($A43&gt;$Y$9,IF(Anlage!O43&gt;AA$10,AA$10,Anlage!O43),$Z$9)))))</f>
        <v>148</v>
      </c>
      <c r="P43" s="2">
        <f>IF($A43&gt;$Y$13,Anlage!P43,IF($A43&gt;$Y$12,IF(Anlage!P43&gt;AB$13,AB$13,Anlage!P43),IF($A43&gt;$Y$11,IF(Anlage!P43&gt;AB$12,AB$12,Anlage!P43),IF($A43&gt;$Y$10,IF(Anlage!P43&gt;AB$11,AB$11,Anlage!P43),IF($A43&gt;$Y$9,IF(Anlage!P43&gt;AB$10,AB$10,Anlage!P43),$Z$9)))))</f>
        <v>155</v>
      </c>
      <c r="Q43" s="2">
        <f>IF($A43&gt;$Y$13,Anlage!Q43,IF($A43&gt;$Y$12,IF(Anlage!Q43&gt;AC$13,AC$13,Anlage!Q43),IF($A43&gt;$Y$11,IF(Anlage!Q43&gt;AC$12,AC$12,Anlage!Q43),IF($A43&gt;$Y$10,IF(Anlage!Q43&gt;AC$11,AC$11,Anlage!Q43),IF($A43&gt;$Y$9,IF(Anlage!Q43&gt;AC$10,AC$10,Anlage!Q43),$Z$9)))))</f>
        <v>163</v>
      </c>
      <c r="R43" s="2">
        <f>IF($A43&gt;$Y$13,Anlage!R43,IF($A43&gt;$Y$12,IF(Anlage!R43&gt;AD$13,AD$13,Anlage!R43),IF($A43&gt;$Y$11,IF(Anlage!R43&gt;AD$12,AD$12,Anlage!R43),IF($A43&gt;$Y$10,IF(Anlage!R43&gt;AD$11,AD$11,Anlage!R43),IF($A43&gt;$Y$9,IF(Anlage!R43&gt;AD$10,AD$10,Anlage!R43),$Z$9)))))</f>
        <v>171</v>
      </c>
      <c r="S43" s="163">
        <f>IF($A43&gt;$Y$13,Anlage!S43,IF($A43&gt;$Y$12,IF(Anlage!S43&gt;Z$13,Z$13,Anlage!S43),IF($A43&gt;$Y$11,IF(Anlage!S43&gt;Z$12,Z$12,Anlage!S43),IF($A43&gt;$Y$10,IF(Anlage!S43&gt;Z$11,Z$11,Anlage!S43),IF($A43&gt;$Y$9,IF(Anlage!S43&gt;Z$10,Z$10,Anlage!S43),$Z$9)))))</f>
        <v>102</v>
      </c>
      <c r="T43" s="163">
        <f>IF($A43&gt;$Y$13,Anlage!T43,IF($A43&gt;$Y$12,IF(Anlage!T43&gt;AA$13,AA$13,Anlage!T43),IF($A43&gt;$Y$11,IF(Anlage!T43&gt;AA$12,AA$12,Anlage!T43),IF($A43&gt;$Y$10,IF(Anlage!T43&gt;AA$11,AA$11,Anlage!T43),IF($A43&gt;$Y$9,IF(Anlage!T43&gt;AA$10,AA$10,Anlage!T43),$Z$9)))))</f>
        <v>103</v>
      </c>
      <c r="U43" s="163">
        <f>IF($A43&gt;$Y$13,Anlage!U43,IF($A43&gt;$Y$12,IF(Anlage!U43&gt;AB$13,AB$13,Anlage!U43),IF($A43&gt;$Y$11,IF(Anlage!U43&gt;AB$12,AB$12,Anlage!U43),IF($A43&gt;$Y$10,IF(Anlage!U43&gt;AB$11,AB$11,Anlage!U43),IF($A43&gt;$Y$9,IF(Anlage!U43&gt;AB$10,AB$10,Anlage!U43),$Z$9)))))</f>
        <v>108</v>
      </c>
      <c r="V43" s="163">
        <f>IF($A43&gt;$Y$13,Anlage!V43,IF($A43&gt;$Y$12,IF(Anlage!V43&gt;AC$13,AC$13,Anlage!V43),IF($A43&gt;$Y$11,IF(Anlage!V43&gt;AC$12,AC$12,Anlage!V43),IF($A43&gt;$Y$10,IF(Anlage!V43&gt;AC$11,AC$11,Anlage!V43),IF($A43&gt;$Y$9,IF(Anlage!V43&gt;AC$10,AC$10,Anlage!V43),$Z$9)))))</f>
        <v>114</v>
      </c>
      <c r="W43" s="163">
        <f>IF($A43&gt;$Y$13,Anlage!W43,IF($A43&gt;$Y$12,IF(Anlage!W43&gt;AD$13,AD$13,Anlage!W43),IF($A43&gt;$Y$11,IF(Anlage!W43&gt;AD$12,AD$12,Anlage!W43),IF($A43&gt;$Y$10,IF(Anlage!W43&gt;AD$11,AD$11,Anlage!W43),IF($A43&gt;$Y$9,IF(Anlage!W43&gt;AD$10,AD$10,Anlage!W43),$Z$9)))))</f>
        <v>120</v>
      </c>
    </row>
    <row r="44" spans="1:23" x14ac:dyDescent="0.25">
      <c r="A44" s="323">
        <f>Eingabe!A89</f>
        <v>5601</v>
      </c>
      <c r="B44" s="152" t="s">
        <v>6</v>
      </c>
      <c r="C44" s="154">
        <f>Eingabe!D89</f>
        <v>5700</v>
      </c>
      <c r="D44" s="137">
        <f>IF($A44&gt;$Y$13,Anlage!D44,IF($A44&gt;$Y$12,IF(Anlage!D44&gt;Z$13,Z$13,Anlage!D44),IF($A44&gt;$Y$11,IF(Anlage!D44&gt;Z$12,Z$12,Anlage!D44),IF($A44&gt;$Y$10,IF(Anlage!D44&gt;Z$11,Z$11,Anlage!D44),IF($A44&gt;$Y$9,IF(Anlage!D44&gt;Z$10,Z$10,Anlage!D44),$Z$9)))))</f>
        <v>320</v>
      </c>
      <c r="E44" s="137">
        <f>IF($A44&gt;$Y$13,Anlage!E44,IF($A44&gt;$Y$12,IF(Anlage!E44&gt;AA$13,AA$13,Anlage!E44),IF($A44&gt;$Y$11,IF(Anlage!E44&gt;AA$12,AA$12,Anlage!E44),IF($A44&gt;$Y$10,IF(Anlage!E44&gt;AA$11,AA$11,Anlage!E44),IF($A44&gt;$Y$9,IF(Anlage!E44&gt;AA$10,AA$10,Anlage!E44),$Z$9)))))</f>
        <v>330</v>
      </c>
      <c r="F44" s="137">
        <f>IF($A44&gt;$Y$13,Anlage!F44,IF($A44&gt;$Y$12,IF(Anlage!F44&gt;AB$13,AB$13,Anlage!F44),IF($A44&gt;$Y$11,IF(Anlage!F44&gt;AB$12,AB$12,Anlage!F44),IF($A44&gt;$Y$10,IF(Anlage!F44&gt;AB$11,AB$11,Anlage!F44),IF($A44&gt;$Y$9,IF(Anlage!F44&gt;AB$10,AB$10,Anlage!F44),$Z$9)))))</f>
        <v>340</v>
      </c>
      <c r="G44" s="137">
        <f>IF($A44&gt;$Y$13,Anlage!G44,IF($A44&gt;$Y$12,IF(Anlage!G44&gt;AC$13,AC$13,Anlage!G44),IF($A44&gt;$Y$11,IF(Anlage!G44&gt;AC$12,AC$12,Anlage!G44),IF($A44&gt;$Y$10,IF(Anlage!G44&gt;AC$11,AC$11,Anlage!G44),IF($A44&gt;$Y$9,IF(Anlage!G44&gt;AC$10,AC$10,Anlage!G44),$Z$9)))))</f>
        <v>350</v>
      </c>
      <c r="H44" s="137">
        <f>IF($A44&gt;$Y$13,Anlage!H44,IF($A44&gt;$Y$12,IF(Anlage!H44&gt;AD$13,AD$13,Anlage!H44),IF($A44&gt;$Y$11,IF(Anlage!H44&gt;AD$12,AD$12,Anlage!H44),IF($A44&gt;$Y$10,IF(Anlage!H44&gt;AD$11,AD$11,Anlage!H44),IF($A44&gt;$Y$9,IF(Anlage!H44&gt;AD$10,AD$10,Anlage!H44),$Z$9)))))</f>
        <v>390</v>
      </c>
      <c r="I44" s="143">
        <f>IF($A44&gt;$Y$13,Anlage!I44,IF($A44&gt;$Y$12,IF(Anlage!I44&gt;Z$13,Z$13,Anlage!I44),IF($A44&gt;$Y$11,IF(Anlage!I44&gt;Z$12,Z$12,Anlage!I44),IF($A44&gt;$Y$10,IF(Anlage!I44&gt;Z$11,Z$11,Anlage!I44),IF($A44&gt;$Y$9,IF(Anlage!I44&gt;Z$10,Z$10,Anlage!I44),$Z$9)))))</f>
        <v>240</v>
      </c>
      <c r="J44" s="143">
        <f>IF($A44&gt;$Y$13,Anlage!J44,IF($A44&gt;$Y$12,IF(Anlage!J44&gt;AA$13,AA$13,Anlage!J44),IF($A44&gt;$Y$11,IF(Anlage!J44&gt;AA$12,AA$12,Anlage!J44),IF($A44&gt;$Y$10,IF(Anlage!J44&gt;AA$11,AA$11,Anlage!J44),IF($A44&gt;$Y$9,IF(Anlage!J44&gt;AA$10,AA$10,Anlage!J44),$Z$9)))))</f>
        <v>245</v>
      </c>
      <c r="K44" s="143">
        <f>IF($A44&gt;$Y$13,Anlage!K44,IF($A44&gt;$Y$12,IF(Anlage!K44&gt;AB$13,AB$13,Anlage!K44),IF($A44&gt;$Y$11,IF(Anlage!K44&gt;AB$12,AB$12,Anlage!K44),IF($A44&gt;$Y$10,IF(Anlage!K44&gt;AB$11,AB$11,Anlage!K44),IF($A44&gt;$Y$9,IF(Anlage!K44&gt;AB$10,AB$10,Anlage!K44),$Z$9)))))</f>
        <v>257</v>
      </c>
      <c r="L44" s="143">
        <f>IF($A44&gt;$Y$13,Anlage!L44,IF($A44&gt;$Y$12,IF(Anlage!L44&gt;AC$13,AC$13,Anlage!L44),IF($A44&gt;$Y$11,IF(Anlage!L44&gt;AC$12,AC$12,Anlage!L44),IF($A44&gt;$Y$10,IF(Anlage!L44&gt;AC$11,AC$11,Anlage!L44),IF($A44&gt;$Y$9,IF(Anlage!L44&gt;AC$10,AC$10,Anlage!L44),$Z$9)))))</f>
        <v>270</v>
      </c>
      <c r="M44" s="143">
        <f>IF($A44&gt;$Y$13,Anlage!M44,IF($A44&gt;$Y$12,IF(Anlage!M44&gt;AD$13,AD$13,Anlage!M44),IF($A44&gt;$Y$11,IF(Anlage!M44&gt;AD$12,AD$12,Anlage!M44),IF($A44&gt;$Y$10,IF(Anlage!M44&gt;AD$11,AD$11,Anlage!M44),IF($A44&gt;$Y$9,IF(Anlage!M44&gt;AD$10,AD$10,Anlage!M44),$Z$9)))))</f>
        <v>283</v>
      </c>
      <c r="N44" s="2">
        <f>IF($A44&gt;$Y$13,Anlage!N44,IF($A44&gt;$Y$12,IF(Anlage!N44&gt;Z$13,Z$13,Anlage!N44),IF($A44&gt;$Y$11,IF(Anlage!N44&gt;Z$12,Z$12,Anlage!N44),IF($A44&gt;$Y$10,IF(Anlage!N44&gt;Z$11,Z$11,Anlage!N44),IF($A44&gt;$Y$9,IF(Anlage!N44&gt;Z$10,Z$10,Anlage!N44),$Z$9)))))</f>
        <v>150</v>
      </c>
      <c r="O44" s="2">
        <f>IF($A44&gt;$Y$13,Anlage!O44,IF($A44&gt;$Y$12,IF(Anlage!O44&gt;AA$13,AA$13,Anlage!O44),IF($A44&gt;$Y$11,IF(Anlage!O44&gt;AA$12,AA$12,Anlage!O44),IF($A44&gt;$Y$10,IF(Anlage!O44&gt;AA$11,AA$11,Anlage!O44),IF($A44&gt;$Y$9,IF(Anlage!O44&gt;AA$10,AA$10,Anlage!O44),$Z$9)))))</f>
        <v>153</v>
      </c>
      <c r="P44" s="2">
        <f>IF($A44&gt;$Y$13,Anlage!P44,IF($A44&gt;$Y$12,IF(Anlage!P44&gt;AB$13,AB$13,Anlage!P44),IF($A44&gt;$Y$11,IF(Anlage!P44&gt;AB$12,AB$12,Anlage!P44),IF($A44&gt;$Y$10,IF(Anlage!P44&gt;AB$11,AB$11,Anlage!P44),IF($A44&gt;$Y$9,IF(Anlage!P44&gt;AB$10,AB$10,Anlage!P44),$Z$9)))))</f>
        <v>161</v>
      </c>
      <c r="Q44" s="2">
        <f>IF($A44&gt;$Y$13,Anlage!Q44,IF($A44&gt;$Y$12,IF(Anlage!Q44&gt;AC$13,AC$13,Anlage!Q44),IF($A44&gt;$Y$11,IF(Anlage!Q44&gt;AC$12,AC$12,Anlage!Q44),IF($A44&gt;$Y$10,IF(Anlage!Q44&gt;AC$11,AC$11,Anlage!Q44),IF($A44&gt;$Y$9,IF(Anlage!Q44&gt;AC$10,AC$10,Anlage!Q44),$Z$9)))))</f>
        <v>169</v>
      </c>
      <c r="R44" s="2">
        <f>IF($A44&gt;$Y$13,Anlage!R44,IF($A44&gt;$Y$12,IF(Anlage!R44&gt;AD$13,AD$13,Anlage!R44),IF($A44&gt;$Y$11,IF(Anlage!R44&gt;AD$12,AD$12,Anlage!R44),IF($A44&gt;$Y$10,IF(Anlage!R44&gt;AD$11,AD$11,Anlage!R44),IF($A44&gt;$Y$9,IF(Anlage!R44&gt;AD$10,AD$10,Anlage!R44),$Z$9)))))</f>
        <v>177</v>
      </c>
      <c r="S44" s="163">
        <f>IF($A44&gt;$Y$13,Anlage!S44,IF($A44&gt;$Y$12,IF(Anlage!S44&gt;Z$13,Z$13,Anlage!S44),IF($A44&gt;$Y$11,IF(Anlage!S44&gt;Z$12,Z$12,Anlage!S44),IF($A44&gt;$Y$10,IF(Anlage!S44&gt;Z$11,Z$11,Anlage!S44),IF($A44&gt;$Y$9,IF(Anlage!S44&gt;Z$10,Z$10,Anlage!S44),$Z$9)))))</f>
        <v>105</v>
      </c>
      <c r="T44" s="163">
        <f>IF($A44&gt;$Y$13,Anlage!T44,IF($A44&gt;$Y$12,IF(Anlage!T44&gt;AA$13,AA$13,Anlage!T44),IF($A44&gt;$Y$11,IF(Anlage!T44&gt;AA$12,AA$12,Anlage!T44),IF($A44&gt;$Y$10,IF(Anlage!T44&gt;AA$11,AA$11,Anlage!T44),IF($A44&gt;$Y$9,IF(Anlage!T44&gt;AA$10,AA$10,Anlage!T44),$Z$9)))))</f>
        <v>107</v>
      </c>
      <c r="U44" s="163">
        <f>IF($A44&gt;$Y$13,Anlage!U44,IF($A44&gt;$Y$12,IF(Anlage!U44&gt;AB$13,AB$13,Anlage!U44),IF($A44&gt;$Y$11,IF(Anlage!U44&gt;AB$12,AB$12,Anlage!U44),IF($A44&gt;$Y$10,IF(Anlage!U44&gt;AB$11,AB$11,Anlage!U44),IF($A44&gt;$Y$9,IF(Anlage!U44&gt;AB$10,AB$10,Anlage!U44),$Z$9)))))</f>
        <v>112</v>
      </c>
      <c r="V44" s="163">
        <f>IF($A44&gt;$Y$13,Anlage!V44,IF($A44&gt;$Y$12,IF(Anlage!V44&gt;AC$13,AC$13,Anlage!V44),IF($A44&gt;$Y$11,IF(Anlage!V44&gt;AC$12,AC$12,Anlage!V44),IF($A44&gt;$Y$10,IF(Anlage!V44&gt;AC$11,AC$11,Anlage!V44),IF($A44&gt;$Y$9,IF(Anlage!V44&gt;AC$10,AC$10,Anlage!V44),$Z$9)))))</f>
        <v>118</v>
      </c>
      <c r="W44" s="163">
        <f>IF($A44&gt;$Y$13,Anlage!W44,IF($A44&gt;$Y$12,IF(Anlage!W44&gt;AD$13,AD$13,Anlage!W44),IF($A44&gt;$Y$11,IF(Anlage!W44&gt;AD$12,AD$12,Anlage!W44),IF($A44&gt;$Y$10,IF(Anlage!W44&gt;AD$11,AD$11,Anlage!W44),IF($A44&gt;$Y$9,IF(Anlage!W44&gt;AD$10,AD$10,Anlage!W44),$Z$9)))))</f>
        <v>124</v>
      </c>
    </row>
    <row r="45" spans="1:23" x14ac:dyDescent="0.25">
      <c r="A45" s="323">
        <f>Eingabe!A90</f>
        <v>5701</v>
      </c>
      <c r="B45" s="152" t="s">
        <v>6</v>
      </c>
      <c r="C45" s="154">
        <f>Eingabe!D90</f>
        <v>5800</v>
      </c>
      <c r="D45" s="137">
        <f>IF($A45&gt;$Y$13,Anlage!D45,IF($A45&gt;$Y$12,IF(Anlage!D45&gt;Z$13,Z$13,Anlage!D45),IF($A45&gt;$Y$11,IF(Anlage!D45&gt;Z$12,Z$12,Anlage!D45),IF($A45&gt;$Y$10,IF(Anlage!D45&gt;Z$11,Z$11,Anlage!D45),IF($A45&gt;$Y$9,IF(Anlage!D45&gt;Z$10,Z$10,Anlage!D45),$Z$9)))))</f>
        <v>320</v>
      </c>
      <c r="E45" s="137">
        <f>IF($A45&gt;$Y$13,Anlage!E45,IF($A45&gt;$Y$12,IF(Anlage!E45&gt;AA$13,AA$13,Anlage!E45),IF($A45&gt;$Y$11,IF(Anlage!E45&gt;AA$12,AA$12,Anlage!E45),IF($A45&gt;$Y$10,IF(Anlage!E45&gt;AA$11,AA$11,Anlage!E45),IF($A45&gt;$Y$9,IF(Anlage!E45&gt;AA$10,AA$10,Anlage!E45),$Z$9)))))</f>
        <v>330</v>
      </c>
      <c r="F45" s="137">
        <f>IF($A45&gt;$Y$13,Anlage!F45,IF($A45&gt;$Y$12,IF(Anlage!F45&gt;AB$13,AB$13,Anlage!F45),IF($A45&gt;$Y$11,IF(Anlage!F45&gt;AB$12,AB$12,Anlage!F45),IF($A45&gt;$Y$10,IF(Anlage!F45&gt;AB$11,AB$11,Anlage!F45),IF($A45&gt;$Y$9,IF(Anlage!F45&gt;AB$10,AB$10,Anlage!F45),$Z$9)))))</f>
        <v>340</v>
      </c>
      <c r="G45" s="137">
        <f>IF($A45&gt;$Y$13,Anlage!G45,IF($A45&gt;$Y$12,IF(Anlage!G45&gt;AC$13,AC$13,Anlage!G45),IF($A45&gt;$Y$11,IF(Anlage!G45&gt;AC$12,AC$12,Anlage!G45),IF($A45&gt;$Y$10,IF(Anlage!G45&gt;AC$11,AC$11,Anlage!G45),IF($A45&gt;$Y$9,IF(Anlage!G45&gt;AC$10,AC$10,Anlage!G45),$Z$9)))))</f>
        <v>350</v>
      </c>
      <c r="H45" s="137">
        <f>IF($A45&gt;$Y$13,Anlage!H45,IF($A45&gt;$Y$12,IF(Anlage!H45&gt;AD$13,AD$13,Anlage!H45),IF($A45&gt;$Y$11,IF(Anlage!H45&gt;AD$12,AD$12,Anlage!H45),IF($A45&gt;$Y$10,IF(Anlage!H45&gt;AD$11,AD$11,Anlage!H45),IF($A45&gt;$Y$9,IF(Anlage!H45&gt;AD$10,AD$10,Anlage!H45),$Z$9)))))</f>
        <v>390</v>
      </c>
      <c r="I45" s="143">
        <f>IF($A45&gt;$Y$13,Anlage!I45,IF($A45&gt;$Y$12,IF(Anlage!I45&gt;Z$13,Z$13,Anlage!I45),IF($A45&gt;$Y$11,IF(Anlage!I45&gt;Z$12,Z$12,Anlage!I45),IF($A45&gt;$Y$10,IF(Anlage!I45&gt;Z$11,Z$11,Anlage!I45),IF($A45&gt;$Y$9,IF(Anlage!I45&gt;Z$10,Z$10,Anlage!I45),$Z$9)))))</f>
        <v>248</v>
      </c>
      <c r="J45" s="143">
        <f>IF($A45&gt;$Y$13,Anlage!J45,IF($A45&gt;$Y$12,IF(Anlage!J45&gt;AA$13,AA$13,Anlage!J45),IF($A45&gt;$Y$11,IF(Anlage!J45&gt;AA$12,AA$12,Anlage!J45),IF($A45&gt;$Y$10,IF(Anlage!J45&gt;AA$11,AA$11,Anlage!J45),IF($A45&gt;$Y$9,IF(Anlage!J45&gt;AA$10,AA$10,Anlage!J45),$Z$9)))))</f>
        <v>252</v>
      </c>
      <c r="K45" s="143">
        <f>IF($A45&gt;$Y$13,Anlage!K45,IF($A45&gt;$Y$12,IF(Anlage!K45&gt;AB$13,AB$13,Anlage!K45),IF($A45&gt;$Y$11,IF(Anlage!K45&gt;AB$12,AB$12,Anlage!K45),IF($A45&gt;$Y$10,IF(Anlage!K45&gt;AB$11,AB$11,Anlage!K45),IF($A45&gt;$Y$9,IF(Anlage!K45&gt;AB$10,AB$10,Anlage!K45),$Z$9)))))</f>
        <v>265</v>
      </c>
      <c r="L45" s="143">
        <f>IF($A45&gt;$Y$13,Anlage!L45,IF($A45&gt;$Y$12,IF(Anlage!L45&gt;AC$13,AC$13,Anlage!L45),IF($A45&gt;$Y$11,IF(Anlage!L45&gt;AC$12,AC$12,Anlage!L45),IF($A45&gt;$Y$10,IF(Anlage!L45&gt;AC$11,AC$11,Anlage!L45),IF($A45&gt;$Y$9,IF(Anlage!L45&gt;AC$10,AC$10,Anlage!L45),$Z$9)))))</f>
        <v>278</v>
      </c>
      <c r="M45" s="143">
        <f>IF($A45&gt;$Y$13,Anlage!M45,IF($A45&gt;$Y$12,IF(Anlage!M45&gt;AD$13,AD$13,Anlage!M45),IF($A45&gt;$Y$11,IF(Anlage!M45&gt;AD$12,AD$12,Anlage!M45),IF($A45&gt;$Y$10,IF(Anlage!M45&gt;AD$11,AD$11,Anlage!M45),IF($A45&gt;$Y$9,IF(Anlage!M45&gt;AD$10,AD$10,Anlage!M45),$Z$9)))))</f>
        <v>292</v>
      </c>
      <c r="N45" s="2">
        <f>IF($A45&gt;$Y$13,Anlage!N45,IF($A45&gt;$Y$12,IF(Anlage!N45&gt;Z$13,Z$13,Anlage!N45),IF($A45&gt;$Y$11,IF(Anlage!N45&gt;Z$12,Z$12,Anlage!N45),IF($A45&gt;$Y$10,IF(Anlage!N45&gt;Z$11,Z$11,Anlage!N45),IF($A45&gt;$Y$9,IF(Anlage!N45&gt;Z$10,Z$10,Anlage!N45),$Z$9)))))</f>
        <v>155</v>
      </c>
      <c r="O45" s="2">
        <f>IF($A45&gt;$Y$13,Anlage!O45,IF($A45&gt;$Y$12,IF(Anlage!O45&gt;AA$13,AA$13,Anlage!O45),IF($A45&gt;$Y$11,IF(Anlage!O45&gt;AA$12,AA$12,Anlage!O45),IF($A45&gt;$Y$10,IF(Anlage!O45&gt;AA$11,AA$11,Anlage!O45),IF($A45&gt;$Y$9,IF(Anlage!O45&gt;AA$10,AA$10,Anlage!O45),$Z$9)))))</f>
        <v>158</v>
      </c>
      <c r="P45" s="2">
        <f>IF($A45&gt;$Y$13,Anlage!P45,IF($A45&gt;$Y$12,IF(Anlage!P45&gt;AB$13,AB$13,Anlage!P45),IF($A45&gt;$Y$11,IF(Anlage!P45&gt;AB$12,AB$12,Anlage!P45),IF($A45&gt;$Y$10,IF(Anlage!P45&gt;AB$11,AB$11,Anlage!P45),IF($A45&gt;$Y$9,IF(Anlage!P45&gt;AB$10,AB$10,Anlage!P45),$Z$9)))))</f>
        <v>166</v>
      </c>
      <c r="Q45" s="2">
        <f>IF($A45&gt;$Y$13,Anlage!Q45,IF($A45&gt;$Y$12,IF(Anlage!Q45&gt;AC$13,AC$13,Anlage!Q45),IF($A45&gt;$Y$11,IF(Anlage!Q45&gt;AC$12,AC$12,Anlage!Q45),IF($A45&gt;$Y$10,IF(Anlage!Q45&gt;AC$11,AC$11,Anlage!Q45),IF($A45&gt;$Y$9,IF(Anlage!Q45&gt;AC$10,AC$10,Anlage!Q45),$Z$9)))))</f>
        <v>174</v>
      </c>
      <c r="R45" s="2">
        <f>IF($A45&gt;$Y$13,Anlage!R45,IF($A45&gt;$Y$12,IF(Anlage!R45&gt;AD$13,AD$13,Anlage!R45),IF($A45&gt;$Y$11,IF(Anlage!R45&gt;AD$12,AD$12,Anlage!R45),IF($A45&gt;$Y$10,IF(Anlage!R45&gt;AD$11,AD$11,Anlage!R45),IF($A45&gt;$Y$9,IF(Anlage!R45&gt;AD$10,AD$10,Anlage!R45),$Z$9)))))</f>
        <v>183</v>
      </c>
      <c r="S45" s="163">
        <f>IF($A45&gt;$Y$13,Anlage!S45,IF($A45&gt;$Y$12,IF(Anlage!S45&gt;Z$13,Z$13,Anlage!S45),IF($A45&gt;$Y$11,IF(Anlage!S45&gt;Z$12,Z$12,Anlage!S45),IF($A45&gt;$Y$10,IF(Anlage!S45&gt;Z$11,Z$11,Anlage!S45),IF($A45&gt;$Y$9,IF(Anlage!S45&gt;Z$10,Z$10,Anlage!S45),$Z$9)))))</f>
        <v>109</v>
      </c>
      <c r="T45" s="163">
        <f>IF($A45&gt;$Y$13,Anlage!T45,IF($A45&gt;$Y$12,IF(Anlage!T45&gt;AA$13,AA$13,Anlage!T45),IF($A45&gt;$Y$11,IF(Anlage!T45&gt;AA$12,AA$12,Anlage!T45),IF($A45&gt;$Y$10,IF(Anlage!T45&gt;AA$11,AA$11,Anlage!T45),IF($A45&gt;$Y$9,IF(Anlage!T45&gt;AA$10,AA$10,Anlage!T45),$Z$9)))))</f>
        <v>111</v>
      </c>
      <c r="U45" s="163">
        <f>IF($A45&gt;$Y$13,Anlage!U45,IF($A45&gt;$Y$12,IF(Anlage!U45&gt;AB$13,AB$13,Anlage!U45),IF($A45&gt;$Y$11,IF(Anlage!U45&gt;AB$12,AB$12,Anlage!U45),IF($A45&gt;$Y$10,IF(Anlage!U45&gt;AB$11,AB$11,Anlage!U45),IF($A45&gt;$Y$9,IF(Anlage!U45&gt;AB$10,AB$10,Anlage!U45),$Z$9)))))</f>
        <v>116</v>
      </c>
      <c r="V45" s="163">
        <f>IF($A45&gt;$Y$13,Anlage!V45,IF($A45&gt;$Y$12,IF(Anlage!V45&gt;AC$13,AC$13,Anlage!V45),IF($A45&gt;$Y$11,IF(Anlage!V45&gt;AC$12,AC$12,Anlage!V45),IF($A45&gt;$Y$10,IF(Anlage!V45&gt;AC$11,AC$11,Anlage!V45),IF($A45&gt;$Y$9,IF(Anlage!V45&gt;AC$10,AC$10,Anlage!V45),$Z$9)))))</f>
        <v>122</v>
      </c>
      <c r="W45" s="163">
        <f>IF($A45&gt;$Y$13,Anlage!W45,IF($A45&gt;$Y$12,IF(Anlage!W45&gt;AD$13,AD$13,Anlage!W45),IF($A45&gt;$Y$11,IF(Anlage!W45&gt;AD$12,AD$12,Anlage!W45),IF($A45&gt;$Y$10,IF(Anlage!W45&gt;AD$11,AD$11,Anlage!W45),IF($A45&gt;$Y$9,IF(Anlage!W45&gt;AD$10,AD$10,Anlage!W45),$Z$9)))))</f>
        <v>128</v>
      </c>
    </row>
    <row r="46" spans="1:23" x14ac:dyDescent="0.25">
      <c r="A46" s="323">
        <f>Eingabe!A91</f>
        <v>5801</v>
      </c>
      <c r="B46" s="152" t="s">
        <v>6</v>
      </c>
      <c r="C46" s="154">
        <f>Eingabe!D91</f>
        <v>5900</v>
      </c>
      <c r="D46" s="137">
        <f>IF($A46&gt;$Y$13,Anlage!D46,IF($A46&gt;$Y$12,IF(Anlage!D46&gt;Z$13,Z$13,Anlage!D46),IF($A46&gt;$Y$11,IF(Anlage!D46&gt;Z$12,Z$12,Anlage!D46),IF($A46&gt;$Y$10,IF(Anlage!D46&gt;Z$11,Z$11,Anlage!D46),IF($A46&gt;$Y$9,IF(Anlage!D46&gt;Z$10,Z$10,Anlage!D46),$Z$9)))))</f>
        <v>320</v>
      </c>
      <c r="E46" s="137">
        <f>IF($A46&gt;$Y$13,Anlage!E46,IF($A46&gt;$Y$12,IF(Anlage!E46&gt;AA$13,AA$13,Anlage!E46),IF($A46&gt;$Y$11,IF(Anlage!E46&gt;AA$12,AA$12,Anlage!E46),IF($A46&gt;$Y$10,IF(Anlage!E46&gt;AA$11,AA$11,Anlage!E46),IF($A46&gt;$Y$9,IF(Anlage!E46&gt;AA$10,AA$10,Anlage!E46),$Z$9)))))</f>
        <v>330</v>
      </c>
      <c r="F46" s="137">
        <f>IF($A46&gt;$Y$13,Anlage!F46,IF($A46&gt;$Y$12,IF(Anlage!F46&gt;AB$13,AB$13,Anlage!F46),IF($A46&gt;$Y$11,IF(Anlage!F46&gt;AB$12,AB$12,Anlage!F46),IF($A46&gt;$Y$10,IF(Anlage!F46&gt;AB$11,AB$11,Anlage!F46),IF($A46&gt;$Y$9,IF(Anlage!F46&gt;AB$10,AB$10,Anlage!F46),$Z$9)))))</f>
        <v>340</v>
      </c>
      <c r="G46" s="137">
        <f>IF($A46&gt;$Y$13,Anlage!G46,IF($A46&gt;$Y$12,IF(Anlage!G46&gt;AC$13,AC$13,Anlage!G46),IF($A46&gt;$Y$11,IF(Anlage!G46&gt;AC$12,AC$12,Anlage!G46),IF($A46&gt;$Y$10,IF(Anlage!G46&gt;AC$11,AC$11,Anlage!G46),IF($A46&gt;$Y$9,IF(Anlage!G46&gt;AC$10,AC$10,Anlage!G46),$Z$9)))))</f>
        <v>350</v>
      </c>
      <c r="H46" s="137">
        <f>IF($A46&gt;$Y$13,Anlage!H46,IF($A46&gt;$Y$12,IF(Anlage!H46&gt;AD$13,AD$13,Anlage!H46),IF($A46&gt;$Y$11,IF(Anlage!H46&gt;AD$12,AD$12,Anlage!H46),IF($A46&gt;$Y$10,IF(Anlage!H46&gt;AD$11,AD$11,Anlage!H46),IF($A46&gt;$Y$9,IF(Anlage!H46&gt;AD$10,AD$10,Anlage!H46),$Z$9)))))</f>
        <v>390</v>
      </c>
      <c r="I46" s="143">
        <f>IF($A46&gt;$Y$13,Anlage!I46,IF($A46&gt;$Y$12,IF(Anlage!I46&gt;Z$13,Z$13,Anlage!I46),IF($A46&gt;$Y$11,IF(Anlage!I46&gt;Z$12,Z$12,Anlage!I46),IF($A46&gt;$Y$10,IF(Anlage!I46&gt;Z$11,Z$11,Anlage!I46),IF($A46&gt;$Y$9,IF(Anlage!I46&gt;Z$10,Z$10,Anlage!I46),$Z$9)))))</f>
        <v>255</v>
      </c>
      <c r="J46" s="143">
        <f>IF($A46&gt;$Y$13,Anlage!J46,IF($A46&gt;$Y$12,IF(Anlage!J46&gt;AA$13,AA$13,Anlage!J46),IF($A46&gt;$Y$11,IF(Anlage!J46&gt;AA$12,AA$12,Anlage!J46),IF($A46&gt;$Y$10,IF(Anlage!J46&gt;AA$11,AA$11,Anlage!J46),IF($A46&gt;$Y$9,IF(Anlage!J46&gt;AA$10,AA$10,Anlage!J46),$Z$9)))))</f>
        <v>260</v>
      </c>
      <c r="K46" s="143">
        <f>IF($A46&gt;$Y$13,Anlage!K46,IF($A46&gt;$Y$12,IF(Anlage!K46&gt;AB$13,AB$13,Anlage!K46),IF($A46&gt;$Y$11,IF(Anlage!K46&gt;AB$12,AB$12,Anlage!K46),IF($A46&gt;$Y$10,IF(Anlage!K46&gt;AB$11,AB$11,Anlage!K46),IF($A46&gt;$Y$9,IF(Anlage!K46&gt;AB$10,AB$10,Anlage!K46),$Z$9)))))</f>
        <v>273</v>
      </c>
      <c r="L46" s="143">
        <f>IF($A46&gt;$Y$13,Anlage!L46,IF($A46&gt;$Y$12,IF(Anlage!L46&gt;AC$13,AC$13,Anlage!L46),IF($A46&gt;$Y$11,IF(Anlage!L46&gt;AC$12,AC$12,Anlage!L46),IF($A46&gt;$Y$10,IF(Anlage!L46&gt;AC$11,AC$11,Anlage!L46),IF($A46&gt;$Y$9,IF(Anlage!L46&gt;AC$10,AC$10,Anlage!L46),$Z$9)))))</f>
        <v>287</v>
      </c>
      <c r="M46" s="143">
        <f>IF($A46&gt;$Y$13,Anlage!M46,IF($A46&gt;$Y$12,IF(Anlage!M46&gt;AD$13,AD$13,Anlage!M46),IF($A46&gt;$Y$11,IF(Anlage!M46&gt;AD$12,AD$12,Anlage!M46),IF($A46&gt;$Y$10,IF(Anlage!M46&gt;AD$11,AD$11,Anlage!M46),IF($A46&gt;$Y$9,IF(Anlage!M46&gt;AD$10,AD$10,Anlage!M46),$Z$9)))))</f>
        <v>301</v>
      </c>
      <c r="N46" s="2">
        <f>IF($A46&gt;$Y$13,Anlage!N46,IF($A46&gt;$Y$12,IF(Anlage!N46&gt;Z$13,Z$13,Anlage!N46),IF($A46&gt;$Y$11,IF(Anlage!N46&gt;Z$12,Z$12,Anlage!N46),IF($A46&gt;$Y$10,IF(Anlage!N46&gt;Z$11,Z$11,Anlage!N46),IF($A46&gt;$Y$9,IF(Anlage!N46&gt;Z$10,Z$10,Anlage!N46),$Z$9)))))</f>
        <v>160</v>
      </c>
      <c r="O46" s="2">
        <f>IF($A46&gt;$Y$13,Anlage!O46,IF($A46&gt;$Y$12,IF(Anlage!O46&gt;AA$13,AA$13,Anlage!O46),IF($A46&gt;$Y$11,IF(Anlage!O46&gt;AA$12,AA$12,Anlage!O46),IF($A46&gt;$Y$10,IF(Anlage!O46&gt;AA$11,AA$11,Anlage!O46),IF($A46&gt;$Y$9,IF(Anlage!O46&gt;AA$10,AA$10,Anlage!O46),$Z$9)))))</f>
        <v>163</v>
      </c>
      <c r="P46" s="2">
        <f>IF($A46&gt;$Y$13,Anlage!P46,IF($A46&gt;$Y$12,IF(Anlage!P46&gt;AB$13,AB$13,Anlage!P46),IF($A46&gt;$Y$11,IF(Anlage!P46&gt;AB$12,AB$12,Anlage!P46),IF($A46&gt;$Y$10,IF(Anlage!P46&gt;AB$11,AB$11,Anlage!P46),IF($A46&gt;$Y$9,IF(Anlage!P46&gt;AB$10,AB$10,Anlage!P46),$Z$9)))))</f>
        <v>171</v>
      </c>
      <c r="Q46" s="2">
        <f>IF($A46&gt;$Y$13,Anlage!Q46,IF($A46&gt;$Y$12,IF(Anlage!Q46&gt;AC$13,AC$13,Anlage!Q46),IF($A46&gt;$Y$11,IF(Anlage!Q46&gt;AC$12,AC$12,Anlage!Q46),IF($A46&gt;$Y$10,IF(Anlage!Q46&gt;AC$11,AC$11,Anlage!Q46),IF($A46&gt;$Y$9,IF(Anlage!Q46&gt;AC$10,AC$10,Anlage!Q46),$Z$9)))))</f>
        <v>180</v>
      </c>
      <c r="R46" s="2">
        <f>IF($A46&gt;$Y$13,Anlage!R46,IF($A46&gt;$Y$12,IF(Anlage!R46&gt;AD$13,AD$13,Anlage!R46),IF($A46&gt;$Y$11,IF(Anlage!R46&gt;AD$12,AD$12,Anlage!R46),IF($A46&gt;$Y$10,IF(Anlage!R46&gt;AD$11,AD$11,Anlage!R46),IF($A46&gt;$Y$9,IF(Anlage!R46&gt;AD$10,AD$10,Anlage!R46),$Z$9)))))</f>
        <v>189</v>
      </c>
      <c r="S46" s="163">
        <f>IF($A46&gt;$Y$13,Anlage!S46,IF($A46&gt;$Y$12,IF(Anlage!S46&gt;Z$13,Z$13,Anlage!S46),IF($A46&gt;$Y$11,IF(Anlage!S46&gt;Z$12,Z$12,Anlage!S46),IF($A46&gt;$Y$10,IF(Anlage!S46&gt;Z$11,Z$11,Anlage!S46),IF($A46&gt;$Y$9,IF(Anlage!S46&gt;Z$10,Z$10,Anlage!S46),$Z$9)))))</f>
        <v>113</v>
      </c>
      <c r="T46" s="163">
        <f>IF($A46&gt;$Y$13,Anlage!T46,IF($A46&gt;$Y$12,IF(Anlage!T46&gt;AA$13,AA$13,Anlage!T46),IF($A46&gt;$Y$11,IF(Anlage!T46&gt;AA$12,AA$12,Anlage!T46),IF($A46&gt;$Y$10,IF(Anlage!T46&gt;AA$11,AA$11,Anlage!T46),IF($A46&gt;$Y$9,IF(Anlage!T46&gt;AA$10,AA$10,Anlage!T46),$Z$9)))))</f>
        <v>115</v>
      </c>
      <c r="U46" s="163">
        <f>IF($A46&gt;$Y$13,Anlage!U46,IF($A46&gt;$Y$12,IF(Anlage!U46&gt;AB$13,AB$13,Anlage!U46),IF($A46&gt;$Y$11,IF(Anlage!U46&gt;AB$12,AB$12,Anlage!U46),IF($A46&gt;$Y$10,IF(Anlage!U46&gt;AB$11,AB$11,Anlage!U46),IF($A46&gt;$Y$9,IF(Anlage!U46&gt;AB$10,AB$10,Anlage!U46),$Z$9)))))</f>
        <v>120</v>
      </c>
      <c r="V46" s="163">
        <f>IF($A46&gt;$Y$13,Anlage!V46,IF($A46&gt;$Y$12,IF(Anlage!V46&gt;AC$13,AC$13,Anlage!V46),IF($A46&gt;$Y$11,IF(Anlage!V46&gt;AC$12,AC$12,Anlage!V46),IF($A46&gt;$Y$10,IF(Anlage!V46&gt;AC$11,AC$11,Anlage!V46),IF($A46&gt;$Y$9,IF(Anlage!V46&gt;AC$10,AC$10,Anlage!V46),$Z$9)))))</f>
        <v>127</v>
      </c>
      <c r="W46" s="163">
        <f>IF($A46&gt;$Y$13,Anlage!W46,IF($A46&gt;$Y$12,IF(Anlage!W46&gt;AD$13,AD$13,Anlage!W46),IF($A46&gt;$Y$11,IF(Anlage!W46&gt;AD$12,AD$12,Anlage!W46),IF($A46&gt;$Y$10,IF(Anlage!W46&gt;AD$11,AD$11,Anlage!W46),IF($A46&gt;$Y$9,IF(Anlage!W46&gt;AD$10,AD$10,Anlage!W46),$Z$9)))))</f>
        <v>133</v>
      </c>
    </row>
    <row r="47" spans="1:23" x14ac:dyDescent="0.25">
      <c r="A47" s="323">
        <f>Eingabe!A92</f>
        <v>5901</v>
      </c>
      <c r="B47" s="152" t="s">
        <v>6</v>
      </c>
      <c r="C47" s="154">
        <f>Eingabe!D92</f>
        <v>6000</v>
      </c>
      <c r="D47" s="137">
        <f>IF($A47&gt;$Y$13,Anlage!D47,IF($A47&gt;$Y$12,IF(Anlage!D47&gt;Z$13,Z$13,Anlage!D47),IF($A47&gt;$Y$11,IF(Anlage!D47&gt;Z$12,Z$12,Anlage!D47),IF($A47&gt;$Y$10,IF(Anlage!D47&gt;Z$11,Z$11,Anlage!D47),IF($A47&gt;$Y$9,IF(Anlage!D47&gt;Z$10,Z$10,Anlage!D47),$Z$9)))))</f>
        <v>320</v>
      </c>
      <c r="E47" s="137">
        <f>IF($A47&gt;$Y$13,Anlage!E47,IF($A47&gt;$Y$12,IF(Anlage!E47&gt;AA$13,AA$13,Anlage!E47),IF($A47&gt;$Y$11,IF(Anlage!E47&gt;AA$12,AA$12,Anlage!E47),IF($A47&gt;$Y$10,IF(Anlage!E47&gt;AA$11,AA$11,Anlage!E47),IF($A47&gt;$Y$9,IF(Anlage!E47&gt;AA$10,AA$10,Anlage!E47),$Z$9)))))</f>
        <v>330</v>
      </c>
      <c r="F47" s="137">
        <f>IF($A47&gt;$Y$13,Anlage!F47,IF($A47&gt;$Y$12,IF(Anlage!F47&gt;AB$13,AB$13,Anlage!F47),IF($A47&gt;$Y$11,IF(Anlage!F47&gt;AB$12,AB$12,Anlage!F47),IF($A47&gt;$Y$10,IF(Anlage!F47&gt;AB$11,AB$11,Anlage!F47),IF($A47&gt;$Y$9,IF(Anlage!F47&gt;AB$10,AB$10,Anlage!F47),$Z$9)))))</f>
        <v>340</v>
      </c>
      <c r="G47" s="137">
        <f>IF($A47&gt;$Y$13,Anlage!G47,IF($A47&gt;$Y$12,IF(Anlage!G47&gt;AC$13,AC$13,Anlage!G47),IF($A47&gt;$Y$11,IF(Anlage!G47&gt;AC$12,AC$12,Anlage!G47),IF($A47&gt;$Y$10,IF(Anlage!G47&gt;AC$11,AC$11,Anlage!G47),IF($A47&gt;$Y$9,IF(Anlage!G47&gt;AC$10,AC$10,Anlage!G47),$Z$9)))))</f>
        <v>350</v>
      </c>
      <c r="H47" s="137">
        <f>IF($A47&gt;$Y$13,Anlage!H47,IF($A47&gt;$Y$12,IF(Anlage!H47&gt;AD$13,AD$13,Anlage!H47),IF($A47&gt;$Y$11,IF(Anlage!H47&gt;AD$12,AD$12,Anlage!H47),IF($A47&gt;$Y$10,IF(Anlage!H47&gt;AD$11,AD$11,Anlage!H47),IF($A47&gt;$Y$9,IF(Anlage!H47&gt;AD$10,AD$10,Anlage!H47),$Z$9)))))</f>
        <v>390</v>
      </c>
      <c r="I47" s="143">
        <f>IF($A47&gt;$Y$13,Anlage!I47,IF($A47&gt;$Y$12,IF(Anlage!I47&gt;Z$13,Z$13,Anlage!I47),IF($A47&gt;$Y$11,IF(Anlage!I47&gt;Z$12,Z$12,Anlage!I47),IF($A47&gt;$Y$10,IF(Anlage!I47&gt;Z$11,Z$11,Anlage!I47),IF($A47&gt;$Y$9,IF(Anlage!I47&gt;Z$10,Z$10,Anlage!I47),$Z$9)))))</f>
        <v>263</v>
      </c>
      <c r="J47" s="143">
        <f>IF($A47&gt;$Y$13,Anlage!J47,IF($A47&gt;$Y$12,IF(Anlage!J47&gt;AA$13,AA$13,Anlage!J47),IF($A47&gt;$Y$11,IF(Anlage!J47&gt;AA$12,AA$12,Anlage!J47),IF($A47&gt;$Y$10,IF(Anlage!J47&gt;AA$11,AA$11,Anlage!J47),IF($A47&gt;$Y$9,IF(Anlage!J47&gt;AA$10,AA$10,Anlage!J47),$Z$9)))))</f>
        <v>268</v>
      </c>
      <c r="K47" s="143">
        <f>IF($A47&gt;$Y$13,Anlage!K47,IF($A47&gt;$Y$12,IF(Anlage!K47&gt;AB$13,AB$13,Anlage!K47),IF($A47&gt;$Y$11,IF(Anlage!K47&gt;AB$12,AB$12,Anlage!K47),IF($A47&gt;$Y$10,IF(Anlage!K47&gt;AB$11,AB$11,Anlage!K47),IF($A47&gt;$Y$9,IF(Anlage!K47&gt;AB$10,AB$10,Anlage!K47),$Z$9)))))</f>
        <v>281</v>
      </c>
      <c r="L47" s="143">
        <f>IF($A47&gt;$Y$13,Anlage!L47,IF($A47&gt;$Y$12,IF(Anlage!L47&gt;AC$13,AC$13,Anlage!L47),IF($A47&gt;$Y$11,IF(Anlage!L47&gt;AC$12,AC$12,Anlage!L47),IF($A47&gt;$Y$10,IF(Anlage!L47&gt;AC$11,AC$11,Anlage!L47),IF($A47&gt;$Y$9,IF(Anlage!L47&gt;AC$10,AC$10,Anlage!L47),$Z$9)))))</f>
        <v>295</v>
      </c>
      <c r="M47" s="143">
        <f>IF($A47&gt;$Y$13,Anlage!M47,IF($A47&gt;$Y$12,IF(Anlage!M47&gt;AD$13,AD$13,Anlage!M47),IF($A47&gt;$Y$11,IF(Anlage!M47&gt;AD$12,AD$12,Anlage!M47),IF($A47&gt;$Y$10,IF(Anlage!M47&gt;AD$11,AD$11,Anlage!M47),IF($A47&gt;$Y$9,IF(Anlage!M47&gt;AD$10,AD$10,Anlage!M47),$Z$9)))))</f>
        <v>310</v>
      </c>
      <c r="N47" s="2">
        <f>IF($A47&gt;$Y$13,Anlage!N47,IF($A47&gt;$Y$12,IF(Anlage!N47&gt;Z$13,Z$13,Anlage!N47),IF($A47&gt;$Y$11,IF(Anlage!N47&gt;Z$12,Z$12,Anlage!N47),IF($A47&gt;$Y$10,IF(Anlage!N47&gt;Z$11,Z$11,Anlage!N47),IF($A47&gt;$Y$9,IF(Anlage!N47&gt;Z$10,Z$10,Anlage!N47),$Z$9)))))</f>
        <v>165</v>
      </c>
      <c r="O47" s="2">
        <f>IF($A47&gt;$Y$13,Anlage!O47,IF($A47&gt;$Y$12,IF(Anlage!O47&gt;AA$13,AA$13,Anlage!O47),IF($A47&gt;$Y$11,IF(Anlage!O47&gt;AA$12,AA$12,Anlage!O47),IF($A47&gt;$Y$10,IF(Anlage!O47&gt;AA$11,AA$11,Anlage!O47),IF($A47&gt;$Y$9,IF(Anlage!O47&gt;AA$10,AA$10,Anlage!O47),$Z$9)))))</f>
        <v>168</v>
      </c>
      <c r="P47" s="2">
        <f>IF($A47&gt;$Y$13,Anlage!P47,IF($A47&gt;$Y$12,IF(Anlage!P47&gt;AB$13,AB$13,Anlage!P47),IF($A47&gt;$Y$11,IF(Anlage!P47&gt;AB$12,AB$12,Anlage!P47),IF($A47&gt;$Y$10,IF(Anlage!P47&gt;AB$11,AB$11,Anlage!P47),IF($A47&gt;$Y$9,IF(Anlage!P47&gt;AB$10,AB$10,Anlage!P47),$Z$9)))))</f>
        <v>177</v>
      </c>
      <c r="Q47" s="2">
        <f>IF($A47&gt;$Y$13,Anlage!Q47,IF($A47&gt;$Y$12,IF(Anlage!Q47&gt;AC$13,AC$13,Anlage!Q47),IF($A47&gt;$Y$11,IF(Anlage!Q47&gt;AC$12,AC$12,Anlage!Q47),IF($A47&gt;$Y$10,IF(Anlage!Q47&gt;AC$11,AC$11,Anlage!Q47),IF($A47&gt;$Y$9,IF(Anlage!Q47&gt;AC$10,AC$10,Anlage!Q47),$Z$9)))))</f>
        <v>186</v>
      </c>
      <c r="R47" s="2">
        <f>IF($A47&gt;$Y$13,Anlage!R47,IF($A47&gt;$Y$12,IF(Anlage!R47&gt;AD$13,AD$13,Anlage!R47),IF($A47&gt;$Y$11,IF(Anlage!R47&gt;AD$12,AD$12,Anlage!R47),IF($A47&gt;$Y$10,IF(Anlage!R47&gt;AD$11,AD$11,Anlage!R47),IF($A47&gt;$Y$9,IF(Anlage!R47&gt;AD$10,AD$10,Anlage!R47),$Z$9)))))</f>
        <v>195</v>
      </c>
      <c r="S47" s="163">
        <f>IF($A47&gt;$Y$13,Anlage!S47,IF($A47&gt;$Y$12,IF(Anlage!S47&gt;Z$13,Z$13,Anlage!S47),IF($A47&gt;$Y$11,IF(Anlage!S47&gt;Z$12,Z$12,Anlage!S47),IF($A47&gt;$Y$10,IF(Anlage!S47&gt;Z$11,Z$11,Anlage!S47),IF($A47&gt;$Y$9,IF(Anlage!S47&gt;Z$10,Z$10,Anlage!S47),$Z$9)))))</f>
        <v>117</v>
      </c>
      <c r="T47" s="163">
        <f>IF($A47&gt;$Y$13,Anlage!T47,IF($A47&gt;$Y$12,IF(Anlage!T47&gt;AA$13,AA$13,Anlage!T47),IF($A47&gt;$Y$11,IF(Anlage!T47&gt;AA$12,AA$12,Anlage!T47),IF($A47&gt;$Y$10,IF(Anlage!T47&gt;AA$11,AA$11,Anlage!T47),IF($A47&gt;$Y$9,IF(Anlage!T47&gt;AA$10,AA$10,Anlage!T47),$Z$9)))))</f>
        <v>119</v>
      </c>
      <c r="U47" s="163">
        <f>IF($A47&gt;$Y$13,Anlage!U47,IF($A47&gt;$Y$12,IF(Anlage!U47&gt;AB$13,AB$13,Anlage!U47),IF($A47&gt;$Y$11,IF(Anlage!U47&gt;AB$12,AB$12,Anlage!U47),IF($A47&gt;$Y$10,IF(Anlage!U47&gt;AB$11,AB$11,Anlage!U47),IF($A47&gt;$Y$9,IF(Anlage!U47&gt;AB$10,AB$10,Anlage!U47),$Z$9)))))</f>
        <v>125</v>
      </c>
      <c r="V47" s="163">
        <f>IF($A47&gt;$Y$13,Anlage!V47,IF($A47&gt;$Y$12,IF(Anlage!V47&gt;AC$13,AC$13,Anlage!V47),IF($A47&gt;$Y$11,IF(Anlage!V47&gt;AC$12,AC$12,Anlage!V47),IF($A47&gt;$Y$10,IF(Anlage!V47&gt;AC$11,AC$11,Anlage!V47),IF($A47&gt;$Y$9,IF(Anlage!V47&gt;AC$10,AC$10,Anlage!V47),$Z$9)))))</f>
        <v>131</v>
      </c>
      <c r="W47" s="163">
        <f>IF($A47&gt;$Y$13,Anlage!W47,IF($A47&gt;$Y$12,IF(Anlage!W47&gt;AD$13,AD$13,Anlage!W47),IF($A47&gt;$Y$11,IF(Anlage!W47&gt;AD$12,AD$12,Anlage!W47),IF($A47&gt;$Y$10,IF(Anlage!W47&gt;AD$11,AD$11,Anlage!W47),IF($A47&gt;$Y$9,IF(Anlage!W47&gt;AD$10,AD$10,Anlage!W47),$Z$9)))))</f>
        <v>137</v>
      </c>
    </row>
    <row r="48" spans="1:23" x14ac:dyDescent="0.25">
      <c r="A48" s="323">
        <f>Eingabe!A93</f>
        <v>6001</v>
      </c>
      <c r="B48" s="152" t="s">
        <v>6</v>
      </c>
      <c r="C48" s="154">
        <f>Eingabe!D93</f>
        <v>6100</v>
      </c>
      <c r="D48" s="137">
        <f>IF($A48&gt;$Y$13,Anlage!D48,IF($A48&gt;$Y$12,IF(Anlage!D48&gt;Z$13,Z$13,Anlage!D48),IF($A48&gt;$Y$11,IF(Anlage!D48&gt;Z$12,Z$12,Anlage!D48),IF($A48&gt;$Y$10,IF(Anlage!D48&gt;Z$11,Z$11,Anlage!D48),IF($A48&gt;$Y$9,IF(Anlage!D48&gt;Z$10,Z$10,Anlage!D48),$Z$9)))))</f>
        <v>320</v>
      </c>
      <c r="E48" s="137">
        <f>IF($A48&gt;$Y$13,Anlage!E48,IF($A48&gt;$Y$12,IF(Anlage!E48&gt;AA$13,AA$13,Anlage!E48),IF($A48&gt;$Y$11,IF(Anlage!E48&gt;AA$12,AA$12,Anlage!E48),IF($A48&gt;$Y$10,IF(Anlage!E48&gt;AA$11,AA$11,Anlage!E48),IF($A48&gt;$Y$9,IF(Anlage!E48&gt;AA$10,AA$10,Anlage!E48),$Z$9)))))</f>
        <v>330</v>
      </c>
      <c r="F48" s="137">
        <f>IF($A48&gt;$Y$13,Anlage!F48,IF($A48&gt;$Y$12,IF(Anlage!F48&gt;AB$13,AB$13,Anlage!F48),IF($A48&gt;$Y$11,IF(Anlage!F48&gt;AB$12,AB$12,Anlage!F48),IF($A48&gt;$Y$10,IF(Anlage!F48&gt;AB$11,AB$11,Anlage!F48),IF($A48&gt;$Y$9,IF(Anlage!F48&gt;AB$10,AB$10,Anlage!F48),$Z$9)))))</f>
        <v>340</v>
      </c>
      <c r="G48" s="137">
        <f>IF($A48&gt;$Y$13,Anlage!G48,IF($A48&gt;$Y$12,IF(Anlage!G48&gt;AC$13,AC$13,Anlage!G48),IF($A48&gt;$Y$11,IF(Anlage!G48&gt;AC$12,AC$12,Anlage!G48),IF($A48&gt;$Y$10,IF(Anlage!G48&gt;AC$11,AC$11,Anlage!G48),IF($A48&gt;$Y$9,IF(Anlage!G48&gt;AC$10,AC$10,Anlage!G48),$Z$9)))))</f>
        <v>350</v>
      </c>
      <c r="H48" s="137">
        <f>IF($A48&gt;$Y$13,Anlage!H48,IF($A48&gt;$Y$12,IF(Anlage!H48&gt;AD$13,AD$13,Anlage!H48),IF($A48&gt;$Y$11,IF(Anlage!H48&gt;AD$12,AD$12,Anlage!H48),IF($A48&gt;$Y$10,IF(Anlage!H48&gt;AD$11,AD$11,Anlage!H48),IF($A48&gt;$Y$9,IF(Anlage!H48&gt;AD$10,AD$10,Anlage!H48),$Z$9)))))</f>
        <v>390</v>
      </c>
      <c r="I48" s="143">
        <f>IF($A48&gt;$Y$13,Anlage!I48,IF($A48&gt;$Y$12,IF(Anlage!I48&gt;Z$13,Z$13,Anlage!I48),IF($A48&gt;$Y$11,IF(Anlage!I48&gt;Z$12,Z$12,Anlage!I48),IF($A48&gt;$Y$10,IF(Anlage!I48&gt;Z$11,Z$11,Anlage!I48),IF($A48&gt;$Y$9,IF(Anlage!I48&gt;Z$10,Z$10,Anlage!I48),$Z$9)))))</f>
        <v>270</v>
      </c>
      <c r="J48" s="143">
        <f>IF($A48&gt;$Y$13,Anlage!J48,IF($A48&gt;$Y$12,IF(Anlage!J48&gt;AA$13,AA$13,Anlage!J48),IF($A48&gt;$Y$11,IF(Anlage!J48&gt;AA$12,AA$12,Anlage!J48),IF($A48&gt;$Y$10,IF(Anlage!J48&gt;AA$11,AA$11,Anlage!J48),IF($A48&gt;$Y$9,IF(Anlage!J48&gt;AA$10,AA$10,Anlage!J48),$Z$9)))))</f>
        <v>275</v>
      </c>
      <c r="K48" s="143">
        <f>IF($A48&gt;$Y$13,Anlage!K48,IF($A48&gt;$Y$12,IF(Anlage!K48&gt;AB$13,AB$13,Anlage!K48),IF($A48&gt;$Y$11,IF(Anlage!K48&gt;AB$12,AB$12,Anlage!K48),IF($A48&gt;$Y$10,IF(Anlage!K48&gt;AB$11,AB$11,Anlage!K48),IF($A48&gt;$Y$9,IF(Anlage!K48&gt;AB$10,AB$10,Anlage!K48),$Z$9)))))</f>
        <v>289</v>
      </c>
      <c r="L48" s="143">
        <f>IF($A48&gt;$Y$13,Anlage!L48,IF($A48&gt;$Y$12,IF(Anlage!L48&gt;AC$13,AC$13,Anlage!L48),IF($A48&gt;$Y$11,IF(Anlage!L48&gt;AC$12,AC$12,Anlage!L48),IF($A48&gt;$Y$10,IF(Anlage!L48&gt;AC$11,AC$11,Anlage!L48),IF($A48&gt;$Y$9,IF(Anlage!L48&gt;AC$10,AC$10,Anlage!L48),$Z$9)))))</f>
        <v>303</v>
      </c>
      <c r="M48" s="143">
        <f>IF($A48&gt;$Y$13,Anlage!M48,IF($A48&gt;$Y$12,IF(Anlage!M48&gt;AD$13,AD$13,Anlage!M48),IF($A48&gt;$Y$11,IF(Anlage!M48&gt;AD$12,AD$12,Anlage!M48),IF($A48&gt;$Y$10,IF(Anlage!M48&gt;AD$11,AD$11,Anlage!M48),IF($A48&gt;$Y$9,IF(Anlage!M48&gt;AD$10,AD$10,Anlage!M48),$Z$9)))))</f>
        <v>319</v>
      </c>
      <c r="N48" s="2">
        <f>IF($A48&gt;$Y$13,Anlage!N48,IF($A48&gt;$Y$12,IF(Anlage!N48&gt;Z$13,Z$13,Anlage!N48),IF($A48&gt;$Y$11,IF(Anlage!N48&gt;Z$12,Z$12,Anlage!N48),IF($A48&gt;$Y$10,IF(Anlage!N48&gt;Z$11,Z$11,Anlage!N48),IF($A48&gt;$Y$9,IF(Anlage!N48&gt;Z$10,Z$10,Anlage!N48),$Z$9)))))</f>
        <v>170</v>
      </c>
      <c r="O48" s="2">
        <f>IF($A48&gt;$Y$13,Anlage!O48,IF($A48&gt;$Y$12,IF(Anlage!O48&gt;AA$13,AA$13,Anlage!O48),IF($A48&gt;$Y$11,IF(Anlage!O48&gt;AA$12,AA$12,Anlage!O48),IF($A48&gt;$Y$10,IF(Anlage!O48&gt;AA$11,AA$11,Anlage!O48),IF($A48&gt;$Y$9,IF(Anlage!O48&gt;AA$10,AA$10,Anlage!O48),$Z$9)))))</f>
        <v>173</v>
      </c>
      <c r="P48" s="2">
        <f>IF($A48&gt;$Y$13,Anlage!P48,IF($A48&gt;$Y$12,IF(Anlage!P48&gt;AB$13,AB$13,Anlage!P48),IF($A48&gt;$Y$11,IF(Anlage!P48&gt;AB$12,AB$12,Anlage!P48),IF($A48&gt;$Y$10,IF(Anlage!P48&gt;AB$11,AB$11,Anlage!P48),IF($A48&gt;$Y$9,IF(Anlage!P48&gt;AB$10,AB$10,Anlage!P48),$Z$9)))))</f>
        <v>182</v>
      </c>
      <c r="Q48" s="2">
        <f>IF($A48&gt;$Y$13,Anlage!Q48,IF($A48&gt;$Y$12,IF(Anlage!Q48&gt;AC$13,AC$13,Anlage!Q48),IF($A48&gt;$Y$11,IF(Anlage!Q48&gt;AC$12,AC$12,Anlage!Q48),IF($A48&gt;$Y$10,IF(Anlage!Q48&gt;AC$11,AC$11,Anlage!Q48),IF($A48&gt;$Y$9,IF(Anlage!Q48&gt;AC$10,AC$10,Anlage!Q48),$Z$9)))))</f>
        <v>191</v>
      </c>
      <c r="R48" s="2">
        <f>IF($A48&gt;$Y$13,Anlage!R48,IF($A48&gt;$Y$12,IF(Anlage!R48&gt;AD$13,AD$13,Anlage!R48),IF($A48&gt;$Y$11,IF(Anlage!R48&gt;AD$12,AD$12,Anlage!R48),IF($A48&gt;$Y$10,IF(Anlage!R48&gt;AD$11,AD$11,Anlage!R48),IF($A48&gt;$Y$9,IF(Anlage!R48&gt;AD$10,AD$10,Anlage!R48),$Z$9)))))</f>
        <v>201</v>
      </c>
      <c r="S48" s="163">
        <f>IF($A48&gt;$Y$13,Anlage!S48,IF($A48&gt;$Y$12,IF(Anlage!S48&gt;Z$13,Z$13,Anlage!S48),IF($A48&gt;$Y$11,IF(Anlage!S48&gt;Z$12,Z$12,Anlage!S48),IF($A48&gt;$Y$10,IF(Anlage!S48&gt;Z$11,Z$11,Anlage!S48),IF($A48&gt;$Y$9,IF(Anlage!S48&gt;Z$10,Z$10,Anlage!S48),$Z$9)))))</f>
        <v>120</v>
      </c>
      <c r="T48" s="163">
        <f>IF($A48&gt;$Y$13,Anlage!T48,IF($A48&gt;$Y$12,IF(Anlage!T48&gt;AA$13,AA$13,Anlage!T48),IF($A48&gt;$Y$11,IF(Anlage!T48&gt;AA$12,AA$12,Anlage!T48),IF($A48&gt;$Y$10,IF(Anlage!T48&gt;AA$11,AA$11,Anlage!T48),IF($A48&gt;$Y$9,IF(Anlage!T48&gt;AA$10,AA$10,Anlage!T48),$Z$9)))))</f>
        <v>122</v>
      </c>
      <c r="U48" s="163">
        <f>IF($A48&gt;$Y$13,Anlage!U48,IF($A48&gt;$Y$12,IF(Anlage!U48&gt;AB$13,AB$13,Anlage!U48),IF($A48&gt;$Y$11,IF(Anlage!U48&gt;AB$12,AB$12,Anlage!U48),IF($A48&gt;$Y$10,IF(Anlage!U48&gt;AB$11,AB$11,Anlage!U48),IF($A48&gt;$Y$9,IF(Anlage!U48&gt;AB$10,AB$10,Anlage!U48),$Z$9)))))</f>
        <v>129</v>
      </c>
      <c r="V48" s="163">
        <f>IF($A48&gt;$Y$13,Anlage!V48,IF($A48&gt;$Y$12,IF(Anlage!V48&gt;AC$13,AC$13,Anlage!V48),IF($A48&gt;$Y$11,IF(Anlage!V48&gt;AC$12,AC$12,Anlage!V48),IF($A48&gt;$Y$10,IF(Anlage!V48&gt;AC$11,AC$11,Anlage!V48),IF($A48&gt;$Y$9,IF(Anlage!V48&gt;AC$10,AC$10,Anlage!V48),$Z$9)))))</f>
        <v>135</v>
      </c>
      <c r="W48" s="163">
        <f>IF($A48&gt;$Y$13,Anlage!W48,IF($A48&gt;$Y$12,IF(Anlage!W48&gt;AD$13,AD$13,Anlage!W48),IF($A48&gt;$Y$11,IF(Anlage!W48&gt;AD$12,AD$12,Anlage!W48),IF($A48&gt;$Y$10,IF(Anlage!W48&gt;AD$11,AD$11,Anlage!W48),IF($A48&gt;$Y$9,IF(Anlage!W48&gt;AD$10,AD$10,Anlage!W48),$Z$9)))))</f>
        <v>142</v>
      </c>
    </row>
    <row r="49" spans="1:23" x14ac:dyDescent="0.25">
      <c r="A49" s="323">
        <f>Eingabe!A94</f>
        <v>6101</v>
      </c>
      <c r="B49" s="152" t="s">
        <v>6</v>
      </c>
      <c r="C49" s="154">
        <f>Eingabe!D94</f>
        <v>6200</v>
      </c>
      <c r="D49" s="137">
        <f>IF($A49&gt;$Y$13,Anlage!D49,IF($A49&gt;$Y$12,IF(Anlage!D49&gt;Z$13,Z$13,Anlage!D49),IF($A49&gt;$Y$11,IF(Anlage!D49&gt;Z$12,Z$12,Anlage!D49),IF($A49&gt;$Y$10,IF(Anlage!D49&gt;Z$11,Z$11,Anlage!D49),IF($A49&gt;$Y$9,IF(Anlage!D49&gt;Z$10,Z$10,Anlage!D49),$Z$9)))))</f>
        <v>320</v>
      </c>
      <c r="E49" s="137">
        <f>IF($A49&gt;$Y$13,Anlage!E49,IF($A49&gt;$Y$12,IF(Anlage!E49&gt;AA$13,AA$13,Anlage!E49),IF($A49&gt;$Y$11,IF(Anlage!E49&gt;AA$12,AA$12,Anlage!E49),IF($A49&gt;$Y$10,IF(Anlage!E49&gt;AA$11,AA$11,Anlage!E49),IF($A49&gt;$Y$9,IF(Anlage!E49&gt;AA$10,AA$10,Anlage!E49),$Z$9)))))</f>
        <v>330</v>
      </c>
      <c r="F49" s="137">
        <f>IF($A49&gt;$Y$13,Anlage!F49,IF($A49&gt;$Y$12,IF(Anlage!F49&gt;AB$13,AB$13,Anlage!F49),IF($A49&gt;$Y$11,IF(Anlage!F49&gt;AB$12,AB$12,Anlage!F49),IF($A49&gt;$Y$10,IF(Anlage!F49&gt;AB$11,AB$11,Anlage!F49),IF($A49&gt;$Y$9,IF(Anlage!F49&gt;AB$10,AB$10,Anlage!F49),$Z$9)))))</f>
        <v>340</v>
      </c>
      <c r="G49" s="137">
        <f>IF($A49&gt;$Y$13,Anlage!G49,IF($A49&gt;$Y$12,IF(Anlage!G49&gt;AC$13,AC$13,Anlage!G49),IF($A49&gt;$Y$11,IF(Anlage!G49&gt;AC$12,AC$12,Anlage!G49),IF($A49&gt;$Y$10,IF(Anlage!G49&gt;AC$11,AC$11,Anlage!G49),IF($A49&gt;$Y$9,IF(Anlage!G49&gt;AC$10,AC$10,Anlage!G49),$Z$9)))))</f>
        <v>350</v>
      </c>
      <c r="H49" s="137">
        <f>IF($A49&gt;$Y$13,Anlage!H49,IF($A49&gt;$Y$12,IF(Anlage!H49&gt;AD$13,AD$13,Anlage!H49),IF($A49&gt;$Y$11,IF(Anlage!H49&gt;AD$12,AD$12,Anlage!H49),IF($A49&gt;$Y$10,IF(Anlage!H49&gt;AD$11,AD$11,Anlage!H49),IF($A49&gt;$Y$9,IF(Anlage!H49&gt;AD$10,AD$10,Anlage!H49),$Z$9)))))</f>
        <v>390</v>
      </c>
      <c r="I49" s="143">
        <f>IF($A49&gt;$Y$13,Anlage!I49,IF($A49&gt;$Y$12,IF(Anlage!I49&gt;Z$13,Z$13,Anlage!I49),IF($A49&gt;$Y$11,IF(Anlage!I49&gt;Z$12,Z$12,Anlage!I49),IF($A49&gt;$Y$10,IF(Anlage!I49&gt;Z$11,Z$11,Anlage!I49),IF($A49&gt;$Y$9,IF(Anlage!I49&gt;Z$10,Z$10,Anlage!I49),$Z$9)))))</f>
        <v>278</v>
      </c>
      <c r="J49" s="143">
        <f>IF($A49&gt;$Y$13,Anlage!J49,IF($A49&gt;$Y$12,IF(Anlage!J49&gt;AA$13,AA$13,Anlage!J49),IF($A49&gt;$Y$11,IF(Anlage!J49&gt;AA$12,AA$12,Anlage!J49),IF($A49&gt;$Y$10,IF(Anlage!J49&gt;AA$11,AA$11,Anlage!J49),IF($A49&gt;$Y$9,IF(Anlage!J49&gt;AA$10,AA$10,Anlage!J49),$Z$9)))))</f>
        <v>283</v>
      </c>
      <c r="K49" s="143">
        <f>IF($A49&gt;$Y$13,Anlage!K49,IF($A49&gt;$Y$12,IF(Anlage!K49&gt;AB$13,AB$13,Anlage!K49),IF($A49&gt;$Y$11,IF(Anlage!K49&gt;AB$12,AB$12,Anlage!K49),IF($A49&gt;$Y$10,IF(Anlage!K49&gt;AB$11,AB$11,Anlage!K49),IF($A49&gt;$Y$9,IF(Anlage!K49&gt;AB$10,AB$10,Anlage!K49),$Z$9)))))</f>
        <v>297</v>
      </c>
      <c r="L49" s="143">
        <f>IF($A49&gt;$Y$13,Anlage!L49,IF($A49&gt;$Y$12,IF(Anlage!L49&gt;AC$13,AC$13,Anlage!L49),IF($A49&gt;$Y$11,IF(Anlage!L49&gt;AC$12,AC$12,Anlage!L49),IF($A49&gt;$Y$10,IF(Anlage!L49&gt;AC$11,AC$11,Anlage!L49),IF($A49&gt;$Y$9,IF(Anlage!L49&gt;AC$10,AC$10,Anlage!L49),$Z$9)))))</f>
        <v>312</v>
      </c>
      <c r="M49" s="143">
        <f>IF($A49&gt;$Y$13,Anlage!M49,IF($A49&gt;$Y$12,IF(Anlage!M49&gt;AD$13,AD$13,Anlage!M49),IF($A49&gt;$Y$11,IF(Anlage!M49&gt;AD$12,AD$12,Anlage!M49),IF($A49&gt;$Y$10,IF(Anlage!M49&gt;AD$11,AD$11,Anlage!M49),IF($A49&gt;$Y$9,IF(Anlage!M49&gt;AD$10,AD$10,Anlage!M49),$Z$9)))))</f>
        <v>328</v>
      </c>
      <c r="N49" s="2">
        <f>IF($A49&gt;$Y$13,Anlage!N49,IF($A49&gt;$Y$12,IF(Anlage!N49&gt;Z$13,Z$13,Anlage!N49),IF($A49&gt;$Y$11,IF(Anlage!N49&gt;Z$12,Z$12,Anlage!N49),IF($A49&gt;$Y$10,IF(Anlage!N49&gt;Z$11,Z$11,Anlage!N49),IF($A49&gt;$Y$9,IF(Anlage!N49&gt;Z$10,Z$10,Anlage!N49),$Z$9)))))</f>
        <v>175</v>
      </c>
      <c r="O49" s="2">
        <f>IF($A49&gt;$Y$13,Anlage!O49,IF($A49&gt;$Y$12,IF(Anlage!O49&gt;AA$13,AA$13,Anlage!O49),IF($A49&gt;$Y$11,IF(Anlage!O49&gt;AA$12,AA$12,Anlage!O49),IF($A49&gt;$Y$10,IF(Anlage!O49&gt;AA$11,AA$11,Anlage!O49),IF($A49&gt;$Y$9,IF(Anlage!O49&gt;AA$10,AA$10,Anlage!O49),$Z$9)))))</f>
        <v>179</v>
      </c>
      <c r="P49" s="2">
        <f>IF($A49&gt;$Y$13,Anlage!P49,IF($A49&gt;$Y$12,IF(Anlage!P49&gt;AB$13,AB$13,Anlage!P49),IF($A49&gt;$Y$11,IF(Anlage!P49&gt;AB$12,AB$12,Anlage!P49),IF($A49&gt;$Y$10,IF(Anlage!P49&gt;AB$11,AB$11,Anlage!P49),IF($A49&gt;$Y$9,IF(Anlage!P49&gt;AB$10,AB$10,Anlage!P49),$Z$9)))))</f>
        <v>187</v>
      </c>
      <c r="Q49" s="2">
        <f>IF($A49&gt;$Y$13,Anlage!Q49,IF($A49&gt;$Y$12,IF(Anlage!Q49&gt;AC$13,AC$13,Anlage!Q49),IF($A49&gt;$Y$11,IF(Anlage!Q49&gt;AC$12,AC$12,Anlage!Q49),IF($A49&gt;$Y$10,IF(Anlage!Q49&gt;AC$11,AC$11,Anlage!Q49),IF($A49&gt;$Y$9,IF(Anlage!Q49&gt;AC$10,AC$10,Anlage!Q49),$Z$9)))))</f>
        <v>197</v>
      </c>
      <c r="R49" s="2">
        <f>IF($A49&gt;$Y$13,Anlage!R49,IF($A49&gt;$Y$12,IF(Anlage!R49&gt;AD$13,AD$13,Anlage!R49),IF($A49&gt;$Y$11,IF(Anlage!R49&gt;AD$12,AD$12,Anlage!R49),IF($A49&gt;$Y$10,IF(Anlage!R49&gt;AD$11,AD$11,Anlage!R49),IF($A49&gt;$Y$9,IF(Anlage!R49&gt;AD$10,AD$10,Anlage!R49),$Z$9)))))</f>
        <v>207</v>
      </c>
      <c r="S49" s="163">
        <f>IF($A49&gt;$Y$13,Anlage!S49,IF($A49&gt;$Y$12,IF(Anlage!S49&gt;Z$13,Z$13,Anlage!S49),IF($A49&gt;$Y$11,IF(Anlage!S49&gt;Z$12,Z$12,Anlage!S49),IF($A49&gt;$Y$10,IF(Anlage!S49&gt;Z$11,Z$11,Anlage!S49),IF($A49&gt;$Y$9,IF(Anlage!S49&gt;Z$10,Z$10,Anlage!S49),$Z$9)))))</f>
        <v>124</v>
      </c>
      <c r="T49" s="163">
        <f>IF($A49&gt;$Y$13,Anlage!T49,IF($A49&gt;$Y$12,IF(Anlage!T49&gt;AA$13,AA$13,Anlage!T49),IF($A49&gt;$Y$11,IF(Anlage!T49&gt;AA$12,AA$12,Anlage!T49),IF($A49&gt;$Y$10,IF(Anlage!T49&gt;AA$11,AA$11,Anlage!T49),IF($A49&gt;$Y$9,IF(Anlage!T49&gt;AA$10,AA$10,Anlage!T49),$Z$9)))))</f>
        <v>126</v>
      </c>
      <c r="U49" s="163">
        <f>IF($A49&gt;$Y$13,Anlage!U49,IF($A49&gt;$Y$12,IF(Anlage!U49&gt;AB$13,AB$13,Anlage!U49),IF($A49&gt;$Y$11,IF(Anlage!U49&gt;AB$12,AB$12,Anlage!U49),IF($A49&gt;$Y$10,IF(Anlage!U49&gt;AB$11,AB$11,Anlage!U49),IF($A49&gt;$Y$9,IF(Anlage!U49&gt;AB$10,AB$10,Anlage!U49),$Z$9)))))</f>
        <v>133</v>
      </c>
      <c r="V49" s="163">
        <f>IF($A49&gt;$Y$13,Anlage!V49,IF($A49&gt;$Y$12,IF(Anlage!V49&gt;AC$13,AC$13,Anlage!V49),IF($A49&gt;$Y$11,IF(Anlage!V49&gt;AC$12,AC$12,Anlage!V49),IF($A49&gt;$Y$10,IF(Anlage!V49&gt;AC$11,AC$11,Anlage!V49),IF($A49&gt;$Y$9,IF(Anlage!V49&gt;AC$10,AC$10,Anlage!V49),$Z$9)))))</f>
        <v>139</v>
      </c>
      <c r="W49" s="163">
        <f>IF($A49&gt;$Y$13,Anlage!W49,IF($A49&gt;$Y$12,IF(Anlage!W49&gt;AD$13,AD$13,Anlage!W49),IF($A49&gt;$Y$11,IF(Anlage!W49&gt;AD$12,AD$12,Anlage!W49),IF($A49&gt;$Y$10,IF(Anlage!W49&gt;AD$11,AD$11,Anlage!W49),IF($A49&gt;$Y$9,IF(Anlage!W49&gt;AD$10,AD$10,Anlage!W49),$Z$9)))))</f>
        <v>146</v>
      </c>
    </row>
    <row r="50" spans="1:23" x14ac:dyDescent="0.25">
      <c r="A50" s="323">
        <f>Eingabe!A95</f>
        <v>6201</v>
      </c>
      <c r="B50" s="152" t="s">
        <v>6</v>
      </c>
      <c r="C50" s="154">
        <f>Eingabe!D95</f>
        <v>6300</v>
      </c>
      <c r="D50" s="137">
        <f>IF($A50&gt;$Y$13,Anlage!D50,IF($A50&gt;$Y$12,IF(Anlage!D50&gt;Z$13,Z$13,Anlage!D50),IF($A50&gt;$Y$11,IF(Anlage!D50&gt;Z$12,Z$12,Anlage!D50),IF($A50&gt;$Y$10,IF(Anlage!D50&gt;Z$11,Z$11,Anlage!D50),IF($A50&gt;$Y$9,IF(Anlage!D50&gt;Z$10,Z$10,Anlage!D50),$Z$9)))))</f>
        <v>320</v>
      </c>
      <c r="E50" s="137">
        <f>IF($A50&gt;$Y$13,Anlage!E50,IF($A50&gt;$Y$12,IF(Anlage!E50&gt;AA$13,AA$13,Anlage!E50),IF($A50&gt;$Y$11,IF(Anlage!E50&gt;AA$12,AA$12,Anlage!E50),IF($A50&gt;$Y$10,IF(Anlage!E50&gt;AA$11,AA$11,Anlage!E50),IF($A50&gt;$Y$9,IF(Anlage!E50&gt;AA$10,AA$10,Anlage!E50),$Z$9)))))</f>
        <v>330</v>
      </c>
      <c r="F50" s="137">
        <f>IF($A50&gt;$Y$13,Anlage!F50,IF($A50&gt;$Y$12,IF(Anlage!F50&gt;AB$13,AB$13,Anlage!F50),IF($A50&gt;$Y$11,IF(Anlage!F50&gt;AB$12,AB$12,Anlage!F50),IF($A50&gt;$Y$10,IF(Anlage!F50&gt;AB$11,AB$11,Anlage!F50),IF($A50&gt;$Y$9,IF(Anlage!F50&gt;AB$10,AB$10,Anlage!F50),$Z$9)))))</f>
        <v>340</v>
      </c>
      <c r="G50" s="137">
        <f>IF($A50&gt;$Y$13,Anlage!G50,IF($A50&gt;$Y$12,IF(Anlage!G50&gt;AC$13,AC$13,Anlage!G50),IF($A50&gt;$Y$11,IF(Anlage!G50&gt;AC$12,AC$12,Anlage!G50),IF($A50&gt;$Y$10,IF(Anlage!G50&gt;AC$11,AC$11,Anlage!G50),IF($A50&gt;$Y$9,IF(Anlage!G50&gt;AC$10,AC$10,Anlage!G50),$Z$9)))))</f>
        <v>350</v>
      </c>
      <c r="H50" s="137">
        <f>IF($A50&gt;$Y$13,Anlage!H50,IF($A50&gt;$Y$12,IF(Anlage!H50&gt;AD$13,AD$13,Anlage!H50),IF($A50&gt;$Y$11,IF(Anlage!H50&gt;AD$12,AD$12,Anlage!H50),IF($A50&gt;$Y$10,IF(Anlage!H50&gt;AD$11,AD$11,Anlage!H50),IF($A50&gt;$Y$9,IF(Anlage!H50&gt;AD$10,AD$10,Anlage!H50),$Z$9)))))</f>
        <v>390</v>
      </c>
      <c r="I50" s="143">
        <f>IF($A50&gt;$Y$13,Anlage!I50,IF($A50&gt;$Y$12,IF(Anlage!I50&gt;Z$13,Z$13,Anlage!I50),IF($A50&gt;$Y$11,IF(Anlage!I50&gt;Z$12,Z$12,Anlage!I50),IF($A50&gt;$Y$10,IF(Anlage!I50&gt;Z$11,Z$11,Anlage!I50),IF($A50&gt;$Y$9,IF(Anlage!I50&gt;Z$10,Z$10,Anlage!I50),$Z$9)))))</f>
        <v>285</v>
      </c>
      <c r="J50" s="143">
        <f>IF($A50&gt;$Y$13,Anlage!J50,IF($A50&gt;$Y$12,IF(Anlage!J50&gt;AA$13,AA$13,Anlage!J50),IF($A50&gt;$Y$11,IF(Anlage!J50&gt;AA$12,AA$12,Anlage!J50),IF($A50&gt;$Y$10,IF(Anlage!J50&gt;AA$11,AA$11,Anlage!J50),IF($A50&gt;$Y$9,IF(Anlage!J50&gt;AA$10,AA$10,Anlage!J50),$Z$9)))))</f>
        <v>291</v>
      </c>
      <c r="K50" s="143">
        <f>IF($A50&gt;$Y$13,Anlage!K50,IF($A50&gt;$Y$12,IF(Anlage!K50&gt;AB$13,AB$13,Anlage!K50),IF($A50&gt;$Y$11,IF(Anlage!K50&gt;AB$12,AB$12,Anlage!K50),IF($A50&gt;$Y$10,IF(Anlage!K50&gt;AB$11,AB$11,Anlage!K50),IF($A50&gt;$Y$9,IF(Anlage!K50&gt;AB$10,AB$10,Anlage!K50),$Z$9)))))</f>
        <v>305</v>
      </c>
      <c r="L50" s="143">
        <f>IF($A50&gt;$Y$13,Anlage!L50,IF($A50&gt;$Y$12,IF(Anlage!L50&gt;AC$13,AC$13,Anlage!L50),IF($A50&gt;$Y$11,IF(Anlage!L50&gt;AC$12,AC$12,Anlage!L50),IF($A50&gt;$Y$10,IF(Anlage!L50&gt;AC$11,AC$11,Anlage!L50),IF($A50&gt;$Y$9,IF(Anlage!L50&gt;AC$10,AC$10,Anlage!L50),$Z$9)))))</f>
        <v>320</v>
      </c>
      <c r="M50" s="143">
        <f>IF($A50&gt;$Y$13,Anlage!M50,IF($A50&gt;$Y$12,IF(Anlage!M50&gt;AD$13,AD$13,Anlage!M50),IF($A50&gt;$Y$11,IF(Anlage!M50&gt;AD$12,AD$12,Anlage!M50),IF($A50&gt;$Y$10,IF(Anlage!M50&gt;AD$11,AD$11,Anlage!M50),IF($A50&gt;$Y$9,IF(Anlage!M50&gt;AD$10,AD$10,Anlage!M50),$Z$9)))))</f>
        <v>337</v>
      </c>
      <c r="N50" s="2">
        <f>IF($A50&gt;$Y$13,Anlage!N50,IF($A50&gt;$Y$12,IF(Anlage!N50&gt;Z$13,Z$13,Anlage!N50),IF($A50&gt;$Y$11,IF(Anlage!N50&gt;Z$12,Z$12,Anlage!N50),IF($A50&gt;$Y$10,IF(Anlage!N50&gt;Z$11,Z$11,Anlage!N50),IF($A50&gt;$Y$9,IF(Anlage!N50&gt;Z$10,Z$10,Anlage!N50),$Z$9)))))</f>
        <v>180</v>
      </c>
      <c r="O50" s="2">
        <f>IF($A50&gt;$Y$13,Anlage!O50,IF($A50&gt;$Y$12,IF(Anlage!O50&gt;AA$13,AA$13,Anlage!O50),IF($A50&gt;$Y$11,IF(Anlage!O50&gt;AA$12,AA$12,Anlage!O50),IF($A50&gt;$Y$10,IF(Anlage!O50&gt;AA$11,AA$11,Anlage!O50),IF($A50&gt;$Y$9,IF(Anlage!O50&gt;AA$10,AA$10,Anlage!O50),$Z$9)))))</f>
        <v>184</v>
      </c>
      <c r="P50" s="2">
        <f>IF($A50&gt;$Y$13,Anlage!P50,IF($A50&gt;$Y$12,IF(Anlage!P50&gt;AB$13,AB$13,Anlage!P50),IF($A50&gt;$Y$11,IF(Anlage!P50&gt;AB$12,AB$12,Anlage!P50),IF($A50&gt;$Y$10,IF(Anlage!P50&gt;AB$11,AB$11,Anlage!P50),IF($A50&gt;$Y$9,IF(Anlage!P50&gt;AB$10,AB$10,Anlage!P50),$Z$9)))))</f>
        <v>193</v>
      </c>
      <c r="Q50" s="2">
        <f>IF($A50&gt;$Y$13,Anlage!Q50,IF($A50&gt;$Y$12,IF(Anlage!Q50&gt;AC$13,AC$13,Anlage!Q50),IF($A50&gt;$Y$11,IF(Anlage!Q50&gt;AC$12,AC$12,Anlage!Q50),IF($A50&gt;$Y$10,IF(Anlage!Q50&gt;AC$11,AC$11,Anlage!Q50),IF($A50&gt;$Y$9,IF(Anlage!Q50&gt;AC$10,AC$10,Anlage!Q50),$Z$9)))))</f>
        <v>202</v>
      </c>
      <c r="R50" s="2">
        <f>IF($A50&gt;$Y$13,Anlage!R50,IF($A50&gt;$Y$12,IF(Anlage!R50&gt;AD$13,AD$13,Anlage!R50),IF($A50&gt;$Y$11,IF(Anlage!R50&gt;AD$12,AD$12,Anlage!R50),IF($A50&gt;$Y$10,IF(Anlage!R50&gt;AD$11,AD$11,Anlage!R50),IF($A50&gt;$Y$9,IF(Anlage!R50&gt;AD$10,AD$10,Anlage!R50),$Z$9)))))</f>
        <v>213</v>
      </c>
      <c r="S50" s="163">
        <f>IF($A50&gt;$Y$13,Anlage!S50,IF($A50&gt;$Y$12,IF(Anlage!S50&gt;Z$13,Z$13,Anlage!S50),IF($A50&gt;$Y$11,IF(Anlage!S50&gt;Z$12,Z$12,Anlage!S50),IF($A50&gt;$Y$10,IF(Anlage!S50&gt;Z$11,Z$11,Anlage!S50),IF($A50&gt;$Y$9,IF(Anlage!S50&gt;Z$10,Z$10,Anlage!S50),$Z$9)))))</f>
        <v>128</v>
      </c>
      <c r="T50" s="163">
        <f>IF($A50&gt;$Y$13,Anlage!T50,IF($A50&gt;$Y$12,IF(Anlage!T50&gt;AA$13,AA$13,Anlage!T50),IF($A50&gt;$Y$11,IF(Anlage!T50&gt;AA$12,AA$12,Anlage!T50),IF($A50&gt;$Y$10,IF(Anlage!T50&gt;AA$11,AA$11,Anlage!T50),IF($A50&gt;$Y$9,IF(Anlage!T50&gt;AA$10,AA$10,Anlage!T50),$Z$9)))))</f>
        <v>130</v>
      </c>
      <c r="U50" s="163">
        <f>IF($A50&gt;$Y$13,Anlage!U50,IF($A50&gt;$Y$12,IF(Anlage!U50&gt;AB$13,AB$13,Anlage!U50),IF($A50&gt;$Y$11,IF(Anlage!U50&gt;AB$12,AB$12,Anlage!U50),IF($A50&gt;$Y$10,IF(Anlage!U50&gt;AB$11,AB$11,Anlage!U50),IF($A50&gt;$Y$9,IF(Anlage!U50&gt;AB$10,AB$10,Anlage!U50),$Z$9)))))</f>
        <v>137</v>
      </c>
      <c r="V50" s="163">
        <f>IF($A50&gt;$Y$13,Anlage!V50,IF($A50&gt;$Y$12,IF(Anlage!V50&gt;AC$13,AC$13,Anlage!V50),IF($A50&gt;$Y$11,IF(Anlage!V50&gt;AC$12,AC$12,Anlage!V50),IF($A50&gt;$Y$10,IF(Anlage!V50&gt;AC$11,AC$11,Anlage!V50),IF($A50&gt;$Y$9,IF(Anlage!V50&gt;AC$10,AC$10,Anlage!V50),$Z$9)))))</f>
        <v>143</v>
      </c>
      <c r="W50" s="163">
        <f>IF($A50&gt;$Y$13,Anlage!W50,IF($A50&gt;$Y$12,IF(Anlage!W50&gt;AD$13,AD$13,Anlage!W50),IF($A50&gt;$Y$11,IF(Anlage!W50&gt;AD$12,AD$12,Anlage!W50),IF($A50&gt;$Y$10,IF(Anlage!W50&gt;AD$11,AD$11,Anlage!W50),IF($A50&gt;$Y$9,IF(Anlage!W50&gt;AD$10,AD$10,Anlage!W50),$Z$9)))))</f>
        <v>151</v>
      </c>
    </row>
    <row r="51" spans="1:23" x14ac:dyDescent="0.25">
      <c r="A51" s="323">
        <f>Eingabe!A96</f>
        <v>6301</v>
      </c>
      <c r="B51" s="355" t="s">
        <v>6</v>
      </c>
      <c r="C51" s="154">
        <f>Eingabe!D96</f>
        <v>6400</v>
      </c>
      <c r="D51" s="137">
        <f>IF($A51&gt;$Y$13,Anlage!D51,IF($A51&gt;$Y$12,IF(Anlage!D51&gt;Z$13,Z$13,Anlage!D51),IF($A51&gt;$Y$11,IF(Anlage!D51&gt;Z$12,Z$12,Anlage!D51),IF($A51&gt;$Y$10,IF(Anlage!D51&gt;Z$11,Z$11,Anlage!D51),IF($A51&gt;$Y$9,IF(Anlage!D51&gt;Z$10,Z$10,Anlage!D51),$Z$9)))))</f>
        <v>320</v>
      </c>
      <c r="E51" s="137">
        <f>IF($A51&gt;$Y$13,Anlage!E51,IF($A51&gt;$Y$12,IF(Anlage!E51&gt;AA$13,AA$13,Anlage!E51),IF($A51&gt;$Y$11,IF(Anlage!E51&gt;AA$12,AA$12,Anlage!E51),IF($A51&gt;$Y$10,IF(Anlage!E51&gt;AA$11,AA$11,Anlage!E51),IF($A51&gt;$Y$9,IF(Anlage!E51&gt;AA$10,AA$10,Anlage!E51),$Z$9)))))</f>
        <v>330</v>
      </c>
      <c r="F51" s="137">
        <f>IF($A51&gt;$Y$13,Anlage!F51,IF($A51&gt;$Y$12,IF(Anlage!F51&gt;AB$13,AB$13,Anlage!F51),IF($A51&gt;$Y$11,IF(Anlage!F51&gt;AB$12,AB$12,Anlage!F51),IF($A51&gt;$Y$10,IF(Anlage!F51&gt;AB$11,AB$11,Anlage!F51),IF($A51&gt;$Y$9,IF(Anlage!F51&gt;AB$10,AB$10,Anlage!F51),$Z$9)))))</f>
        <v>340</v>
      </c>
      <c r="G51" s="137">
        <f>IF($A51&gt;$Y$13,Anlage!G51,IF($A51&gt;$Y$12,IF(Anlage!G51&gt;AC$13,AC$13,Anlage!G51),IF($A51&gt;$Y$11,IF(Anlage!G51&gt;AC$12,AC$12,Anlage!G51),IF($A51&gt;$Y$10,IF(Anlage!G51&gt;AC$11,AC$11,Anlage!G51),IF($A51&gt;$Y$9,IF(Anlage!G51&gt;AC$10,AC$10,Anlage!G51),$Z$9)))))</f>
        <v>350</v>
      </c>
      <c r="H51" s="137">
        <f>IF($A51&gt;$Y$13,Anlage!H51,IF($A51&gt;$Y$12,IF(Anlage!H51&gt;AD$13,AD$13,Anlage!H51),IF($A51&gt;$Y$11,IF(Anlage!H51&gt;AD$12,AD$12,Anlage!H51),IF($A51&gt;$Y$10,IF(Anlage!H51&gt;AD$11,AD$11,Anlage!H51),IF($A51&gt;$Y$9,IF(Anlage!H51&gt;AD$10,AD$10,Anlage!H51),$Z$9)))))</f>
        <v>390</v>
      </c>
      <c r="I51" s="143">
        <f>IF($A51&gt;$Y$13,Anlage!I51,IF($A51&gt;$Y$12,IF(Anlage!I51&gt;Z$13,Z$13,Anlage!I51),IF($A51&gt;$Y$11,IF(Anlage!I51&gt;Z$12,Z$12,Anlage!I51),IF($A51&gt;$Y$10,IF(Anlage!I51&gt;Z$11,Z$11,Anlage!I51),IF($A51&gt;$Y$9,IF(Anlage!I51&gt;Z$10,Z$10,Anlage!I51),$Z$9)))))</f>
        <v>293</v>
      </c>
      <c r="J51" s="143">
        <f>IF($A51&gt;$Y$13,Anlage!J51,IF($A51&gt;$Y$12,IF(Anlage!J51&gt;AA$13,AA$13,Anlage!J51),IF($A51&gt;$Y$11,IF(Anlage!J51&gt;AA$12,AA$12,Anlage!J51),IF($A51&gt;$Y$10,IF(Anlage!J51&gt;AA$11,AA$11,Anlage!J51),IF($A51&gt;$Y$9,IF(Anlage!J51&gt;AA$10,AA$10,Anlage!J51),$Z$9)))))</f>
        <v>298</v>
      </c>
      <c r="K51" s="143">
        <f>IF($A51&gt;$Y$13,Anlage!K51,IF($A51&gt;$Y$12,IF(Anlage!K51&gt;AB$13,AB$13,Anlage!K51),IF($A51&gt;$Y$11,IF(Anlage!K51&gt;AB$12,AB$12,Anlage!K51),IF($A51&gt;$Y$10,IF(Anlage!K51&gt;AB$11,AB$11,Anlage!K51),IF($A51&gt;$Y$9,IF(Anlage!K51&gt;AB$10,AB$10,Anlage!K51),$Z$9)))))</f>
        <v>313</v>
      </c>
      <c r="L51" s="143">
        <f>IF($A51&gt;$Y$13,Anlage!L51,IF($A51&gt;$Y$12,IF(Anlage!L51&gt;AC$13,AC$13,Anlage!L51),IF($A51&gt;$Y$11,IF(Anlage!L51&gt;AC$12,AC$12,Anlage!L51),IF($A51&gt;$Y$10,IF(Anlage!L51&gt;AC$11,AC$11,Anlage!L51),IF($A51&gt;$Y$9,IF(Anlage!L51&gt;AC$10,AC$10,Anlage!L51),$Z$9)))))</f>
        <v>329</v>
      </c>
      <c r="M51" s="143">
        <f>IF($A51&gt;$Y$13,Anlage!M51,IF($A51&gt;$Y$12,IF(Anlage!M51&gt;AD$13,AD$13,Anlage!M51),IF($A51&gt;$Y$11,IF(Anlage!M51&gt;AD$12,AD$12,Anlage!M51),IF($A51&gt;$Y$10,IF(Anlage!M51&gt;AD$11,AD$11,Anlage!M51),IF($A51&gt;$Y$9,IF(Anlage!M51&gt;AD$10,AD$10,Anlage!M51),$Z$9)))))</f>
        <v>345</v>
      </c>
      <c r="N51" s="2">
        <f>IF($A51&gt;$Y$13,Anlage!N51,IF($A51&gt;$Y$12,IF(Anlage!N51&gt;Z$13,Z$13,Anlage!N51),IF($A51&gt;$Y$11,IF(Anlage!N51&gt;Z$12,Z$12,Anlage!N51),IF($A51&gt;$Y$10,IF(Anlage!N51&gt;Z$11,Z$11,Anlage!N51),IF($A51&gt;$Y$9,IF(Anlage!N51&gt;Z$10,Z$10,Anlage!N51),$Z$9)))))</f>
        <v>185</v>
      </c>
      <c r="O51" s="2">
        <f>IF($A51&gt;$Y$13,Anlage!O51,IF($A51&gt;$Y$12,IF(Anlage!O51&gt;AA$13,AA$13,Anlage!O51),IF($A51&gt;$Y$11,IF(Anlage!O51&gt;AA$12,AA$12,Anlage!O51),IF($A51&gt;$Y$10,IF(Anlage!O51&gt;AA$11,AA$11,Anlage!O51),IF($A51&gt;$Y$9,IF(Anlage!O51&gt;AA$10,AA$10,Anlage!O51),$Z$9)))))</f>
        <v>189</v>
      </c>
      <c r="P51" s="2">
        <f>IF($A51&gt;$Y$13,Anlage!P51,IF($A51&gt;$Y$12,IF(Anlage!P51&gt;AB$13,AB$13,Anlage!P51),IF($A51&gt;$Y$11,IF(Anlage!P51&gt;AB$12,AB$12,Anlage!P51),IF($A51&gt;$Y$10,IF(Anlage!P51&gt;AB$11,AB$11,Anlage!P51),IF($A51&gt;$Y$9,IF(Anlage!P51&gt;AB$10,AB$10,Anlage!P51),$Z$9)))))</f>
        <v>198</v>
      </c>
      <c r="Q51" s="2">
        <f>IF($A51&gt;$Y$13,Anlage!Q51,IF($A51&gt;$Y$12,IF(Anlage!Q51&gt;AC$13,AC$13,Anlage!Q51),IF($A51&gt;$Y$11,IF(Anlage!Q51&gt;AC$12,AC$12,Anlage!Q51),IF($A51&gt;$Y$10,IF(Anlage!Q51&gt;AC$11,AC$11,Anlage!Q51),IF($A51&gt;$Y$9,IF(Anlage!Q51&gt;AC$10,AC$10,Anlage!Q51),$Z$9)))))</f>
        <v>208</v>
      </c>
      <c r="R51" s="2">
        <f>IF($A51&gt;$Y$13,Anlage!R51,IF($A51&gt;$Y$12,IF(Anlage!R51&gt;AD$13,AD$13,Anlage!R51),IF($A51&gt;$Y$11,IF(Anlage!R51&gt;AD$12,AD$12,Anlage!R51),IF($A51&gt;$Y$10,IF(Anlage!R51&gt;AD$11,AD$11,Anlage!R51),IF($A51&gt;$Y$9,IF(Anlage!R51&gt;AD$10,AD$10,Anlage!R51),$Z$9)))))</f>
        <v>218</v>
      </c>
      <c r="S51" s="163">
        <f>IF($A51&gt;$Y$13,Anlage!S51,IF($A51&gt;$Y$12,IF(Anlage!S51&gt;Z$13,Z$13,Anlage!S51),IF($A51&gt;$Y$11,IF(Anlage!S51&gt;Z$12,Z$12,Anlage!S51),IF($A51&gt;$Y$10,IF(Anlage!S51&gt;Z$11,Z$11,Anlage!S51),IF($A51&gt;$Y$9,IF(Anlage!S51&gt;Z$10,Z$10,Anlage!S51),$Z$9)))))</f>
        <v>132</v>
      </c>
      <c r="T51" s="163">
        <f>IF($A51&gt;$Y$13,Anlage!T51,IF($A51&gt;$Y$12,IF(Anlage!T51&gt;AA$13,AA$13,Anlage!T51),IF($A51&gt;$Y$11,IF(Anlage!T51&gt;AA$12,AA$12,Anlage!T51),IF($A51&gt;$Y$10,IF(Anlage!T51&gt;AA$11,AA$11,Anlage!T51),IF($A51&gt;$Y$9,IF(Anlage!T51&gt;AA$10,AA$10,Anlage!T51),$Z$9)))))</f>
        <v>134</v>
      </c>
      <c r="U51" s="163">
        <f>IF($A51&gt;$Y$13,Anlage!U51,IF($A51&gt;$Y$12,IF(Anlage!U51&gt;AB$13,AB$13,Anlage!U51),IF($A51&gt;$Y$11,IF(Anlage!U51&gt;AB$12,AB$12,Anlage!U51),IF($A51&gt;$Y$10,IF(Anlage!U51&gt;AB$11,AB$11,Anlage!U51),IF($A51&gt;$Y$9,IF(Anlage!U51&gt;AB$10,AB$10,Anlage!U51),$Z$9)))))</f>
        <v>141</v>
      </c>
      <c r="V51" s="163">
        <f>IF($A51&gt;$Y$13,Anlage!V51,IF($A51&gt;$Y$12,IF(Anlage!V51&gt;AC$13,AC$13,Anlage!V51),IF($A51&gt;$Y$11,IF(Anlage!V51&gt;AC$12,AC$12,Anlage!V51),IF($A51&gt;$Y$10,IF(Anlage!V51&gt;AC$11,AC$11,Anlage!V51),IF($A51&gt;$Y$9,IF(Anlage!V51&gt;AC$10,AC$10,Anlage!V51),$Z$9)))))</f>
        <v>148</v>
      </c>
      <c r="W51" s="163">
        <f>IF($A51&gt;$Y$13,Anlage!W51,IF($A51&gt;$Y$12,IF(Anlage!W51&gt;AD$13,AD$13,Anlage!W51),IF($A51&gt;$Y$11,IF(Anlage!W51&gt;AD$12,AD$12,Anlage!W51),IF($A51&gt;$Y$10,IF(Anlage!W51&gt;AD$11,AD$11,Anlage!W51),IF($A51&gt;$Y$9,IF(Anlage!W51&gt;AD$10,AD$10,Anlage!W51),$Z$9)))))</f>
        <v>155</v>
      </c>
    </row>
    <row r="52" spans="1:23" x14ac:dyDescent="0.25">
      <c r="A52" s="323">
        <f>Eingabe!A97</f>
        <v>6401</v>
      </c>
      <c r="B52" s="355" t="s">
        <v>6</v>
      </c>
      <c r="C52" s="154">
        <f>Eingabe!D97</f>
        <v>6500</v>
      </c>
      <c r="D52" s="137">
        <f>IF($A52&gt;$Y$13,Anlage!D52,IF($A52&gt;$Y$12,IF(Anlage!D52&gt;Z$13,Z$13,Anlage!D52),IF($A52&gt;$Y$11,IF(Anlage!D52&gt;Z$12,Z$12,Anlage!D52),IF($A52&gt;$Y$10,IF(Anlage!D52&gt;Z$11,Z$11,Anlage!D52),IF($A52&gt;$Y$9,IF(Anlage!D52&gt;Z$10,Z$10,Anlage!D52),$Z$9)))))</f>
        <v>320</v>
      </c>
      <c r="E52" s="137">
        <f>IF($A52&gt;$Y$13,Anlage!E52,IF($A52&gt;$Y$12,IF(Anlage!E52&gt;AA$13,AA$13,Anlage!E52),IF($A52&gt;$Y$11,IF(Anlage!E52&gt;AA$12,AA$12,Anlage!E52),IF($A52&gt;$Y$10,IF(Anlage!E52&gt;AA$11,AA$11,Anlage!E52),IF($A52&gt;$Y$9,IF(Anlage!E52&gt;AA$10,AA$10,Anlage!E52),$Z$9)))))</f>
        <v>330</v>
      </c>
      <c r="F52" s="137">
        <f>IF($A52&gt;$Y$13,Anlage!F52,IF($A52&gt;$Y$12,IF(Anlage!F52&gt;AB$13,AB$13,Anlage!F52),IF($A52&gt;$Y$11,IF(Anlage!F52&gt;AB$12,AB$12,Anlage!F52),IF($A52&gt;$Y$10,IF(Anlage!F52&gt;AB$11,AB$11,Anlage!F52),IF($A52&gt;$Y$9,IF(Anlage!F52&gt;AB$10,AB$10,Anlage!F52),$Z$9)))))</f>
        <v>340</v>
      </c>
      <c r="G52" s="137">
        <f>IF($A52&gt;$Y$13,Anlage!G52,IF($A52&gt;$Y$12,IF(Anlage!G52&gt;AC$13,AC$13,Anlage!G52),IF($A52&gt;$Y$11,IF(Anlage!G52&gt;AC$12,AC$12,Anlage!G52),IF($A52&gt;$Y$10,IF(Anlage!G52&gt;AC$11,AC$11,Anlage!G52),IF($A52&gt;$Y$9,IF(Anlage!G52&gt;AC$10,AC$10,Anlage!G52),$Z$9)))))</f>
        <v>350</v>
      </c>
      <c r="H52" s="137">
        <f>IF($A52&gt;$Y$13,Anlage!H52,IF($A52&gt;$Y$12,IF(Anlage!H52&gt;AD$13,AD$13,Anlage!H52),IF($A52&gt;$Y$11,IF(Anlage!H52&gt;AD$12,AD$12,Anlage!H52),IF($A52&gt;$Y$10,IF(Anlage!H52&gt;AD$11,AD$11,Anlage!H52),IF($A52&gt;$Y$9,IF(Anlage!H52&gt;AD$10,AD$10,Anlage!H52),$Z$9)))))</f>
        <v>390</v>
      </c>
      <c r="I52" s="143">
        <f>IF($A52&gt;$Y$13,Anlage!I52,IF($A52&gt;$Y$12,IF(Anlage!I52&gt;Z$13,Z$13,Anlage!I52),IF($A52&gt;$Y$11,IF(Anlage!I52&gt;Z$12,Z$12,Anlage!I52),IF($A52&gt;$Y$10,IF(Anlage!I52&gt;Z$11,Z$11,Anlage!I52),IF($A52&gt;$Y$9,IF(Anlage!I52&gt;Z$10,Z$10,Anlage!I52),$Z$9)))))</f>
        <v>300</v>
      </c>
      <c r="J52" s="143">
        <f>IF($A52&gt;$Y$13,Anlage!J52,IF($A52&gt;$Y$12,IF(Anlage!J52&gt;AA$13,AA$13,Anlage!J52),IF($A52&gt;$Y$11,IF(Anlage!J52&gt;AA$12,AA$12,Anlage!J52),IF($A52&gt;$Y$10,IF(Anlage!J52&gt;AA$11,AA$11,Anlage!J52),IF($A52&gt;$Y$9,IF(Anlage!J52&gt;AA$10,AA$10,Anlage!J52),$Z$9)))))</f>
        <v>306</v>
      </c>
      <c r="K52" s="143">
        <f>IF($A52&gt;$Y$13,Anlage!K52,IF($A52&gt;$Y$12,IF(Anlage!K52&gt;AB$13,AB$13,Anlage!K52),IF($A52&gt;$Y$11,IF(Anlage!K52&gt;AB$12,AB$12,Anlage!K52),IF($A52&gt;$Y$10,IF(Anlage!K52&gt;AB$11,AB$11,Anlage!K52),IF($A52&gt;$Y$9,IF(Anlage!K52&gt;AB$10,AB$10,Anlage!K52),$Z$9)))))</f>
        <v>321</v>
      </c>
      <c r="L52" s="143">
        <f>IF($A52&gt;$Y$13,Anlage!L52,IF($A52&gt;$Y$12,IF(Anlage!L52&gt;AC$13,AC$13,Anlage!L52),IF($A52&gt;$Y$11,IF(Anlage!L52&gt;AC$12,AC$12,Anlage!L52),IF($A52&gt;$Y$10,IF(Anlage!L52&gt;AC$11,AC$11,Anlage!L52),IF($A52&gt;$Y$9,IF(Anlage!L52&gt;AC$10,AC$10,Anlage!L52),$Z$9)))))</f>
        <v>337</v>
      </c>
      <c r="M52" s="143">
        <f>IF($A52&gt;$Y$13,Anlage!M52,IF($A52&gt;$Y$12,IF(Anlage!M52&gt;AD$13,AD$13,Anlage!M52),IF($A52&gt;$Y$11,IF(Anlage!M52&gt;AD$12,AD$12,Anlage!M52),IF($A52&gt;$Y$10,IF(Anlage!M52&gt;AD$11,AD$11,Anlage!M52),IF($A52&gt;$Y$9,IF(Anlage!M52&gt;AD$10,AD$10,Anlage!M52),$Z$9)))))</f>
        <v>354</v>
      </c>
      <c r="N52" s="2">
        <f>IF($A52&gt;$Y$13,Anlage!N52,IF($A52&gt;$Y$12,IF(Anlage!N52&gt;Z$13,Z$13,Anlage!N52),IF($A52&gt;$Y$11,IF(Anlage!N52&gt;Z$12,Z$12,Anlage!N52),IF($A52&gt;$Y$10,IF(Anlage!N52&gt;Z$11,Z$11,Anlage!N52),IF($A52&gt;$Y$9,IF(Anlage!N52&gt;Z$10,Z$10,Anlage!N52),$Z$9)))))</f>
        <v>190</v>
      </c>
      <c r="O52" s="2">
        <f>IF($A52&gt;$Y$13,Anlage!O52,IF($A52&gt;$Y$12,IF(Anlage!O52&gt;AA$13,AA$13,Anlage!O52),IF($A52&gt;$Y$11,IF(Anlage!O52&gt;AA$12,AA$12,Anlage!O52),IF($A52&gt;$Y$10,IF(Anlage!O52&gt;AA$11,AA$11,Anlage!O52),IF($A52&gt;$Y$9,IF(Anlage!O52&gt;AA$10,AA$10,Anlage!O52),$Z$9)))))</f>
        <v>194</v>
      </c>
      <c r="P52" s="2">
        <f>IF($A52&gt;$Y$13,Anlage!P52,IF($A52&gt;$Y$12,IF(Anlage!P52&gt;AB$13,AB$13,Anlage!P52),IF($A52&gt;$Y$11,IF(Anlage!P52&gt;AB$12,AB$12,Anlage!P52),IF($A52&gt;$Y$10,IF(Anlage!P52&gt;AB$11,AB$11,Anlage!P52),IF($A52&gt;$Y$9,IF(Anlage!P52&gt;AB$10,AB$10,Anlage!P52),$Z$9)))))</f>
        <v>203</v>
      </c>
      <c r="Q52" s="2">
        <f>IF($A52&gt;$Y$13,Anlage!Q52,IF($A52&gt;$Y$12,IF(Anlage!Q52&gt;AC$13,AC$13,Anlage!Q52),IF($A52&gt;$Y$11,IF(Anlage!Q52&gt;AC$12,AC$12,Anlage!Q52),IF($A52&gt;$Y$10,IF(Anlage!Q52&gt;AC$11,AC$11,Anlage!Q52),IF($A52&gt;$Y$9,IF(Anlage!Q52&gt;AC$10,AC$10,Anlage!Q52),$Z$9)))))</f>
        <v>214</v>
      </c>
      <c r="R52" s="2">
        <f>IF($A52&gt;$Y$13,Anlage!R52,IF($A52&gt;$Y$12,IF(Anlage!R52&gt;AD$13,AD$13,Anlage!R52),IF($A52&gt;$Y$11,IF(Anlage!R52&gt;AD$12,AD$12,Anlage!R52),IF($A52&gt;$Y$10,IF(Anlage!R52&gt;AD$11,AD$11,Anlage!R52),IF($A52&gt;$Y$9,IF(Anlage!R52&gt;AD$10,AD$10,Anlage!R52),$Z$9)))))</f>
        <v>224</v>
      </c>
      <c r="S52" s="163">
        <f>IF($A52&gt;$Y$13,Anlage!S52,IF($A52&gt;$Y$12,IF(Anlage!S52&gt;Z$13,Z$13,Anlage!S52),IF($A52&gt;$Y$11,IF(Anlage!S52&gt;Z$12,Z$12,Anlage!S52),IF($A52&gt;$Y$10,IF(Anlage!S52&gt;Z$11,Z$11,Anlage!S52),IF($A52&gt;$Y$9,IF(Anlage!S52&gt;Z$10,Z$10,Anlage!S52),$Z$9)))))</f>
        <v>135</v>
      </c>
      <c r="T52" s="163">
        <f>IF($A52&gt;$Y$13,Anlage!T52,IF($A52&gt;$Y$12,IF(Anlage!T52&gt;AA$13,AA$13,Anlage!T52),IF($A52&gt;$Y$11,IF(Anlage!T52&gt;AA$12,AA$12,Anlage!T52),IF($A52&gt;$Y$10,IF(Anlage!T52&gt;AA$11,AA$11,Anlage!T52),IF($A52&gt;$Y$9,IF(Anlage!T52&gt;AA$10,AA$10,Anlage!T52),$Z$9)))))</f>
        <v>138</v>
      </c>
      <c r="U52" s="163">
        <f>IF($A52&gt;$Y$13,Anlage!U52,IF($A52&gt;$Y$12,IF(Anlage!U52&gt;AB$13,AB$13,Anlage!U52),IF($A52&gt;$Y$11,IF(Anlage!U52&gt;AB$12,AB$12,Anlage!U52),IF($A52&gt;$Y$10,IF(Anlage!U52&gt;AB$11,AB$11,Anlage!U52),IF($A52&gt;$Y$9,IF(Anlage!U52&gt;AB$10,AB$10,Anlage!U52),$Z$9)))))</f>
        <v>145</v>
      </c>
      <c r="V52" s="163">
        <f>IF($A52&gt;$Y$13,Anlage!V52,IF($A52&gt;$Y$12,IF(Anlage!V52&gt;AC$13,AC$13,Anlage!V52),IF($A52&gt;$Y$11,IF(Anlage!V52&gt;AC$12,AC$12,Anlage!V52),IF($A52&gt;$Y$10,IF(Anlage!V52&gt;AC$11,AC$11,Anlage!V52),IF($A52&gt;$Y$9,IF(Anlage!V52&gt;AC$10,AC$10,Anlage!V52),$Z$9)))))</f>
        <v>152</v>
      </c>
      <c r="W52" s="163">
        <f>IF($A52&gt;$Y$13,Anlage!W52,IF($A52&gt;$Y$12,IF(Anlage!W52&gt;AD$13,AD$13,Anlage!W52),IF($A52&gt;$Y$11,IF(Anlage!W52&gt;AD$12,AD$12,Anlage!W52),IF($A52&gt;$Y$10,IF(Anlage!W52&gt;AD$11,AD$11,Anlage!W52),IF($A52&gt;$Y$9,IF(Anlage!W52&gt;AD$10,AD$10,Anlage!W52),$Z$9)))))</f>
        <v>159</v>
      </c>
    </row>
    <row r="53" spans="1:23" x14ac:dyDescent="0.25">
      <c r="A53" s="323">
        <f>Eingabe!A98</f>
        <v>6501</v>
      </c>
      <c r="B53" s="355" t="s">
        <v>6</v>
      </c>
      <c r="C53" s="154">
        <f>Eingabe!D98</f>
        <v>6600</v>
      </c>
      <c r="D53" s="137">
        <f>IF($A53&gt;$Y$13,Anlage!D53,IF($A53&gt;$Y$12,IF(Anlage!D53&gt;Z$13,Z$13,Anlage!D53),IF($A53&gt;$Y$11,IF(Anlage!D53&gt;Z$12,Z$12,Anlage!D53),IF($A53&gt;$Y$10,IF(Anlage!D53&gt;Z$11,Z$11,Anlage!D53),IF($A53&gt;$Y$9,IF(Anlage!D53&gt;Z$10,Z$10,Anlage!D53),$Z$9)))))</f>
        <v>320</v>
      </c>
      <c r="E53" s="137">
        <f>IF($A53&gt;$Y$13,Anlage!E53,IF($A53&gt;$Y$12,IF(Anlage!E53&gt;AA$13,AA$13,Anlage!E53),IF($A53&gt;$Y$11,IF(Anlage!E53&gt;AA$12,AA$12,Anlage!E53),IF($A53&gt;$Y$10,IF(Anlage!E53&gt;AA$11,AA$11,Anlage!E53),IF($A53&gt;$Y$9,IF(Anlage!E53&gt;AA$10,AA$10,Anlage!E53),$Z$9)))))</f>
        <v>330</v>
      </c>
      <c r="F53" s="137">
        <f>IF($A53&gt;$Y$13,Anlage!F53,IF($A53&gt;$Y$12,IF(Anlage!F53&gt;AB$13,AB$13,Anlage!F53),IF($A53&gt;$Y$11,IF(Anlage!F53&gt;AB$12,AB$12,Anlage!F53),IF($A53&gt;$Y$10,IF(Anlage!F53&gt;AB$11,AB$11,Anlage!F53),IF($A53&gt;$Y$9,IF(Anlage!F53&gt;AB$10,AB$10,Anlage!F53),$Z$9)))))</f>
        <v>340</v>
      </c>
      <c r="G53" s="137">
        <f>IF($A53&gt;$Y$13,Anlage!G53,IF($A53&gt;$Y$12,IF(Anlage!G53&gt;AC$13,AC$13,Anlage!G53),IF($A53&gt;$Y$11,IF(Anlage!G53&gt;AC$12,AC$12,Anlage!G53),IF($A53&gt;$Y$10,IF(Anlage!G53&gt;AC$11,AC$11,Anlage!G53),IF($A53&gt;$Y$9,IF(Anlage!G53&gt;AC$10,AC$10,Anlage!G53),$Z$9)))))</f>
        <v>350</v>
      </c>
      <c r="H53" s="137">
        <f>IF($A53&gt;$Y$13,Anlage!H53,IF($A53&gt;$Y$12,IF(Anlage!H53&gt;AD$13,AD$13,Anlage!H53),IF($A53&gt;$Y$11,IF(Anlage!H53&gt;AD$12,AD$12,Anlage!H53),IF($A53&gt;$Y$10,IF(Anlage!H53&gt;AD$11,AD$11,Anlage!H53),IF($A53&gt;$Y$9,IF(Anlage!H53&gt;AD$10,AD$10,Anlage!H53),$Z$9)))))</f>
        <v>390</v>
      </c>
      <c r="I53" s="143">
        <f>IF($A53&gt;$Y$13,Anlage!I53,IF($A53&gt;$Y$12,IF(Anlage!I53&gt;Z$13,Z$13,Anlage!I53),IF($A53&gt;$Y$11,IF(Anlage!I53&gt;Z$12,Z$12,Anlage!I53),IF($A53&gt;$Y$10,IF(Anlage!I53&gt;Z$11,Z$11,Anlage!I53),IF($A53&gt;$Y$9,IF(Anlage!I53&gt;Z$10,Z$10,Anlage!I53),$Z$9)))))</f>
        <v>308</v>
      </c>
      <c r="J53" s="143">
        <f>IF($A53&gt;$Y$13,Anlage!J53,IF($A53&gt;$Y$12,IF(Anlage!J53&gt;AA$13,AA$13,Anlage!J53),IF($A53&gt;$Y$11,IF(Anlage!J53&gt;AA$12,AA$12,Anlage!J53),IF($A53&gt;$Y$10,IF(Anlage!J53&gt;AA$11,AA$11,Anlage!J53),IF($A53&gt;$Y$9,IF(Anlage!J53&gt;AA$10,AA$10,Anlage!J53),$Z$9)))))</f>
        <v>314</v>
      </c>
      <c r="K53" s="143">
        <f>IF($A53&gt;$Y$13,Anlage!K53,IF($A53&gt;$Y$12,IF(Anlage!K53&gt;AB$13,AB$13,Anlage!K53),IF($A53&gt;$Y$11,IF(Anlage!K53&gt;AB$12,AB$12,Anlage!K53),IF($A53&gt;$Y$10,IF(Anlage!K53&gt;AB$11,AB$11,Anlage!K53),IF($A53&gt;$Y$9,IF(Anlage!K53&gt;AB$10,AB$10,Anlage!K53),$Z$9)))))</f>
        <v>329</v>
      </c>
      <c r="L53" s="143">
        <f>IF($A53&gt;$Y$13,Anlage!L53,IF($A53&gt;$Y$12,IF(Anlage!L53&gt;AC$13,AC$13,Anlage!L53),IF($A53&gt;$Y$11,IF(Anlage!L53&gt;AC$12,AC$12,Anlage!L53),IF($A53&gt;$Y$10,IF(Anlage!L53&gt;AC$11,AC$11,Anlage!L53),IF($A53&gt;$Y$9,IF(Anlage!L53&gt;AC$10,AC$10,Anlage!L53),$Z$9)))))</f>
        <v>345</v>
      </c>
      <c r="M53" s="143">
        <f>IF($A53&gt;$Y$13,Anlage!M53,IF($A53&gt;$Y$12,IF(Anlage!M53&gt;AD$13,AD$13,Anlage!M53),IF($A53&gt;$Y$11,IF(Anlage!M53&gt;AD$12,AD$12,Anlage!M53),IF($A53&gt;$Y$10,IF(Anlage!M53&gt;AD$11,AD$11,Anlage!M53),IF($A53&gt;$Y$9,IF(Anlage!M53&gt;AD$10,AD$10,Anlage!M53),$Z$9)))))</f>
        <v>363</v>
      </c>
      <c r="N53" s="2">
        <f>IF($A53&gt;$Y$13,Anlage!N53,IF($A53&gt;$Y$12,IF(Anlage!N53&gt;Z$13,Z$13,Anlage!N53),IF($A53&gt;$Y$11,IF(Anlage!N53&gt;Z$12,Z$12,Anlage!N53),IF($A53&gt;$Y$10,IF(Anlage!N53&gt;Z$11,Z$11,Anlage!N53),IF($A53&gt;$Y$9,IF(Anlage!N53&gt;Z$10,Z$10,Anlage!N53),$Z$9)))))</f>
        <v>195</v>
      </c>
      <c r="O53" s="2">
        <f>IF($A53&gt;$Y$13,Anlage!O53,IF($A53&gt;$Y$12,IF(Anlage!O53&gt;AA$13,AA$13,Anlage!O53),IF($A53&gt;$Y$11,IF(Anlage!O53&gt;AA$12,AA$12,Anlage!O53),IF($A53&gt;$Y$10,IF(Anlage!O53&gt;AA$11,AA$11,Anlage!O53),IF($A53&gt;$Y$9,IF(Anlage!O53&gt;AA$10,AA$10,Anlage!O53),$Z$9)))))</f>
        <v>199</v>
      </c>
      <c r="P53" s="2">
        <f>IF($A53&gt;$Y$13,Anlage!P53,IF($A53&gt;$Y$12,IF(Anlage!P53&gt;AB$13,AB$13,Anlage!P53),IF($A53&gt;$Y$11,IF(Anlage!P53&gt;AB$12,AB$12,Anlage!P53),IF($A53&gt;$Y$10,IF(Anlage!P53&gt;AB$11,AB$11,Anlage!P53),IF($A53&gt;$Y$9,IF(Anlage!P53&gt;AB$10,AB$10,Anlage!P53),$Z$9)))))</f>
        <v>209</v>
      </c>
      <c r="Q53" s="2">
        <f>IF($A53&gt;$Y$13,Anlage!Q53,IF($A53&gt;$Y$12,IF(Anlage!Q53&gt;AC$13,AC$13,Anlage!Q53),IF($A53&gt;$Y$11,IF(Anlage!Q53&gt;AC$12,AC$12,Anlage!Q53),IF($A53&gt;$Y$10,IF(Anlage!Q53&gt;AC$11,AC$11,Anlage!Q53),IF($A53&gt;$Y$9,IF(Anlage!Q53&gt;AC$10,AC$10,Anlage!Q53),$Z$9)))))</f>
        <v>219</v>
      </c>
      <c r="R53" s="2">
        <f>IF($A53&gt;$Y$13,Anlage!R53,IF($A53&gt;$Y$12,IF(Anlage!R53&gt;AD$13,AD$13,Anlage!R53),IF($A53&gt;$Y$11,IF(Anlage!R53&gt;AD$12,AD$12,Anlage!R53),IF($A53&gt;$Y$10,IF(Anlage!R53&gt;AD$11,AD$11,Anlage!R53),IF($A53&gt;$Y$9,IF(Anlage!R53&gt;AD$10,AD$10,Anlage!R53),$Z$9)))))</f>
        <v>230</v>
      </c>
      <c r="S53" s="163">
        <f>IF($A53&gt;$Y$13,Anlage!S53,IF($A53&gt;$Y$12,IF(Anlage!S53&gt;Z$13,Z$13,Anlage!S53),IF($A53&gt;$Y$11,IF(Anlage!S53&gt;Z$12,Z$12,Anlage!S53),IF($A53&gt;$Y$10,IF(Anlage!S53&gt;Z$11,Z$11,Anlage!S53),IF($A53&gt;$Y$9,IF(Anlage!S53&gt;Z$10,Z$10,Anlage!S53),$Z$9)))))</f>
        <v>139</v>
      </c>
      <c r="T53" s="163">
        <f>IF($A53&gt;$Y$13,Anlage!T53,IF($A53&gt;$Y$12,IF(Anlage!T53&gt;AA$13,AA$13,Anlage!T53),IF($A53&gt;$Y$11,IF(Anlage!T53&gt;AA$12,AA$12,Anlage!T53),IF($A53&gt;$Y$10,IF(Anlage!T53&gt;AA$11,AA$11,Anlage!T53),IF($A53&gt;$Y$9,IF(Anlage!T53&gt;AA$10,AA$10,Anlage!T53),$Z$9)))))</f>
        <v>142</v>
      </c>
      <c r="U53" s="163">
        <f>IF($A53&gt;$Y$13,Anlage!U53,IF($A53&gt;$Y$12,IF(Anlage!U53&gt;AB$13,AB$13,Anlage!U53),IF($A53&gt;$Y$11,IF(Anlage!U53&gt;AB$12,AB$12,Anlage!U53),IF($A53&gt;$Y$10,IF(Anlage!U53&gt;AB$11,AB$11,Anlage!U53),IF($A53&gt;$Y$9,IF(Anlage!U53&gt;AB$10,AB$10,Anlage!U53),$Z$9)))))</f>
        <v>149</v>
      </c>
      <c r="V53" s="163">
        <f>IF($A53&gt;$Y$13,Anlage!V53,IF($A53&gt;$Y$12,IF(Anlage!V53&gt;AC$13,AC$13,Anlage!V53),IF($A53&gt;$Y$11,IF(Anlage!V53&gt;AC$12,AC$12,Anlage!V53),IF($A53&gt;$Y$10,IF(Anlage!V53&gt;AC$11,AC$11,Anlage!V53),IF($A53&gt;$Y$9,IF(Anlage!V53&gt;AC$10,AC$10,Anlage!V53),$Z$9)))))</f>
        <v>156</v>
      </c>
      <c r="W53" s="163">
        <f>IF($A53&gt;$Y$13,Anlage!W53,IF($A53&gt;$Y$12,IF(Anlage!W53&gt;AD$13,AD$13,Anlage!W53),IF($A53&gt;$Y$11,IF(Anlage!W53&gt;AD$12,AD$12,Anlage!W53),IF($A53&gt;$Y$10,IF(Anlage!W53&gt;AD$11,AD$11,Anlage!W53),IF($A53&gt;$Y$9,IF(Anlage!W53&gt;AD$10,AD$10,Anlage!W53),$Z$9)))))</f>
        <v>164</v>
      </c>
    </row>
    <row r="54" spans="1:23" x14ac:dyDescent="0.25">
      <c r="A54" s="323">
        <f>Eingabe!A99</f>
        <v>6601</v>
      </c>
      <c r="B54" s="355" t="s">
        <v>6</v>
      </c>
      <c r="C54" s="154">
        <f>Eingabe!D99</f>
        <v>6700</v>
      </c>
      <c r="D54" s="137">
        <f>IF($A54&gt;$Y$13,Anlage!D54,IF($A54&gt;$Y$12,IF(Anlage!D54&gt;Z$13,Z$13,Anlage!D54),IF($A54&gt;$Y$11,IF(Anlage!D54&gt;Z$12,Z$12,Anlage!D54),IF($A54&gt;$Y$10,IF(Anlage!D54&gt;Z$11,Z$11,Anlage!D54),IF($A54&gt;$Y$9,IF(Anlage!D54&gt;Z$10,Z$10,Anlage!D54),$Z$9)))))</f>
        <v>320</v>
      </c>
      <c r="E54" s="137">
        <f>IF($A54&gt;$Y$13,Anlage!E54,IF($A54&gt;$Y$12,IF(Anlage!E54&gt;AA$13,AA$13,Anlage!E54),IF($A54&gt;$Y$11,IF(Anlage!E54&gt;AA$12,AA$12,Anlage!E54),IF($A54&gt;$Y$10,IF(Anlage!E54&gt;AA$11,AA$11,Anlage!E54),IF($A54&gt;$Y$9,IF(Anlage!E54&gt;AA$10,AA$10,Anlage!E54),$Z$9)))))</f>
        <v>330</v>
      </c>
      <c r="F54" s="137">
        <f>IF($A54&gt;$Y$13,Anlage!F54,IF($A54&gt;$Y$12,IF(Anlage!F54&gt;AB$13,AB$13,Anlage!F54),IF($A54&gt;$Y$11,IF(Anlage!F54&gt;AB$12,AB$12,Anlage!F54),IF($A54&gt;$Y$10,IF(Anlage!F54&gt;AB$11,AB$11,Anlage!F54),IF($A54&gt;$Y$9,IF(Anlage!F54&gt;AB$10,AB$10,Anlage!F54),$Z$9)))))</f>
        <v>340</v>
      </c>
      <c r="G54" s="137">
        <f>IF($A54&gt;$Y$13,Anlage!G54,IF($A54&gt;$Y$12,IF(Anlage!G54&gt;AC$13,AC$13,Anlage!G54),IF($A54&gt;$Y$11,IF(Anlage!G54&gt;AC$12,AC$12,Anlage!G54),IF($A54&gt;$Y$10,IF(Anlage!G54&gt;AC$11,AC$11,Anlage!G54),IF($A54&gt;$Y$9,IF(Anlage!G54&gt;AC$10,AC$10,Anlage!G54),$Z$9)))))</f>
        <v>350</v>
      </c>
      <c r="H54" s="137">
        <f>IF($A54&gt;$Y$13,Anlage!H54,IF($A54&gt;$Y$12,IF(Anlage!H54&gt;AD$13,AD$13,Anlage!H54),IF($A54&gt;$Y$11,IF(Anlage!H54&gt;AD$12,AD$12,Anlage!H54),IF($A54&gt;$Y$10,IF(Anlage!H54&gt;AD$11,AD$11,Anlage!H54),IF($A54&gt;$Y$9,IF(Anlage!H54&gt;AD$10,AD$10,Anlage!H54),$Z$9)))))</f>
        <v>390</v>
      </c>
      <c r="I54" s="143">
        <f>IF($A54&gt;$Y$13,Anlage!I54,IF($A54&gt;$Y$12,IF(Anlage!I54&gt;Z$13,Z$13,Anlage!I54),IF($A54&gt;$Y$11,IF(Anlage!I54&gt;Z$12,Z$12,Anlage!I54),IF($A54&gt;$Y$10,IF(Anlage!I54&gt;Z$11,Z$11,Anlage!I54),IF($A54&gt;$Y$9,IF(Anlage!I54&gt;Z$10,Z$10,Anlage!I54),$Z$9)))))</f>
        <v>315</v>
      </c>
      <c r="J54" s="143">
        <f>IF($A54&gt;$Y$13,Anlage!J54,IF($A54&gt;$Y$12,IF(Anlage!J54&gt;AA$13,AA$13,Anlage!J54),IF($A54&gt;$Y$11,IF(Anlage!J54&gt;AA$12,AA$12,Anlage!J54),IF($A54&gt;$Y$10,IF(Anlage!J54&gt;AA$11,AA$11,Anlage!J54),IF($A54&gt;$Y$9,IF(Anlage!J54&gt;AA$10,AA$10,Anlage!J54),$Z$9)))))</f>
        <v>321</v>
      </c>
      <c r="K54" s="143">
        <f>IF($A54&gt;$Y$13,Anlage!K54,IF($A54&gt;$Y$12,IF(Anlage!K54&gt;AB$13,AB$13,Anlage!K54),IF($A54&gt;$Y$11,IF(Anlage!K54&gt;AB$12,AB$12,Anlage!K54),IF($A54&gt;$Y$10,IF(Anlage!K54&gt;AB$11,AB$11,Anlage!K54),IF($A54&gt;$Y$9,IF(Anlage!K54&gt;AB$10,AB$10,Anlage!K54),$Z$9)))))</f>
        <v>337</v>
      </c>
      <c r="L54" s="143">
        <f>IF($A54&gt;$Y$13,Anlage!L54,IF($A54&gt;$Y$12,IF(Anlage!L54&gt;AC$13,AC$13,Anlage!L54),IF($A54&gt;$Y$11,IF(Anlage!L54&gt;AC$12,AC$12,Anlage!L54),IF($A54&gt;$Y$10,IF(Anlage!L54&gt;AC$11,AC$11,Anlage!L54),IF($A54&gt;$Y$9,IF(Anlage!L54&gt;AC$10,AC$10,Anlage!L54),$Z$9)))))</f>
        <v>350</v>
      </c>
      <c r="M54" s="143">
        <f>IF($A54&gt;$Y$13,Anlage!M54,IF($A54&gt;$Y$12,IF(Anlage!M54&gt;AD$13,AD$13,Anlage!M54),IF($A54&gt;$Y$11,IF(Anlage!M54&gt;AD$12,AD$12,Anlage!M54),IF($A54&gt;$Y$10,IF(Anlage!M54&gt;AD$11,AD$11,Anlage!M54),IF($A54&gt;$Y$9,IF(Anlage!M54&gt;AD$10,AD$10,Anlage!M54),$Z$9)))))</f>
        <v>372</v>
      </c>
      <c r="N54" s="2">
        <f>IF($A54&gt;$Y$13,Anlage!N54,IF($A54&gt;$Y$12,IF(Anlage!N54&gt;Z$13,Z$13,Anlage!N54),IF($A54&gt;$Y$11,IF(Anlage!N54&gt;Z$12,Z$12,Anlage!N54),IF($A54&gt;$Y$10,IF(Anlage!N54&gt;Z$11,Z$11,Anlage!N54),IF($A54&gt;$Y$9,IF(Anlage!N54&gt;Z$10,Z$10,Anlage!N54),$Z$9)))))</f>
        <v>200</v>
      </c>
      <c r="O54" s="2">
        <f>IF($A54&gt;$Y$13,Anlage!O54,IF($A54&gt;$Y$12,IF(Anlage!O54&gt;AA$13,AA$13,Anlage!O54),IF($A54&gt;$Y$11,IF(Anlage!O54&gt;AA$12,AA$12,Anlage!O54),IF($A54&gt;$Y$10,IF(Anlage!O54&gt;AA$11,AA$11,Anlage!O54),IF($A54&gt;$Y$9,IF(Anlage!O54&gt;AA$10,AA$10,Anlage!O54),$Z$9)))))</f>
        <v>204</v>
      </c>
      <c r="P54" s="2">
        <f>IF($A54&gt;$Y$13,Anlage!P54,IF($A54&gt;$Y$12,IF(Anlage!P54&gt;AB$13,AB$13,Anlage!P54),IF($A54&gt;$Y$11,IF(Anlage!P54&gt;AB$12,AB$12,Anlage!P54),IF($A54&gt;$Y$10,IF(Anlage!P54&gt;AB$11,AB$11,Anlage!P54),IF($A54&gt;$Y$9,IF(Anlage!P54&gt;AB$10,AB$10,Anlage!P54),$Z$9)))))</f>
        <v>214</v>
      </c>
      <c r="Q54" s="2">
        <f>IF($A54&gt;$Y$13,Anlage!Q54,IF($A54&gt;$Y$12,IF(Anlage!Q54&gt;AC$13,AC$13,Anlage!Q54),IF($A54&gt;$Y$11,IF(Anlage!Q54&gt;AC$12,AC$12,Anlage!Q54),IF($A54&gt;$Y$10,IF(Anlage!Q54&gt;AC$11,AC$11,Anlage!Q54),IF($A54&gt;$Y$9,IF(Anlage!Q54&gt;AC$10,AC$10,Anlage!Q54),$Z$9)))))</f>
        <v>225</v>
      </c>
      <c r="R54" s="2">
        <f>IF($A54&gt;$Y$13,Anlage!R54,IF($A54&gt;$Y$12,IF(Anlage!R54&gt;AD$13,AD$13,Anlage!R54),IF($A54&gt;$Y$11,IF(Anlage!R54&gt;AD$12,AD$12,Anlage!R54),IF($A54&gt;$Y$10,IF(Anlage!R54&gt;AD$11,AD$11,Anlage!R54),IF($A54&gt;$Y$9,IF(Anlage!R54&gt;AD$10,AD$10,Anlage!R54),$Z$9)))))</f>
        <v>236</v>
      </c>
      <c r="S54" s="163">
        <f>IF($A54&gt;$Y$13,Anlage!S54,IF($A54&gt;$Y$12,IF(Anlage!S54&gt;Z$13,Z$13,Anlage!S54),IF($A54&gt;$Y$11,IF(Anlage!S54&gt;Z$12,Z$12,Anlage!S54),IF($A54&gt;$Y$10,IF(Anlage!S54&gt;Z$11,Z$11,Anlage!S54),IF($A54&gt;$Y$9,IF(Anlage!S54&gt;Z$10,Z$10,Anlage!S54),$Z$9)))))</f>
        <v>143</v>
      </c>
      <c r="T54" s="163">
        <f>IF($A54&gt;$Y$13,Anlage!T54,IF($A54&gt;$Y$12,IF(Anlage!T54&gt;AA$13,AA$13,Anlage!T54),IF($A54&gt;$Y$11,IF(Anlage!T54&gt;AA$12,AA$12,Anlage!T54),IF($A54&gt;$Y$10,IF(Anlage!T54&gt;AA$11,AA$11,Anlage!T54),IF($A54&gt;$Y$9,IF(Anlage!T54&gt;AA$10,AA$10,Anlage!T54),$Z$9)))))</f>
        <v>145</v>
      </c>
      <c r="U54" s="163">
        <f>IF($A54&gt;$Y$13,Anlage!U54,IF($A54&gt;$Y$12,IF(Anlage!U54&gt;AB$13,AB$13,Anlage!U54),IF($A54&gt;$Y$11,IF(Anlage!U54&gt;AB$12,AB$12,Anlage!U54),IF($A54&gt;$Y$10,IF(Anlage!U54&gt;AB$11,AB$11,Anlage!U54),IF($A54&gt;$Y$9,IF(Anlage!U54&gt;AB$10,AB$10,Anlage!U54),$Z$9)))))</f>
        <v>153</v>
      </c>
      <c r="V54" s="163">
        <f>IF($A54&gt;$Y$13,Anlage!V54,IF($A54&gt;$Y$12,IF(Anlage!V54&gt;AC$13,AC$13,Anlage!V54),IF($A54&gt;$Y$11,IF(Anlage!V54&gt;AC$12,AC$12,Anlage!V54),IF($A54&gt;$Y$10,IF(Anlage!V54&gt;AC$11,AC$11,Anlage!V54),IF($A54&gt;$Y$9,IF(Anlage!V54&gt;AC$10,AC$10,Anlage!V54),$Z$9)))))</f>
        <v>160</v>
      </c>
      <c r="W54" s="163">
        <f>IF($A54&gt;$Y$13,Anlage!W54,IF($A54&gt;$Y$12,IF(Anlage!W54&gt;AD$13,AD$13,Anlage!W54),IF($A54&gt;$Y$11,IF(Anlage!W54&gt;AD$12,AD$12,Anlage!W54),IF($A54&gt;$Y$10,IF(Anlage!W54&gt;AD$11,AD$11,Anlage!W54),IF($A54&gt;$Y$9,IF(Anlage!W54&gt;AD$10,AD$10,Anlage!W54),$Z$9)))))</f>
        <v>168</v>
      </c>
    </row>
    <row r="55" spans="1:23" x14ac:dyDescent="0.25">
      <c r="A55" s="323">
        <f>Eingabe!A100</f>
        <v>6701</v>
      </c>
      <c r="B55" s="355" t="s">
        <v>6</v>
      </c>
      <c r="C55" s="154">
        <f>Eingabe!D100</f>
        <v>6800</v>
      </c>
      <c r="D55" s="137">
        <f>IF($A55&gt;$Y$13,Anlage!D55,IF($A55&gt;$Y$12,IF(Anlage!D55&gt;Z$13,Z$13,Anlage!D55),IF($A55&gt;$Y$11,IF(Anlage!D55&gt;Z$12,Z$12,Anlage!D55),IF($A55&gt;$Y$10,IF(Anlage!D55&gt;Z$11,Z$11,Anlage!D55),IF($A55&gt;$Y$9,IF(Anlage!D55&gt;Z$10,Z$10,Anlage!D55),$Z$9)))))</f>
        <v>320</v>
      </c>
      <c r="E55" s="137">
        <f>IF($A55&gt;$Y$13,Anlage!E55,IF($A55&gt;$Y$12,IF(Anlage!E55&gt;AA$13,AA$13,Anlage!E55),IF($A55&gt;$Y$11,IF(Anlage!E55&gt;AA$12,AA$12,Anlage!E55),IF($A55&gt;$Y$10,IF(Anlage!E55&gt;AA$11,AA$11,Anlage!E55),IF($A55&gt;$Y$9,IF(Anlage!E55&gt;AA$10,AA$10,Anlage!E55),$Z$9)))))</f>
        <v>330</v>
      </c>
      <c r="F55" s="137">
        <f>IF($A55&gt;$Y$13,Anlage!F55,IF($A55&gt;$Y$12,IF(Anlage!F55&gt;AB$13,AB$13,Anlage!F55),IF($A55&gt;$Y$11,IF(Anlage!F55&gt;AB$12,AB$12,Anlage!F55),IF($A55&gt;$Y$10,IF(Anlage!F55&gt;AB$11,AB$11,Anlage!F55),IF($A55&gt;$Y$9,IF(Anlage!F55&gt;AB$10,AB$10,Anlage!F55),$Z$9)))))</f>
        <v>340</v>
      </c>
      <c r="G55" s="137">
        <f>IF($A55&gt;$Y$13,Anlage!G55,IF($A55&gt;$Y$12,IF(Anlage!G55&gt;AC$13,AC$13,Anlage!G55),IF($A55&gt;$Y$11,IF(Anlage!G55&gt;AC$12,AC$12,Anlage!G55),IF($A55&gt;$Y$10,IF(Anlage!G55&gt;AC$11,AC$11,Anlage!G55),IF($A55&gt;$Y$9,IF(Anlage!G55&gt;AC$10,AC$10,Anlage!G55),$Z$9)))))</f>
        <v>350</v>
      </c>
      <c r="H55" s="137">
        <f>IF($A55&gt;$Y$13,Anlage!H55,IF($A55&gt;$Y$12,IF(Anlage!H55&gt;AD$13,AD$13,Anlage!H55),IF($A55&gt;$Y$11,IF(Anlage!H55&gt;AD$12,AD$12,Anlage!H55),IF($A55&gt;$Y$10,IF(Anlage!H55&gt;AD$11,AD$11,Anlage!H55),IF($A55&gt;$Y$9,IF(Anlage!H55&gt;AD$10,AD$10,Anlage!H55),$Z$9)))))</f>
        <v>390</v>
      </c>
      <c r="I55" s="143">
        <f>IF($A55&gt;$Y$13,Anlage!I55,IF($A55&gt;$Y$12,IF(Anlage!I55&gt;Z$13,Z$13,Anlage!I55),IF($A55&gt;$Y$11,IF(Anlage!I55&gt;Z$12,Z$12,Anlage!I55),IF($A55&gt;$Y$10,IF(Anlage!I55&gt;Z$11,Z$11,Anlage!I55),IF($A55&gt;$Y$9,IF(Anlage!I55&gt;Z$10,Z$10,Anlage!I55),$Z$9)))))</f>
        <v>320</v>
      </c>
      <c r="J55" s="143">
        <f>IF($A55&gt;$Y$13,Anlage!J55,IF($A55&gt;$Y$12,IF(Anlage!J55&gt;AA$13,AA$13,Anlage!J55),IF($A55&gt;$Y$11,IF(Anlage!J55&gt;AA$12,AA$12,Anlage!J55),IF($A55&gt;$Y$10,IF(Anlage!J55&gt;AA$11,AA$11,Anlage!J55),IF($A55&gt;$Y$9,IF(Anlage!J55&gt;AA$10,AA$10,Anlage!J55),$Z$9)))))</f>
        <v>329</v>
      </c>
      <c r="K55" s="143">
        <f>IF($A55&gt;$Y$13,Anlage!K55,IF($A55&gt;$Y$12,IF(Anlage!K55&gt;AB$13,AB$13,Anlage!K55),IF($A55&gt;$Y$11,IF(Anlage!K55&gt;AB$12,AB$12,Anlage!K55),IF($A55&gt;$Y$10,IF(Anlage!K55&gt;AB$11,AB$11,Anlage!K55),IF($A55&gt;$Y$9,IF(Anlage!K55&gt;AB$10,AB$10,Anlage!K55),$Z$9)))))</f>
        <v>340</v>
      </c>
      <c r="L55" s="143">
        <f>IF($A55&gt;$Y$13,Anlage!L55,IF($A55&gt;$Y$12,IF(Anlage!L55&gt;AC$13,AC$13,Anlage!L55),IF($A55&gt;$Y$11,IF(Anlage!L55&gt;AC$12,AC$12,Anlage!L55),IF($A55&gt;$Y$10,IF(Anlage!L55&gt;AC$11,AC$11,Anlage!L55),IF($A55&gt;$Y$9,IF(Anlage!L55&gt;AC$10,AC$10,Anlage!L55),$Z$9)))))</f>
        <v>350</v>
      </c>
      <c r="M55" s="143">
        <f>IF($A55&gt;$Y$13,Anlage!M55,IF($A55&gt;$Y$12,IF(Anlage!M55&gt;AD$13,AD$13,Anlage!M55),IF($A55&gt;$Y$11,IF(Anlage!M55&gt;AD$12,AD$12,Anlage!M55),IF($A55&gt;$Y$10,IF(Anlage!M55&gt;AD$11,AD$11,Anlage!M55),IF($A55&gt;$Y$9,IF(Anlage!M55&gt;AD$10,AD$10,Anlage!M55),$Z$9)))))</f>
        <v>381</v>
      </c>
      <c r="N55" s="2">
        <f>IF($A55&gt;$Y$13,Anlage!N55,IF($A55&gt;$Y$12,IF(Anlage!N55&gt;Z$13,Z$13,Anlage!N55),IF($A55&gt;$Y$11,IF(Anlage!N55&gt;Z$12,Z$12,Anlage!N55),IF($A55&gt;$Y$10,IF(Anlage!N55&gt;Z$11,Z$11,Anlage!N55),IF($A55&gt;$Y$9,IF(Anlage!N55&gt;Z$10,Z$10,Anlage!N55),$Z$9)))))</f>
        <v>205</v>
      </c>
      <c r="O55" s="2">
        <f>IF($A55&gt;$Y$13,Anlage!O55,IF($A55&gt;$Y$12,IF(Anlage!O55&gt;AA$13,AA$13,Anlage!O55),IF($A55&gt;$Y$11,IF(Anlage!O55&gt;AA$12,AA$12,Anlage!O55),IF($A55&gt;$Y$10,IF(Anlage!O55&gt;AA$11,AA$11,Anlage!O55),IF($A55&gt;$Y$9,IF(Anlage!O55&gt;AA$10,AA$10,Anlage!O55),$Z$9)))))</f>
        <v>209</v>
      </c>
      <c r="P55" s="2">
        <f>IF($A55&gt;$Y$13,Anlage!P55,IF($A55&gt;$Y$12,IF(Anlage!P55&gt;AB$13,AB$13,Anlage!P55),IF($A55&gt;$Y$11,IF(Anlage!P55&gt;AB$12,AB$12,Anlage!P55),IF($A55&gt;$Y$10,IF(Anlage!P55&gt;AB$11,AB$11,Anlage!P55),IF($A55&gt;$Y$9,IF(Anlage!P55&gt;AB$10,AB$10,Anlage!P55),$Z$9)))))</f>
        <v>220</v>
      </c>
      <c r="Q55" s="2">
        <f>IF($A55&gt;$Y$13,Anlage!Q55,IF($A55&gt;$Y$12,IF(Anlage!Q55&gt;AC$13,AC$13,Anlage!Q55),IF($A55&gt;$Y$11,IF(Anlage!Q55&gt;AC$12,AC$12,Anlage!Q55),IF($A55&gt;$Y$10,IF(Anlage!Q55&gt;AC$11,AC$11,Anlage!Q55),IF($A55&gt;$Y$9,IF(Anlage!Q55&gt;AC$10,AC$10,Anlage!Q55),$Z$9)))))</f>
        <v>231</v>
      </c>
      <c r="R55" s="2">
        <f>IF($A55&gt;$Y$13,Anlage!R55,IF($A55&gt;$Y$12,IF(Anlage!R55&gt;AD$13,AD$13,Anlage!R55),IF($A55&gt;$Y$11,IF(Anlage!R55&gt;AD$12,AD$12,Anlage!R55),IF($A55&gt;$Y$10,IF(Anlage!R55&gt;AD$11,AD$11,Anlage!R55),IF($A55&gt;$Y$9,IF(Anlage!R55&gt;AD$10,AD$10,Anlage!R55),$Z$9)))))</f>
        <v>242</v>
      </c>
      <c r="S55" s="163">
        <f>IF($A55&gt;$Y$13,Anlage!S55,IF($A55&gt;$Y$12,IF(Anlage!S55&gt;Z$13,Z$13,Anlage!S55),IF($A55&gt;$Y$11,IF(Anlage!S55&gt;Z$12,Z$12,Anlage!S55),IF($A55&gt;$Y$10,IF(Anlage!S55&gt;Z$11,Z$11,Anlage!S55),IF($A55&gt;$Y$9,IF(Anlage!S55&gt;Z$10,Z$10,Anlage!S55),$Z$9)))))</f>
        <v>147</v>
      </c>
      <c r="T55" s="163">
        <f>IF($A55&gt;$Y$13,Anlage!T55,IF($A55&gt;$Y$12,IF(Anlage!T55&gt;AA$13,AA$13,Anlage!T55),IF($A55&gt;$Y$11,IF(Anlage!T55&gt;AA$12,AA$12,Anlage!T55),IF($A55&gt;$Y$10,IF(Anlage!T55&gt;AA$11,AA$11,Anlage!T55),IF($A55&gt;$Y$9,IF(Anlage!T55&gt;AA$10,AA$10,Anlage!T55),$Z$9)))))</f>
        <v>149</v>
      </c>
      <c r="U55" s="163">
        <f>IF($A55&gt;$Y$13,Anlage!U55,IF($A55&gt;$Y$12,IF(Anlage!U55&gt;AB$13,AB$13,Anlage!U55),IF($A55&gt;$Y$11,IF(Anlage!U55&gt;AB$12,AB$12,Anlage!U55),IF($A55&gt;$Y$10,IF(Anlage!U55&gt;AB$11,AB$11,Anlage!U55),IF($A55&gt;$Y$9,IF(Anlage!U55&gt;AB$10,AB$10,Anlage!U55),$Z$9)))))</f>
        <v>157</v>
      </c>
      <c r="V55" s="163">
        <f>IF($A55&gt;$Y$13,Anlage!V55,IF($A55&gt;$Y$12,IF(Anlage!V55&gt;AC$13,AC$13,Anlage!V55),IF($A55&gt;$Y$11,IF(Anlage!V55&gt;AC$12,AC$12,Anlage!V55),IF($A55&gt;$Y$10,IF(Anlage!V55&gt;AC$11,AC$11,Anlage!V55),IF($A55&gt;$Y$9,IF(Anlage!V55&gt;AC$10,AC$10,Anlage!V55),$Z$9)))))</f>
        <v>164</v>
      </c>
      <c r="W55" s="163">
        <f>IF($A55&gt;$Y$13,Anlage!W55,IF($A55&gt;$Y$12,IF(Anlage!W55&gt;AD$13,AD$13,Anlage!W55),IF($A55&gt;$Y$11,IF(Anlage!W55&gt;AD$12,AD$12,Anlage!W55),IF($A55&gt;$Y$10,IF(Anlage!W55&gt;AD$11,AD$11,Anlage!W55),IF($A55&gt;$Y$9,IF(Anlage!W55&gt;AD$10,AD$10,Anlage!W55),$Z$9)))))</f>
        <v>173</v>
      </c>
    </row>
    <row r="56" spans="1:23" x14ac:dyDescent="0.25">
      <c r="A56" s="323">
        <f>Eingabe!A101</f>
        <v>6801</v>
      </c>
      <c r="B56" s="355" t="s">
        <v>6</v>
      </c>
      <c r="C56" s="154">
        <f>Eingabe!D101</f>
        <v>6900</v>
      </c>
      <c r="D56" s="137">
        <f>IF($A56&gt;$Y$13,Anlage!D56,IF($A56&gt;$Y$12,IF(Anlage!D56&gt;Z$13,Z$13,Anlage!D56),IF($A56&gt;$Y$11,IF(Anlage!D56&gt;Z$12,Z$12,Anlage!D56),IF($A56&gt;$Y$10,IF(Anlage!D56&gt;Z$11,Z$11,Anlage!D56),IF($A56&gt;$Y$9,IF(Anlage!D56&gt;Z$10,Z$10,Anlage!D56),$Z$9)))))</f>
        <v>320</v>
      </c>
      <c r="E56" s="137">
        <f>IF($A56&gt;$Y$13,Anlage!E56,IF($A56&gt;$Y$12,IF(Anlage!E56&gt;AA$13,AA$13,Anlage!E56),IF($A56&gt;$Y$11,IF(Anlage!E56&gt;AA$12,AA$12,Anlage!E56),IF($A56&gt;$Y$10,IF(Anlage!E56&gt;AA$11,AA$11,Anlage!E56),IF($A56&gt;$Y$9,IF(Anlage!E56&gt;AA$10,AA$10,Anlage!E56),$Z$9)))))</f>
        <v>330</v>
      </c>
      <c r="F56" s="137">
        <f>IF($A56&gt;$Y$13,Anlage!F56,IF($A56&gt;$Y$12,IF(Anlage!F56&gt;AB$13,AB$13,Anlage!F56),IF($A56&gt;$Y$11,IF(Anlage!F56&gt;AB$12,AB$12,Anlage!F56),IF($A56&gt;$Y$10,IF(Anlage!F56&gt;AB$11,AB$11,Anlage!F56),IF($A56&gt;$Y$9,IF(Anlage!F56&gt;AB$10,AB$10,Anlage!F56),$Z$9)))))</f>
        <v>340</v>
      </c>
      <c r="G56" s="137">
        <f>IF($A56&gt;$Y$13,Anlage!G56,IF($A56&gt;$Y$12,IF(Anlage!G56&gt;AC$13,AC$13,Anlage!G56),IF($A56&gt;$Y$11,IF(Anlage!G56&gt;AC$12,AC$12,Anlage!G56),IF($A56&gt;$Y$10,IF(Anlage!G56&gt;AC$11,AC$11,Anlage!G56),IF($A56&gt;$Y$9,IF(Anlage!G56&gt;AC$10,AC$10,Anlage!G56),$Z$9)))))</f>
        <v>350</v>
      </c>
      <c r="H56" s="137">
        <f>IF($A56&gt;$Y$13,Anlage!H56,IF($A56&gt;$Y$12,IF(Anlage!H56&gt;AD$13,AD$13,Anlage!H56),IF($A56&gt;$Y$11,IF(Anlage!H56&gt;AD$12,AD$12,Anlage!H56),IF($A56&gt;$Y$10,IF(Anlage!H56&gt;AD$11,AD$11,Anlage!H56),IF($A56&gt;$Y$9,IF(Anlage!H56&gt;AD$10,AD$10,Anlage!H56),$Z$9)))))</f>
        <v>390</v>
      </c>
      <c r="I56" s="143">
        <f>IF($A56&gt;$Y$13,Anlage!I56,IF($A56&gt;$Y$12,IF(Anlage!I56&gt;Z$13,Z$13,Anlage!I56),IF($A56&gt;$Y$11,IF(Anlage!I56&gt;Z$12,Z$12,Anlage!I56),IF($A56&gt;$Y$10,IF(Anlage!I56&gt;Z$11,Z$11,Anlage!I56),IF($A56&gt;$Y$9,IF(Anlage!I56&gt;Z$10,Z$10,Anlage!I56),$Z$9)))))</f>
        <v>320</v>
      </c>
      <c r="J56" s="143">
        <f>IF($A56&gt;$Y$13,Anlage!J56,IF($A56&gt;$Y$12,IF(Anlage!J56&gt;AA$13,AA$13,Anlage!J56),IF($A56&gt;$Y$11,IF(Anlage!J56&gt;AA$12,AA$12,Anlage!J56),IF($A56&gt;$Y$10,IF(Anlage!J56&gt;AA$11,AA$11,Anlage!J56),IF($A56&gt;$Y$9,IF(Anlage!J56&gt;AA$10,AA$10,Anlage!J56),$Z$9)))))</f>
        <v>330</v>
      </c>
      <c r="K56" s="143">
        <f>IF($A56&gt;$Y$13,Anlage!K56,IF($A56&gt;$Y$12,IF(Anlage!K56&gt;AB$13,AB$13,Anlage!K56),IF($A56&gt;$Y$11,IF(Anlage!K56&gt;AB$12,AB$12,Anlage!K56),IF($A56&gt;$Y$10,IF(Anlage!K56&gt;AB$11,AB$11,Anlage!K56),IF($A56&gt;$Y$9,IF(Anlage!K56&gt;AB$10,AB$10,Anlage!K56),$Z$9)))))</f>
        <v>340</v>
      </c>
      <c r="L56" s="143">
        <f>IF($A56&gt;$Y$13,Anlage!L56,IF($A56&gt;$Y$12,IF(Anlage!L56&gt;AC$13,AC$13,Anlage!L56),IF($A56&gt;$Y$11,IF(Anlage!L56&gt;AC$12,AC$12,Anlage!L56),IF($A56&gt;$Y$10,IF(Anlage!L56&gt;AC$11,AC$11,Anlage!L56),IF($A56&gt;$Y$9,IF(Anlage!L56&gt;AC$10,AC$10,Anlage!L56),$Z$9)))))</f>
        <v>350</v>
      </c>
      <c r="M56" s="143">
        <f>IF($A56&gt;$Y$13,Anlage!M56,IF($A56&gt;$Y$12,IF(Anlage!M56&gt;AD$13,AD$13,Anlage!M56),IF($A56&gt;$Y$11,IF(Anlage!M56&gt;AD$12,AD$12,Anlage!M56),IF($A56&gt;$Y$10,IF(Anlage!M56&gt;AD$11,AD$11,Anlage!M56),IF($A56&gt;$Y$9,IF(Anlage!M56&gt;AD$10,AD$10,Anlage!M56),$Z$9)))))</f>
        <v>390</v>
      </c>
      <c r="N56" s="2">
        <f>IF($A56&gt;$Y$13,Anlage!N56,IF($A56&gt;$Y$12,IF(Anlage!N56&gt;Z$13,Z$13,Anlage!N56),IF($A56&gt;$Y$11,IF(Anlage!N56&gt;Z$12,Z$12,Anlage!N56),IF($A56&gt;$Y$10,IF(Anlage!N56&gt;Z$11,Z$11,Anlage!N56),IF($A56&gt;$Y$9,IF(Anlage!N56&gt;Z$10,Z$10,Anlage!N56),$Z$9)))))</f>
        <v>210</v>
      </c>
      <c r="O56" s="2">
        <f>IF($A56&gt;$Y$13,Anlage!O56,IF($A56&gt;$Y$12,IF(Anlage!O56&gt;AA$13,AA$13,Anlage!O56),IF($A56&gt;$Y$11,IF(Anlage!O56&gt;AA$12,AA$12,Anlage!O56),IF($A56&gt;$Y$10,IF(Anlage!O56&gt;AA$11,AA$11,Anlage!O56),IF($A56&gt;$Y$9,IF(Anlage!O56&gt;AA$10,AA$10,Anlage!O56),$Z$9)))))</f>
        <v>214</v>
      </c>
      <c r="P56" s="2">
        <f>IF($A56&gt;$Y$13,Anlage!P56,IF($A56&gt;$Y$12,IF(Anlage!P56&gt;AB$13,AB$13,Anlage!P56),IF($A56&gt;$Y$11,IF(Anlage!P56&gt;AB$12,AB$12,Anlage!P56),IF($A56&gt;$Y$10,IF(Anlage!P56&gt;AB$11,AB$11,Anlage!P56),IF($A56&gt;$Y$9,IF(Anlage!P56&gt;AB$10,AB$10,Anlage!P56),$Z$9)))))</f>
        <v>225</v>
      </c>
      <c r="Q56" s="2">
        <f>IF($A56&gt;$Y$13,Anlage!Q56,IF($A56&gt;$Y$12,IF(Anlage!Q56&gt;AC$13,AC$13,Anlage!Q56),IF($A56&gt;$Y$11,IF(Anlage!Q56&gt;AC$12,AC$12,Anlage!Q56),IF($A56&gt;$Y$10,IF(Anlage!Q56&gt;AC$11,AC$11,Anlage!Q56),IF($A56&gt;$Y$9,IF(Anlage!Q56&gt;AC$10,AC$10,Anlage!Q56),$Z$9)))))</f>
        <v>236</v>
      </c>
      <c r="R56" s="2">
        <f>IF($A56&gt;$Y$13,Anlage!R56,IF($A56&gt;$Y$12,IF(Anlage!R56&gt;AD$13,AD$13,Anlage!R56),IF($A56&gt;$Y$11,IF(Anlage!R56&gt;AD$12,AD$12,Anlage!R56),IF($A56&gt;$Y$10,IF(Anlage!R56&gt;AD$11,AD$11,Anlage!R56),IF($A56&gt;$Y$9,IF(Anlage!R56&gt;AD$10,AD$10,Anlage!R56),$Z$9)))))</f>
        <v>248</v>
      </c>
      <c r="S56" s="163">
        <f>IF($A56&gt;$Y$13,Anlage!S56,IF($A56&gt;$Y$12,IF(Anlage!S56&gt;Z$13,Z$13,Anlage!S56),IF($A56&gt;$Y$11,IF(Anlage!S56&gt;Z$12,Z$12,Anlage!S56),IF($A56&gt;$Y$10,IF(Anlage!S56&gt;Z$11,Z$11,Anlage!S56),IF($A56&gt;$Y$9,IF(Anlage!S56&gt;Z$10,Z$10,Anlage!S56),$Z$9)))))</f>
        <v>150</v>
      </c>
      <c r="T56" s="163">
        <f>IF($A56&gt;$Y$13,Anlage!T56,IF($A56&gt;$Y$12,IF(Anlage!T56&gt;AA$13,AA$13,Anlage!T56),IF($A56&gt;$Y$11,IF(Anlage!T56&gt;AA$12,AA$12,Anlage!T56),IF($A56&gt;$Y$10,IF(Anlage!T56&gt;AA$11,AA$11,Anlage!T56),IF($A56&gt;$Y$9,IF(Anlage!T56&gt;AA$10,AA$10,Anlage!T56),$Z$9)))))</f>
        <v>153</v>
      </c>
      <c r="U56" s="163">
        <f>IF($A56&gt;$Y$13,Anlage!U56,IF($A56&gt;$Y$12,IF(Anlage!U56&gt;AB$13,AB$13,Anlage!U56),IF($A56&gt;$Y$11,IF(Anlage!U56&gt;AB$12,AB$12,Anlage!U56),IF($A56&gt;$Y$10,IF(Anlage!U56&gt;AB$11,AB$11,Anlage!U56),IF($A56&gt;$Y$9,IF(Anlage!U56&gt;AB$10,AB$10,Anlage!U56),$Z$9)))))</f>
        <v>161</v>
      </c>
      <c r="V56" s="163">
        <f>IF($A56&gt;$Y$13,Anlage!V56,IF($A56&gt;$Y$12,IF(Anlage!V56&gt;AC$13,AC$13,Anlage!V56),IF($A56&gt;$Y$11,IF(Anlage!V56&gt;AC$12,AC$12,Anlage!V56),IF($A56&gt;$Y$10,IF(Anlage!V56&gt;AC$11,AC$11,Anlage!V56),IF($A56&gt;$Y$9,IF(Anlage!V56&gt;AC$10,AC$10,Anlage!V56),$Z$9)))))</f>
        <v>169</v>
      </c>
      <c r="W56" s="163">
        <f>IF($A56&gt;$Y$13,Anlage!W56,IF($A56&gt;$Y$12,IF(Anlage!W56&gt;AD$13,AD$13,Anlage!W56),IF($A56&gt;$Y$11,IF(Anlage!W56&gt;AD$12,AD$12,Anlage!W56),IF($A56&gt;$Y$10,IF(Anlage!W56&gt;AD$11,AD$11,Anlage!W56),IF($A56&gt;$Y$9,IF(Anlage!W56&gt;AD$10,AD$10,Anlage!W56),$Z$9)))))</f>
        <v>177</v>
      </c>
    </row>
    <row r="57" spans="1:23" x14ac:dyDescent="0.25">
      <c r="A57" s="323">
        <f>Eingabe!A102</f>
        <v>6901</v>
      </c>
      <c r="B57" s="355" t="s">
        <v>6</v>
      </c>
      <c r="C57" s="154">
        <f>Eingabe!D102</f>
        <v>7000</v>
      </c>
      <c r="D57" s="137">
        <f>IF($A57&gt;$Y$13,Anlage!D57,IF($A57&gt;$Y$12,IF(Anlage!D57&gt;Z$13,Z$13,Anlage!D57),IF($A57&gt;$Y$11,IF(Anlage!D57&gt;Z$12,Z$12,Anlage!D57),IF($A57&gt;$Y$10,IF(Anlage!D57&gt;Z$11,Z$11,Anlage!D57),IF($A57&gt;$Y$9,IF(Anlage!D57&gt;Z$10,Z$10,Anlage!D57),$Z$9)))))</f>
        <v>320</v>
      </c>
      <c r="E57" s="137">
        <f>IF($A57&gt;$Y$13,Anlage!E57,IF($A57&gt;$Y$12,IF(Anlage!E57&gt;AA$13,AA$13,Anlage!E57),IF($A57&gt;$Y$11,IF(Anlage!E57&gt;AA$12,AA$12,Anlage!E57),IF($A57&gt;$Y$10,IF(Anlage!E57&gt;AA$11,AA$11,Anlage!E57),IF($A57&gt;$Y$9,IF(Anlage!E57&gt;AA$10,AA$10,Anlage!E57),$Z$9)))))</f>
        <v>330</v>
      </c>
      <c r="F57" s="137">
        <f>IF($A57&gt;$Y$13,Anlage!F57,IF($A57&gt;$Y$12,IF(Anlage!F57&gt;AB$13,AB$13,Anlage!F57),IF($A57&gt;$Y$11,IF(Anlage!F57&gt;AB$12,AB$12,Anlage!F57),IF($A57&gt;$Y$10,IF(Anlage!F57&gt;AB$11,AB$11,Anlage!F57),IF($A57&gt;$Y$9,IF(Anlage!F57&gt;AB$10,AB$10,Anlage!F57),$Z$9)))))</f>
        <v>340</v>
      </c>
      <c r="G57" s="137">
        <f>IF($A57&gt;$Y$13,Anlage!G57,IF($A57&gt;$Y$12,IF(Anlage!G57&gt;AC$13,AC$13,Anlage!G57),IF($A57&gt;$Y$11,IF(Anlage!G57&gt;AC$12,AC$12,Anlage!G57),IF($A57&gt;$Y$10,IF(Anlage!G57&gt;AC$11,AC$11,Anlage!G57),IF($A57&gt;$Y$9,IF(Anlage!G57&gt;AC$10,AC$10,Anlage!G57),$Z$9)))))</f>
        <v>350</v>
      </c>
      <c r="H57" s="137">
        <f>IF($A57&gt;$Y$13,Anlage!H57,IF($A57&gt;$Y$12,IF(Anlage!H57&gt;AD$13,AD$13,Anlage!H57),IF($A57&gt;$Y$11,IF(Anlage!H57&gt;AD$12,AD$12,Anlage!H57),IF($A57&gt;$Y$10,IF(Anlage!H57&gt;AD$11,AD$11,Anlage!H57),IF($A57&gt;$Y$9,IF(Anlage!H57&gt;AD$10,AD$10,Anlage!H57),$Z$9)))))</f>
        <v>390</v>
      </c>
      <c r="I57" s="143">
        <f>IF($A57&gt;$Y$13,Anlage!I57,IF($A57&gt;$Y$12,IF(Anlage!I57&gt;Z$13,Z$13,Anlage!I57),IF($A57&gt;$Y$11,IF(Anlage!I57&gt;Z$12,Z$12,Anlage!I57),IF($A57&gt;$Y$10,IF(Anlage!I57&gt;Z$11,Z$11,Anlage!I57),IF($A57&gt;$Y$9,IF(Anlage!I57&gt;Z$10,Z$10,Anlage!I57),$Z$9)))))</f>
        <v>320</v>
      </c>
      <c r="J57" s="143">
        <f>IF($A57&gt;$Y$13,Anlage!J57,IF($A57&gt;$Y$12,IF(Anlage!J57&gt;AA$13,AA$13,Anlage!J57),IF($A57&gt;$Y$11,IF(Anlage!J57&gt;AA$12,AA$12,Anlage!J57),IF($A57&gt;$Y$10,IF(Anlage!J57&gt;AA$11,AA$11,Anlage!J57),IF($A57&gt;$Y$9,IF(Anlage!J57&gt;AA$10,AA$10,Anlage!J57),$Z$9)))))</f>
        <v>330</v>
      </c>
      <c r="K57" s="143">
        <f>IF($A57&gt;$Y$13,Anlage!K57,IF($A57&gt;$Y$12,IF(Anlage!K57&gt;AB$13,AB$13,Anlage!K57),IF($A57&gt;$Y$11,IF(Anlage!K57&gt;AB$12,AB$12,Anlage!K57),IF($A57&gt;$Y$10,IF(Anlage!K57&gt;AB$11,AB$11,Anlage!K57),IF($A57&gt;$Y$9,IF(Anlage!K57&gt;AB$10,AB$10,Anlage!K57),$Z$9)))))</f>
        <v>340</v>
      </c>
      <c r="L57" s="143">
        <f>IF($A57&gt;$Y$13,Anlage!L57,IF($A57&gt;$Y$12,IF(Anlage!L57&gt;AC$13,AC$13,Anlage!L57),IF($A57&gt;$Y$11,IF(Anlage!L57&gt;AC$12,AC$12,Anlage!L57),IF($A57&gt;$Y$10,IF(Anlage!L57&gt;AC$11,AC$11,Anlage!L57),IF($A57&gt;$Y$9,IF(Anlage!L57&gt;AC$10,AC$10,Anlage!L57),$Z$9)))))</f>
        <v>350</v>
      </c>
      <c r="M57" s="143">
        <f>IF($A57&gt;$Y$13,Anlage!M57,IF($A57&gt;$Y$12,IF(Anlage!M57&gt;AD$13,AD$13,Anlage!M57),IF($A57&gt;$Y$11,IF(Anlage!M57&gt;AD$12,AD$12,Anlage!M57),IF($A57&gt;$Y$10,IF(Anlage!M57&gt;AD$11,AD$11,Anlage!M57),IF($A57&gt;$Y$9,IF(Anlage!M57&gt;AD$10,AD$10,Anlage!M57),$Z$9)))))</f>
        <v>390</v>
      </c>
      <c r="N57" s="2">
        <f>IF($A57&gt;$Y$13,Anlage!N57,IF($A57&gt;$Y$12,IF(Anlage!N57&gt;Z$13,Z$13,Anlage!N57),IF($A57&gt;$Y$11,IF(Anlage!N57&gt;Z$12,Z$12,Anlage!N57),IF($A57&gt;$Y$10,IF(Anlage!N57&gt;Z$11,Z$11,Anlage!N57),IF($A57&gt;$Y$9,IF(Anlage!N57&gt;Z$10,Z$10,Anlage!N57),$Z$9)))))</f>
        <v>215</v>
      </c>
      <c r="O57" s="2">
        <f>IF($A57&gt;$Y$13,Anlage!O57,IF($A57&gt;$Y$12,IF(Anlage!O57&gt;AA$13,AA$13,Anlage!O57),IF($A57&gt;$Y$11,IF(Anlage!O57&gt;AA$12,AA$12,Anlage!O57),IF($A57&gt;$Y$10,IF(Anlage!O57&gt;AA$11,AA$11,Anlage!O57),IF($A57&gt;$Y$9,IF(Anlage!O57&gt;AA$10,AA$10,Anlage!O57),$Z$9)))))</f>
        <v>219</v>
      </c>
      <c r="P57" s="2">
        <f>IF($A57&gt;$Y$13,Anlage!P57,IF($A57&gt;$Y$12,IF(Anlage!P57&gt;AB$13,AB$13,Anlage!P57),IF($A57&gt;$Y$11,IF(Anlage!P57&gt;AB$12,AB$12,Anlage!P57),IF($A57&gt;$Y$10,IF(Anlage!P57&gt;AB$11,AB$11,Anlage!P57),IF($A57&gt;$Y$9,IF(Anlage!P57&gt;AB$10,AB$10,Anlage!P57),$Z$9)))))</f>
        <v>230</v>
      </c>
      <c r="Q57" s="2">
        <f>IF($A57&gt;$Y$13,Anlage!Q57,IF($A57&gt;$Y$12,IF(Anlage!Q57&gt;AC$13,AC$13,Anlage!Q57),IF($A57&gt;$Y$11,IF(Anlage!Q57&gt;AC$12,AC$12,Anlage!Q57),IF($A57&gt;$Y$10,IF(Anlage!Q57&gt;AC$11,AC$11,Anlage!Q57),IF($A57&gt;$Y$9,IF(Anlage!Q57&gt;AC$10,AC$10,Anlage!Q57),$Z$9)))))</f>
        <v>242</v>
      </c>
      <c r="R57" s="2">
        <f>IF($A57&gt;$Y$13,Anlage!R57,IF($A57&gt;$Y$12,IF(Anlage!R57&gt;AD$13,AD$13,Anlage!R57),IF($A57&gt;$Y$11,IF(Anlage!R57&gt;AD$12,AD$12,Anlage!R57),IF($A57&gt;$Y$10,IF(Anlage!R57&gt;AD$11,AD$11,Anlage!R57),IF($A57&gt;$Y$9,IF(Anlage!R57&gt;AD$10,AD$10,Anlage!R57),$Z$9)))))</f>
        <v>254</v>
      </c>
      <c r="S57" s="163">
        <f>IF($A57&gt;$Y$13,Anlage!S57,IF($A57&gt;$Y$12,IF(Anlage!S57&gt;Z$13,Z$13,Anlage!S57),IF($A57&gt;$Y$11,IF(Anlage!S57&gt;Z$12,Z$12,Anlage!S57),IF($A57&gt;$Y$10,IF(Anlage!S57&gt;Z$11,Z$11,Anlage!S57),IF($A57&gt;$Y$9,IF(Anlage!S57&gt;Z$10,Z$10,Anlage!S57),$Z$9)))))</f>
        <v>154</v>
      </c>
      <c r="T57" s="163">
        <f>IF($A57&gt;$Y$13,Anlage!T57,IF($A57&gt;$Y$12,IF(Anlage!T57&gt;AA$13,AA$13,Anlage!T57),IF($A57&gt;$Y$11,IF(Anlage!T57&gt;AA$12,AA$12,Anlage!T57),IF($A57&gt;$Y$10,IF(Anlage!T57&gt;AA$11,AA$11,Anlage!T57),IF($A57&gt;$Y$9,IF(Anlage!T57&gt;AA$10,AA$10,Anlage!T57),$Z$9)))))</f>
        <v>157</v>
      </c>
      <c r="U57" s="163">
        <f>IF($A57&gt;$Y$13,Anlage!U57,IF($A57&gt;$Y$12,IF(Anlage!U57&gt;AB$13,AB$13,Anlage!U57),IF($A57&gt;$Y$11,IF(Anlage!U57&gt;AB$12,AB$12,Anlage!U57),IF($A57&gt;$Y$10,IF(Anlage!U57&gt;AB$11,AB$11,Anlage!U57),IF($A57&gt;$Y$9,IF(Anlage!U57&gt;AB$10,AB$10,Anlage!U57),$Z$9)))))</f>
        <v>165</v>
      </c>
      <c r="V57" s="163">
        <f>IF($A57&gt;$Y$13,Anlage!V57,IF($A57&gt;$Y$12,IF(Anlage!V57&gt;AC$13,AC$13,Anlage!V57),IF($A57&gt;$Y$11,IF(Anlage!V57&gt;AC$12,AC$12,Anlage!V57),IF($A57&gt;$Y$10,IF(Anlage!V57&gt;AC$11,AC$11,Anlage!V57),IF($A57&gt;$Y$9,IF(Anlage!V57&gt;AC$10,AC$10,Anlage!V57),$Z$9)))))</f>
        <v>173</v>
      </c>
      <c r="W57" s="163">
        <f>IF($A57&gt;$Y$13,Anlage!W57,IF($A57&gt;$Y$12,IF(Anlage!W57&gt;AD$13,AD$13,Anlage!W57),IF($A57&gt;$Y$11,IF(Anlage!W57&gt;AD$12,AD$12,Anlage!W57),IF($A57&gt;$Y$10,IF(Anlage!W57&gt;AD$11,AD$11,Anlage!W57),IF($A57&gt;$Y$9,IF(Anlage!W57&gt;AD$10,AD$10,Anlage!W57),$Z$9)))))</f>
        <v>182</v>
      </c>
    </row>
    <row r="58" spans="1:23" x14ac:dyDescent="0.25">
      <c r="A58" s="323">
        <f>Eingabe!A103</f>
        <v>7001</v>
      </c>
      <c r="B58" s="355" t="s">
        <v>6</v>
      </c>
      <c r="C58" s="154">
        <f>Eingabe!D103</f>
        <v>7100</v>
      </c>
      <c r="D58" s="137">
        <f>IF($A58&gt;$Y$13,Anlage!D58,IF($A58&gt;$Y$12,IF(Anlage!D58&gt;Z$13,Z$13,Anlage!D58),IF($A58&gt;$Y$11,IF(Anlage!D58&gt;Z$12,Z$12,Anlage!D58),IF($A58&gt;$Y$10,IF(Anlage!D58&gt;Z$11,Z$11,Anlage!D58),IF($A58&gt;$Y$9,IF(Anlage!D58&gt;Z$10,Z$10,Anlage!D58),$Z$9)))))</f>
        <v>320</v>
      </c>
      <c r="E58" s="137">
        <f>IF($A58&gt;$Y$13,Anlage!E58,IF($A58&gt;$Y$12,IF(Anlage!E58&gt;AA$13,AA$13,Anlage!E58),IF($A58&gt;$Y$11,IF(Anlage!E58&gt;AA$12,AA$12,Anlage!E58),IF($A58&gt;$Y$10,IF(Anlage!E58&gt;AA$11,AA$11,Anlage!E58),IF($A58&gt;$Y$9,IF(Anlage!E58&gt;AA$10,AA$10,Anlage!E58),$Z$9)))))</f>
        <v>330</v>
      </c>
      <c r="F58" s="137">
        <f>IF($A58&gt;$Y$13,Anlage!F58,IF($A58&gt;$Y$12,IF(Anlage!F58&gt;AB$13,AB$13,Anlage!F58),IF($A58&gt;$Y$11,IF(Anlage!F58&gt;AB$12,AB$12,Anlage!F58),IF($A58&gt;$Y$10,IF(Anlage!F58&gt;AB$11,AB$11,Anlage!F58),IF($A58&gt;$Y$9,IF(Anlage!F58&gt;AB$10,AB$10,Anlage!F58),$Z$9)))))</f>
        <v>340</v>
      </c>
      <c r="G58" s="137">
        <f>IF($A58&gt;$Y$13,Anlage!G58,IF($A58&gt;$Y$12,IF(Anlage!G58&gt;AC$13,AC$13,Anlage!G58),IF($A58&gt;$Y$11,IF(Anlage!G58&gt;AC$12,AC$12,Anlage!G58),IF($A58&gt;$Y$10,IF(Anlage!G58&gt;AC$11,AC$11,Anlage!G58),IF($A58&gt;$Y$9,IF(Anlage!G58&gt;AC$10,AC$10,Anlage!G58),$Z$9)))))</f>
        <v>350</v>
      </c>
      <c r="H58" s="137">
        <f>IF($A58&gt;$Y$13,Anlage!H58,IF($A58&gt;$Y$12,IF(Anlage!H58&gt;AD$13,AD$13,Anlage!H58),IF($A58&gt;$Y$11,IF(Anlage!H58&gt;AD$12,AD$12,Anlage!H58),IF($A58&gt;$Y$10,IF(Anlage!H58&gt;AD$11,AD$11,Anlage!H58),IF($A58&gt;$Y$9,IF(Anlage!H58&gt;AD$10,AD$10,Anlage!H58),$Z$9)))))</f>
        <v>390</v>
      </c>
      <c r="I58" s="143">
        <f>IF($A58&gt;$Y$13,Anlage!I58,IF($A58&gt;$Y$12,IF(Anlage!I58&gt;Z$13,Z$13,Anlage!I58),IF($A58&gt;$Y$11,IF(Anlage!I58&gt;Z$12,Z$12,Anlage!I58),IF($A58&gt;$Y$10,IF(Anlage!I58&gt;Z$11,Z$11,Anlage!I58),IF($A58&gt;$Y$9,IF(Anlage!I58&gt;Z$10,Z$10,Anlage!I58),$Z$9)))))</f>
        <v>320</v>
      </c>
      <c r="J58" s="143">
        <f>IF($A58&gt;$Y$13,Anlage!J58,IF($A58&gt;$Y$12,IF(Anlage!J58&gt;AA$13,AA$13,Anlage!J58),IF($A58&gt;$Y$11,IF(Anlage!J58&gt;AA$12,AA$12,Anlage!J58),IF($A58&gt;$Y$10,IF(Anlage!J58&gt;AA$11,AA$11,Anlage!J58),IF($A58&gt;$Y$9,IF(Anlage!J58&gt;AA$10,AA$10,Anlage!J58),$Z$9)))))</f>
        <v>330</v>
      </c>
      <c r="K58" s="143">
        <f>IF($A58&gt;$Y$13,Anlage!K58,IF($A58&gt;$Y$12,IF(Anlage!K58&gt;AB$13,AB$13,Anlage!K58),IF($A58&gt;$Y$11,IF(Anlage!K58&gt;AB$12,AB$12,Anlage!K58),IF($A58&gt;$Y$10,IF(Anlage!K58&gt;AB$11,AB$11,Anlage!K58),IF($A58&gt;$Y$9,IF(Anlage!K58&gt;AB$10,AB$10,Anlage!K58),$Z$9)))))</f>
        <v>340</v>
      </c>
      <c r="L58" s="143">
        <f>IF($A58&gt;$Y$13,Anlage!L58,IF($A58&gt;$Y$12,IF(Anlage!L58&gt;AC$13,AC$13,Anlage!L58),IF($A58&gt;$Y$11,IF(Anlage!L58&gt;AC$12,AC$12,Anlage!L58),IF($A58&gt;$Y$10,IF(Anlage!L58&gt;AC$11,AC$11,Anlage!L58),IF($A58&gt;$Y$9,IF(Anlage!L58&gt;AC$10,AC$10,Anlage!L58),$Z$9)))))</f>
        <v>350</v>
      </c>
      <c r="M58" s="143">
        <f>IF($A58&gt;$Y$13,Anlage!M58,IF($A58&gt;$Y$12,IF(Anlage!M58&gt;AD$13,AD$13,Anlage!M58),IF($A58&gt;$Y$11,IF(Anlage!M58&gt;AD$12,AD$12,Anlage!M58),IF($A58&gt;$Y$10,IF(Anlage!M58&gt;AD$11,AD$11,Anlage!M58),IF($A58&gt;$Y$9,IF(Anlage!M58&gt;AD$10,AD$10,Anlage!M58),$Z$9)))))</f>
        <v>390</v>
      </c>
      <c r="N58" s="2">
        <f>IF($A58&gt;$Y$13,Anlage!N58,IF($A58&gt;$Y$12,IF(Anlage!N58&gt;Z$13,Z$13,Anlage!N58),IF($A58&gt;$Y$11,IF(Anlage!N58&gt;Z$12,Z$12,Anlage!N58),IF($A58&gt;$Y$10,IF(Anlage!N58&gt;Z$11,Z$11,Anlage!N58),IF($A58&gt;$Y$9,IF(Anlage!N58&gt;Z$10,Z$10,Anlage!N58),$Z$9)))))</f>
        <v>220</v>
      </c>
      <c r="O58" s="2">
        <f>IF($A58&gt;$Y$13,Anlage!O58,IF($A58&gt;$Y$12,IF(Anlage!O58&gt;AA$13,AA$13,Anlage!O58),IF($A58&gt;$Y$11,IF(Anlage!O58&gt;AA$12,AA$12,Anlage!O58),IF($A58&gt;$Y$10,IF(Anlage!O58&gt;AA$11,AA$11,Anlage!O58),IF($A58&gt;$Y$9,IF(Anlage!O58&gt;AA$10,AA$10,Anlage!O58),$Z$9)))))</f>
        <v>224</v>
      </c>
      <c r="P58" s="2">
        <f>IF($A58&gt;$Y$13,Anlage!P58,IF($A58&gt;$Y$12,IF(Anlage!P58&gt;AB$13,AB$13,Anlage!P58),IF($A58&gt;$Y$11,IF(Anlage!P58&gt;AB$12,AB$12,Anlage!P58),IF($A58&gt;$Y$10,IF(Anlage!P58&gt;AB$11,AB$11,Anlage!P58),IF($A58&gt;$Y$9,IF(Anlage!P58&gt;AB$10,AB$10,Anlage!P58),$Z$9)))))</f>
        <v>236</v>
      </c>
      <c r="Q58" s="2">
        <f>IF($A58&gt;$Y$13,Anlage!Q58,IF($A58&gt;$Y$12,IF(Anlage!Q58&gt;AC$13,AC$13,Anlage!Q58),IF($A58&gt;$Y$11,IF(Anlage!Q58&gt;AC$12,AC$12,Anlage!Q58),IF($A58&gt;$Y$10,IF(Anlage!Q58&gt;AC$11,AC$11,Anlage!Q58),IF($A58&gt;$Y$9,IF(Anlage!Q58&gt;AC$10,AC$10,Anlage!Q58),$Z$9)))))</f>
        <v>247</v>
      </c>
      <c r="R58" s="2">
        <f>IF($A58&gt;$Y$13,Anlage!R58,IF($A58&gt;$Y$12,IF(Anlage!R58&gt;AD$13,AD$13,Anlage!R58),IF($A58&gt;$Y$11,IF(Anlage!R58&gt;AD$12,AD$12,Anlage!R58),IF($A58&gt;$Y$10,IF(Anlage!R58&gt;AD$11,AD$11,Anlage!R58),IF($A58&gt;$Y$9,IF(Anlage!R58&gt;AD$10,AD$10,Anlage!R58),$Z$9)))))</f>
        <v>260</v>
      </c>
      <c r="S58" s="163">
        <f>IF($A58&gt;$Y$13,Anlage!S58,IF($A58&gt;$Y$12,IF(Anlage!S58&gt;Z$13,Z$13,Anlage!S58),IF($A58&gt;$Y$11,IF(Anlage!S58&gt;Z$12,Z$12,Anlage!S58),IF($A58&gt;$Y$10,IF(Anlage!S58&gt;Z$11,Z$11,Anlage!S58),IF($A58&gt;$Y$9,IF(Anlage!S58&gt;Z$10,Z$10,Anlage!S58),$Z$9)))))</f>
        <v>158</v>
      </c>
      <c r="T58" s="163">
        <f>IF($A58&gt;$Y$13,Anlage!T58,IF($A58&gt;$Y$12,IF(Anlage!T58&gt;AA$13,AA$13,Anlage!T58),IF($A58&gt;$Y$11,IF(Anlage!T58&gt;AA$12,AA$12,Anlage!T58),IF($A58&gt;$Y$10,IF(Anlage!T58&gt;AA$11,AA$11,Anlage!T58),IF($A58&gt;$Y$9,IF(Anlage!T58&gt;AA$10,AA$10,Anlage!T58),$Z$9)))))</f>
        <v>161</v>
      </c>
      <c r="U58" s="163">
        <f>IF($A58&gt;$Y$13,Anlage!U58,IF($A58&gt;$Y$12,IF(Anlage!U58&gt;AB$13,AB$13,Anlage!U58),IF($A58&gt;$Y$11,IF(Anlage!U58&gt;AB$12,AB$12,Anlage!U58),IF($A58&gt;$Y$10,IF(Anlage!U58&gt;AB$11,AB$11,Anlage!U58),IF($A58&gt;$Y$9,IF(Anlage!U58&gt;AB$10,AB$10,Anlage!U58),$Z$9)))))</f>
        <v>169</v>
      </c>
      <c r="V58" s="163">
        <f>IF($A58&gt;$Y$13,Anlage!V58,IF($A58&gt;$Y$12,IF(Anlage!V58&gt;AC$13,AC$13,Anlage!V58),IF($A58&gt;$Y$11,IF(Anlage!V58&gt;AC$12,AC$12,Anlage!V58),IF($A58&gt;$Y$10,IF(Anlage!V58&gt;AC$11,AC$11,Anlage!V58),IF($A58&gt;$Y$9,IF(Anlage!V58&gt;AC$10,AC$10,Anlage!V58),$Z$9)))))</f>
        <v>177</v>
      </c>
      <c r="W58" s="163">
        <f>IF($A58&gt;$Y$13,Anlage!W58,IF($A58&gt;$Y$12,IF(Anlage!W58&gt;AD$13,AD$13,Anlage!W58),IF($A58&gt;$Y$11,IF(Anlage!W58&gt;AD$12,AD$12,Anlage!W58),IF($A58&gt;$Y$10,IF(Anlage!W58&gt;AD$11,AD$11,Anlage!W58),IF($A58&gt;$Y$9,IF(Anlage!W58&gt;AD$10,AD$10,Anlage!W58),$Z$9)))))</f>
        <v>186</v>
      </c>
    </row>
    <row r="59" spans="1:23" x14ac:dyDescent="0.25">
      <c r="A59" s="323">
        <f>Eingabe!A104</f>
        <v>7101</v>
      </c>
      <c r="B59" s="355" t="s">
        <v>6</v>
      </c>
      <c r="C59" s="154">
        <f>Eingabe!D104</f>
        <v>7200</v>
      </c>
      <c r="D59" s="137">
        <f>IF($A59&gt;$Y$13,Anlage!D59,IF($A59&gt;$Y$12,IF(Anlage!D59&gt;Z$13,Z$13,Anlage!D59),IF($A59&gt;$Y$11,IF(Anlage!D59&gt;Z$12,Z$12,Anlage!D59),IF($A59&gt;$Y$10,IF(Anlage!D59&gt;Z$11,Z$11,Anlage!D59),IF($A59&gt;$Y$9,IF(Anlage!D59&gt;Z$10,Z$10,Anlage!D59),$Z$9)))))</f>
        <v>320</v>
      </c>
      <c r="E59" s="137">
        <f>IF($A59&gt;$Y$13,Anlage!E59,IF($A59&gt;$Y$12,IF(Anlage!E59&gt;AA$13,AA$13,Anlage!E59),IF($A59&gt;$Y$11,IF(Anlage!E59&gt;AA$12,AA$12,Anlage!E59),IF($A59&gt;$Y$10,IF(Anlage!E59&gt;AA$11,AA$11,Anlage!E59),IF($A59&gt;$Y$9,IF(Anlage!E59&gt;AA$10,AA$10,Anlage!E59),$Z$9)))))</f>
        <v>330</v>
      </c>
      <c r="F59" s="137">
        <f>IF($A59&gt;$Y$13,Anlage!F59,IF($A59&gt;$Y$12,IF(Anlage!F59&gt;AB$13,AB$13,Anlage!F59),IF($A59&gt;$Y$11,IF(Anlage!F59&gt;AB$12,AB$12,Anlage!F59),IF($A59&gt;$Y$10,IF(Anlage!F59&gt;AB$11,AB$11,Anlage!F59),IF($A59&gt;$Y$9,IF(Anlage!F59&gt;AB$10,AB$10,Anlage!F59),$Z$9)))))</f>
        <v>340</v>
      </c>
      <c r="G59" s="137">
        <f>IF($A59&gt;$Y$13,Anlage!G59,IF($A59&gt;$Y$12,IF(Anlage!G59&gt;AC$13,AC$13,Anlage!G59),IF($A59&gt;$Y$11,IF(Anlage!G59&gt;AC$12,AC$12,Anlage!G59),IF($A59&gt;$Y$10,IF(Anlage!G59&gt;AC$11,AC$11,Anlage!G59),IF($A59&gt;$Y$9,IF(Anlage!G59&gt;AC$10,AC$10,Anlage!G59),$Z$9)))))</f>
        <v>350</v>
      </c>
      <c r="H59" s="137">
        <f>IF($A59&gt;$Y$13,Anlage!H59,IF($A59&gt;$Y$12,IF(Anlage!H59&gt;AD$13,AD$13,Anlage!H59),IF($A59&gt;$Y$11,IF(Anlage!H59&gt;AD$12,AD$12,Anlage!H59),IF($A59&gt;$Y$10,IF(Anlage!H59&gt;AD$11,AD$11,Anlage!H59),IF($A59&gt;$Y$9,IF(Anlage!H59&gt;AD$10,AD$10,Anlage!H59),$Z$9)))))</f>
        <v>390</v>
      </c>
      <c r="I59" s="143">
        <f>IF($A59&gt;$Y$13,Anlage!I59,IF($A59&gt;$Y$12,IF(Anlage!I59&gt;Z$13,Z$13,Anlage!I59),IF($A59&gt;$Y$11,IF(Anlage!I59&gt;Z$12,Z$12,Anlage!I59),IF($A59&gt;$Y$10,IF(Anlage!I59&gt;Z$11,Z$11,Anlage!I59),IF($A59&gt;$Y$9,IF(Anlage!I59&gt;Z$10,Z$10,Anlage!I59),$Z$9)))))</f>
        <v>320</v>
      </c>
      <c r="J59" s="143">
        <f>IF($A59&gt;$Y$13,Anlage!J59,IF($A59&gt;$Y$12,IF(Anlage!J59&gt;AA$13,AA$13,Anlage!J59),IF($A59&gt;$Y$11,IF(Anlage!J59&gt;AA$12,AA$12,Anlage!J59),IF($A59&gt;$Y$10,IF(Anlage!J59&gt;AA$11,AA$11,Anlage!J59),IF($A59&gt;$Y$9,IF(Anlage!J59&gt;AA$10,AA$10,Anlage!J59),$Z$9)))))</f>
        <v>330</v>
      </c>
      <c r="K59" s="143">
        <f>IF($A59&gt;$Y$13,Anlage!K59,IF($A59&gt;$Y$12,IF(Anlage!K59&gt;AB$13,AB$13,Anlage!K59),IF($A59&gt;$Y$11,IF(Anlage!K59&gt;AB$12,AB$12,Anlage!K59),IF($A59&gt;$Y$10,IF(Anlage!K59&gt;AB$11,AB$11,Anlage!K59),IF($A59&gt;$Y$9,IF(Anlage!K59&gt;AB$10,AB$10,Anlage!K59),$Z$9)))))</f>
        <v>340</v>
      </c>
      <c r="L59" s="143">
        <f>IF($A59&gt;$Y$13,Anlage!L59,IF($A59&gt;$Y$12,IF(Anlage!L59&gt;AC$13,AC$13,Anlage!L59),IF($A59&gt;$Y$11,IF(Anlage!L59&gt;AC$12,AC$12,Anlage!L59),IF($A59&gt;$Y$10,IF(Anlage!L59&gt;AC$11,AC$11,Anlage!L59),IF($A59&gt;$Y$9,IF(Anlage!L59&gt;AC$10,AC$10,Anlage!L59),$Z$9)))))</f>
        <v>350</v>
      </c>
      <c r="M59" s="143">
        <f>IF($A59&gt;$Y$13,Anlage!M59,IF($A59&gt;$Y$12,IF(Anlage!M59&gt;AD$13,AD$13,Anlage!M59),IF($A59&gt;$Y$11,IF(Anlage!M59&gt;AD$12,AD$12,Anlage!M59),IF($A59&gt;$Y$10,IF(Anlage!M59&gt;AD$11,AD$11,Anlage!M59),IF($A59&gt;$Y$9,IF(Anlage!M59&gt;AD$10,AD$10,Anlage!M59),$Z$9)))))</f>
        <v>390</v>
      </c>
      <c r="N59" s="2">
        <f>IF($A59&gt;$Y$13,Anlage!N59,IF($A59&gt;$Y$12,IF(Anlage!N59&gt;Z$13,Z$13,Anlage!N59),IF($A59&gt;$Y$11,IF(Anlage!N59&gt;Z$12,Z$12,Anlage!N59),IF($A59&gt;$Y$10,IF(Anlage!N59&gt;Z$11,Z$11,Anlage!N59),IF($A59&gt;$Y$9,IF(Anlage!N59&gt;Z$10,Z$10,Anlage!N59),$Z$9)))))</f>
        <v>225</v>
      </c>
      <c r="O59" s="2">
        <f>IF($A59&gt;$Y$13,Anlage!O59,IF($A59&gt;$Y$12,IF(Anlage!O59&gt;AA$13,AA$13,Anlage!O59),IF($A59&gt;$Y$11,IF(Anlage!O59&gt;AA$12,AA$12,Anlage!O59),IF($A59&gt;$Y$10,IF(Anlage!O59&gt;AA$11,AA$11,Anlage!O59),IF($A59&gt;$Y$9,IF(Anlage!O59&gt;AA$10,AA$10,Anlage!O59),$Z$9)))))</f>
        <v>230</v>
      </c>
      <c r="P59" s="2">
        <f>IF($A59&gt;$Y$13,Anlage!P59,IF($A59&gt;$Y$12,IF(Anlage!P59&gt;AB$13,AB$13,Anlage!P59),IF($A59&gt;$Y$11,IF(Anlage!P59&gt;AB$12,AB$12,Anlage!P59),IF($A59&gt;$Y$10,IF(Anlage!P59&gt;AB$11,AB$11,Anlage!P59),IF($A59&gt;$Y$9,IF(Anlage!P59&gt;AB$10,AB$10,Anlage!P59),$Z$9)))))</f>
        <v>241</v>
      </c>
      <c r="Q59" s="2">
        <f>IF($A59&gt;$Y$13,Anlage!Q59,IF($A59&gt;$Y$12,IF(Anlage!Q59&gt;AC$13,AC$13,Anlage!Q59),IF($A59&gt;$Y$11,IF(Anlage!Q59&gt;AC$12,AC$12,Anlage!Q59),IF($A59&gt;$Y$10,IF(Anlage!Q59&gt;AC$11,AC$11,Anlage!Q59),IF($A59&gt;$Y$9,IF(Anlage!Q59&gt;AC$10,AC$10,Anlage!Q59),$Z$9)))))</f>
        <v>253</v>
      </c>
      <c r="R59" s="2">
        <f>IF($A59&gt;$Y$13,Anlage!R59,IF($A59&gt;$Y$12,IF(Anlage!R59&gt;AD$13,AD$13,Anlage!R59),IF($A59&gt;$Y$11,IF(Anlage!R59&gt;AD$12,AD$12,Anlage!R59),IF($A59&gt;$Y$10,IF(Anlage!R59&gt;AD$11,AD$11,Anlage!R59),IF($A59&gt;$Y$9,IF(Anlage!R59&gt;AD$10,AD$10,Anlage!R59),$Z$9)))))</f>
        <v>266</v>
      </c>
      <c r="S59" s="163">
        <f>IF($A59&gt;$Y$13,Anlage!S59,IF($A59&gt;$Y$12,IF(Anlage!S59&gt;Z$13,Z$13,Anlage!S59),IF($A59&gt;$Y$11,IF(Anlage!S59&gt;Z$12,Z$12,Anlage!S59),IF($A59&gt;$Y$10,IF(Anlage!S59&gt;Z$11,Z$11,Anlage!S59),IF($A59&gt;$Y$9,IF(Anlage!S59&gt;Z$10,Z$10,Anlage!S59),$Z$9)))))</f>
        <v>162</v>
      </c>
      <c r="T59" s="163">
        <f>IF($A59&gt;$Y$13,Anlage!T59,IF($A59&gt;$Y$12,IF(Anlage!T59&gt;AA$13,AA$13,Anlage!T59),IF($A59&gt;$Y$11,IF(Anlage!T59&gt;AA$12,AA$12,Anlage!T59),IF($A59&gt;$Y$10,IF(Anlage!T59&gt;AA$11,AA$11,Anlage!T59),IF($A59&gt;$Y$9,IF(Anlage!T59&gt;AA$10,AA$10,Anlage!T59),$Z$9)))))</f>
        <v>164</v>
      </c>
      <c r="U59" s="163">
        <f>IF($A59&gt;$Y$13,Anlage!U59,IF($A59&gt;$Y$12,IF(Anlage!U59&gt;AB$13,AB$13,Anlage!U59),IF($A59&gt;$Y$11,IF(Anlage!U59&gt;AB$12,AB$12,Anlage!U59),IF($A59&gt;$Y$10,IF(Anlage!U59&gt;AB$11,AB$11,Anlage!U59),IF($A59&gt;$Y$9,IF(Anlage!U59&gt;AB$10,AB$10,Anlage!U59),$Z$9)))))</f>
        <v>173</v>
      </c>
      <c r="V59" s="163">
        <f>IF($A59&gt;$Y$13,Anlage!V59,IF($A59&gt;$Y$12,IF(Anlage!V59&gt;AC$13,AC$13,Anlage!V59),IF($A59&gt;$Y$11,IF(Anlage!V59&gt;AC$12,AC$12,Anlage!V59),IF($A59&gt;$Y$10,IF(Anlage!V59&gt;AC$11,AC$11,Anlage!V59),IF($A59&gt;$Y$9,IF(Anlage!V59&gt;AC$10,AC$10,Anlage!V59),$Z$9)))))</f>
        <v>181</v>
      </c>
      <c r="W59" s="163">
        <f>IF($A59&gt;$Y$13,Anlage!W59,IF($A59&gt;$Y$12,IF(Anlage!W59&gt;AD$13,AD$13,Anlage!W59),IF($A59&gt;$Y$11,IF(Anlage!W59&gt;AD$12,AD$12,Anlage!W59),IF($A59&gt;$Y$10,IF(Anlage!W59&gt;AD$11,AD$11,Anlage!W59),IF($A59&gt;$Y$9,IF(Anlage!W59&gt;AD$10,AD$10,Anlage!W59),$Z$9)))))</f>
        <v>190</v>
      </c>
    </row>
    <row r="60" spans="1:23" x14ac:dyDescent="0.25">
      <c r="A60" s="323">
        <f>Eingabe!A105</f>
        <v>7201</v>
      </c>
      <c r="B60" s="355" t="s">
        <v>6</v>
      </c>
      <c r="C60" s="154">
        <f>Eingabe!D105</f>
        <v>7300</v>
      </c>
      <c r="D60" s="137">
        <f>IF($A60&gt;$Y$13,Anlage!D60,IF($A60&gt;$Y$12,IF(Anlage!D60&gt;Z$13,Z$13,Anlage!D60),IF($A60&gt;$Y$11,IF(Anlage!D60&gt;Z$12,Z$12,Anlage!D60),IF($A60&gt;$Y$10,IF(Anlage!D60&gt;Z$11,Z$11,Anlage!D60),IF($A60&gt;$Y$9,IF(Anlage!D60&gt;Z$10,Z$10,Anlage!D60),$Z$9)))))</f>
        <v>320</v>
      </c>
      <c r="E60" s="137">
        <f>IF($A60&gt;$Y$13,Anlage!E60,IF($A60&gt;$Y$12,IF(Anlage!E60&gt;AA$13,AA$13,Anlage!E60),IF($A60&gt;$Y$11,IF(Anlage!E60&gt;AA$12,AA$12,Anlage!E60),IF($A60&gt;$Y$10,IF(Anlage!E60&gt;AA$11,AA$11,Anlage!E60),IF($A60&gt;$Y$9,IF(Anlage!E60&gt;AA$10,AA$10,Anlage!E60),$Z$9)))))</f>
        <v>330</v>
      </c>
      <c r="F60" s="137">
        <f>IF($A60&gt;$Y$13,Anlage!F60,IF($A60&gt;$Y$12,IF(Anlage!F60&gt;AB$13,AB$13,Anlage!F60),IF($A60&gt;$Y$11,IF(Anlage!F60&gt;AB$12,AB$12,Anlage!F60),IF($A60&gt;$Y$10,IF(Anlage!F60&gt;AB$11,AB$11,Anlage!F60),IF($A60&gt;$Y$9,IF(Anlage!F60&gt;AB$10,AB$10,Anlage!F60),$Z$9)))))</f>
        <v>340</v>
      </c>
      <c r="G60" s="137">
        <f>IF($A60&gt;$Y$13,Anlage!G60,IF($A60&gt;$Y$12,IF(Anlage!G60&gt;AC$13,AC$13,Anlage!G60),IF($A60&gt;$Y$11,IF(Anlage!G60&gt;AC$12,AC$12,Anlage!G60),IF($A60&gt;$Y$10,IF(Anlage!G60&gt;AC$11,AC$11,Anlage!G60),IF($A60&gt;$Y$9,IF(Anlage!G60&gt;AC$10,AC$10,Anlage!G60),$Z$9)))))</f>
        <v>350</v>
      </c>
      <c r="H60" s="137">
        <f>IF($A60&gt;$Y$13,Anlage!H60,IF($A60&gt;$Y$12,IF(Anlage!H60&gt;AD$13,AD$13,Anlage!H60),IF($A60&gt;$Y$11,IF(Anlage!H60&gt;AD$12,AD$12,Anlage!H60),IF($A60&gt;$Y$10,IF(Anlage!H60&gt;AD$11,AD$11,Anlage!H60),IF($A60&gt;$Y$9,IF(Anlage!H60&gt;AD$10,AD$10,Anlage!H60),$Z$9)))))</f>
        <v>390</v>
      </c>
      <c r="I60" s="143">
        <f>IF($A60&gt;$Y$13,Anlage!I60,IF($A60&gt;$Y$12,IF(Anlage!I60&gt;Z$13,Z$13,Anlage!I60),IF($A60&gt;$Y$11,IF(Anlage!I60&gt;Z$12,Z$12,Anlage!I60),IF($A60&gt;$Y$10,IF(Anlage!I60&gt;Z$11,Z$11,Anlage!I60),IF($A60&gt;$Y$9,IF(Anlage!I60&gt;Z$10,Z$10,Anlage!I60),$Z$9)))))</f>
        <v>320</v>
      </c>
      <c r="J60" s="143">
        <f>IF($A60&gt;$Y$13,Anlage!J60,IF($A60&gt;$Y$12,IF(Anlage!J60&gt;AA$13,AA$13,Anlage!J60),IF($A60&gt;$Y$11,IF(Anlage!J60&gt;AA$12,AA$12,Anlage!J60),IF($A60&gt;$Y$10,IF(Anlage!J60&gt;AA$11,AA$11,Anlage!J60),IF($A60&gt;$Y$9,IF(Anlage!J60&gt;AA$10,AA$10,Anlage!J60),$Z$9)))))</f>
        <v>330</v>
      </c>
      <c r="K60" s="143">
        <f>IF($A60&gt;$Y$13,Anlage!K60,IF($A60&gt;$Y$12,IF(Anlage!K60&gt;AB$13,AB$13,Anlage!K60),IF($A60&gt;$Y$11,IF(Anlage!K60&gt;AB$12,AB$12,Anlage!K60),IF($A60&gt;$Y$10,IF(Anlage!K60&gt;AB$11,AB$11,Anlage!K60),IF($A60&gt;$Y$9,IF(Anlage!K60&gt;AB$10,AB$10,Anlage!K60),$Z$9)))))</f>
        <v>340</v>
      </c>
      <c r="L60" s="143">
        <f>IF($A60&gt;$Y$13,Anlage!L60,IF($A60&gt;$Y$12,IF(Anlage!L60&gt;AC$13,AC$13,Anlage!L60),IF($A60&gt;$Y$11,IF(Anlage!L60&gt;AC$12,AC$12,Anlage!L60),IF($A60&gt;$Y$10,IF(Anlage!L60&gt;AC$11,AC$11,Anlage!L60),IF($A60&gt;$Y$9,IF(Anlage!L60&gt;AC$10,AC$10,Anlage!L60),$Z$9)))))</f>
        <v>350</v>
      </c>
      <c r="M60" s="143">
        <f>IF($A60&gt;$Y$13,Anlage!M60,IF($A60&gt;$Y$12,IF(Anlage!M60&gt;AD$13,AD$13,Anlage!M60),IF($A60&gt;$Y$11,IF(Anlage!M60&gt;AD$12,AD$12,Anlage!M60),IF($A60&gt;$Y$10,IF(Anlage!M60&gt;AD$11,AD$11,Anlage!M60),IF($A60&gt;$Y$9,IF(Anlage!M60&gt;AD$10,AD$10,Anlage!M60),$Z$9)))))</f>
        <v>390</v>
      </c>
      <c r="N60" s="2">
        <f>IF($A60&gt;$Y$13,Anlage!N60,IF($A60&gt;$Y$12,IF(Anlage!N60&gt;Z$13,Z$13,Anlage!N60),IF($A60&gt;$Y$11,IF(Anlage!N60&gt;Z$12,Z$12,Anlage!N60),IF($A60&gt;$Y$10,IF(Anlage!N60&gt;Z$11,Z$11,Anlage!N60),IF($A60&gt;$Y$9,IF(Anlage!N60&gt;Z$10,Z$10,Anlage!N60),$Z$9)))))</f>
        <v>230</v>
      </c>
      <c r="O60" s="2">
        <f>IF($A60&gt;$Y$13,Anlage!O60,IF($A60&gt;$Y$12,IF(Anlage!O60&gt;AA$13,AA$13,Anlage!O60),IF($A60&gt;$Y$11,IF(Anlage!O60&gt;AA$12,AA$12,Anlage!O60),IF($A60&gt;$Y$10,IF(Anlage!O60&gt;AA$11,AA$11,Anlage!O60),IF($A60&gt;$Y$9,IF(Anlage!O60&gt;AA$10,AA$10,Anlage!O60),$Z$9)))))</f>
        <v>235</v>
      </c>
      <c r="P60" s="2">
        <f>IF($A60&gt;$Y$13,Anlage!P60,IF($A60&gt;$Y$12,IF(Anlage!P60&gt;AB$13,AB$13,Anlage!P60),IF($A60&gt;$Y$11,IF(Anlage!P60&gt;AB$12,AB$12,Anlage!P60),IF($A60&gt;$Y$10,IF(Anlage!P60&gt;AB$11,AB$11,Anlage!P60),IF($A60&gt;$Y$9,IF(Anlage!P60&gt;AB$10,AB$10,Anlage!P60),$Z$9)))))</f>
        <v>246</v>
      </c>
      <c r="Q60" s="2">
        <f>IF($A60&gt;$Y$13,Anlage!Q60,IF($A60&gt;$Y$12,IF(Anlage!Q60&gt;AC$13,AC$13,Anlage!Q60),IF($A60&gt;$Y$11,IF(Anlage!Q60&gt;AC$12,AC$12,Anlage!Q60),IF($A60&gt;$Y$10,IF(Anlage!Q60&gt;AC$11,AC$11,Anlage!Q60),IF($A60&gt;$Y$9,IF(Anlage!Q60&gt;AC$10,AC$10,Anlage!Q60),$Z$9)))))</f>
        <v>259</v>
      </c>
      <c r="R60" s="2">
        <f>IF($A60&gt;$Y$13,Anlage!R60,IF($A60&gt;$Y$12,IF(Anlage!R60&gt;AD$13,AD$13,Anlage!R60),IF($A60&gt;$Y$11,IF(Anlage!R60&gt;AD$12,AD$12,Anlage!R60),IF($A60&gt;$Y$10,IF(Anlage!R60&gt;AD$11,AD$11,Anlage!R60),IF($A60&gt;$Y$9,IF(Anlage!R60&gt;AD$10,AD$10,Anlage!R60),$Z$9)))))</f>
        <v>272</v>
      </c>
      <c r="S60" s="163">
        <f>IF($A60&gt;$Y$13,Anlage!S60,IF($A60&gt;$Y$12,IF(Anlage!S60&gt;Z$13,Z$13,Anlage!S60),IF($A60&gt;$Y$11,IF(Anlage!S60&gt;Z$12,Z$12,Anlage!S60),IF($A60&gt;$Y$10,IF(Anlage!S60&gt;Z$11,Z$11,Anlage!S60),IF($A60&gt;$Y$9,IF(Anlage!S60&gt;Z$10,Z$10,Anlage!S60),$Z$9)))))</f>
        <v>165</v>
      </c>
      <c r="T60" s="163">
        <f>IF($A60&gt;$Y$13,Anlage!T60,IF($A60&gt;$Y$12,IF(Anlage!T60&gt;AA$13,AA$13,Anlage!T60),IF($A60&gt;$Y$11,IF(Anlage!T60&gt;AA$12,AA$12,Anlage!T60),IF($A60&gt;$Y$10,IF(Anlage!T60&gt;AA$11,AA$11,Anlage!T60),IF($A60&gt;$Y$9,IF(Anlage!T60&gt;AA$10,AA$10,Anlage!T60),$Z$9)))))</f>
        <v>168</v>
      </c>
      <c r="U60" s="163">
        <f>IF($A60&gt;$Y$13,Anlage!U60,IF($A60&gt;$Y$12,IF(Anlage!U60&gt;AB$13,AB$13,Anlage!U60),IF($A60&gt;$Y$11,IF(Anlage!U60&gt;AB$12,AB$12,Anlage!U60),IF($A60&gt;$Y$10,IF(Anlage!U60&gt;AB$11,AB$11,Anlage!U60),IF($A60&gt;$Y$9,IF(Anlage!U60&gt;AB$10,AB$10,Anlage!U60),$Z$9)))))</f>
        <v>177</v>
      </c>
      <c r="V60" s="163">
        <f>IF($A60&gt;$Y$13,Anlage!V60,IF($A60&gt;$Y$12,IF(Anlage!V60&gt;AC$13,AC$13,Anlage!V60),IF($A60&gt;$Y$11,IF(Anlage!V60&gt;AC$12,AC$12,Anlage!V60),IF($A60&gt;$Y$10,IF(Anlage!V60&gt;AC$11,AC$11,Anlage!V60),IF($A60&gt;$Y$9,IF(Anlage!V60&gt;AC$10,AC$10,Anlage!V60),$Z$9)))))</f>
        <v>186</v>
      </c>
      <c r="W60" s="163">
        <f>IF($A60&gt;$Y$13,Anlage!W60,IF($A60&gt;$Y$12,IF(Anlage!W60&gt;AD$13,AD$13,Anlage!W60),IF($A60&gt;$Y$11,IF(Anlage!W60&gt;AD$12,AD$12,Anlage!W60),IF($A60&gt;$Y$10,IF(Anlage!W60&gt;AD$11,AD$11,Anlage!W60),IF($A60&gt;$Y$9,IF(Anlage!W60&gt;AD$10,AD$10,Anlage!W60),$Z$9)))))</f>
        <v>195</v>
      </c>
    </row>
    <row r="61" spans="1:23" x14ac:dyDescent="0.25">
      <c r="A61" s="323">
        <f>Eingabe!A106</f>
        <v>7301</v>
      </c>
      <c r="B61" s="355" t="s">
        <v>6</v>
      </c>
      <c r="C61" s="154">
        <f>Eingabe!D106</f>
        <v>7400</v>
      </c>
      <c r="D61" s="137">
        <f>IF($A61&gt;$Y$13,Anlage!D61,IF($A61&gt;$Y$12,IF(Anlage!D61&gt;Z$13,Z$13,Anlage!D61),IF($A61&gt;$Y$11,IF(Anlage!D61&gt;Z$12,Z$12,Anlage!D61),IF($A61&gt;$Y$10,IF(Anlage!D61&gt;Z$11,Z$11,Anlage!D61),IF($A61&gt;$Y$9,IF(Anlage!D61&gt;Z$10,Z$10,Anlage!D61),$Z$9)))))</f>
        <v>320</v>
      </c>
      <c r="E61" s="137">
        <f>IF($A61&gt;$Y$13,Anlage!E61,IF($A61&gt;$Y$12,IF(Anlage!E61&gt;AA$13,AA$13,Anlage!E61),IF($A61&gt;$Y$11,IF(Anlage!E61&gt;AA$12,AA$12,Anlage!E61),IF($A61&gt;$Y$10,IF(Anlage!E61&gt;AA$11,AA$11,Anlage!E61),IF($A61&gt;$Y$9,IF(Anlage!E61&gt;AA$10,AA$10,Anlage!E61),$Z$9)))))</f>
        <v>330</v>
      </c>
      <c r="F61" s="137">
        <f>IF($A61&gt;$Y$13,Anlage!F61,IF($A61&gt;$Y$12,IF(Anlage!F61&gt;AB$13,AB$13,Anlage!F61),IF($A61&gt;$Y$11,IF(Anlage!F61&gt;AB$12,AB$12,Anlage!F61),IF($A61&gt;$Y$10,IF(Anlage!F61&gt;AB$11,AB$11,Anlage!F61),IF($A61&gt;$Y$9,IF(Anlage!F61&gt;AB$10,AB$10,Anlage!F61),$Z$9)))))</f>
        <v>340</v>
      </c>
      <c r="G61" s="137">
        <f>IF($A61&gt;$Y$13,Anlage!G61,IF($A61&gt;$Y$12,IF(Anlage!G61&gt;AC$13,AC$13,Anlage!G61),IF($A61&gt;$Y$11,IF(Anlage!G61&gt;AC$12,AC$12,Anlage!G61),IF($A61&gt;$Y$10,IF(Anlage!G61&gt;AC$11,AC$11,Anlage!G61),IF($A61&gt;$Y$9,IF(Anlage!G61&gt;AC$10,AC$10,Anlage!G61),$Z$9)))))</f>
        <v>350</v>
      </c>
      <c r="H61" s="137">
        <f>IF($A61&gt;$Y$13,Anlage!H61,IF($A61&gt;$Y$12,IF(Anlage!H61&gt;AD$13,AD$13,Anlage!H61),IF($A61&gt;$Y$11,IF(Anlage!H61&gt;AD$12,AD$12,Anlage!H61),IF($A61&gt;$Y$10,IF(Anlage!H61&gt;AD$11,AD$11,Anlage!H61),IF($A61&gt;$Y$9,IF(Anlage!H61&gt;AD$10,AD$10,Anlage!H61),$Z$9)))))</f>
        <v>390</v>
      </c>
      <c r="I61" s="143">
        <f>IF($A61&gt;$Y$13,Anlage!I61,IF($A61&gt;$Y$12,IF(Anlage!I61&gt;Z$13,Z$13,Anlage!I61),IF($A61&gt;$Y$11,IF(Anlage!I61&gt;Z$12,Z$12,Anlage!I61),IF($A61&gt;$Y$10,IF(Anlage!I61&gt;Z$11,Z$11,Anlage!I61),IF($A61&gt;$Y$9,IF(Anlage!I61&gt;Z$10,Z$10,Anlage!I61),$Z$9)))))</f>
        <v>320</v>
      </c>
      <c r="J61" s="143">
        <f>IF($A61&gt;$Y$13,Anlage!J61,IF($A61&gt;$Y$12,IF(Anlage!J61&gt;AA$13,AA$13,Anlage!J61),IF($A61&gt;$Y$11,IF(Anlage!J61&gt;AA$12,AA$12,Anlage!J61),IF($A61&gt;$Y$10,IF(Anlage!J61&gt;AA$11,AA$11,Anlage!J61),IF($A61&gt;$Y$9,IF(Anlage!J61&gt;AA$10,AA$10,Anlage!J61),$Z$9)))))</f>
        <v>330</v>
      </c>
      <c r="K61" s="143">
        <f>IF($A61&gt;$Y$13,Anlage!K61,IF($A61&gt;$Y$12,IF(Anlage!K61&gt;AB$13,AB$13,Anlage!K61),IF($A61&gt;$Y$11,IF(Anlage!K61&gt;AB$12,AB$12,Anlage!K61),IF($A61&gt;$Y$10,IF(Anlage!K61&gt;AB$11,AB$11,Anlage!K61),IF($A61&gt;$Y$9,IF(Anlage!K61&gt;AB$10,AB$10,Anlage!K61),$Z$9)))))</f>
        <v>340</v>
      </c>
      <c r="L61" s="143">
        <f>IF($A61&gt;$Y$13,Anlage!L61,IF($A61&gt;$Y$12,IF(Anlage!L61&gt;AC$13,AC$13,Anlage!L61),IF($A61&gt;$Y$11,IF(Anlage!L61&gt;AC$12,AC$12,Anlage!L61),IF($A61&gt;$Y$10,IF(Anlage!L61&gt;AC$11,AC$11,Anlage!L61),IF($A61&gt;$Y$9,IF(Anlage!L61&gt;AC$10,AC$10,Anlage!L61),$Z$9)))))</f>
        <v>350</v>
      </c>
      <c r="M61" s="143">
        <f>IF($A61&gt;$Y$13,Anlage!M61,IF($A61&gt;$Y$12,IF(Anlage!M61&gt;AD$13,AD$13,Anlage!M61),IF($A61&gt;$Y$11,IF(Anlage!M61&gt;AD$12,AD$12,Anlage!M61),IF($A61&gt;$Y$10,IF(Anlage!M61&gt;AD$11,AD$11,Anlage!M61),IF($A61&gt;$Y$9,IF(Anlage!M61&gt;AD$10,AD$10,Anlage!M61),$Z$9)))))</f>
        <v>390</v>
      </c>
      <c r="N61" s="2">
        <f>IF($A61&gt;$Y$13,Anlage!N61,IF($A61&gt;$Y$12,IF(Anlage!N61&gt;Z$13,Z$13,Anlage!N61),IF($A61&gt;$Y$11,IF(Anlage!N61&gt;Z$12,Z$12,Anlage!N61),IF($A61&gt;$Y$10,IF(Anlage!N61&gt;Z$11,Z$11,Anlage!N61),IF($A61&gt;$Y$9,IF(Anlage!N61&gt;Z$10,Z$10,Anlage!N61),$Z$9)))))</f>
        <v>235</v>
      </c>
      <c r="O61" s="2">
        <f>IF($A61&gt;$Y$13,Anlage!O61,IF($A61&gt;$Y$12,IF(Anlage!O61&gt;AA$13,AA$13,Anlage!O61),IF($A61&gt;$Y$11,IF(Anlage!O61&gt;AA$12,AA$12,Anlage!O61),IF($A61&gt;$Y$10,IF(Anlage!O61&gt;AA$11,AA$11,Anlage!O61),IF($A61&gt;$Y$9,IF(Anlage!O61&gt;AA$10,AA$10,Anlage!O61),$Z$9)))))</f>
        <v>240</v>
      </c>
      <c r="P61" s="2">
        <f>IF($A61&gt;$Y$13,Anlage!P61,IF($A61&gt;$Y$12,IF(Anlage!P61&gt;AB$13,AB$13,Anlage!P61),IF($A61&gt;$Y$11,IF(Anlage!P61&gt;AB$12,AB$12,Anlage!P61),IF($A61&gt;$Y$10,IF(Anlage!P61&gt;AB$11,AB$11,Anlage!P61),IF($A61&gt;$Y$9,IF(Anlage!P61&gt;AB$10,AB$10,Anlage!P61),$Z$9)))))</f>
        <v>252</v>
      </c>
      <c r="Q61" s="2">
        <f>IF($A61&gt;$Y$13,Anlage!Q61,IF($A61&gt;$Y$12,IF(Anlage!Q61&gt;AC$13,AC$13,Anlage!Q61),IF($A61&gt;$Y$11,IF(Anlage!Q61&gt;AC$12,AC$12,Anlage!Q61),IF($A61&gt;$Y$10,IF(Anlage!Q61&gt;AC$11,AC$11,Anlage!Q61),IF($A61&gt;$Y$9,IF(Anlage!Q61&gt;AC$10,AC$10,Anlage!Q61),$Z$9)))))</f>
        <v>264</v>
      </c>
      <c r="R61" s="2">
        <f>IF($A61&gt;$Y$13,Anlage!R61,IF($A61&gt;$Y$12,IF(Anlage!R61&gt;AD$13,AD$13,Anlage!R61),IF($A61&gt;$Y$11,IF(Anlage!R61&gt;AD$12,AD$12,Anlage!R61),IF($A61&gt;$Y$10,IF(Anlage!R61&gt;AD$11,AD$11,Anlage!R61),IF($A61&gt;$Y$9,IF(Anlage!R61&gt;AD$10,AD$10,Anlage!R61),$Z$9)))))</f>
        <v>277</v>
      </c>
      <c r="S61" s="163">
        <f>IF($A61&gt;$Y$13,Anlage!S61,IF($A61&gt;$Y$12,IF(Anlage!S61&gt;Z$13,Z$13,Anlage!S61),IF($A61&gt;$Y$11,IF(Anlage!S61&gt;Z$12,Z$12,Anlage!S61),IF($A61&gt;$Y$10,IF(Anlage!S61&gt;Z$11,Z$11,Anlage!S61),IF($A61&gt;$Y$9,IF(Anlage!S61&gt;Z$10,Z$10,Anlage!S61),$Z$9)))))</f>
        <v>169</v>
      </c>
      <c r="T61" s="163">
        <f>IF($A61&gt;$Y$13,Anlage!T61,IF($A61&gt;$Y$12,IF(Anlage!T61&gt;AA$13,AA$13,Anlage!T61),IF($A61&gt;$Y$11,IF(Anlage!T61&gt;AA$12,AA$12,Anlage!T61),IF($A61&gt;$Y$10,IF(Anlage!T61&gt;AA$11,AA$11,Anlage!T61),IF($A61&gt;$Y$9,IF(Anlage!T61&gt;AA$10,AA$10,Anlage!T61),$Z$9)))))</f>
        <v>172</v>
      </c>
      <c r="U61" s="163">
        <f>IF($A61&gt;$Y$13,Anlage!U61,IF($A61&gt;$Y$12,IF(Anlage!U61&gt;AB$13,AB$13,Anlage!U61),IF($A61&gt;$Y$11,IF(Anlage!U61&gt;AB$12,AB$12,Anlage!U61),IF($A61&gt;$Y$10,IF(Anlage!U61&gt;AB$11,AB$11,Anlage!U61),IF($A61&gt;$Y$9,IF(Anlage!U61&gt;AB$10,AB$10,Anlage!U61),$Z$9)))))</f>
        <v>181</v>
      </c>
      <c r="V61" s="163">
        <f>IF($A61&gt;$Y$13,Anlage!V61,IF($A61&gt;$Y$12,IF(Anlage!V61&gt;AC$13,AC$13,Anlage!V61),IF($A61&gt;$Y$11,IF(Anlage!V61&gt;AC$12,AC$12,Anlage!V61),IF($A61&gt;$Y$10,IF(Anlage!V61&gt;AC$11,AC$11,Anlage!V61),IF($A61&gt;$Y$9,IF(Anlage!V61&gt;AC$10,AC$10,Anlage!V61),$Z$9)))))</f>
        <v>190</v>
      </c>
      <c r="W61" s="163">
        <f>IF($A61&gt;$Y$13,Anlage!W61,IF($A61&gt;$Y$12,IF(Anlage!W61&gt;AD$13,AD$13,Anlage!W61),IF($A61&gt;$Y$11,IF(Anlage!W61&gt;AD$12,AD$12,Anlage!W61),IF($A61&gt;$Y$10,IF(Anlage!W61&gt;AD$11,AD$11,Anlage!W61),IF($A61&gt;$Y$9,IF(Anlage!W61&gt;AD$10,AD$10,Anlage!W61),$Z$9)))))</f>
        <v>199</v>
      </c>
    </row>
    <row r="62" spans="1:23" x14ac:dyDescent="0.25">
      <c r="A62" s="323">
        <f>Eingabe!A107</f>
        <v>7401</v>
      </c>
      <c r="B62" s="355" t="s">
        <v>6</v>
      </c>
      <c r="C62" s="154">
        <f>Eingabe!D107</f>
        <v>7500</v>
      </c>
      <c r="D62" s="137">
        <f>IF($A62&gt;$Y$13,Anlage!D62,IF($A62&gt;$Y$12,IF(Anlage!D62&gt;Z$13,Z$13,Anlage!D62),IF($A62&gt;$Y$11,IF(Anlage!D62&gt;Z$12,Z$12,Anlage!D62),IF($A62&gt;$Y$10,IF(Anlage!D62&gt;Z$11,Z$11,Anlage!D62),IF($A62&gt;$Y$9,IF(Anlage!D62&gt;Z$10,Z$10,Anlage!D62),$Z$9)))))</f>
        <v>320</v>
      </c>
      <c r="E62" s="137">
        <f>IF($A62&gt;$Y$13,Anlage!E62,IF($A62&gt;$Y$12,IF(Anlage!E62&gt;AA$13,AA$13,Anlage!E62),IF($A62&gt;$Y$11,IF(Anlage!E62&gt;AA$12,AA$12,Anlage!E62),IF($A62&gt;$Y$10,IF(Anlage!E62&gt;AA$11,AA$11,Anlage!E62),IF($A62&gt;$Y$9,IF(Anlage!E62&gt;AA$10,AA$10,Anlage!E62),$Z$9)))))</f>
        <v>330</v>
      </c>
      <c r="F62" s="137">
        <f>IF($A62&gt;$Y$13,Anlage!F62,IF($A62&gt;$Y$12,IF(Anlage!F62&gt;AB$13,AB$13,Anlage!F62),IF($A62&gt;$Y$11,IF(Anlage!F62&gt;AB$12,AB$12,Anlage!F62),IF($A62&gt;$Y$10,IF(Anlage!F62&gt;AB$11,AB$11,Anlage!F62),IF($A62&gt;$Y$9,IF(Anlage!F62&gt;AB$10,AB$10,Anlage!F62),$Z$9)))))</f>
        <v>340</v>
      </c>
      <c r="G62" s="137">
        <f>IF($A62&gt;$Y$13,Anlage!G62,IF($A62&gt;$Y$12,IF(Anlage!G62&gt;AC$13,AC$13,Anlage!G62),IF($A62&gt;$Y$11,IF(Anlage!G62&gt;AC$12,AC$12,Anlage!G62),IF($A62&gt;$Y$10,IF(Anlage!G62&gt;AC$11,AC$11,Anlage!G62),IF($A62&gt;$Y$9,IF(Anlage!G62&gt;AC$10,AC$10,Anlage!G62),$Z$9)))))</f>
        <v>350</v>
      </c>
      <c r="H62" s="137">
        <f>IF($A62&gt;$Y$13,Anlage!H62,IF($A62&gt;$Y$12,IF(Anlage!H62&gt;AD$13,AD$13,Anlage!H62),IF($A62&gt;$Y$11,IF(Anlage!H62&gt;AD$12,AD$12,Anlage!H62),IF($A62&gt;$Y$10,IF(Anlage!H62&gt;AD$11,AD$11,Anlage!H62),IF($A62&gt;$Y$9,IF(Anlage!H62&gt;AD$10,AD$10,Anlage!H62),$Z$9)))))</f>
        <v>390</v>
      </c>
      <c r="I62" s="143">
        <f>IF($A62&gt;$Y$13,Anlage!I62,IF($A62&gt;$Y$12,IF(Anlage!I62&gt;Z$13,Z$13,Anlage!I62),IF($A62&gt;$Y$11,IF(Anlage!I62&gt;Z$12,Z$12,Anlage!I62),IF($A62&gt;$Y$10,IF(Anlage!I62&gt;Z$11,Z$11,Anlage!I62),IF($A62&gt;$Y$9,IF(Anlage!I62&gt;Z$10,Z$10,Anlage!I62),$Z$9)))))</f>
        <v>320</v>
      </c>
      <c r="J62" s="143">
        <f>IF($A62&gt;$Y$13,Anlage!J62,IF($A62&gt;$Y$12,IF(Anlage!J62&gt;AA$13,AA$13,Anlage!J62),IF($A62&gt;$Y$11,IF(Anlage!J62&gt;AA$12,AA$12,Anlage!J62),IF($A62&gt;$Y$10,IF(Anlage!J62&gt;AA$11,AA$11,Anlage!J62),IF($A62&gt;$Y$9,IF(Anlage!J62&gt;AA$10,AA$10,Anlage!J62),$Z$9)))))</f>
        <v>330</v>
      </c>
      <c r="K62" s="143">
        <f>IF($A62&gt;$Y$13,Anlage!K62,IF($A62&gt;$Y$12,IF(Anlage!K62&gt;AB$13,AB$13,Anlage!K62),IF($A62&gt;$Y$11,IF(Anlage!K62&gt;AB$12,AB$12,Anlage!K62),IF($A62&gt;$Y$10,IF(Anlage!K62&gt;AB$11,AB$11,Anlage!K62),IF($A62&gt;$Y$9,IF(Anlage!K62&gt;AB$10,AB$10,Anlage!K62),$Z$9)))))</f>
        <v>340</v>
      </c>
      <c r="L62" s="143">
        <f>IF($A62&gt;$Y$13,Anlage!L62,IF($A62&gt;$Y$12,IF(Anlage!L62&gt;AC$13,AC$13,Anlage!L62),IF($A62&gt;$Y$11,IF(Anlage!L62&gt;AC$12,AC$12,Anlage!L62),IF($A62&gt;$Y$10,IF(Anlage!L62&gt;AC$11,AC$11,Anlage!L62),IF($A62&gt;$Y$9,IF(Anlage!L62&gt;AC$10,AC$10,Anlage!L62),$Z$9)))))</f>
        <v>350</v>
      </c>
      <c r="M62" s="143">
        <f>IF($A62&gt;$Y$13,Anlage!M62,IF($A62&gt;$Y$12,IF(Anlage!M62&gt;AD$13,AD$13,Anlage!M62),IF($A62&gt;$Y$11,IF(Anlage!M62&gt;AD$12,AD$12,Anlage!M62),IF($A62&gt;$Y$10,IF(Anlage!M62&gt;AD$11,AD$11,Anlage!M62),IF($A62&gt;$Y$9,IF(Anlage!M62&gt;AD$10,AD$10,Anlage!M62),$Z$9)))))</f>
        <v>390</v>
      </c>
      <c r="N62" s="2">
        <f>IF($A62&gt;$Y$13,Anlage!N62,IF($A62&gt;$Y$12,IF(Anlage!N62&gt;Z$13,Z$13,Anlage!N62),IF($A62&gt;$Y$11,IF(Anlage!N62&gt;Z$12,Z$12,Anlage!N62),IF($A62&gt;$Y$10,IF(Anlage!N62&gt;Z$11,Z$11,Anlage!N62),IF($A62&gt;$Y$9,IF(Anlage!N62&gt;Z$10,Z$10,Anlage!N62),$Z$9)))))</f>
        <v>240</v>
      </c>
      <c r="O62" s="2">
        <f>IF($A62&gt;$Y$13,Anlage!O62,IF($A62&gt;$Y$12,IF(Anlage!O62&gt;AA$13,AA$13,Anlage!O62),IF($A62&gt;$Y$11,IF(Anlage!O62&gt;AA$12,AA$12,Anlage!O62),IF($A62&gt;$Y$10,IF(Anlage!O62&gt;AA$11,AA$11,Anlage!O62),IF($A62&gt;$Y$9,IF(Anlage!O62&gt;AA$10,AA$10,Anlage!O62),$Z$9)))))</f>
        <v>245</v>
      </c>
      <c r="P62" s="2">
        <f>IF($A62&gt;$Y$13,Anlage!P62,IF($A62&gt;$Y$12,IF(Anlage!P62&gt;AB$13,AB$13,Anlage!P62),IF($A62&gt;$Y$11,IF(Anlage!P62&gt;AB$12,AB$12,Anlage!P62),IF($A62&gt;$Y$10,IF(Anlage!P62&gt;AB$11,AB$11,Anlage!P62),IF($A62&gt;$Y$9,IF(Anlage!P62&gt;AB$10,AB$10,Anlage!P62),$Z$9)))))</f>
        <v>257</v>
      </c>
      <c r="Q62" s="2">
        <f>IF($A62&gt;$Y$13,Anlage!Q62,IF($A62&gt;$Y$12,IF(Anlage!Q62&gt;AC$13,AC$13,Anlage!Q62),IF($A62&gt;$Y$11,IF(Anlage!Q62&gt;AC$12,AC$12,Anlage!Q62),IF($A62&gt;$Y$10,IF(Anlage!Q62&gt;AC$11,AC$11,Anlage!Q62),IF($A62&gt;$Y$9,IF(Anlage!Q62&gt;AC$10,AC$10,Anlage!Q62),$Z$9)))))</f>
        <v>270</v>
      </c>
      <c r="R62" s="2">
        <f>IF($A62&gt;$Y$13,Anlage!R62,IF($A62&gt;$Y$12,IF(Anlage!R62&gt;AD$13,AD$13,Anlage!R62),IF($A62&gt;$Y$11,IF(Anlage!R62&gt;AD$12,AD$12,Anlage!R62),IF($A62&gt;$Y$10,IF(Anlage!R62&gt;AD$11,AD$11,Anlage!R62),IF($A62&gt;$Y$9,IF(Anlage!R62&gt;AD$10,AD$10,Anlage!R62),$Z$9)))))</f>
        <v>283</v>
      </c>
      <c r="S62" s="163">
        <f>IF($A62&gt;$Y$13,Anlage!S62,IF($A62&gt;$Y$12,IF(Anlage!S62&gt;Z$13,Z$13,Anlage!S62),IF($A62&gt;$Y$11,IF(Anlage!S62&gt;Z$12,Z$12,Anlage!S62),IF($A62&gt;$Y$10,IF(Anlage!S62&gt;Z$11,Z$11,Anlage!S62),IF($A62&gt;$Y$9,IF(Anlage!S62&gt;Z$10,Z$10,Anlage!S62),$Z$9)))))</f>
        <v>173</v>
      </c>
      <c r="T62" s="163">
        <f>IF($A62&gt;$Y$13,Anlage!T62,IF($A62&gt;$Y$12,IF(Anlage!T62&gt;AA$13,AA$13,Anlage!T62),IF($A62&gt;$Y$11,IF(Anlage!T62&gt;AA$12,AA$12,Anlage!T62),IF($A62&gt;$Y$10,IF(Anlage!T62&gt;AA$11,AA$11,Anlage!T62),IF($A62&gt;$Y$9,IF(Anlage!T62&gt;AA$10,AA$10,Anlage!T62),$Z$9)))))</f>
        <v>176</v>
      </c>
      <c r="U62" s="163">
        <f>IF($A62&gt;$Y$13,Anlage!U62,IF($A62&gt;$Y$12,IF(Anlage!U62&gt;AB$13,AB$13,Anlage!U62),IF($A62&gt;$Y$11,IF(Anlage!U62&gt;AB$12,AB$12,Anlage!U62),IF($A62&gt;$Y$10,IF(Anlage!U62&gt;AB$11,AB$11,Anlage!U62),IF($A62&gt;$Y$9,IF(Anlage!U62&gt;AB$10,AB$10,Anlage!U62),$Z$9)))))</f>
        <v>185</v>
      </c>
      <c r="V62" s="163">
        <f>IF($A62&gt;$Y$13,Anlage!V62,IF($A62&gt;$Y$12,IF(Anlage!V62&gt;AC$13,AC$13,Anlage!V62),IF($A62&gt;$Y$11,IF(Anlage!V62&gt;AC$12,AC$12,Anlage!V62),IF($A62&gt;$Y$10,IF(Anlage!V62&gt;AC$11,AC$11,Anlage!V62),IF($A62&gt;$Y$9,IF(Anlage!V62&gt;AC$10,AC$10,Anlage!V62),$Z$9)))))</f>
        <v>194</v>
      </c>
      <c r="W62" s="163">
        <f>IF($A62&gt;$Y$13,Anlage!W62,IF($A62&gt;$Y$12,IF(Anlage!W62&gt;AD$13,AD$13,Anlage!W62),IF($A62&gt;$Y$11,IF(Anlage!W62&gt;AD$12,AD$12,Anlage!W62),IF($A62&gt;$Y$10,IF(Anlage!W62&gt;AD$11,AD$11,Anlage!W62),IF($A62&gt;$Y$9,IF(Anlage!W62&gt;AD$10,AD$10,Anlage!W62),$Z$9)))))</f>
        <v>204</v>
      </c>
    </row>
    <row r="63" spans="1:23" x14ac:dyDescent="0.25">
      <c r="A63" s="323">
        <f>Eingabe!A108</f>
        <v>7501</v>
      </c>
      <c r="B63" s="355" t="s">
        <v>6</v>
      </c>
      <c r="C63" s="154">
        <f>Eingabe!D108</f>
        <v>7600</v>
      </c>
      <c r="D63" s="137">
        <f>IF($A63&gt;$Y$13,Anlage!D63,IF($A63&gt;$Y$12,IF(Anlage!D63&gt;Z$13,Z$13,Anlage!D63),IF($A63&gt;$Y$11,IF(Anlage!D63&gt;Z$12,Z$12,Anlage!D63),IF($A63&gt;$Y$10,IF(Anlage!D63&gt;Z$11,Z$11,Anlage!D63),IF($A63&gt;$Y$9,IF(Anlage!D63&gt;Z$10,Z$10,Anlage!D63),$Z$9)))))</f>
        <v>320</v>
      </c>
      <c r="E63" s="137">
        <f>IF($A63&gt;$Y$13,Anlage!E63,IF($A63&gt;$Y$12,IF(Anlage!E63&gt;AA$13,AA$13,Anlage!E63),IF($A63&gt;$Y$11,IF(Anlage!E63&gt;AA$12,AA$12,Anlage!E63),IF($A63&gt;$Y$10,IF(Anlage!E63&gt;AA$11,AA$11,Anlage!E63),IF($A63&gt;$Y$9,IF(Anlage!E63&gt;AA$10,AA$10,Anlage!E63),$Z$9)))))</f>
        <v>330</v>
      </c>
      <c r="F63" s="137">
        <f>IF($A63&gt;$Y$13,Anlage!F63,IF($A63&gt;$Y$12,IF(Anlage!F63&gt;AB$13,AB$13,Anlage!F63),IF($A63&gt;$Y$11,IF(Anlage!F63&gt;AB$12,AB$12,Anlage!F63),IF($A63&gt;$Y$10,IF(Anlage!F63&gt;AB$11,AB$11,Anlage!F63),IF($A63&gt;$Y$9,IF(Anlage!F63&gt;AB$10,AB$10,Anlage!F63),$Z$9)))))</f>
        <v>340</v>
      </c>
      <c r="G63" s="137">
        <f>IF($A63&gt;$Y$13,Anlage!G63,IF($A63&gt;$Y$12,IF(Anlage!G63&gt;AC$13,AC$13,Anlage!G63),IF($A63&gt;$Y$11,IF(Anlage!G63&gt;AC$12,AC$12,Anlage!G63),IF($A63&gt;$Y$10,IF(Anlage!G63&gt;AC$11,AC$11,Anlage!G63),IF($A63&gt;$Y$9,IF(Anlage!G63&gt;AC$10,AC$10,Anlage!G63),$Z$9)))))</f>
        <v>350</v>
      </c>
      <c r="H63" s="137">
        <f>IF($A63&gt;$Y$13,Anlage!H63,IF($A63&gt;$Y$12,IF(Anlage!H63&gt;AD$13,AD$13,Anlage!H63),IF($A63&gt;$Y$11,IF(Anlage!H63&gt;AD$12,AD$12,Anlage!H63),IF($A63&gt;$Y$10,IF(Anlage!H63&gt;AD$11,AD$11,Anlage!H63),IF($A63&gt;$Y$9,IF(Anlage!H63&gt;AD$10,AD$10,Anlage!H63),$Z$9)))))</f>
        <v>390</v>
      </c>
      <c r="I63" s="143">
        <f>IF($A63&gt;$Y$13,Anlage!I63,IF($A63&gt;$Y$12,IF(Anlage!I63&gt;Z$13,Z$13,Anlage!I63),IF($A63&gt;$Y$11,IF(Anlage!I63&gt;Z$12,Z$12,Anlage!I63),IF($A63&gt;$Y$10,IF(Anlage!I63&gt;Z$11,Z$11,Anlage!I63),IF($A63&gt;$Y$9,IF(Anlage!I63&gt;Z$10,Z$10,Anlage!I63),$Z$9)))))</f>
        <v>320</v>
      </c>
      <c r="J63" s="143">
        <f>IF($A63&gt;$Y$13,Anlage!J63,IF($A63&gt;$Y$12,IF(Anlage!J63&gt;AA$13,AA$13,Anlage!J63),IF($A63&gt;$Y$11,IF(Anlage!J63&gt;AA$12,AA$12,Anlage!J63),IF($A63&gt;$Y$10,IF(Anlage!J63&gt;AA$11,AA$11,Anlage!J63),IF($A63&gt;$Y$9,IF(Anlage!J63&gt;AA$10,AA$10,Anlage!J63),$Z$9)))))</f>
        <v>330</v>
      </c>
      <c r="K63" s="143">
        <f>IF($A63&gt;$Y$13,Anlage!K63,IF($A63&gt;$Y$12,IF(Anlage!K63&gt;AB$13,AB$13,Anlage!K63),IF($A63&gt;$Y$11,IF(Anlage!K63&gt;AB$12,AB$12,Anlage!K63),IF($A63&gt;$Y$10,IF(Anlage!K63&gt;AB$11,AB$11,Anlage!K63),IF($A63&gt;$Y$9,IF(Anlage!K63&gt;AB$10,AB$10,Anlage!K63),$Z$9)))))</f>
        <v>340</v>
      </c>
      <c r="L63" s="143">
        <f>IF($A63&gt;$Y$13,Anlage!L63,IF($A63&gt;$Y$12,IF(Anlage!L63&gt;AC$13,AC$13,Anlage!L63),IF($A63&gt;$Y$11,IF(Anlage!L63&gt;AC$12,AC$12,Anlage!L63),IF($A63&gt;$Y$10,IF(Anlage!L63&gt;AC$11,AC$11,Anlage!L63),IF($A63&gt;$Y$9,IF(Anlage!L63&gt;AC$10,AC$10,Anlage!L63),$Z$9)))))</f>
        <v>350</v>
      </c>
      <c r="M63" s="143">
        <f>IF($A63&gt;$Y$13,Anlage!M63,IF($A63&gt;$Y$12,IF(Anlage!M63&gt;AD$13,AD$13,Anlage!M63),IF($A63&gt;$Y$11,IF(Anlage!M63&gt;AD$12,AD$12,Anlage!M63),IF($A63&gt;$Y$10,IF(Anlage!M63&gt;AD$11,AD$11,Anlage!M63),IF($A63&gt;$Y$9,IF(Anlage!M63&gt;AD$10,AD$10,Anlage!M63),$Z$9)))))</f>
        <v>390</v>
      </c>
      <c r="N63" s="2">
        <f>IF($A63&gt;$Y$13,Anlage!N63,IF($A63&gt;$Y$12,IF(Anlage!N63&gt;Z$13,Z$13,Anlage!N63),IF($A63&gt;$Y$11,IF(Anlage!N63&gt;Z$12,Z$12,Anlage!N63),IF($A63&gt;$Y$10,IF(Anlage!N63&gt;Z$11,Z$11,Anlage!N63),IF($A63&gt;$Y$9,IF(Anlage!N63&gt;Z$10,Z$10,Anlage!N63),$Z$9)))))</f>
        <v>245</v>
      </c>
      <c r="O63" s="2">
        <f>IF($A63&gt;$Y$13,Anlage!O63,IF($A63&gt;$Y$12,IF(Anlage!O63&gt;AA$13,AA$13,Anlage!O63),IF($A63&gt;$Y$11,IF(Anlage!O63&gt;AA$12,AA$12,Anlage!O63),IF($A63&gt;$Y$10,IF(Anlage!O63&gt;AA$11,AA$11,Anlage!O63),IF($A63&gt;$Y$9,IF(Anlage!O63&gt;AA$10,AA$10,Anlage!O63),$Z$9)))))</f>
        <v>250</v>
      </c>
      <c r="P63" s="2">
        <f>IF($A63&gt;$Y$13,Anlage!P63,IF($A63&gt;$Y$12,IF(Anlage!P63&gt;AB$13,AB$13,Anlage!P63),IF($A63&gt;$Y$11,IF(Anlage!P63&gt;AB$12,AB$12,Anlage!P63),IF($A63&gt;$Y$10,IF(Anlage!P63&gt;AB$11,AB$11,Anlage!P63),IF($A63&gt;$Y$9,IF(Anlage!P63&gt;AB$10,AB$10,Anlage!P63),$Z$9)))))</f>
        <v>262</v>
      </c>
      <c r="Q63" s="2">
        <f>IF($A63&gt;$Y$13,Anlage!Q63,IF($A63&gt;$Y$12,IF(Anlage!Q63&gt;AC$13,AC$13,Anlage!Q63),IF($A63&gt;$Y$11,IF(Anlage!Q63&gt;AC$12,AC$12,Anlage!Q63),IF($A63&gt;$Y$10,IF(Anlage!Q63&gt;AC$11,AC$11,Anlage!Q63),IF($A63&gt;$Y$9,IF(Anlage!Q63&gt;AC$10,AC$10,Anlage!Q63),$Z$9)))))</f>
        <v>276</v>
      </c>
      <c r="R63" s="2">
        <f>IF($A63&gt;$Y$13,Anlage!R63,IF($A63&gt;$Y$12,IF(Anlage!R63&gt;AD$13,AD$13,Anlage!R63),IF($A63&gt;$Y$11,IF(Anlage!R63&gt;AD$12,AD$12,Anlage!R63),IF($A63&gt;$Y$10,IF(Anlage!R63&gt;AD$11,AD$11,Anlage!R63),IF($A63&gt;$Y$9,IF(Anlage!R63&gt;AD$10,AD$10,Anlage!R63),$Z$9)))))</f>
        <v>289</v>
      </c>
      <c r="S63" s="163">
        <f>IF($A63&gt;$Y$13,Anlage!S63,IF($A63&gt;$Y$12,IF(Anlage!S63&gt;Z$13,Z$13,Anlage!S63),IF($A63&gt;$Y$11,IF(Anlage!S63&gt;Z$12,Z$12,Anlage!S63),IF($A63&gt;$Y$10,IF(Anlage!S63&gt;Z$11,Z$11,Anlage!S63),IF($A63&gt;$Y$9,IF(Anlage!S63&gt;Z$10,Z$10,Anlage!S63),$Z$9)))))</f>
        <v>177</v>
      </c>
      <c r="T63" s="163">
        <f>IF($A63&gt;$Y$13,Anlage!T63,IF($A63&gt;$Y$12,IF(Anlage!T63&gt;AA$13,AA$13,Anlage!T63),IF($A63&gt;$Y$11,IF(Anlage!T63&gt;AA$12,AA$12,Anlage!T63),IF($A63&gt;$Y$10,IF(Anlage!T63&gt;AA$11,AA$11,Anlage!T63),IF($A63&gt;$Y$9,IF(Anlage!T63&gt;AA$10,AA$10,Anlage!T63),$Z$9)))))</f>
        <v>180</v>
      </c>
      <c r="U63" s="163">
        <f>IF($A63&gt;$Y$13,Anlage!U63,IF($A63&gt;$Y$12,IF(Anlage!U63&gt;AB$13,AB$13,Anlage!U63),IF($A63&gt;$Y$11,IF(Anlage!U63&gt;AB$12,AB$12,Anlage!U63),IF($A63&gt;$Y$10,IF(Anlage!U63&gt;AB$11,AB$11,Anlage!U63),IF($A63&gt;$Y$9,IF(Anlage!U63&gt;AB$10,AB$10,Anlage!U63),$Z$9)))))</f>
        <v>189</v>
      </c>
      <c r="V63" s="163">
        <f>IF($A63&gt;$Y$13,Anlage!V63,IF($A63&gt;$Y$12,IF(Anlage!V63&gt;AC$13,AC$13,Anlage!V63),IF($A63&gt;$Y$11,IF(Anlage!V63&gt;AC$12,AC$12,Anlage!V63),IF($A63&gt;$Y$10,IF(Anlage!V63&gt;AC$11,AC$11,Anlage!V63),IF($A63&gt;$Y$9,IF(Anlage!V63&gt;AC$10,AC$10,Anlage!V63),$Z$9)))))</f>
        <v>198</v>
      </c>
      <c r="W63" s="163">
        <f>IF($A63&gt;$Y$13,Anlage!W63,IF($A63&gt;$Y$12,IF(Anlage!W63&gt;AD$13,AD$13,Anlage!W63),IF($A63&gt;$Y$11,IF(Anlage!W63&gt;AD$12,AD$12,Anlage!W63),IF($A63&gt;$Y$10,IF(Anlage!W63&gt;AD$11,AD$11,Anlage!W63),IF($A63&gt;$Y$9,IF(Anlage!W63&gt;AD$10,AD$10,Anlage!W63),$Z$9)))))</f>
        <v>208</v>
      </c>
    </row>
    <row r="64" spans="1:23" x14ac:dyDescent="0.25">
      <c r="A64" s="323">
        <f>Eingabe!A109</f>
        <v>7601</v>
      </c>
      <c r="B64" s="355" t="s">
        <v>6</v>
      </c>
      <c r="C64" s="154">
        <f>Eingabe!D109</f>
        <v>7700</v>
      </c>
      <c r="D64" s="137">
        <f>IF($A64&gt;$Y$13,Anlage!D64,IF($A64&gt;$Y$12,IF(Anlage!D64&gt;Z$13,Z$13,Anlage!D64),IF($A64&gt;$Y$11,IF(Anlage!D64&gt;Z$12,Z$12,Anlage!D64),IF($A64&gt;$Y$10,IF(Anlage!D64&gt;Z$11,Z$11,Anlage!D64),IF($A64&gt;$Y$9,IF(Anlage!D64&gt;Z$10,Z$10,Anlage!D64),$Z$9)))))</f>
        <v>320</v>
      </c>
      <c r="E64" s="137">
        <f>IF($A64&gt;$Y$13,Anlage!E64,IF($A64&gt;$Y$12,IF(Anlage!E64&gt;AA$13,AA$13,Anlage!E64),IF($A64&gt;$Y$11,IF(Anlage!E64&gt;AA$12,AA$12,Anlage!E64),IF($A64&gt;$Y$10,IF(Anlage!E64&gt;AA$11,AA$11,Anlage!E64),IF($A64&gt;$Y$9,IF(Anlage!E64&gt;AA$10,AA$10,Anlage!E64),$Z$9)))))</f>
        <v>330</v>
      </c>
      <c r="F64" s="137">
        <f>IF($A64&gt;$Y$13,Anlage!F64,IF($A64&gt;$Y$12,IF(Anlage!F64&gt;AB$13,AB$13,Anlage!F64),IF($A64&gt;$Y$11,IF(Anlage!F64&gt;AB$12,AB$12,Anlage!F64),IF($A64&gt;$Y$10,IF(Anlage!F64&gt;AB$11,AB$11,Anlage!F64),IF($A64&gt;$Y$9,IF(Anlage!F64&gt;AB$10,AB$10,Anlage!F64),$Z$9)))))</f>
        <v>340</v>
      </c>
      <c r="G64" s="137">
        <f>IF($A64&gt;$Y$13,Anlage!G64,IF($A64&gt;$Y$12,IF(Anlage!G64&gt;AC$13,AC$13,Anlage!G64),IF($A64&gt;$Y$11,IF(Anlage!G64&gt;AC$12,AC$12,Anlage!G64),IF($A64&gt;$Y$10,IF(Anlage!G64&gt;AC$11,AC$11,Anlage!G64),IF($A64&gt;$Y$9,IF(Anlage!G64&gt;AC$10,AC$10,Anlage!G64),$Z$9)))))</f>
        <v>350</v>
      </c>
      <c r="H64" s="137">
        <f>IF($A64&gt;$Y$13,Anlage!H64,IF($A64&gt;$Y$12,IF(Anlage!H64&gt;AD$13,AD$13,Anlage!H64),IF($A64&gt;$Y$11,IF(Anlage!H64&gt;AD$12,AD$12,Anlage!H64),IF($A64&gt;$Y$10,IF(Anlage!H64&gt;AD$11,AD$11,Anlage!H64),IF($A64&gt;$Y$9,IF(Anlage!H64&gt;AD$10,AD$10,Anlage!H64),$Z$9)))))</f>
        <v>390</v>
      </c>
      <c r="I64" s="143">
        <f>IF($A64&gt;$Y$13,Anlage!I64,IF($A64&gt;$Y$12,IF(Anlage!I64&gt;Z$13,Z$13,Anlage!I64),IF($A64&gt;$Y$11,IF(Anlage!I64&gt;Z$12,Z$12,Anlage!I64),IF($A64&gt;$Y$10,IF(Anlage!I64&gt;Z$11,Z$11,Anlage!I64),IF($A64&gt;$Y$9,IF(Anlage!I64&gt;Z$10,Z$10,Anlage!I64),$Z$9)))))</f>
        <v>320</v>
      </c>
      <c r="J64" s="143">
        <f>IF($A64&gt;$Y$13,Anlage!J64,IF($A64&gt;$Y$12,IF(Anlage!J64&gt;AA$13,AA$13,Anlage!J64),IF($A64&gt;$Y$11,IF(Anlage!J64&gt;AA$12,AA$12,Anlage!J64),IF($A64&gt;$Y$10,IF(Anlage!J64&gt;AA$11,AA$11,Anlage!J64),IF($A64&gt;$Y$9,IF(Anlage!J64&gt;AA$10,AA$10,Anlage!J64),$Z$9)))))</f>
        <v>330</v>
      </c>
      <c r="K64" s="143">
        <f>IF($A64&gt;$Y$13,Anlage!K64,IF($A64&gt;$Y$12,IF(Anlage!K64&gt;AB$13,AB$13,Anlage!K64),IF($A64&gt;$Y$11,IF(Anlage!K64&gt;AB$12,AB$12,Anlage!K64),IF($A64&gt;$Y$10,IF(Anlage!K64&gt;AB$11,AB$11,Anlage!K64),IF($A64&gt;$Y$9,IF(Anlage!K64&gt;AB$10,AB$10,Anlage!K64),$Z$9)))))</f>
        <v>340</v>
      </c>
      <c r="L64" s="143">
        <f>IF($A64&gt;$Y$13,Anlage!L64,IF($A64&gt;$Y$12,IF(Anlage!L64&gt;AC$13,AC$13,Anlage!L64),IF($A64&gt;$Y$11,IF(Anlage!L64&gt;AC$12,AC$12,Anlage!L64),IF($A64&gt;$Y$10,IF(Anlage!L64&gt;AC$11,AC$11,Anlage!L64),IF($A64&gt;$Y$9,IF(Anlage!L64&gt;AC$10,AC$10,Anlage!L64),$Z$9)))))</f>
        <v>350</v>
      </c>
      <c r="M64" s="143">
        <f>IF($A64&gt;$Y$13,Anlage!M64,IF($A64&gt;$Y$12,IF(Anlage!M64&gt;AD$13,AD$13,Anlage!M64),IF($A64&gt;$Y$11,IF(Anlage!M64&gt;AD$12,AD$12,Anlage!M64),IF($A64&gt;$Y$10,IF(Anlage!M64&gt;AD$11,AD$11,Anlage!M64),IF($A64&gt;$Y$9,IF(Anlage!M64&gt;AD$10,AD$10,Anlage!M64),$Z$9)))))</f>
        <v>390</v>
      </c>
      <c r="N64" s="2">
        <f>IF($A64&gt;$Y$13,Anlage!N64,IF($A64&gt;$Y$12,IF(Anlage!N64&gt;Z$13,Z$13,Anlage!N64),IF($A64&gt;$Y$11,IF(Anlage!N64&gt;Z$12,Z$12,Anlage!N64),IF($A64&gt;$Y$10,IF(Anlage!N64&gt;Z$11,Z$11,Anlage!N64),IF($A64&gt;$Y$9,IF(Anlage!N64&gt;Z$10,Z$10,Anlage!N64),$Z$9)))))</f>
        <v>250</v>
      </c>
      <c r="O64" s="2">
        <f>IF($A64&gt;$Y$13,Anlage!O64,IF($A64&gt;$Y$12,IF(Anlage!O64&gt;AA$13,AA$13,Anlage!O64),IF($A64&gt;$Y$11,IF(Anlage!O64&gt;AA$12,AA$12,Anlage!O64),IF($A64&gt;$Y$10,IF(Anlage!O64&gt;AA$11,AA$11,Anlage!O64),IF($A64&gt;$Y$9,IF(Anlage!O64&gt;AA$10,AA$10,Anlage!O64),$Z$9)))))</f>
        <v>255</v>
      </c>
      <c r="P64" s="2">
        <f>IF($A64&gt;$Y$13,Anlage!P64,IF($A64&gt;$Y$12,IF(Anlage!P64&gt;AB$13,AB$13,Anlage!P64),IF($A64&gt;$Y$11,IF(Anlage!P64&gt;AB$12,AB$12,Anlage!P64),IF($A64&gt;$Y$10,IF(Anlage!P64&gt;AB$11,AB$11,Anlage!P64),IF($A64&gt;$Y$9,IF(Anlage!P64&gt;AB$10,AB$10,Anlage!P64),$Z$9)))))</f>
        <v>268</v>
      </c>
      <c r="Q64" s="2">
        <f>IF($A64&gt;$Y$13,Anlage!Q64,IF($A64&gt;$Y$12,IF(Anlage!Q64&gt;AC$13,AC$13,Anlage!Q64),IF($A64&gt;$Y$11,IF(Anlage!Q64&gt;AC$12,AC$12,Anlage!Q64),IF($A64&gt;$Y$10,IF(Anlage!Q64&gt;AC$11,AC$11,Anlage!Q64),IF($A64&gt;$Y$9,IF(Anlage!Q64&gt;AC$10,AC$10,Anlage!Q64),$Z$9)))))</f>
        <v>281</v>
      </c>
      <c r="R64" s="2">
        <f>IF($A64&gt;$Y$13,Anlage!R64,IF($A64&gt;$Y$12,IF(Anlage!R64&gt;AD$13,AD$13,Anlage!R64),IF($A64&gt;$Y$11,IF(Anlage!R64&gt;AD$12,AD$12,Anlage!R64),IF($A64&gt;$Y$10,IF(Anlage!R64&gt;AD$11,AD$11,Anlage!R64),IF($A64&gt;$Y$9,IF(Anlage!R64&gt;AD$10,AD$10,Anlage!R64),$Z$9)))))</f>
        <v>295</v>
      </c>
      <c r="S64" s="163">
        <f>IF($A64&gt;$Y$13,Anlage!S64,IF($A64&gt;$Y$12,IF(Anlage!S64&gt;Z$13,Z$13,Anlage!S64),IF($A64&gt;$Y$11,IF(Anlage!S64&gt;Z$12,Z$12,Anlage!S64),IF($A64&gt;$Y$10,IF(Anlage!S64&gt;Z$11,Z$11,Anlage!S64),IF($A64&gt;$Y$9,IF(Anlage!S64&gt;Z$10,Z$10,Anlage!S64),$Z$9)))))</f>
        <v>180</v>
      </c>
      <c r="T64" s="163">
        <f>IF($A64&gt;$Y$13,Anlage!T64,IF($A64&gt;$Y$12,IF(Anlage!T64&gt;AA$13,AA$13,Anlage!T64),IF($A64&gt;$Y$11,IF(Anlage!T64&gt;AA$12,AA$12,Anlage!T64),IF($A64&gt;$Y$10,IF(Anlage!T64&gt;AA$11,AA$11,Anlage!T64),IF($A64&gt;$Y$9,IF(Anlage!T64&gt;AA$10,AA$10,Anlage!T64),$Z$9)))))</f>
        <v>184</v>
      </c>
      <c r="U64" s="163">
        <f>IF($A64&gt;$Y$13,Anlage!U64,IF($A64&gt;$Y$12,IF(Anlage!U64&gt;AB$13,AB$13,Anlage!U64),IF($A64&gt;$Y$11,IF(Anlage!U64&gt;AB$12,AB$12,Anlage!U64),IF($A64&gt;$Y$10,IF(Anlage!U64&gt;AB$11,AB$11,Anlage!U64),IF($A64&gt;$Y$9,IF(Anlage!U64&gt;AB$10,AB$10,Anlage!U64),$Z$9)))))</f>
        <v>193</v>
      </c>
      <c r="V64" s="163">
        <f>IF($A64&gt;$Y$13,Anlage!V64,IF($A64&gt;$Y$12,IF(Anlage!V64&gt;AC$13,AC$13,Anlage!V64),IF($A64&gt;$Y$11,IF(Anlage!V64&gt;AC$12,AC$12,Anlage!V64),IF($A64&gt;$Y$10,IF(Anlage!V64&gt;AC$11,AC$11,Anlage!V64),IF($A64&gt;$Y$9,IF(Anlage!V64&gt;AC$10,AC$10,Anlage!V64),$Z$9)))))</f>
        <v>202</v>
      </c>
      <c r="W64" s="163">
        <f>IF($A64&gt;$Y$13,Anlage!W64,IF($A64&gt;$Y$12,IF(Anlage!W64&gt;AD$13,AD$13,Anlage!W64),IF($A64&gt;$Y$11,IF(Anlage!W64&gt;AD$12,AD$12,Anlage!W64),IF($A64&gt;$Y$10,IF(Anlage!W64&gt;AD$11,AD$11,Anlage!W64),IF($A64&gt;$Y$9,IF(Anlage!W64&gt;AD$10,AD$10,Anlage!W64),$Z$9)))))</f>
        <v>213</v>
      </c>
    </row>
    <row r="65" spans="1:23" x14ac:dyDescent="0.25">
      <c r="A65" s="323">
        <f>Eingabe!A110</f>
        <v>7701</v>
      </c>
      <c r="B65" s="355" t="s">
        <v>6</v>
      </c>
      <c r="C65" s="154">
        <f>Eingabe!D110</f>
        <v>7800</v>
      </c>
      <c r="D65" s="137">
        <f>IF($A65&gt;$Y$13,Anlage!D65,IF($A65&gt;$Y$12,IF(Anlage!D65&gt;Z$13,Z$13,Anlage!D65),IF($A65&gt;$Y$11,IF(Anlage!D65&gt;Z$12,Z$12,Anlage!D65),IF($A65&gt;$Y$10,IF(Anlage!D65&gt;Z$11,Z$11,Anlage!D65),IF($A65&gt;$Y$9,IF(Anlage!D65&gt;Z$10,Z$10,Anlage!D65),$Z$9)))))</f>
        <v>320</v>
      </c>
      <c r="E65" s="137">
        <f>IF($A65&gt;$Y$13,Anlage!E65,IF($A65&gt;$Y$12,IF(Anlage!E65&gt;AA$13,AA$13,Anlage!E65),IF($A65&gt;$Y$11,IF(Anlage!E65&gt;AA$12,AA$12,Anlage!E65),IF($A65&gt;$Y$10,IF(Anlage!E65&gt;AA$11,AA$11,Anlage!E65),IF($A65&gt;$Y$9,IF(Anlage!E65&gt;AA$10,AA$10,Anlage!E65),$Z$9)))))</f>
        <v>330</v>
      </c>
      <c r="F65" s="137">
        <f>IF($A65&gt;$Y$13,Anlage!F65,IF($A65&gt;$Y$12,IF(Anlage!F65&gt;AB$13,AB$13,Anlage!F65),IF($A65&gt;$Y$11,IF(Anlage!F65&gt;AB$12,AB$12,Anlage!F65),IF($A65&gt;$Y$10,IF(Anlage!F65&gt;AB$11,AB$11,Anlage!F65),IF($A65&gt;$Y$9,IF(Anlage!F65&gt;AB$10,AB$10,Anlage!F65),$Z$9)))))</f>
        <v>340</v>
      </c>
      <c r="G65" s="137">
        <f>IF($A65&gt;$Y$13,Anlage!G65,IF($A65&gt;$Y$12,IF(Anlage!G65&gt;AC$13,AC$13,Anlage!G65),IF($A65&gt;$Y$11,IF(Anlage!G65&gt;AC$12,AC$12,Anlage!G65),IF($A65&gt;$Y$10,IF(Anlage!G65&gt;AC$11,AC$11,Anlage!G65),IF($A65&gt;$Y$9,IF(Anlage!G65&gt;AC$10,AC$10,Anlage!G65),$Z$9)))))</f>
        <v>350</v>
      </c>
      <c r="H65" s="137">
        <f>IF($A65&gt;$Y$13,Anlage!H65,IF($A65&gt;$Y$12,IF(Anlage!H65&gt;AD$13,AD$13,Anlage!H65),IF($A65&gt;$Y$11,IF(Anlage!H65&gt;AD$12,AD$12,Anlage!H65),IF($A65&gt;$Y$10,IF(Anlage!H65&gt;AD$11,AD$11,Anlage!H65),IF($A65&gt;$Y$9,IF(Anlage!H65&gt;AD$10,AD$10,Anlage!H65),$Z$9)))))</f>
        <v>390</v>
      </c>
      <c r="I65" s="143">
        <f>IF($A65&gt;$Y$13,Anlage!I65,IF($A65&gt;$Y$12,IF(Anlage!I65&gt;Z$13,Z$13,Anlage!I65),IF($A65&gt;$Y$11,IF(Anlage!I65&gt;Z$12,Z$12,Anlage!I65),IF($A65&gt;$Y$10,IF(Anlage!I65&gt;Z$11,Z$11,Anlage!I65),IF($A65&gt;$Y$9,IF(Anlage!I65&gt;Z$10,Z$10,Anlage!I65),$Z$9)))))</f>
        <v>320</v>
      </c>
      <c r="J65" s="143">
        <f>IF($A65&gt;$Y$13,Anlage!J65,IF($A65&gt;$Y$12,IF(Anlage!J65&gt;AA$13,AA$13,Anlage!J65),IF($A65&gt;$Y$11,IF(Anlage!J65&gt;AA$12,AA$12,Anlage!J65),IF($A65&gt;$Y$10,IF(Anlage!J65&gt;AA$11,AA$11,Anlage!J65),IF($A65&gt;$Y$9,IF(Anlage!J65&gt;AA$10,AA$10,Anlage!J65),$Z$9)))))</f>
        <v>330</v>
      </c>
      <c r="K65" s="143">
        <f>IF($A65&gt;$Y$13,Anlage!K65,IF($A65&gt;$Y$12,IF(Anlage!K65&gt;AB$13,AB$13,Anlage!K65),IF($A65&gt;$Y$11,IF(Anlage!K65&gt;AB$12,AB$12,Anlage!K65),IF($A65&gt;$Y$10,IF(Anlage!K65&gt;AB$11,AB$11,Anlage!K65),IF($A65&gt;$Y$9,IF(Anlage!K65&gt;AB$10,AB$10,Anlage!K65),$Z$9)))))</f>
        <v>340</v>
      </c>
      <c r="L65" s="143">
        <f>IF($A65&gt;$Y$13,Anlage!L65,IF($A65&gt;$Y$12,IF(Anlage!L65&gt;AC$13,AC$13,Anlage!L65),IF($A65&gt;$Y$11,IF(Anlage!L65&gt;AC$12,AC$12,Anlage!L65),IF($A65&gt;$Y$10,IF(Anlage!L65&gt;AC$11,AC$11,Anlage!L65),IF($A65&gt;$Y$9,IF(Anlage!L65&gt;AC$10,AC$10,Anlage!L65),$Z$9)))))</f>
        <v>350</v>
      </c>
      <c r="M65" s="143">
        <f>IF($A65&gt;$Y$13,Anlage!M65,IF($A65&gt;$Y$12,IF(Anlage!M65&gt;AD$13,AD$13,Anlage!M65),IF($A65&gt;$Y$11,IF(Anlage!M65&gt;AD$12,AD$12,Anlage!M65),IF($A65&gt;$Y$10,IF(Anlage!M65&gt;AD$11,AD$11,Anlage!M65),IF($A65&gt;$Y$9,IF(Anlage!M65&gt;AD$10,AD$10,Anlage!M65),$Z$9)))))</f>
        <v>390</v>
      </c>
      <c r="N65" s="2">
        <f>IF($A65&gt;$Y$13,Anlage!N65,IF($A65&gt;$Y$12,IF(Anlage!N65&gt;Z$13,Z$13,Anlage!N65),IF($A65&gt;$Y$11,IF(Anlage!N65&gt;Z$12,Z$12,Anlage!N65),IF($A65&gt;$Y$10,IF(Anlage!N65&gt;Z$11,Z$11,Anlage!N65),IF($A65&gt;$Y$9,IF(Anlage!N65&gt;Z$10,Z$10,Anlage!N65),$Z$9)))))</f>
        <v>255</v>
      </c>
      <c r="O65" s="2">
        <f>IF($A65&gt;$Y$13,Anlage!O65,IF($A65&gt;$Y$12,IF(Anlage!O65&gt;AA$13,AA$13,Anlage!O65),IF($A65&gt;$Y$11,IF(Anlage!O65&gt;AA$12,AA$12,Anlage!O65),IF($A65&gt;$Y$10,IF(Anlage!O65&gt;AA$11,AA$11,Anlage!O65),IF($A65&gt;$Y$9,IF(Anlage!O65&gt;AA$10,AA$10,Anlage!O65),$Z$9)))))</f>
        <v>260</v>
      </c>
      <c r="P65" s="2">
        <f>IF($A65&gt;$Y$13,Anlage!P65,IF($A65&gt;$Y$12,IF(Anlage!P65&gt;AB$13,AB$13,Anlage!P65),IF($A65&gt;$Y$11,IF(Anlage!P65&gt;AB$12,AB$12,Anlage!P65),IF($A65&gt;$Y$10,IF(Anlage!P65&gt;AB$11,AB$11,Anlage!P65),IF($A65&gt;$Y$9,IF(Anlage!P65&gt;AB$10,AB$10,Anlage!P65),$Z$9)))))</f>
        <v>273</v>
      </c>
      <c r="Q65" s="2">
        <f>IF($A65&gt;$Y$13,Anlage!Q65,IF($A65&gt;$Y$12,IF(Anlage!Q65&gt;AC$13,AC$13,Anlage!Q65),IF($A65&gt;$Y$11,IF(Anlage!Q65&gt;AC$12,AC$12,Anlage!Q65),IF($A65&gt;$Y$10,IF(Anlage!Q65&gt;AC$11,AC$11,Anlage!Q65),IF($A65&gt;$Y$9,IF(Anlage!Q65&gt;AC$10,AC$10,Anlage!Q65),$Z$9)))))</f>
        <v>287</v>
      </c>
      <c r="R65" s="2">
        <f>IF($A65&gt;$Y$13,Anlage!R65,IF($A65&gt;$Y$12,IF(Anlage!R65&gt;AD$13,AD$13,Anlage!R65),IF($A65&gt;$Y$11,IF(Anlage!R65&gt;AD$12,AD$12,Anlage!R65),IF($A65&gt;$Y$10,IF(Anlage!R65&gt;AD$11,AD$11,Anlage!R65),IF($A65&gt;$Y$9,IF(Anlage!R65&gt;AD$10,AD$10,Anlage!R65),$Z$9)))))</f>
        <v>301</v>
      </c>
      <c r="S65" s="163">
        <f>IF($A65&gt;$Y$13,Anlage!S65,IF($A65&gt;$Y$12,IF(Anlage!S65&gt;Z$13,Z$13,Anlage!S65),IF($A65&gt;$Y$11,IF(Anlage!S65&gt;Z$12,Z$12,Anlage!S65),IF($A65&gt;$Y$10,IF(Anlage!S65&gt;Z$11,Z$11,Anlage!S65),IF($A65&gt;$Y$9,IF(Anlage!S65&gt;Z$10,Z$10,Anlage!S65),$Z$9)))))</f>
        <v>184</v>
      </c>
      <c r="T65" s="163">
        <f>IF($A65&gt;$Y$13,Anlage!T65,IF($A65&gt;$Y$12,IF(Anlage!T65&gt;AA$13,AA$13,Anlage!T65),IF($A65&gt;$Y$11,IF(Anlage!T65&gt;AA$12,AA$12,Anlage!T65),IF($A65&gt;$Y$10,IF(Anlage!T65&gt;AA$11,AA$11,Anlage!T65),IF($A65&gt;$Y$9,IF(Anlage!T65&gt;AA$10,AA$10,Anlage!T65),$Z$9)))))</f>
        <v>187</v>
      </c>
      <c r="U65" s="163">
        <f>IF($A65&gt;$Y$13,Anlage!U65,IF($A65&gt;$Y$12,IF(Anlage!U65&gt;AB$13,AB$13,Anlage!U65),IF($A65&gt;$Y$11,IF(Anlage!U65&gt;AB$12,AB$12,Anlage!U65),IF($A65&gt;$Y$10,IF(Anlage!U65&gt;AB$11,AB$11,Anlage!U65),IF($A65&gt;$Y$9,IF(Anlage!U65&gt;AB$10,AB$10,Anlage!U65),$Z$9)))))</f>
        <v>197</v>
      </c>
      <c r="V65" s="163">
        <f>IF($A65&gt;$Y$13,Anlage!V65,IF($A65&gt;$Y$12,IF(Anlage!V65&gt;AC$13,AC$13,Anlage!V65),IF($A65&gt;$Y$11,IF(Anlage!V65&gt;AC$12,AC$12,Anlage!V65),IF($A65&gt;$Y$10,IF(Anlage!V65&gt;AC$11,AC$11,Anlage!V65),IF($A65&gt;$Y$9,IF(Anlage!V65&gt;AC$10,AC$10,Anlage!V65),$Z$9)))))</f>
        <v>207</v>
      </c>
      <c r="W65" s="163">
        <f>IF($A65&gt;$Y$13,Anlage!W65,IF($A65&gt;$Y$12,IF(Anlage!W65&gt;AD$13,AD$13,Anlage!W65),IF($A65&gt;$Y$11,IF(Anlage!W65&gt;AD$12,AD$12,Anlage!W65),IF($A65&gt;$Y$10,IF(Anlage!W65&gt;AD$11,AD$11,Anlage!W65),IF($A65&gt;$Y$9,IF(Anlage!W65&gt;AD$10,AD$10,Anlage!W65),$Z$9)))))</f>
        <v>217</v>
      </c>
    </row>
    <row r="66" spans="1:23" x14ac:dyDescent="0.25">
      <c r="A66" s="323">
        <f>Eingabe!A111</f>
        <v>7801</v>
      </c>
      <c r="B66" s="355" t="s">
        <v>6</v>
      </c>
      <c r="C66" s="154">
        <f>Eingabe!D111</f>
        <v>7900</v>
      </c>
      <c r="D66" s="137">
        <f>IF($A66&gt;$Y$13,Anlage!D66,IF($A66&gt;$Y$12,IF(Anlage!D66&gt;Z$13,Z$13,Anlage!D66),IF($A66&gt;$Y$11,IF(Anlage!D66&gt;Z$12,Z$12,Anlage!D66),IF($A66&gt;$Y$10,IF(Anlage!D66&gt;Z$11,Z$11,Anlage!D66),IF($A66&gt;$Y$9,IF(Anlage!D66&gt;Z$10,Z$10,Anlage!D66),$Z$9)))))</f>
        <v>320</v>
      </c>
      <c r="E66" s="137">
        <f>IF($A66&gt;$Y$13,Anlage!E66,IF($A66&gt;$Y$12,IF(Anlage!E66&gt;AA$13,AA$13,Anlage!E66),IF($A66&gt;$Y$11,IF(Anlage!E66&gt;AA$12,AA$12,Anlage!E66),IF($A66&gt;$Y$10,IF(Anlage!E66&gt;AA$11,AA$11,Anlage!E66),IF($A66&gt;$Y$9,IF(Anlage!E66&gt;AA$10,AA$10,Anlage!E66),$Z$9)))))</f>
        <v>330</v>
      </c>
      <c r="F66" s="137">
        <f>IF($A66&gt;$Y$13,Anlage!F66,IF($A66&gt;$Y$12,IF(Anlage!F66&gt;AB$13,AB$13,Anlage!F66),IF($A66&gt;$Y$11,IF(Anlage!F66&gt;AB$12,AB$12,Anlage!F66),IF($A66&gt;$Y$10,IF(Anlage!F66&gt;AB$11,AB$11,Anlage!F66),IF($A66&gt;$Y$9,IF(Anlage!F66&gt;AB$10,AB$10,Anlage!F66),$Z$9)))))</f>
        <v>340</v>
      </c>
      <c r="G66" s="137">
        <f>IF($A66&gt;$Y$13,Anlage!G66,IF($A66&gt;$Y$12,IF(Anlage!G66&gt;AC$13,AC$13,Anlage!G66),IF($A66&gt;$Y$11,IF(Anlage!G66&gt;AC$12,AC$12,Anlage!G66),IF($A66&gt;$Y$10,IF(Anlage!G66&gt;AC$11,AC$11,Anlage!G66),IF($A66&gt;$Y$9,IF(Anlage!G66&gt;AC$10,AC$10,Anlage!G66),$Z$9)))))</f>
        <v>350</v>
      </c>
      <c r="H66" s="137">
        <f>IF($A66&gt;$Y$13,Anlage!H66,IF($A66&gt;$Y$12,IF(Anlage!H66&gt;AD$13,AD$13,Anlage!H66),IF($A66&gt;$Y$11,IF(Anlage!H66&gt;AD$12,AD$12,Anlage!H66),IF($A66&gt;$Y$10,IF(Anlage!H66&gt;AD$11,AD$11,Anlage!H66),IF($A66&gt;$Y$9,IF(Anlage!H66&gt;AD$10,AD$10,Anlage!H66),$Z$9)))))</f>
        <v>390</v>
      </c>
      <c r="I66" s="143">
        <f>IF($A66&gt;$Y$13,Anlage!I66,IF($A66&gt;$Y$12,IF(Anlage!I66&gt;Z$13,Z$13,Anlage!I66),IF($A66&gt;$Y$11,IF(Anlage!I66&gt;Z$12,Z$12,Anlage!I66),IF($A66&gt;$Y$10,IF(Anlage!I66&gt;Z$11,Z$11,Anlage!I66),IF($A66&gt;$Y$9,IF(Anlage!I66&gt;Z$10,Z$10,Anlage!I66),$Z$9)))))</f>
        <v>320</v>
      </c>
      <c r="J66" s="143">
        <f>IF($A66&gt;$Y$13,Anlage!J66,IF($A66&gt;$Y$12,IF(Anlage!J66&gt;AA$13,AA$13,Anlage!J66),IF($A66&gt;$Y$11,IF(Anlage!J66&gt;AA$12,AA$12,Anlage!J66),IF($A66&gt;$Y$10,IF(Anlage!J66&gt;AA$11,AA$11,Anlage!J66),IF($A66&gt;$Y$9,IF(Anlage!J66&gt;AA$10,AA$10,Anlage!J66),$Z$9)))))</f>
        <v>330</v>
      </c>
      <c r="K66" s="143">
        <f>IF($A66&gt;$Y$13,Anlage!K66,IF($A66&gt;$Y$12,IF(Anlage!K66&gt;AB$13,AB$13,Anlage!K66),IF($A66&gt;$Y$11,IF(Anlage!K66&gt;AB$12,AB$12,Anlage!K66),IF($A66&gt;$Y$10,IF(Anlage!K66&gt;AB$11,AB$11,Anlage!K66),IF($A66&gt;$Y$9,IF(Anlage!K66&gt;AB$10,AB$10,Anlage!K66),$Z$9)))))</f>
        <v>340</v>
      </c>
      <c r="L66" s="143">
        <f>IF($A66&gt;$Y$13,Anlage!L66,IF($A66&gt;$Y$12,IF(Anlage!L66&gt;AC$13,AC$13,Anlage!L66),IF($A66&gt;$Y$11,IF(Anlage!L66&gt;AC$12,AC$12,Anlage!L66),IF($A66&gt;$Y$10,IF(Anlage!L66&gt;AC$11,AC$11,Anlage!L66),IF($A66&gt;$Y$9,IF(Anlage!L66&gt;AC$10,AC$10,Anlage!L66),$Z$9)))))</f>
        <v>350</v>
      </c>
      <c r="M66" s="143">
        <f>IF($A66&gt;$Y$13,Anlage!M66,IF($A66&gt;$Y$12,IF(Anlage!M66&gt;AD$13,AD$13,Anlage!M66),IF($A66&gt;$Y$11,IF(Anlage!M66&gt;AD$12,AD$12,Anlage!M66),IF($A66&gt;$Y$10,IF(Anlage!M66&gt;AD$11,AD$11,Anlage!M66),IF($A66&gt;$Y$9,IF(Anlage!M66&gt;AD$10,AD$10,Anlage!M66),$Z$9)))))</f>
        <v>390</v>
      </c>
      <c r="N66" s="2">
        <f>IF($A66&gt;$Y$13,Anlage!N66,IF($A66&gt;$Y$12,IF(Anlage!N66&gt;Z$13,Z$13,Anlage!N66),IF($A66&gt;$Y$11,IF(Anlage!N66&gt;Z$12,Z$12,Anlage!N66),IF($A66&gt;$Y$10,IF(Anlage!N66&gt;Z$11,Z$11,Anlage!N66),IF($A66&gt;$Y$9,IF(Anlage!N66&gt;Z$10,Z$10,Anlage!N66),$Z$9)))))</f>
        <v>260</v>
      </c>
      <c r="O66" s="2">
        <f>IF($A66&gt;$Y$13,Anlage!O66,IF($A66&gt;$Y$12,IF(Anlage!O66&gt;AA$13,AA$13,Anlage!O66),IF($A66&gt;$Y$11,IF(Anlage!O66&gt;AA$12,AA$12,Anlage!O66),IF($A66&gt;$Y$10,IF(Anlage!O66&gt;AA$11,AA$11,Anlage!O66),IF($A66&gt;$Y$9,IF(Anlage!O66&gt;AA$10,AA$10,Anlage!O66),$Z$9)))))</f>
        <v>265</v>
      </c>
      <c r="P66" s="2">
        <f>IF($A66&gt;$Y$13,Anlage!P66,IF($A66&gt;$Y$12,IF(Anlage!P66&gt;AB$13,AB$13,Anlage!P66),IF($A66&gt;$Y$11,IF(Anlage!P66&gt;AB$12,AB$12,Anlage!P66),IF($A66&gt;$Y$10,IF(Anlage!P66&gt;AB$11,AB$11,Anlage!P66),IF($A66&gt;$Y$9,IF(Anlage!P66&gt;AB$10,AB$10,Anlage!P66),$Z$9)))))</f>
        <v>278</v>
      </c>
      <c r="Q66" s="2">
        <f>IF($A66&gt;$Y$13,Anlage!Q66,IF($A66&gt;$Y$12,IF(Anlage!Q66&gt;AC$13,AC$13,Anlage!Q66),IF($A66&gt;$Y$11,IF(Anlage!Q66&gt;AC$12,AC$12,Anlage!Q66),IF($A66&gt;$Y$10,IF(Anlage!Q66&gt;AC$11,AC$11,Anlage!Q66),IF($A66&gt;$Y$9,IF(Anlage!Q66&gt;AC$10,AC$10,Anlage!Q66),$Z$9)))))</f>
        <v>292</v>
      </c>
      <c r="R66" s="2">
        <f>IF($A66&gt;$Y$13,Anlage!R66,IF($A66&gt;$Y$12,IF(Anlage!R66&gt;AD$13,AD$13,Anlage!R66),IF($A66&gt;$Y$11,IF(Anlage!R66&gt;AD$12,AD$12,Anlage!R66),IF($A66&gt;$Y$10,IF(Anlage!R66&gt;AD$11,AD$11,Anlage!R66),IF($A66&gt;$Y$9,IF(Anlage!R66&gt;AD$10,AD$10,Anlage!R66),$Z$9)))))</f>
        <v>307</v>
      </c>
      <c r="S66" s="163">
        <f>IF($A66&gt;$Y$13,Anlage!S66,IF($A66&gt;$Y$12,IF(Anlage!S66&gt;Z$13,Z$13,Anlage!S66),IF($A66&gt;$Y$11,IF(Anlage!S66&gt;Z$12,Z$12,Anlage!S66),IF($A66&gt;$Y$10,IF(Anlage!S66&gt;Z$11,Z$11,Anlage!S66),IF($A66&gt;$Y$9,IF(Anlage!S66&gt;Z$10,Z$10,Anlage!S66),$Z$9)))))</f>
        <v>188</v>
      </c>
      <c r="T66" s="163">
        <f>IF($A66&gt;$Y$13,Anlage!T66,IF($A66&gt;$Y$12,IF(Anlage!T66&gt;AA$13,AA$13,Anlage!T66),IF($A66&gt;$Y$11,IF(Anlage!T66&gt;AA$12,AA$12,Anlage!T66),IF($A66&gt;$Y$10,IF(Anlage!T66&gt;AA$11,AA$11,Anlage!T66),IF($A66&gt;$Y$9,IF(Anlage!T66&gt;AA$10,AA$10,Anlage!T66),$Z$9)))))</f>
        <v>191</v>
      </c>
      <c r="U66" s="163">
        <f>IF($A66&gt;$Y$13,Anlage!U66,IF($A66&gt;$Y$12,IF(Anlage!U66&gt;AB$13,AB$13,Anlage!U66),IF($A66&gt;$Y$11,IF(Anlage!U66&gt;AB$12,AB$12,Anlage!U66),IF($A66&gt;$Y$10,IF(Anlage!U66&gt;AB$11,AB$11,Anlage!U66),IF($A66&gt;$Y$9,IF(Anlage!U66&gt;AB$10,AB$10,Anlage!U66),$Z$9)))))</f>
        <v>201</v>
      </c>
      <c r="V66" s="163">
        <f>IF($A66&gt;$Y$13,Anlage!V66,IF($A66&gt;$Y$12,IF(Anlage!V66&gt;AC$13,AC$13,Anlage!V66),IF($A66&gt;$Y$11,IF(Anlage!V66&gt;AC$12,AC$12,Anlage!V66),IF($A66&gt;$Y$10,IF(Anlage!V66&gt;AC$11,AC$11,Anlage!V66),IF($A66&gt;$Y$9,IF(Anlage!V66&gt;AC$10,AC$10,Anlage!V66),$Z$9)))))</f>
        <v>211</v>
      </c>
      <c r="W66" s="163">
        <f>IF($A66&gt;$Y$13,Anlage!W66,IF($A66&gt;$Y$12,IF(Anlage!W66&gt;AD$13,AD$13,Anlage!W66),IF($A66&gt;$Y$11,IF(Anlage!W66&gt;AD$12,AD$12,Anlage!W66),IF($A66&gt;$Y$10,IF(Anlage!W66&gt;AD$11,AD$11,Anlage!W66),IF($A66&gt;$Y$9,IF(Anlage!W66&gt;AD$10,AD$10,Anlage!W66),$Z$9)))))</f>
        <v>221</v>
      </c>
    </row>
    <row r="67" spans="1:23" x14ac:dyDescent="0.25">
      <c r="A67" s="323">
        <f>Eingabe!A112</f>
        <v>7901</v>
      </c>
      <c r="B67" s="355" t="s">
        <v>6</v>
      </c>
      <c r="C67" s="154">
        <f>Eingabe!D112</f>
        <v>8000</v>
      </c>
      <c r="D67" s="137">
        <f>IF($A67&gt;$Y$13,Anlage!D67,IF($A67&gt;$Y$12,IF(Anlage!D67&gt;Z$13,Z$13,Anlage!D67),IF($A67&gt;$Y$11,IF(Anlage!D67&gt;Z$12,Z$12,Anlage!D67),IF($A67&gt;$Y$10,IF(Anlage!D67&gt;Z$11,Z$11,Anlage!D67),IF($A67&gt;$Y$9,IF(Anlage!D67&gt;Z$10,Z$10,Anlage!D67),$Z$9)))))</f>
        <v>320</v>
      </c>
      <c r="E67" s="137">
        <f>IF($A67&gt;$Y$13,Anlage!E67,IF($A67&gt;$Y$12,IF(Anlage!E67&gt;AA$13,AA$13,Anlage!E67),IF($A67&gt;$Y$11,IF(Anlage!E67&gt;AA$12,AA$12,Anlage!E67),IF($A67&gt;$Y$10,IF(Anlage!E67&gt;AA$11,AA$11,Anlage!E67),IF($A67&gt;$Y$9,IF(Anlage!E67&gt;AA$10,AA$10,Anlage!E67),$Z$9)))))</f>
        <v>330</v>
      </c>
      <c r="F67" s="137">
        <f>IF($A67&gt;$Y$13,Anlage!F67,IF($A67&gt;$Y$12,IF(Anlage!F67&gt;AB$13,AB$13,Anlage!F67),IF($A67&gt;$Y$11,IF(Anlage!F67&gt;AB$12,AB$12,Anlage!F67),IF($A67&gt;$Y$10,IF(Anlage!F67&gt;AB$11,AB$11,Anlage!F67),IF($A67&gt;$Y$9,IF(Anlage!F67&gt;AB$10,AB$10,Anlage!F67),$Z$9)))))</f>
        <v>340</v>
      </c>
      <c r="G67" s="137">
        <f>IF($A67&gt;$Y$13,Anlage!G67,IF($A67&gt;$Y$12,IF(Anlage!G67&gt;AC$13,AC$13,Anlage!G67),IF($A67&gt;$Y$11,IF(Anlage!G67&gt;AC$12,AC$12,Anlage!G67),IF($A67&gt;$Y$10,IF(Anlage!G67&gt;AC$11,AC$11,Anlage!G67),IF($A67&gt;$Y$9,IF(Anlage!G67&gt;AC$10,AC$10,Anlage!G67),$Z$9)))))</f>
        <v>350</v>
      </c>
      <c r="H67" s="137">
        <f>IF($A67&gt;$Y$13,Anlage!H67,IF($A67&gt;$Y$12,IF(Anlage!H67&gt;AD$13,AD$13,Anlage!H67),IF($A67&gt;$Y$11,IF(Anlage!H67&gt;AD$12,AD$12,Anlage!H67),IF($A67&gt;$Y$10,IF(Anlage!H67&gt;AD$11,AD$11,Anlage!H67),IF($A67&gt;$Y$9,IF(Anlage!H67&gt;AD$10,AD$10,Anlage!H67),$Z$9)))))</f>
        <v>390</v>
      </c>
      <c r="I67" s="143">
        <f>IF($A67&gt;$Y$13,Anlage!I67,IF($A67&gt;$Y$12,IF(Anlage!I67&gt;Z$13,Z$13,Anlage!I67),IF($A67&gt;$Y$11,IF(Anlage!I67&gt;Z$12,Z$12,Anlage!I67),IF($A67&gt;$Y$10,IF(Anlage!I67&gt;Z$11,Z$11,Anlage!I67),IF($A67&gt;$Y$9,IF(Anlage!I67&gt;Z$10,Z$10,Anlage!I67),$Z$9)))))</f>
        <v>320</v>
      </c>
      <c r="J67" s="143">
        <f>IF($A67&gt;$Y$13,Anlage!J67,IF($A67&gt;$Y$12,IF(Anlage!J67&gt;AA$13,AA$13,Anlage!J67),IF($A67&gt;$Y$11,IF(Anlage!J67&gt;AA$12,AA$12,Anlage!J67),IF($A67&gt;$Y$10,IF(Anlage!J67&gt;AA$11,AA$11,Anlage!J67),IF($A67&gt;$Y$9,IF(Anlage!J67&gt;AA$10,AA$10,Anlage!J67),$Z$9)))))</f>
        <v>330</v>
      </c>
      <c r="K67" s="143">
        <f>IF($A67&gt;$Y$13,Anlage!K67,IF($A67&gt;$Y$12,IF(Anlage!K67&gt;AB$13,AB$13,Anlage!K67),IF($A67&gt;$Y$11,IF(Anlage!K67&gt;AB$12,AB$12,Anlage!K67),IF($A67&gt;$Y$10,IF(Anlage!K67&gt;AB$11,AB$11,Anlage!K67),IF($A67&gt;$Y$9,IF(Anlage!K67&gt;AB$10,AB$10,Anlage!K67),$Z$9)))))</f>
        <v>340</v>
      </c>
      <c r="L67" s="143">
        <f>IF($A67&gt;$Y$13,Anlage!L67,IF($A67&gt;$Y$12,IF(Anlage!L67&gt;AC$13,AC$13,Anlage!L67),IF($A67&gt;$Y$11,IF(Anlage!L67&gt;AC$12,AC$12,Anlage!L67),IF($A67&gt;$Y$10,IF(Anlage!L67&gt;AC$11,AC$11,Anlage!L67),IF($A67&gt;$Y$9,IF(Anlage!L67&gt;AC$10,AC$10,Anlage!L67),$Z$9)))))</f>
        <v>350</v>
      </c>
      <c r="M67" s="143">
        <f>IF($A67&gt;$Y$13,Anlage!M67,IF($A67&gt;$Y$12,IF(Anlage!M67&gt;AD$13,AD$13,Anlage!M67),IF($A67&gt;$Y$11,IF(Anlage!M67&gt;AD$12,AD$12,Anlage!M67),IF($A67&gt;$Y$10,IF(Anlage!M67&gt;AD$11,AD$11,Anlage!M67),IF($A67&gt;$Y$9,IF(Anlage!M67&gt;AD$10,AD$10,Anlage!M67),$Z$9)))))</f>
        <v>390</v>
      </c>
      <c r="N67" s="2">
        <f>IF($A67&gt;$Y$13,Anlage!N67,IF($A67&gt;$Y$12,IF(Anlage!N67&gt;Z$13,Z$13,Anlage!N67),IF($A67&gt;$Y$11,IF(Anlage!N67&gt;Z$12,Z$12,Anlage!N67),IF($A67&gt;$Y$10,IF(Anlage!N67&gt;Z$11,Z$11,Anlage!N67),IF($A67&gt;$Y$9,IF(Anlage!N67&gt;Z$10,Z$10,Anlage!N67),$Z$9)))))</f>
        <v>265</v>
      </c>
      <c r="O67" s="2">
        <f>IF($A67&gt;$Y$13,Anlage!O67,IF($A67&gt;$Y$12,IF(Anlage!O67&gt;AA$13,AA$13,Anlage!O67),IF($A67&gt;$Y$11,IF(Anlage!O67&gt;AA$12,AA$12,Anlage!O67),IF($A67&gt;$Y$10,IF(Anlage!O67&gt;AA$11,AA$11,Anlage!O67),IF($A67&gt;$Y$9,IF(Anlage!O67&gt;AA$10,AA$10,Anlage!O67),$Z$9)))))</f>
        <v>270</v>
      </c>
      <c r="P67" s="2">
        <f>IF($A67&gt;$Y$13,Anlage!P67,IF($A67&gt;$Y$12,IF(Anlage!P67&gt;AB$13,AB$13,Anlage!P67),IF($A67&gt;$Y$11,IF(Anlage!P67&gt;AB$12,AB$12,Anlage!P67),IF($A67&gt;$Y$10,IF(Anlage!P67&gt;AB$11,AB$11,Anlage!P67),IF($A67&gt;$Y$9,IF(Anlage!P67&gt;AB$10,AB$10,Anlage!P67),$Z$9)))))</f>
        <v>284</v>
      </c>
      <c r="Q67" s="2">
        <f>IF($A67&gt;$Y$13,Anlage!Q67,IF($A67&gt;$Y$12,IF(Anlage!Q67&gt;AC$13,AC$13,Anlage!Q67),IF($A67&gt;$Y$11,IF(Anlage!Q67&gt;AC$12,AC$12,Anlage!Q67),IF($A67&gt;$Y$10,IF(Anlage!Q67&gt;AC$11,AC$11,Anlage!Q67),IF($A67&gt;$Y$9,IF(Anlage!Q67&gt;AC$10,AC$10,Anlage!Q67),$Z$9)))))</f>
        <v>298</v>
      </c>
      <c r="R67" s="2">
        <f>IF($A67&gt;$Y$13,Anlage!R67,IF($A67&gt;$Y$12,IF(Anlage!R67&gt;AD$13,AD$13,Anlage!R67),IF($A67&gt;$Y$11,IF(Anlage!R67&gt;AD$12,AD$12,Anlage!R67),IF($A67&gt;$Y$10,IF(Anlage!R67&gt;AD$11,AD$11,Anlage!R67),IF($A67&gt;$Y$9,IF(Anlage!R67&gt;AD$10,AD$10,Anlage!R67),$Z$9)))))</f>
        <v>313</v>
      </c>
      <c r="S67" s="163">
        <f>IF($A67&gt;$Y$13,Anlage!S67,IF($A67&gt;$Y$12,IF(Anlage!S67&gt;Z$13,Z$13,Anlage!S67),IF($A67&gt;$Y$11,IF(Anlage!S67&gt;Z$12,Z$12,Anlage!S67),IF($A67&gt;$Y$10,IF(Anlage!S67&gt;Z$11,Z$11,Anlage!S67),IF($A67&gt;$Y$9,IF(Anlage!S67&gt;Z$10,Z$10,Anlage!S67),$Z$9)))))</f>
        <v>192</v>
      </c>
      <c r="T67" s="163">
        <f>IF($A67&gt;$Y$13,Anlage!T67,IF($A67&gt;$Y$12,IF(Anlage!T67&gt;AA$13,AA$13,Anlage!T67),IF($A67&gt;$Y$11,IF(Anlage!T67&gt;AA$12,AA$12,Anlage!T67),IF($A67&gt;$Y$10,IF(Anlage!T67&gt;AA$11,AA$11,Anlage!T67),IF($A67&gt;$Y$9,IF(Anlage!T67&gt;AA$10,AA$10,Anlage!T67),$Z$9)))))</f>
        <v>195</v>
      </c>
      <c r="U67" s="163">
        <f>IF($A67&gt;$Y$13,Anlage!U67,IF($A67&gt;$Y$12,IF(Anlage!U67&gt;AB$13,AB$13,Anlage!U67),IF($A67&gt;$Y$11,IF(Anlage!U67&gt;AB$12,AB$12,Anlage!U67),IF($A67&gt;$Y$10,IF(Anlage!U67&gt;AB$11,AB$11,Anlage!U67),IF($A67&gt;$Y$9,IF(Anlage!U67&gt;AB$10,AB$10,Anlage!U67),$Z$9)))))</f>
        <v>205</v>
      </c>
      <c r="V67" s="163">
        <f>IF($A67&gt;$Y$13,Anlage!V67,IF($A67&gt;$Y$12,IF(Anlage!V67&gt;AC$13,AC$13,Anlage!V67),IF($A67&gt;$Y$11,IF(Anlage!V67&gt;AC$12,AC$12,Anlage!V67),IF($A67&gt;$Y$10,IF(Anlage!V67&gt;AC$11,AC$11,Anlage!V67),IF($A67&gt;$Y$9,IF(Anlage!V67&gt;AC$10,AC$10,Anlage!V67),$Z$9)))))</f>
        <v>215</v>
      </c>
      <c r="W67" s="163">
        <f>IF($A67&gt;$Y$13,Anlage!W67,IF($A67&gt;$Y$12,IF(Anlage!W67&gt;AD$13,AD$13,Anlage!W67),IF($A67&gt;$Y$11,IF(Anlage!W67&gt;AD$12,AD$12,Anlage!W67),IF($A67&gt;$Y$10,IF(Anlage!W67&gt;AD$11,AD$11,Anlage!W67),IF($A67&gt;$Y$9,IF(Anlage!W67&gt;AD$10,AD$10,Anlage!W67),$Z$9)))))</f>
        <v>226</v>
      </c>
    </row>
    <row r="68" spans="1:23" x14ac:dyDescent="0.25">
      <c r="A68" s="323">
        <f>Eingabe!A113</f>
        <v>8001</v>
      </c>
      <c r="B68" s="355" t="s">
        <v>6</v>
      </c>
      <c r="C68" s="154">
        <f>Eingabe!D113</f>
        <v>8100</v>
      </c>
      <c r="D68" s="137">
        <f>IF($A68&gt;$Y$13,Anlage!D68,IF($A68&gt;$Y$12,IF(Anlage!D68&gt;Z$13,Z$13,Anlage!D68),IF($A68&gt;$Y$11,IF(Anlage!D68&gt;Z$12,Z$12,Anlage!D68),IF($A68&gt;$Y$10,IF(Anlage!D68&gt;Z$11,Z$11,Anlage!D68),IF($A68&gt;$Y$9,IF(Anlage!D68&gt;Z$10,Z$10,Anlage!D68),$Z$9)))))</f>
        <v>320</v>
      </c>
      <c r="E68" s="137">
        <f>IF($A68&gt;$Y$13,Anlage!E68,IF($A68&gt;$Y$12,IF(Anlage!E68&gt;AA$13,AA$13,Anlage!E68),IF($A68&gt;$Y$11,IF(Anlage!E68&gt;AA$12,AA$12,Anlage!E68),IF($A68&gt;$Y$10,IF(Anlage!E68&gt;AA$11,AA$11,Anlage!E68),IF($A68&gt;$Y$9,IF(Anlage!E68&gt;AA$10,AA$10,Anlage!E68),$Z$9)))))</f>
        <v>330</v>
      </c>
      <c r="F68" s="137">
        <f>IF($A68&gt;$Y$13,Anlage!F68,IF($A68&gt;$Y$12,IF(Anlage!F68&gt;AB$13,AB$13,Anlage!F68),IF($A68&gt;$Y$11,IF(Anlage!F68&gt;AB$12,AB$12,Anlage!F68),IF($A68&gt;$Y$10,IF(Anlage!F68&gt;AB$11,AB$11,Anlage!F68),IF($A68&gt;$Y$9,IF(Anlage!F68&gt;AB$10,AB$10,Anlage!F68),$Z$9)))))</f>
        <v>340</v>
      </c>
      <c r="G68" s="137">
        <f>IF($A68&gt;$Y$13,Anlage!G68,IF($A68&gt;$Y$12,IF(Anlage!G68&gt;AC$13,AC$13,Anlage!G68),IF($A68&gt;$Y$11,IF(Anlage!G68&gt;AC$12,AC$12,Anlage!G68),IF($A68&gt;$Y$10,IF(Anlage!G68&gt;AC$11,AC$11,Anlage!G68),IF($A68&gt;$Y$9,IF(Anlage!G68&gt;AC$10,AC$10,Anlage!G68),$Z$9)))))</f>
        <v>350</v>
      </c>
      <c r="H68" s="137">
        <f>IF($A68&gt;$Y$13,Anlage!H68,IF($A68&gt;$Y$12,IF(Anlage!H68&gt;AD$13,AD$13,Anlage!H68),IF($A68&gt;$Y$11,IF(Anlage!H68&gt;AD$12,AD$12,Anlage!H68),IF($A68&gt;$Y$10,IF(Anlage!H68&gt;AD$11,AD$11,Anlage!H68),IF($A68&gt;$Y$9,IF(Anlage!H68&gt;AD$10,AD$10,Anlage!H68),$Z$9)))))</f>
        <v>390</v>
      </c>
      <c r="I68" s="143">
        <f>IF($A68&gt;$Y$13,Anlage!I68,IF($A68&gt;$Y$12,IF(Anlage!I68&gt;Z$13,Z$13,Anlage!I68),IF($A68&gt;$Y$11,IF(Anlage!I68&gt;Z$12,Z$12,Anlage!I68),IF($A68&gt;$Y$10,IF(Anlage!I68&gt;Z$11,Z$11,Anlage!I68),IF($A68&gt;$Y$9,IF(Anlage!I68&gt;Z$10,Z$10,Anlage!I68),$Z$9)))))</f>
        <v>320</v>
      </c>
      <c r="J68" s="143">
        <f>IF($A68&gt;$Y$13,Anlage!J68,IF($A68&gt;$Y$12,IF(Anlage!J68&gt;AA$13,AA$13,Anlage!J68),IF($A68&gt;$Y$11,IF(Anlage!J68&gt;AA$12,AA$12,Anlage!J68),IF($A68&gt;$Y$10,IF(Anlage!J68&gt;AA$11,AA$11,Anlage!J68),IF($A68&gt;$Y$9,IF(Anlage!J68&gt;AA$10,AA$10,Anlage!J68),$Z$9)))))</f>
        <v>330</v>
      </c>
      <c r="K68" s="143">
        <f>IF($A68&gt;$Y$13,Anlage!K68,IF($A68&gt;$Y$12,IF(Anlage!K68&gt;AB$13,AB$13,Anlage!K68),IF($A68&gt;$Y$11,IF(Anlage!K68&gt;AB$12,AB$12,Anlage!K68),IF($A68&gt;$Y$10,IF(Anlage!K68&gt;AB$11,AB$11,Anlage!K68),IF($A68&gt;$Y$9,IF(Anlage!K68&gt;AB$10,AB$10,Anlage!K68),$Z$9)))))</f>
        <v>340</v>
      </c>
      <c r="L68" s="143">
        <f>IF($A68&gt;$Y$13,Anlage!L68,IF($A68&gt;$Y$12,IF(Anlage!L68&gt;AC$13,AC$13,Anlage!L68),IF($A68&gt;$Y$11,IF(Anlage!L68&gt;AC$12,AC$12,Anlage!L68),IF($A68&gt;$Y$10,IF(Anlage!L68&gt;AC$11,AC$11,Anlage!L68),IF($A68&gt;$Y$9,IF(Anlage!L68&gt;AC$10,AC$10,Anlage!L68),$Z$9)))))</f>
        <v>350</v>
      </c>
      <c r="M68" s="143">
        <f>IF($A68&gt;$Y$13,Anlage!M68,IF($A68&gt;$Y$12,IF(Anlage!M68&gt;AD$13,AD$13,Anlage!M68),IF($A68&gt;$Y$11,IF(Anlage!M68&gt;AD$12,AD$12,Anlage!M68),IF($A68&gt;$Y$10,IF(Anlage!M68&gt;AD$11,AD$11,Anlage!M68),IF($A68&gt;$Y$9,IF(Anlage!M68&gt;AD$10,AD$10,Anlage!M68),$Z$9)))))</f>
        <v>390</v>
      </c>
      <c r="N68" s="2">
        <f>IF($A68&gt;$Y$13,Anlage!N68,IF($A68&gt;$Y$12,IF(Anlage!N68&gt;Z$13,Z$13,Anlage!N68),IF($A68&gt;$Y$11,IF(Anlage!N68&gt;Z$12,Z$12,Anlage!N68),IF($A68&gt;$Y$10,IF(Anlage!N68&gt;Z$11,Z$11,Anlage!N68),IF($A68&gt;$Y$9,IF(Anlage!N68&gt;Z$10,Z$10,Anlage!N68),$Z$9)))))</f>
        <v>270</v>
      </c>
      <c r="O68" s="2">
        <f>IF($A68&gt;$Y$13,Anlage!O68,IF($A68&gt;$Y$12,IF(Anlage!O68&gt;AA$13,AA$13,Anlage!O68),IF($A68&gt;$Y$11,IF(Anlage!O68&gt;AA$12,AA$12,Anlage!O68),IF($A68&gt;$Y$10,IF(Anlage!O68&gt;AA$11,AA$11,Anlage!O68),IF($A68&gt;$Y$9,IF(Anlage!O68&gt;AA$10,AA$10,Anlage!O68),$Z$9)))))</f>
        <v>275</v>
      </c>
      <c r="P68" s="2">
        <f>IF($A68&gt;$Y$13,Anlage!P68,IF($A68&gt;$Y$12,IF(Anlage!P68&gt;AB$13,AB$13,Anlage!P68),IF($A68&gt;$Y$11,IF(Anlage!P68&gt;AB$12,AB$12,Anlage!P68),IF($A68&gt;$Y$10,IF(Anlage!P68&gt;AB$11,AB$11,Anlage!P68),IF($A68&gt;$Y$9,IF(Anlage!P68&gt;AB$10,AB$10,Anlage!P68),$Z$9)))))</f>
        <v>289</v>
      </c>
      <c r="Q68" s="2">
        <f>IF($A68&gt;$Y$13,Anlage!Q68,IF($A68&gt;$Y$12,IF(Anlage!Q68&gt;AC$13,AC$13,Anlage!Q68),IF($A68&gt;$Y$11,IF(Anlage!Q68&gt;AC$12,AC$12,Anlage!Q68),IF($A68&gt;$Y$10,IF(Anlage!Q68&gt;AC$11,AC$11,Anlage!Q68),IF($A68&gt;$Y$9,IF(Anlage!Q68&gt;AC$10,AC$10,Anlage!Q68),$Z$9)))))</f>
        <v>304</v>
      </c>
      <c r="R68" s="2">
        <f>IF($A68&gt;$Y$13,Anlage!R68,IF($A68&gt;$Y$12,IF(Anlage!R68&gt;AD$13,AD$13,Anlage!R68),IF($A68&gt;$Y$11,IF(Anlage!R68&gt;AD$12,AD$12,Anlage!R68),IF($A68&gt;$Y$10,IF(Anlage!R68&gt;AD$11,AD$11,Anlage!R68),IF($A68&gt;$Y$9,IF(Anlage!R68&gt;AD$10,AD$10,Anlage!R68),$Z$9)))))</f>
        <v>319</v>
      </c>
      <c r="S68" s="163">
        <f>IF($A68&gt;$Y$13,Anlage!S68,IF($A68&gt;$Y$12,IF(Anlage!S68&gt;Z$13,Z$13,Anlage!S68),IF($A68&gt;$Y$11,IF(Anlage!S68&gt;Z$12,Z$12,Anlage!S68),IF($A68&gt;$Y$10,IF(Anlage!S68&gt;Z$11,Z$11,Anlage!S68),IF($A68&gt;$Y$9,IF(Anlage!S68&gt;Z$10,Z$10,Anlage!S68),$Z$9)))))</f>
        <v>195</v>
      </c>
      <c r="T68" s="163">
        <f>IF($A68&gt;$Y$13,Anlage!T68,IF($A68&gt;$Y$12,IF(Anlage!T68&gt;AA$13,AA$13,Anlage!T68),IF($A68&gt;$Y$11,IF(Anlage!T68&gt;AA$12,AA$12,Anlage!T68),IF($A68&gt;$Y$10,IF(Anlage!T68&gt;AA$11,AA$11,Anlage!T68),IF($A68&gt;$Y$9,IF(Anlage!T68&gt;AA$10,AA$10,Anlage!T68),$Z$9)))))</f>
        <v>199</v>
      </c>
      <c r="U68" s="163">
        <f>IF($A68&gt;$Y$13,Anlage!U68,IF($A68&gt;$Y$12,IF(Anlage!U68&gt;AB$13,AB$13,Anlage!U68),IF($A68&gt;$Y$11,IF(Anlage!U68&gt;AB$12,AB$12,Anlage!U68),IF($A68&gt;$Y$10,IF(Anlage!U68&gt;AB$11,AB$11,Anlage!U68),IF($A68&gt;$Y$9,IF(Anlage!U68&gt;AB$10,AB$10,Anlage!U68),$Z$9)))))</f>
        <v>209</v>
      </c>
      <c r="V68" s="163">
        <f>IF($A68&gt;$Y$13,Anlage!V68,IF($A68&gt;$Y$12,IF(Anlage!V68&gt;AC$13,AC$13,Anlage!V68),IF($A68&gt;$Y$11,IF(Anlage!V68&gt;AC$12,AC$12,Anlage!V68),IF($A68&gt;$Y$10,IF(Anlage!V68&gt;AC$11,AC$11,Anlage!V68),IF($A68&gt;$Y$9,IF(Anlage!V68&gt;AC$10,AC$10,Anlage!V68),$Z$9)))))</f>
        <v>219</v>
      </c>
      <c r="W68" s="163">
        <f>IF($A68&gt;$Y$13,Anlage!W68,IF($A68&gt;$Y$12,IF(Anlage!W68&gt;AD$13,AD$13,Anlage!W68),IF($A68&gt;$Y$11,IF(Anlage!W68&gt;AD$12,AD$12,Anlage!W68),IF($A68&gt;$Y$10,IF(Anlage!W68&gt;AD$11,AD$11,Anlage!W68),IF($A68&gt;$Y$9,IF(Anlage!W68&gt;AD$10,AD$10,Anlage!W68),$Z$9)))))</f>
        <v>230</v>
      </c>
    </row>
    <row r="69" spans="1:23" x14ac:dyDescent="0.25">
      <c r="A69" s="323">
        <f>Eingabe!A114</f>
        <v>8101</v>
      </c>
      <c r="B69" s="355" t="s">
        <v>6</v>
      </c>
      <c r="C69" s="154">
        <f>Eingabe!D114</f>
        <v>8200</v>
      </c>
      <c r="D69" s="137">
        <f>IF($A69&gt;$Y$13,Anlage!D69,IF($A69&gt;$Y$12,IF(Anlage!D69&gt;Z$13,Z$13,Anlage!D69),IF($A69&gt;$Y$11,IF(Anlage!D69&gt;Z$12,Z$12,Anlage!D69),IF($A69&gt;$Y$10,IF(Anlage!D69&gt;Z$11,Z$11,Anlage!D69),IF($A69&gt;$Y$9,IF(Anlage!D69&gt;Z$10,Z$10,Anlage!D69),$Z$9)))))</f>
        <v>320</v>
      </c>
      <c r="E69" s="137">
        <f>IF($A69&gt;$Y$13,Anlage!E69,IF($A69&gt;$Y$12,IF(Anlage!E69&gt;AA$13,AA$13,Anlage!E69),IF($A69&gt;$Y$11,IF(Anlage!E69&gt;AA$12,AA$12,Anlage!E69),IF($A69&gt;$Y$10,IF(Anlage!E69&gt;AA$11,AA$11,Anlage!E69),IF($A69&gt;$Y$9,IF(Anlage!E69&gt;AA$10,AA$10,Anlage!E69),$Z$9)))))</f>
        <v>330</v>
      </c>
      <c r="F69" s="137">
        <f>IF($A69&gt;$Y$13,Anlage!F69,IF($A69&gt;$Y$12,IF(Anlage!F69&gt;AB$13,AB$13,Anlage!F69),IF($A69&gt;$Y$11,IF(Anlage!F69&gt;AB$12,AB$12,Anlage!F69),IF($A69&gt;$Y$10,IF(Anlage!F69&gt;AB$11,AB$11,Anlage!F69),IF($A69&gt;$Y$9,IF(Anlage!F69&gt;AB$10,AB$10,Anlage!F69),$Z$9)))))</f>
        <v>340</v>
      </c>
      <c r="G69" s="137">
        <f>IF($A69&gt;$Y$13,Anlage!G69,IF($A69&gt;$Y$12,IF(Anlage!G69&gt;AC$13,AC$13,Anlage!G69),IF($A69&gt;$Y$11,IF(Anlage!G69&gt;AC$12,AC$12,Anlage!G69),IF($A69&gt;$Y$10,IF(Anlage!G69&gt;AC$11,AC$11,Anlage!G69),IF($A69&gt;$Y$9,IF(Anlage!G69&gt;AC$10,AC$10,Anlage!G69),$Z$9)))))</f>
        <v>350</v>
      </c>
      <c r="H69" s="137">
        <f>IF($A69&gt;$Y$13,Anlage!H69,IF($A69&gt;$Y$12,IF(Anlage!H69&gt;AD$13,AD$13,Anlage!H69),IF($A69&gt;$Y$11,IF(Anlage!H69&gt;AD$12,AD$12,Anlage!H69),IF($A69&gt;$Y$10,IF(Anlage!H69&gt;AD$11,AD$11,Anlage!H69),IF($A69&gt;$Y$9,IF(Anlage!H69&gt;AD$10,AD$10,Anlage!H69),$Z$9)))))</f>
        <v>390</v>
      </c>
      <c r="I69" s="143">
        <f>IF($A69&gt;$Y$13,Anlage!I69,IF($A69&gt;$Y$12,IF(Anlage!I69&gt;Z$13,Z$13,Anlage!I69),IF($A69&gt;$Y$11,IF(Anlage!I69&gt;Z$12,Z$12,Anlage!I69),IF($A69&gt;$Y$10,IF(Anlage!I69&gt;Z$11,Z$11,Anlage!I69),IF($A69&gt;$Y$9,IF(Anlage!I69&gt;Z$10,Z$10,Anlage!I69),$Z$9)))))</f>
        <v>320</v>
      </c>
      <c r="J69" s="143">
        <f>IF($A69&gt;$Y$13,Anlage!J69,IF($A69&gt;$Y$12,IF(Anlage!J69&gt;AA$13,AA$13,Anlage!J69),IF($A69&gt;$Y$11,IF(Anlage!J69&gt;AA$12,AA$12,Anlage!J69),IF($A69&gt;$Y$10,IF(Anlage!J69&gt;AA$11,AA$11,Anlage!J69),IF($A69&gt;$Y$9,IF(Anlage!J69&gt;AA$10,AA$10,Anlage!J69),$Z$9)))))</f>
        <v>330</v>
      </c>
      <c r="K69" s="143">
        <f>IF($A69&gt;$Y$13,Anlage!K69,IF($A69&gt;$Y$12,IF(Anlage!K69&gt;AB$13,AB$13,Anlage!K69),IF($A69&gt;$Y$11,IF(Anlage!K69&gt;AB$12,AB$12,Anlage!K69),IF($A69&gt;$Y$10,IF(Anlage!K69&gt;AB$11,AB$11,Anlage!K69),IF($A69&gt;$Y$9,IF(Anlage!K69&gt;AB$10,AB$10,Anlage!K69),$Z$9)))))</f>
        <v>340</v>
      </c>
      <c r="L69" s="143">
        <f>IF($A69&gt;$Y$13,Anlage!L69,IF($A69&gt;$Y$12,IF(Anlage!L69&gt;AC$13,AC$13,Anlage!L69),IF($A69&gt;$Y$11,IF(Anlage!L69&gt;AC$12,AC$12,Anlage!L69),IF($A69&gt;$Y$10,IF(Anlage!L69&gt;AC$11,AC$11,Anlage!L69),IF($A69&gt;$Y$9,IF(Anlage!L69&gt;AC$10,AC$10,Anlage!L69),$Z$9)))))</f>
        <v>350</v>
      </c>
      <c r="M69" s="143">
        <f>IF($A69&gt;$Y$13,Anlage!M69,IF($A69&gt;$Y$12,IF(Anlage!M69&gt;AD$13,AD$13,Anlage!M69),IF($A69&gt;$Y$11,IF(Anlage!M69&gt;AD$12,AD$12,Anlage!M69),IF($A69&gt;$Y$10,IF(Anlage!M69&gt;AD$11,AD$11,Anlage!M69),IF($A69&gt;$Y$9,IF(Anlage!M69&gt;AD$10,AD$10,Anlage!M69),$Z$9)))))</f>
        <v>390</v>
      </c>
      <c r="N69" s="2">
        <f>IF($A69&gt;$Y$13,Anlage!N69,IF($A69&gt;$Y$12,IF(Anlage!N69&gt;Z$13,Z$13,Anlage!N69),IF($A69&gt;$Y$11,IF(Anlage!N69&gt;Z$12,Z$12,Anlage!N69),IF($A69&gt;$Y$10,IF(Anlage!N69&gt;Z$11,Z$11,Anlage!N69),IF($A69&gt;$Y$9,IF(Anlage!N69&gt;Z$10,Z$10,Anlage!N69),$Z$9)))))</f>
        <v>275</v>
      </c>
      <c r="O69" s="2">
        <f>IF($A69&gt;$Y$13,Anlage!O69,IF($A69&gt;$Y$12,IF(Anlage!O69&gt;AA$13,AA$13,Anlage!O69),IF($A69&gt;$Y$11,IF(Anlage!O69&gt;AA$12,AA$12,Anlage!O69),IF($A69&gt;$Y$10,IF(Anlage!O69&gt;AA$11,AA$11,Anlage!O69),IF($A69&gt;$Y$9,IF(Anlage!O69&gt;AA$10,AA$10,Anlage!O69),$Z$9)))))</f>
        <v>281</v>
      </c>
      <c r="P69" s="2">
        <f>IF($A69&gt;$Y$13,Anlage!P69,IF($A69&gt;$Y$12,IF(Anlage!P69&gt;AB$13,AB$13,Anlage!P69),IF($A69&gt;$Y$11,IF(Anlage!P69&gt;AB$12,AB$12,Anlage!P69),IF($A69&gt;$Y$10,IF(Anlage!P69&gt;AB$11,AB$11,Anlage!P69),IF($A69&gt;$Y$9,IF(Anlage!P69&gt;AB$10,AB$10,Anlage!P69),$Z$9)))))</f>
        <v>295</v>
      </c>
      <c r="Q69" s="2">
        <f>IF($A69&gt;$Y$13,Anlage!Q69,IF($A69&gt;$Y$12,IF(Anlage!Q69&gt;AC$13,AC$13,Anlage!Q69),IF($A69&gt;$Y$11,IF(Anlage!Q69&gt;AC$12,AC$12,Anlage!Q69),IF($A69&gt;$Y$10,IF(Anlage!Q69&gt;AC$11,AC$11,Anlage!Q69),IF($A69&gt;$Y$9,IF(Anlage!Q69&gt;AC$10,AC$10,Anlage!Q69),$Z$9)))))</f>
        <v>309</v>
      </c>
      <c r="R69" s="2">
        <f>IF($A69&gt;$Y$13,Anlage!R69,IF($A69&gt;$Y$12,IF(Anlage!R69&gt;AD$13,AD$13,Anlage!R69),IF($A69&gt;$Y$11,IF(Anlage!R69&gt;AD$12,AD$12,Anlage!R69),IF($A69&gt;$Y$10,IF(Anlage!R69&gt;AD$11,AD$11,Anlage!R69),IF($A69&gt;$Y$9,IF(Anlage!R69&gt;AD$10,AD$10,Anlage!R69),$Z$9)))))</f>
        <v>325</v>
      </c>
      <c r="S69" s="163">
        <f>IF($A69&gt;$Y$13,Anlage!S69,IF($A69&gt;$Y$12,IF(Anlage!S69&gt;Z$13,Z$13,Anlage!S69),IF($A69&gt;$Y$11,IF(Anlage!S69&gt;Z$12,Z$12,Anlage!S69),IF($A69&gt;$Y$10,IF(Anlage!S69&gt;Z$11,Z$11,Anlage!S69),IF($A69&gt;$Y$9,IF(Anlage!S69&gt;Z$10,Z$10,Anlage!S69),$Z$9)))))</f>
        <v>199</v>
      </c>
      <c r="T69" s="163">
        <f>IF($A69&gt;$Y$13,Anlage!T69,IF($A69&gt;$Y$12,IF(Anlage!T69&gt;AA$13,AA$13,Anlage!T69),IF($A69&gt;$Y$11,IF(Anlage!T69&gt;AA$12,AA$12,Anlage!T69),IF($A69&gt;$Y$10,IF(Anlage!T69&gt;AA$11,AA$11,Anlage!T69),IF($A69&gt;$Y$9,IF(Anlage!T69&gt;AA$10,AA$10,Anlage!T69),$Z$9)))))</f>
        <v>203</v>
      </c>
      <c r="U69" s="163">
        <f>IF($A69&gt;$Y$13,Anlage!U69,IF($A69&gt;$Y$12,IF(Anlage!U69&gt;AB$13,AB$13,Anlage!U69),IF($A69&gt;$Y$11,IF(Anlage!U69&gt;AB$12,AB$12,Anlage!U69),IF($A69&gt;$Y$10,IF(Anlage!U69&gt;AB$11,AB$11,Anlage!U69),IF($A69&gt;$Y$9,IF(Anlage!U69&gt;AB$10,AB$10,Anlage!U69),$Z$9)))))</f>
        <v>213</v>
      </c>
      <c r="V69" s="163">
        <f>IF($A69&gt;$Y$13,Anlage!V69,IF($A69&gt;$Y$12,IF(Anlage!V69&gt;AC$13,AC$13,Anlage!V69),IF($A69&gt;$Y$11,IF(Anlage!V69&gt;AC$12,AC$12,Anlage!V69),IF($A69&gt;$Y$10,IF(Anlage!V69&gt;AC$11,AC$11,Anlage!V69),IF($A69&gt;$Y$9,IF(Anlage!V69&gt;AC$10,AC$10,Anlage!V69),$Z$9)))))</f>
        <v>224</v>
      </c>
      <c r="W69" s="163">
        <f>IF($A69&gt;$Y$13,Anlage!W69,IF($A69&gt;$Y$12,IF(Anlage!W69&gt;AD$13,AD$13,Anlage!W69),IF($A69&gt;$Y$11,IF(Anlage!W69&gt;AD$12,AD$12,Anlage!W69),IF($A69&gt;$Y$10,IF(Anlage!W69&gt;AD$11,AD$11,Anlage!W69),IF($A69&gt;$Y$9,IF(Anlage!W69&gt;AD$10,AD$10,Anlage!W69),$Z$9)))))</f>
        <v>235</v>
      </c>
    </row>
    <row r="70" spans="1:23" hidden="1" x14ac:dyDescent="0.25">
      <c r="A70" s="323">
        <f>Eingabe!A115</f>
        <v>8201</v>
      </c>
      <c r="B70" s="355" t="s">
        <v>6</v>
      </c>
      <c r="C70" s="154">
        <f>Eingabe!D115</f>
        <v>8300</v>
      </c>
      <c r="D70" s="137">
        <f>IF($A70&gt;$Y$13,Anlage!D70,IF($A70&gt;$Y$12,IF(Anlage!D70&gt;Z$13,Z$13,Anlage!D70),IF($A70&gt;$Y$11,IF(Anlage!D70&gt;Z$12,Z$12,Anlage!D70),IF($A70&gt;$Y$10,IF(Anlage!D70&gt;Z$11,Z$11,Anlage!D70),IF($A70&gt;$Y$9,IF(Anlage!D70&gt;Z$10,Z$10,Anlage!D70),$Z$9)))))</f>
        <v>320</v>
      </c>
      <c r="E70" s="137">
        <f>IF($A70&gt;$Y$13,Anlage!E70,IF($A70&gt;$Y$12,IF(Anlage!E70&gt;AA$13,AA$13,Anlage!E70),IF($A70&gt;$Y$11,IF(Anlage!E70&gt;AA$12,AA$12,Anlage!E70),IF($A70&gt;$Y$10,IF(Anlage!E70&gt;AA$11,AA$11,Anlage!E70),IF($A70&gt;$Y$9,IF(Anlage!E70&gt;AA$10,AA$10,Anlage!E70),$Z$9)))))</f>
        <v>330</v>
      </c>
      <c r="F70" s="137">
        <f>IF($A70&gt;$Y$13,Anlage!F70,IF($A70&gt;$Y$12,IF(Anlage!F70&gt;AB$13,AB$13,Anlage!F70),IF($A70&gt;$Y$11,IF(Anlage!F70&gt;AB$12,AB$12,Anlage!F70),IF($A70&gt;$Y$10,IF(Anlage!F70&gt;AB$11,AB$11,Anlage!F70),IF($A70&gt;$Y$9,IF(Anlage!F70&gt;AB$10,AB$10,Anlage!F70),$Z$9)))))</f>
        <v>340</v>
      </c>
      <c r="G70" s="137">
        <f>IF($A70&gt;$Y$13,Anlage!G70,IF($A70&gt;$Y$12,IF(Anlage!G70&gt;AC$13,AC$13,Anlage!G70),IF($A70&gt;$Y$11,IF(Anlage!G70&gt;AC$12,AC$12,Anlage!G70),IF($A70&gt;$Y$10,IF(Anlage!G70&gt;AC$11,AC$11,Anlage!G70),IF($A70&gt;$Y$9,IF(Anlage!G70&gt;AC$10,AC$10,Anlage!G70),$Z$9)))))</f>
        <v>350</v>
      </c>
      <c r="H70" s="137">
        <f>IF($A70&gt;$Y$13,Anlage!H70,IF($A70&gt;$Y$12,IF(Anlage!H70&gt;AD$13,AD$13,Anlage!H70),IF($A70&gt;$Y$11,IF(Anlage!H70&gt;AD$12,AD$12,Anlage!H70),IF($A70&gt;$Y$10,IF(Anlage!H70&gt;AD$11,AD$11,Anlage!H70),IF($A70&gt;$Y$9,IF(Anlage!H70&gt;AD$10,AD$10,Anlage!H70),$Z$9)))))</f>
        <v>390</v>
      </c>
      <c r="I70" s="143">
        <f>IF($A70&gt;$Y$13,Anlage!I70,IF($A70&gt;$Y$12,IF(Anlage!I70&gt;Z$13,Z$13,Anlage!I70),IF($A70&gt;$Y$11,IF(Anlage!I70&gt;Z$12,Z$12,Anlage!I70),IF($A70&gt;$Y$10,IF(Anlage!I70&gt;Z$11,Z$11,Anlage!I70),IF($A70&gt;$Y$9,IF(Anlage!I70&gt;Z$10,Z$10,Anlage!I70),$Z$9)))))</f>
        <v>320</v>
      </c>
      <c r="J70" s="143">
        <f>IF($A70&gt;$Y$13,Anlage!J70,IF($A70&gt;$Y$12,IF(Anlage!J70&gt;AA$13,AA$13,Anlage!J70),IF($A70&gt;$Y$11,IF(Anlage!J70&gt;AA$12,AA$12,Anlage!J70),IF($A70&gt;$Y$10,IF(Anlage!J70&gt;AA$11,AA$11,Anlage!J70),IF($A70&gt;$Y$9,IF(Anlage!J70&gt;AA$10,AA$10,Anlage!J70),$Z$9)))))</f>
        <v>330</v>
      </c>
      <c r="K70" s="143">
        <f>IF($A70&gt;$Y$13,Anlage!K70,IF($A70&gt;$Y$12,IF(Anlage!K70&gt;AB$13,AB$13,Anlage!K70),IF($A70&gt;$Y$11,IF(Anlage!K70&gt;AB$12,AB$12,Anlage!K70),IF($A70&gt;$Y$10,IF(Anlage!K70&gt;AB$11,AB$11,Anlage!K70),IF($A70&gt;$Y$9,IF(Anlage!K70&gt;AB$10,AB$10,Anlage!K70),$Z$9)))))</f>
        <v>340</v>
      </c>
      <c r="L70" s="143">
        <f>IF($A70&gt;$Y$13,Anlage!L70,IF($A70&gt;$Y$12,IF(Anlage!L70&gt;AC$13,AC$13,Anlage!L70),IF($A70&gt;$Y$11,IF(Anlage!L70&gt;AC$12,AC$12,Anlage!L70),IF($A70&gt;$Y$10,IF(Anlage!L70&gt;AC$11,AC$11,Anlage!L70),IF($A70&gt;$Y$9,IF(Anlage!L70&gt;AC$10,AC$10,Anlage!L70),$Z$9)))))</f>
        <v>350</v>
      </c>
      <c r="M70" s="143">
        <f>IF($A70&gt;$Y$13,Anlage!M70,IF($A70&gt;$Y$12,IF(Anlage!M70&gt;AD$13,AD$13,Anlage!M70),IF($A70&gt;$Y$11,IF(Anlage!M70&gt;AD$12,AD$12,Anlage!M70),IF($A70&gt;$Y$10,IF(Anlage!M70&gt;AD$11,AD$11,Anlage!M70),IF($A70&gt;$Y$9,IF(Anlage!M70&gt;AD$10,AD$10,Anlage!M70),$Z$9)))))</f>
        <v>390</v>
      </c>
      <c r="N70" s="2">
        <f>IF($A70&gt;$Y$13,Anlage!N70,IF($A70&gt;$Y$12,IF(Anlage!N70&gt;Z$13,Z$13,Anlage!N70),IF($A70&gt;$Y$11,IF(Anlage!N70&gt;Z$12,Z$12,Anlage!N70),IF($A70&gt;$Y$10,IF(Anlage!N70&gt;Z$11,Z$11,Anlage!N70),IF($A70&gt;$Y$9,IF(Anlage!N70&gt;Z$10,Z$10,Anlage!N70),$Z$9)))))</f>
        <v>280</v>
      </c>
      <c r="O70" s="2">
        <f>IF($A70&gt;$Y$13,Anlage!O70,IF($A70&gt;$Y$12,IF(Anlage!O70&gt;AA$13,AA$13,Anlage!O70),IF($A70&gt;$Y$11,IF(Anlage!O70&gt;AA$12,AA$12,Anlage!O70),IF($A70&gt;$Y$10,IF(Anlage!O70&gt;AA$11,AA$11,Anlage!O70),IF($A70&gt;$Y$9,IF(Anlage!O70&gt;AA$10,AA$10,Anlage!O70),$Z$9)))))</f>
        <v>286</v>
      </c>
      <c r="P70" s="2">
        <f>IF($A70&gt;$Y$13,Anlage!P70,IF($A70&gt;$Y$12,IF(Anlage!P70&gt;AB$13,AB$13,Anlage!P70),IF($A70&gt;$Y$11,IF(Anlage!P70&gt;AB$12,AB$12,Anlage!P70),IF($A70&gt;$Y$10,IF(Anlage!P70&gt;AB$11,AB$11,Anlage!P70),IF($A70&gt;$Y$9,IF(Anlage!P70&gt;AB$10,AB$10,Anlage!P70),$Z$9)))))</f>
        <v>300</v>
      </c>
      <c r="Q70" s="2">
        <f>IF($A70&gt;$Y$13,Anlage!Q70,IF($A70&gt;$Y$12,IF(Anlage!Q70&gt;AC$13,AC$13,Anlage!Q70),IF($A70&gt;$Y$11,IF(Anlage!Q70&gt;AC$12,AC$12,Anlage!Q70),IF($A70&gt;$Y$10,IF(Anlage!Q70&gt;AC$11,AC$11,Anlage!Q70),IF($A70&gt;$Y$9,IF(Anlage!Q70&gt;AC$10,AC$10,Anlage!Q70),$Z$9)))))</f>
        <v>315</v>
      </c>
      <c r="R70" s="2">
        <f>IF($A70&gt;$Y$13,Anlage!R70,IF($A70&gt;$Y$12,IF(Anlage!R70&gt;AD$13,AD$13,Anlage!R70),IF($A70&gt;$Y$11,IF(Anlage!R70&gt;AD$12,AD$12,Anlage!R70),IF($A70&gt;$Y$10,IF(Anlage!R70&gt;AD$11,AD$11,Anlage!R70),IF($A70&gt;$Y$9,IF(Anlage!R70&gt;AD$10,AD$10,Anlage!R70),$Z$9)))))</f>
        <v>331</v>
      </c>
      <c r="S70" s="163">
        <f>IF($A70&gt;$Y$13,Anlage!S70,IF($A70&gt;$Y$12,IF(Anlage!S70&gt;Z$13,Z$13,Anlage!S70),IF($A70&gt;$Y$11,IF(Anlage!S70&gt;Z$12,Z$12,Anlage!S70),IF($A70&gt;$Y$10,IF(Anlage!S70&gt;Z$11,Z$11,Anlage!S70),IF($A70&gt;$Y$9,IF(Anlage!S70&gt;Z$10,Z$10,Anlage!S70),$Z$9)))))</f>
        <v>203</v>
      </c>
      <c r="T70" s="163">
        <f>IF($A70&gt;$Y$13,Anlage!T70,IF($A70&gt;$Y$12,IF(Anlage!T70&gt;AA$13,AA$13,Anlage!T70),IF($A70&gt;$Y$11,IF(Anlage!T70&gt;AA$12,AA$12,Anlage!T70),IF($A70&gt;$Y$10,IF(Anlage!T70&gt;AA$11,AA$11,Anlage!T70),IF($A70&gt;$Y$9,IF(Anlage!T70&gt;AA$10,AA$10,Anlage!T70),$Z$9)))))</f>
        <v>207</v>
      </c>
      <c r="U70" s="163">
        <f>IF($A70&gt;$Y$13,Anlage!U70,IF($A70&gt;$Y$12,IF(Anlage!U70&gt;AB$13,AB$13,Anlage!U70),IF($A70&gt;$Y$11,IF(Anlage!U70&gt;AB$12,AB$12,Anlage!U70),IF($A70&gt;$Y$10,IF(Anlage!U70&gt;AB$11,AB$11,Anlage!U70),IF($A70&gt;$Y$9,IF(Anlage!U70&gt;AB$10,AB$10,Anlage!U70),$Z$9)))))</f>
        <v>217</v>
      </c>
      <c r="V70" s="163">
        <f>IF($A70&gt;$Y$13,Anlage!V70,IF($A70&gt;$Y$12,IF(Anlage!V70&gt;AC$13,AC$13,Anlage!V70),IF($A70&gt;$Y$11,IF(Anlage!V70&gt;AC$12,AC$12,Anlage!V70),IF($A70&gt;$Y$10,IF(Anlage!V70&gt;AC$11,AC$11,Anlage!V70),IF($A70&gt;$Y$9,IF(Anlage!V70&gt;AC$10,AC$10,Anlage!V70),$Z$9)))))</f>
        <v>228</v>
      </c>
      <c r="W70" s="163">
        <f>IF($A70&gt;$Y$13,Anlage!W70,IF($A70&gt;$Y$12,IF(Anlage!W70&gt;AD$13,AD$13,Anlage!W70),IF($A70&gt;$Y$11,IF(Anlage!W70&gt;AD$12,AD$12,Anlage!W70),IF($A70&gt;$Y$10,IF(Anlage!W70&gt;AD$11,AD$11,Anlage!W70),IF($A70&gt;$Y$9,IF(Anlage!W70&gt;AD$10,AD$10,Anlage!W70),$Z$9)))))</f>
        <v>239</v>
      </c>
    </row>
    <row r="71" spans="1:23" hidden="1" x14ac:dyDescent="0.25">
      <c r="A71" s="323">
        <f>Eingabe!A116</f>
        <v>8301</v>
      </c>
      <c r="B71" s="355" t="s">
        <v>6</v>
      </c>
      <c r="C71" s="154">
        <f>Eingabe!D116</f>
        <v>8400</v>
      </c>
      <c r="D71" s="137">
        <f>IF($A71&gt;$Y$13,Anlage!D71,IF($A71&gt;$Y$12,IF(Anlage!D71&gt;Z$13,Z$13,Anlage!D71),IF($A71&gt;$Y$11,IF(Anlage!D71&gt;Z$12,Z$12,Anlage!D71),IF($A71&gt;$Y$10,IF(Anlage!D71&gt;Z$11,Z$11,Anlage!D71),IF($A71&gt;$Y$9,IF(Anlage!D71&gt;Z$10,Z$10,Anlage!D71),$Z$9)))))</f>
        <v>320</v>
      </c>
      <c r="E71" s="137">
        <f>IF($A71&gt;$Y$13,Anlage!E71,IF($A71&gt;$Y$12,IF(Anlage!E71&gt;AA$13,AA$13,Anlage!E71),IF($A71&gt;$Y$11,IF(Anlage!E71&gt;AA$12,AA$12,Anlage!E71),IF($A71&gt;$Y$10,IF(Anlage!E71&gt;AA$11,AA$11,Anlage!E71),IF($A71&gt;$Y$9,IF(Anlage!E71&gt;AA$10,AA$10,Anlage!E71),$Z$9)))))</f>
        <v>330</v>
      </c>
      <c r="F71" s="137">
        <f>IF($A71&gt;$Y$13,Anlage!F71,IF($A71&gt;$Y$12,IF(Anlage!F71&gt;AB$13,AB$13,Anlage!F71),IF($A71&gt;$Y$11,IF(Anlage!F71&gt;AB$12,AB$12,Anlage!F71),IF($A71&gt;$Y$10,IF(Anlage!F71&gt;AB$11,AB$11,Anlage!F71),IF($A71&gt;$Y$9,IF(Anlage!F71&gt;AB$10,AB$10,Anlage!F71),$Z$9)))))</f>
        <v>340</v>
      </c>
      <c r="G71" s="137">
        <f>IF($A71&gt;$Y$13,Anlage!G71,IF($A71&gt;$Y$12,IF(Anlage!G71&gt;AC$13,AC$13,Anlage!G71),IF($A71&gt;$Y$11,IF(Anlage!G71&gt;AC$12,AC$12,Anlage!G71),IF($A71&gt;$Y$10,IF(Anlage!G71&gt;AC$11,AC$11,Anlage!G71),IF($A71&gt;$Y$9,IF(Anlage!G71&gt;AC$10,AC$10,Anlage!G71),$Z$9)))))</f>
        <v>350</v>
      </c>
      <c r="H71" s="137">
        <f>IF($A71&gt;$Y$13,Anlage!H71,IF($A71&gt;$Y$12,IF(Anlage!H71&gt;AD$13,AD$13,Anlage!H71),IF($A71&gt;$Y$11,IF(Anlage!H71&gt;AD$12,AD$12,Anlage!H71),IF($A71&gt;$Y$10,IF(Anlage!H71&gt;AD$11,AD$11,Anlage!H71),IF($A71&gt;$Y$9,IF(Anlage!H71&gt;AD$10,AD$10,Anlage!H71),$Z$9)))))</f>
        <v>390</v>
      </c>
      <c r="I71" s="143">
        <f>IF($A71&gt;$Y$13,Anlage!I71,IF($A71&gt;$Y$12,IF(Anlage!I71&gt;Z$13,Z$13,Anlage!I71),IF($A71&gt;$Y$11,IF(Anlage!I71&gt;Z$12,Z$12,Anlage!I71),IF($A71&gt;$Y$10,IF(Anlage!I71&gt;Z$11,Z$11,Anlage!I71),IF($A71&gt;$Y$9,IF(Anlage!I71&gt;Z$10,Z$10,Anlage!I71),$Z$9)))))</f>
        <v>320</v>
      </c>
      <c r="J71" s="143">
        <f>IF($A71&gt;$Y$13,Anlage!J71,IF($A71&gt;$Y$12,IF(Anlage!J71&gt;AA$13,AA$13,Anlage!J71),IF($A71&gt;$Y$11,IF(Anlage!J71&gt;AA$12,AA$12,Anlage!J71),IF($A71&gt;$Y$10,IF(Anlage!J71&gt;AA$11,AA$11,Anlage!J71),IF($A71&gt;$Y$9,IF(Anlage!J71&gt;AA$10,AA$10,Anlage!J71),$Z$9)))))</f>
        <v>330</v>
      </c>
      <c r="K71" s="143">
        <f>IF($A71&gt;$Y$13,Anlage!K71,IF($A71&gt;$Y$12,IF(Anlage!K71&gt;AB$13,AB$13,Anlage!K71),IF($A71&gt;$Y$11,IF(Anlage!K71&gt;AB$12,AB$12,Anlage!K71),IF($A71&gt;$Y$10,IF(Anlage!K71&gt;AB$11,AB$11,Anlage!K71),IF($A71&gt;$Y$9,IF(Anlage!K71&gt;AB$10,AB$10,Anlage!K71),$Z$9)))))</f>
        <v>340</v>
      </c>
      <c r="L71" s="143">
        <f>IF($A71&gt;$Y$13,Anlage!L71,IF($A71&gt;$Y$12,IF(Anlage!L71&gt;AC$13,AC$13,Anlage!L71),IF($A71&gt;$Y$11,IF(Anlage!L71&gt;AC$12,AC$12,Anlage!L71),IF($A71&gt;$Y$10,IF(Anlage!L71&gt;AC$11,AC$11,Anlage!L71),IF($A71&gt;$Y$9,IF(Anlage!L71&gt;AC$10,AC$10,Anlage!L71),$Z$9)))))</f>
        <v>350</v>
      </c>
      <c r="M71" s="143">
        <f>IF($A71&gt;$Y$13,Anlage!M71,IF($A71&gt;$Y$12,IF(Anlage!M71&gt;AD$13,AD$13,Anlage!M71),IF($A71&gt;$Y$11,IF(Anlage!M71&gt;AD$12,AD$12,Anlage!M71),IF($A71&gt;$Y$10,IF(Anlage!M71&gt;AD$11,AD$11,Anlage!M71),IF($A71&gt;$Y$9,IF(Anlage!M71&gt;AD$10,AD$10,Anlage!M71),$Z$9)))))</f>
        <v>390</v>
      </c>
      <c r="N71" s="2">
        <f>IF($A71&gt;$Y$13,Anlage!N71,IF($A71&gt;$Y$12,IF(Anlage!N71&gt;Z$13,Z$13,Anlage!N71),IF($A71&gt;$Y$11,IF(Anlage!N71&gt;Z$12,Z$12,Anlage!N71),IF($A71&gt;$Y$10,IF(Anlage!N71&gt;Z$11,Z$11,Anlage!N71),IF($A71&gt;$Y$9,IF(Anlage!N71&gt;Z$10,Z$10,Anlage!N71),$Z$9)))))</f>
        <v>285</v>
      </c>
      <c r="O71" s="2">
        <f>IF($A71&gt;$Y$13,Anlage!O71,IF($A71&gt;$Y$12,IF(Anlage!O71&gt;AA$13,AA$13,Anlage!O71),IF($A71&gt;$Y$11,IF(Anlage!O71&gt;AA$12,AA$12,Anlage!O71),IF($A71&gt;$Y$10,IF(Anlage!O71&gt;AA$11,AA$11,Anlage!O71),IF($A71&gt;$Y$9,IF(Anlage!O71&gt;AA$10,AA$10,Anlage!O71),$Z$9)))))</f>
        <v>291</v>
      </c>
      <c r="P71" s="2">
        <f>IF($A71&gt;$Y$13,Anlage!P71,IF($A71&gt;$Y$12,IF(Anlage!P71&gt;AB$13,AB$13,Anlage!P71),IF($A71&gt;$Y$11,IF(Anlage!P71&gt;AB$12,AB$12,Anlage!P71),IF($A71&gt;$Y$10,IF(Anlage!P71&gt;AB$11,AB$11,Anlage!P71),IF($A71&gt;$Y$9,IF(Anlage!P71&gt;AB$10,AB$10,Anlage!P71),$Z$9)))))</f>
        <v>305</v>
      </c>
      <c r="Q71" s="2">
        <f>IF($A71&gt;$Y$13,Anlage!Q71,IF($A71&gt;$Y$12,IF(Anlage!Q71&gt;AC$13,AC$13,Anlage!Q71),IF($A71&gt;$Y$11,IF(Anlage!Q71&gt;AC$12,AC$12,Anlage!Q71),IF($A71&gt;$Y$10,IF(Anlage!Q71&gt;AC$11,AC$11,Anlage!Q71),IF($A71&gt;$Y$9,IF(Anlage!Q71&gt;AC$10,AC$10,Anlage!Q71),$Z$9)))))</f>
        <v>320</v>
      </c>
      <c r="R71" s="2">
        <f>IF($A71&gt;$Y$13,Anlage!R71,IF($A71&gt;$Y$12,IF(Anlage!R71&gt;AD$13,AD$13,Anlage!R71),IF($A71&gt;$Y$11,IF(Anlage!R71&gt;AD$12,AD$12,Anlage!R71),IF($A71&gt;$Y$10,IF(Anlage!R71&gt;AD$11,AD$11,Anlage!R71),IF($A71&gt;$Y$9,IF(Anlage!R71&gt;AD$10,AD$10,Anlage!R71),$Z$9)))))</f>
        <v>337</v>
      </c>
      <c r="S71" s="163">
        <f>IF($A71&gt;$Y$13,Anlage!S71,IF($A71&gt;$Y$12,IF(Anlage!S71&gt;Z$13,Z$13,Anlage!S71),IF($A71&gt;$Y$11,IF(Anlage!S71&gt;Z$12,Z$12,Anlage!S71),IF($A71&gt;$Y$10,IF(Anlage!S71&gt;Z$11,Z$11,Anlage!S71),IF($A71&gt;$Y$9,IF(Anlage!S71&gt;Z$10,Z$10,Anlage!S71),$Z$9)))))</f>
        <v>207</v>
      </c>
      <c r="T71" s="163">
        <f>IF($A71&gt;$Y$13,Anlage!T71,IF($A71&gt;$Y$12,IF(Anlage!T71&gt;AA$13,AA$13,Anlage!T71),IF($A71&gt;$Y$11,IF(Anlage!T71&gt;AA$12,AA$12,Anlage!T71),IF($A71&gt;$Y$10,IF(Anlage!T71&gt;AA$11,AA$11,Anlage!T71),IF($A71&gt;$Y$9,IF(Anlage!T71&gt;AA$10,AA$10,Anlage!T71),$Z$9)))))</f>
        <v>210</v>
      </c>
      <c r="U71" s="163">
        <f>IF($A71&gt;$Y$13,Anlage!U71,IF($A71&gt;$Y$12,IF(Anlage!U71&gt;AB$13,AB$13,Anlage!U71),IF($A71&gt;$Y$11,IF(Anlage!U71&gt;AB$12,AB$12,Anlage!U71),IF($A71&gt;$Y$10,IF(Anlage!U71&gt;AB$11,AB$11,Anlage!U71),IF($A71&gt;$Y$9,IF(Anlage!U71&gt;AB$10,AB$10,Anlage!U71),$Z$9)))))</f>
        <v>221</v>
      </c>
      <c r="V71" s="163">
        <f>IF($A71&gt;$Y$13,Anlage!V71,IF($A71&gt;$Y$12,IF(Anlage!V71&gt;AC$13,AC$13,Anlage!V71),IF($A71&gt;$Y$11,IF(Anlage!V71&gt;AC$12,AC$12,Anlage!V71),IF($A71&gt;$Y$10,IF(Anlage!V71&gt;AC$11,AC$11,Anlage!V71),IF($A71&gt;$Y$9,IF(Anlage!V71&gt;AC$10,AC$10,Anlage!V71),$Z$9)))))</f>
        <v>232</v>
      </c>
      <c r="W71" s="163">
        <f>IF($A71&gt;$Y$13,Anlage!W71,IF($A71&gt;$Y$12,IF(Anlage!W71&gt;AD$13,AD$13,Anlage!W71),IF($A71&gt;$Y$11,IF(Anlage!W71&gt;AD$12,AD$12,Anlage!W71),IF($A71&gt;$Y$10,IF(Anlage!W71&gt;AD$11,AD$11,Anlage!W71),IF($A71&gt;$Y$9,IF(Anlage!W71&gt;AD$10,AD$10,Anlage!W71),$Z$9)))))</f>
        <v>244</v>
      </c>
    </row>
    <row r="72" spans="1:23" hidden="1" x14ac:dyDescent="0.25">
      <c r="A72" s="323">
        <f>Eingabe!A117</f>
        <v>8401</v>
      </c>
      <c r="B72" s="355" t="s">
        <v>6</v>
      </c>
      <c r="C72" s="154">
        <f>Eingabe!D117</f>
        <v>8500</v>
      </c>
      <c r="D72" s="137">
        <f>IF($A72&gt;$Y$13,Anlage!D72,IF($A72&gt;$Y$12,IF(Anlage!D72&gt;Z$13,Z$13,Anlage!D72),IF($A72&gt;$Y$11,IF(Anlage!D72&gt;Z$12,Z$12,Anlage!D72),IF($A72&gt;$Y$10,IF(Anlage!D72&gt;Z$11,Z$11,Anlage!D72),IF($A72&gt;$Y$9,IF(Anlage!D72&gt;Z$10,Z$10,Anlage!D72),$Z$9)))))</f>
        <v>320</v>
      </c>
      <c r="E72" s="137">
        <f>IF($A72&gt;$Y$13,Anlage!E72,IF($A72&gt;$Y$12,IF(Anlage!E72&gt;AA$13,AA$13,Anlage!E72),IF($A72&gt;$Y$11,IF(Anlage!E72&gt;AA$12,AA$12,Anlage!E72),IF($A72&gt;$Y$10,IF(Anlage!E72&gt;AA$11,AA$11,Anlage!E72),IF($A72&gt;$Y$9,IF(Anlage!E72&gt;AA$10,AA$10,Anlage!E72),$Z$9)))))</f>
        <v>330</v>
      </c>
      <c r="F72" s="137">
        <f>IF($A72&gt;$Y$13,Anlage!F72,IF($A72&gt;$Y$12,IF(Anlage!F72&gt;AB$13,AB$13,Anlage!F72),IF($A72&gt;$Y$11,IF(Anlage!F72&gt;AB$12,AB$12,Anlage!F72),IF($A72&gt;$Y$10,IF(Anlage!F72&gt;AB$11,AB$11,Anlage!F72),IF($A72&gt;$Y$9,IF(Anlage!F72&gt;AB$10,AB$10,Anlage!F72),$Z$9)))))</f>
        <v>340</v>
      </c>
      <c r="G72" s="137">
        <f>IF($A72&gt;$Y$13,Anlage!G72,IF($A72&gt;$Y$12,IF(Anlage!G72&gt;AC$13,AC$13,Anlage!G72),IF($A72&gt;$Y$11,IF(Anlage!G72&gt;AC$12,AC$12,Anlage!G72),IF($A72&gt;$Y$10,IF(Anlage!G72&gt;AC$11,AC$11,Anlage!G72),IF($A72&gt;$Y$9,IF(Anlage!G72&gt;AC$10,AC$10,Anlage!G72),$Z$9)))))</f>
        <v>350</v>
      </c>
      <c r="H72" s="137">
        <f>IF($A72&gt;$Y$13,Anlage!H72,IF($A72&gt;$Y$12,IF(Anlage!H72&gt;AD$13,AD$13,Anlage!H72),IF($A72&gt;$Y$11,IF(Anlage!H72&gt;AD$12,AD$12,Anlage!H72),IF($A72&gt;$Y$10,IF(Anlage!H72&gt;AD$11,AD$11,Anlage!H72),IF($A72&gt;$Y$9,IF(Anlage!H72&gt;AD$10,AD$10,Anlage!H72),$Z$9)))))</f>
        <v>390</v>
      </c>
      <c r="I72" s="143">
        <f>IF($A72&gt;$Y$13,Anlage!I72,IF($A72&gt;$Y$12,IF(Anlage!I72&gt;Z$13,Z$13,Anlage!I72),IF($A72&gt;$Y$11,IF(Anlage!I72&gt;Z$12,Z$12,Anlage!I72),IF($A72&gt;$Y$10,IF(Anlage!I72&gt;Z$11,Z$11,Anlage!I72),IF($A72&gt;$Y$9,IF(Anlage!I72&gt;Z$10,Z$10,Anlage!I72),$Z$9)))))</f>
        <v>320</v>
      </c>
      <c r="J72" s="143">
        <f>IF($A72&gt;$Y$13,Anlage!J72,IF($A72&gt;$Y$12,IF(Anlage!J72&gt;AA$13,AA$13,Anlage!J72),IF($A72&gt;$Y$11,IF(Anlage!J72&gt;AA$12,AA$12,Anlage!J72),IF($A72&gt;$Y$10,IF(Anlage!J72&gt;AA$11,AA$11,Anlage!J72),IF($A72&gt;$Y$9,IF(Anlage!J72&gt;AA$10,AA$10,Anlage!J72),$Z$9)))))</f>
        <v>330</v>
      </c>
      <c r="K72" s="143">
        <f>IF($A72&gt;$Y$13,Anlage!K72,IF($A72&gt;$Y$12,IF(Anlage!K72&gt;AB$13,AB$13,Anlage!K72),IF($A72&gt;$Y$11,IF(Anlage!K72&gt;AB$12,AB$12,Anlage!K72),IF($A72&gt;$Y$10,IF(Anlage!K72&gt;AB$11,AB$11,Anlage!K72),IF($A72&gt;$Y$9,IF(Anlage!K72&gt;AB$10,AB$10,Anlage!K72),$Z$9)))))</f>
        <v>340</v>
      </c>
      <c r="L72" s="143">
        <f>IF($A72&gt;$Y$13,Anlage!L72,IF($A72&gt;$Y$12,IF(Anlage!L72&gt;AC$13,AC$13,Anlage!L72),IF($A72&gt;$Y$11,IF(Anlage!L72&gt;AC$12,AC$12,Anlage!L72),IF($A72&gt;$Y$10,IF(Anlage!L72&gt;AC$11,AC$11,Anlage!L72),IF($A72&gt;$Y$9,IF(Anlage!L72&gt;AC$10,AC$10,Anlage!L72),$Z$9)))))</f>
        <v>350</v>
      </c>
      <c r="M72" s="143">
        <f>IF($A72&gt;$Y$13,Anlage!M72,IF($A72&gt;$Y$12,IF(Anlage!M72&gt;AD$13,AD$13,Anlage!M72),IF($A72&gt;$Y$11,IF(Anlage!M72&gt;AD$12,AD$12,Anlage!M72),IF($A72&gt;$Y$10,IF(Anlage!M72&gt;AD$11,AD$11,Anlage!M72),IF($A72&gt;$Y$9,IF(Anlage!M72&gt;AD$10,AD$10,Anlage!M72),$Z$9)))))</f>
        <v>390</v>
      </c>
      <c r="N72" s="2">
        <f>IF($A72&gt;$Y$13,Anlage!N72,IF($A72&gt;$Y$12,IF(Anlage!N72&gt;Z$13,Z$13,Anlage!N72),IF($A72&gt;$Y$11,IF(Anlage!N72&gt;Z$12,Z$12,Anlage!N72),IF($A72&gt;$Y$10,IF(Anlage!N72&gt;Z$11,Z$11,Anlage!N72),IF($A72&gt;$Y$9,IF(Anlage!N72&gt;Z$10,Z$10,Anlage!N72),$Z$9)))))</f>
        <v>290</v>
      </c>
      <c r="O72" s="2">
        <f>IF($A72&gt;$Y$13,Anlage!O72,IF($A72&gt;$Y$12,IF(Anlage!O72&gt;AA$13,AA$13,Anlage!O72),IF($A72&gt;$Y$11,IF(Anlage!O72&gt;AA$12,AA$12,Anlage!O72),IF($A72&gt;$Y$10,IF(Anlage!O72&gt;AA$11,AA$11,Anlage!O72),IF($A72&gt;$Y$9,IF(Anlage!O72&gt;AA$10,AA$10,Anlage!O72),$Z$9)))))</f>
        <v>296</v>
      </c>
      <c r="P72" s="2">
        <f>IF($A72&gt;$Y$13,Anlage!P72,IF($A72&gt;$Y$12,IF(Anlage!P72&gt;AB$13,AB$13,Anlage!P72),IF($A72&gt;$Y$11,IF(Anlage!P72&gt;AB$12,AB$12,Anlage!P72),IF($A72&gt;$Y$10,IF(Anlage!P72&gt;AB$11,AB$11,Anlage!P72),IF($A72&gt;$Y$9,IF(Anlage!P72&gt;AB$10,AB$10,Anlage!P72),$Z$9)))))</f>
        <v>311</v>
      </c>
      <c r="Q72" s="2">
        <f>IF($A72&gt;$Y$13,Anlage!Q72,IF($A72&gt;$Y$12,IF(Anlage!Q72&gt;AC$13,AC$13,Anlage!Q72),IF($A72&gt;$Y$11,IF(Anlage!Q72&gt;AC$12,AC$12,Anlage!Q72),IF($A72&gt;$Y$10,IF(Anlage!Q72&gt;AC$11,AC$11,Anlage!Q72),IF($A72&gt;$Y$9,IF(Anlage!Q72&gt;AC$10,AC$10,Anlage!Q72),$Z$9)))))</f>
        <v>326</v>
      </c>
      <c r="R72" s="2">
        <f>IF($A72&gt;$Y$13,Anlage!R72,IF($A72&gt;$Y$12,IF(Anlage!R72&gt;AD$13,AD$13,Anlage!R72),IF($A72&gt;$Y$11,IF(Anlage!R72&gt;AD$12,AD$12,Anlage!R72),IF($A72&gt;$Y$10,IF(Anlage!R72&gt;AD$11,AD$11,Anlage!R72),IF($A72&gt;$Y$9,IF(Anlage!R72&gt;AD$10,AD$10,Anlage!R72),$Z$9)))))</f>
        <v>342</v>
      </c>
      <c r="S72" s="163">
        <f>IF($A72&gt;$Y$13,Anlage!S72,IF($A72&gt;$Y$12,IF(Anlage!S72&gt;Z$13,Z$13,Anlage!S72),IF($A72&gt;$Y$11,IF(Anlage!S72&gt;Z$12,Z$12,Anlage!S72),IF($A72&gt;$Y$10,IF(Anlage!S72&gt;Z$11,Z$11,Anlage!S72),IF($A72&gt;$Y$9,IF(Anlage!S72&gt;Z$10,Z$10,Anlage!S72),$Z$9)))))</f>
        <v>210</v>
      </c>
      <c r="T72" s="163">
        <f>IF($A72&gt;$Y$13,Anlage!T72,IF($A72&gt;$Y$12,IF(Anlage!T72&gt;AA$13,AA$13,Anlage!T72),IF($A72&gt;$Y$11,IF(Anlage!T72&gt;AA$12,AA$12,Anlage!T72),IF($A72&gt;$Y$10,IF(Anlage!T72&gt;AA$11,AA$11,Anlage!T72),IF($A72&gt;$Y$9,IF(Anlage!T72&gt;AA$10,AA$10,Anlage!T72),$Z$9)))))</f>
        <v>214</v>
      </c>
      <c r="U72" s="163">
        <f>IF($A72&gt;$Y$13,Anlage!U72,IF($A72&gt;$Y$12,IF(Anlage!U72&gt;AB$13,AB$13,Anlage!U72),IF($A72&gt;$Y$11,IF(Anlage!U72&gt;AB$12,AB$12,Anlage!U72),IF($A72&gt;$Y$10,IF(Anlage!U72&gt;AB$11,AB$11,Anlage!U72),IF($A72&gt;$Y$9,IF(Anlage!U72&gt;AB$10,AB$10,Anlage!U72),$Z$9)))))</f>
        <v>225</v>
      </c>
      <c r="V72" s="163">
        <f>IF($A72&gt;$Y$13,Anlage!V72,IF($A72&gt;$Y$12,IF(Anlage!V72&gt;AC$13,AC$13,Anlage!V72),IF($A72&gt;$Y$11,IF(Anlage!V72&gt;AC$12,AC$12,Anlage!V72),IF($A72&gt;$Y$10,IF(Anlage!V72&gt;AC$11,AC$11,Anlage!V72),IF($A72&gt;$Y$9,IF(Anlage!V72&gt;AC$10,AC$10,Anlage!V72),$Z$9)))))</f>
        <v>236</v>
      </c>
      <c r="W72" s="163">
        <f>IF($A72&gt;$Y$13,Anlage!W72,IF($A72&gt;$Y$12,IF(Anlage!W72&gt;AD$13,AD$13,Anlage!W72),IF($A72&gt;$Y$11,IF(Anlage!W72&gt;AD$12,AD$12,Anlage!W72),IF($A72&gt;$Y$10,IF(Anlage!W72&gt;AD$11,AD$11,Anlage!W72),IF($A72&gt;$Y$9,IF(Anlage!W72&gt;AD$10,AD$10,Anlage!W72),$Z$9)))))</f>
        <v>248</v>
      </c>
    </row>
    <row r="73" spans="1:23" hidden="1" x14ac:dyDescent="0.25">
      <c r="A73" s="323">
        <f>Eingabe!A118</f>
        <v>8501</v>
      </c>
      <c r="B73" s="355" t="s">
        <v>6</v>
      </c>
      <c r="C73" s="154">
        <f>Eingabe!D118</f>
        <v>8600</v>
      </c>
      <c r="D73" s="137">
        <f>IF($A73&gt;$Y$13,Anlage!D73,IF($A73&gt;$Y$12,IF(Anlage!D73&gt;Z$13,Z$13,Anlage!D73),IF($A73&gt;$Y$11,IF(Anlage!D73&gt;Z$12,Z$12,Anlage!D73),IF($A73&gt;$Y$10,IF(Anlage!D73&gt;Z$11,Z$11,Anlage!D73),IF($A73&gt;$Y$9,IF(Anlage!D73&gt;Z$10,Z$10,Anlage!D73),$Z$9)))))</f>
        <v>320</v>
      </c>
      <c r="E73" s="137">
        <f>IF($A73&gt;$Y$13,Anlage!E73,IF($A73&gt;$Y$12,IF(Anlage!E73&gt;AA$13,AA$13,Anlage!E73),IF($A73&gt;$Y$11,IF(Anlage!E73&gt;AA$12,AA$12,Anlage!E73),IF($A73&gt;$Y$10,IF(Anlage!E73&gt;AA$11,AA$11,Anlage!E73),IF($A73&gt;$Y$9,IF(Anlage!E73&gt;AA$10,AA$10,Anlage!E73),$Z$9)))))</f>
        <v>330</v>
      </c>
      <c r="F73" s="137">
        <f>IF($A73&gt;$Y$13,Anlage!F73,IF($A73&gt;$Y$12,IF(Anlage!F73&gt;AB$13,AB$13,Anlage!F73),IF($A73&gt;$Y$11,IF(Anlage!F73&gt;AB$12,AB$12,Anlage!F73),IF($A73&gt;$Y$10,IF(Anlage!F73&gt;AB$11,AB$11,Anlage!F73),IF($A73&gt;$Y$9,IF(Anlage!F73&gt;AB$10,AB$10,Anlage!F73),$Z$9)))))</f>
        <v>340</v>
      </c>
      <c r="G73" s="137">
        <f>IF($A73&gt;$Y$13,Anlage!G73,IF($A73&gt;$Y$12,IF(Anlage!G73&gt;AC$13,AC$13,Anlage!G73),IF($A73&gt;$Y$11,IF(Anlage!G73&gt;AC$12,AC$12,Anlage!G73),IF($A73&gt;$Y$10,IF(Anlage!G73&gt;AC$11,AC$11,Anlage!G73),IF($A73&gt;$Y$9,IF(Anlage!G73&gt;AC$10,AC$10,Anlage!G73),$Z$9)))))</f>
        <v>350</v>
      </c>
      <c r="H73" s="137">
        <f>IF($A73&gt;$Y$13,Anlage!H73,IF($A73&gt;$Y$12,IF(Anlage!H73&gt;AD$13,AD$13,Anlage!H73),IF($A73&gt;$Y$11,IF(Anlage!H73&gt;AD$12,AD$12,Anlage!H73),IF($A73&gt;$Y$10,IF(Anlage!H73&gt;AD$11,AD$11,Anlage!H73),IF($A73&gt;$Y$9,IF(Anlage!H73&gt;AD$10,AD$10,Anlage!H73),$Z$9)))))</f>
        <v>390</v>
      </c>
      <c r="I73" s="143">
        <f>IF($A73&gt;$Y$13,Anlage!I73,IF($A73&gt;$Y$12,IF(Anlage!I73&gt;Z$13,Z$13,Anlage!I73),IF($A73&gt;$Y$11,IF(Anlage!I73&gt;Z$12,Z$12,Anlage!I73),IF($A73&gt;$Y$10,IF(Anlage!I73&gt;Z$11,Z$11,Anlage!I73),IF($A73&gt;$Y$9,IF(Anlage!I73&gt;Z$10,Z$10,Anlage!I73),$Z$9)))))</f>
        <v>320</v>
      </c>
      <c r="J73" s="143">
        <f>IF($A73&gt;$Y$13,Anlage!J73,IF($A73&gt;$Y$12,IF(Anlage!J73&gt;AA$13,AA$13,Anlage!J73),IF($A73&gt;$Y$11,IF(Anlage!J73&gt;AA$12,AA$12,Anlage!J73),IF($A73&gt;$Y$10,IF(Anlage!J73&gt;AA$11,AA$11,Anlage!J73),IF($A73&gt;$Y$9,IF(Anlage!J73&gt;AA$10,AA$10,Anlage!J73),$Z$9)))))</f>
        <v>330</v>
      </c>
      <c r="K73" s="143">
        <f>IF($A73&gt;$Y$13,Anlage!K73,IF($A73&gt;$Y$12,IF(Anlage!K73&gt;AB$13,AB$13,Anlage!K73),IF($A73&gt;$Y$11,IF(Anlage!K73&gt;AB$12,AB$12,Anlage!K73),IF($A73&gt;$Y$10,IF(Anlage!K73&gt;AB$11,AB$11,Anlage!K73),IF($A73&gt;$Y$9,IF(Anlage!K73&gt;AB$10,AB$10,Anlage!K73),$Z$9)))))</f>
        <v>340</v>
      </c>
      <c r="L73" s="143">
        <f>IF($A73&gt;$Y$13,Anlage!L73,IF($A73&gt;$Y$12,IF(Anlage!L73&gt;AC$13,AC$13,Anlage!L73),IF($A73&gt;$Y$11,IF(Anlage!L73&gt;AC$12,AC$12,Anlage!L73),IF($A73&gt;$Y$10,IF(Anlage!L73&gt;AC$11,AC$11,Anlage!L73),IF($A73&gt;$Y$9,IF(Anlage!L73&gt;AC$10,AC$10,Anlage!L73),$Z$9)))))</f>
        <v>350</v>
      </c>
      <c r="M73" s="143">
        <f>IF($A73&gt;$Y$13,Anlage!M73,IF($A73&gt;$Y$12,IF(Anlage!M73&gt;AD$13,AD$13,Anlage!M73),IF($A73&gt;$Y$11,IF(Anlage!M73&gt;AD$12,AD$12,Anlage!M73),IF($A73&gt;$Y$10,IF(Anlage!M73&gt;AD$11,AD$11,Anlage!M73),IF($A73&gt;$Y$9,IF(Anlage!M73&gt;AD$10,AD$10,Anlage!M73),$Z$9)))))</f>
        <v>390</v>
      </c>
      <c r="N73" s="2">
        <f>IF($A73&gt;$Y$13,Anlage!N73,IF($A73&gt;$Y$12,IF(Anlage!N73&gt;Z$13,Z$13,Anlage!N73),IF($A73&gt;$Y$11,IF(Anlage!N73&gt;Z$12,Z$12,Anlage!N73),IF($A73&gt;$Y$10,IF(Anlage!N73&gt;Z$11,Z$11,Anlage!N73),IF($A73&gt;$Y$9,IF(Anlage!N73&gt;Z$10,Z$10,Anlage!N73),$Z$9)))))</f>
        <v>295</v>
      </c>
      <c r="O73" s="2">
        <f>IF($A73&gt;$Y$13,Anlage!O73,IF($A73&gt;$Y$12,IF(Anlage!O73&gt;AA$13,AA$13,Anlage!O73),IF($A73&gt;$Y$11,IF(Anlage!O73&gt;AA$12,AA$12,Anlage!O73),IF($A73&gt;$Y$10,IF(Anlage!O73&gt;AA$11,AA$11,Anlage!O73),IF($A73&gt;$Y$9,IF(Anlage!O73&gt;AA$10,AA$10,Anlage!O73),$Z$9)))))</f>
        <v>301</v>
      </c>
      <c r="P73" s="2">
        <f>IF($A73&gt;$Y$13,Anlage!P73,IF($A73&gt;$Y$12,IF(Anlage!P73&gt;AB$13,AB$13,Anlage!P73),IF($A73&gt;$Y$11,IF(Anlage!P73&gt;AB$12,AB$12,Anlage!P73),IF($A73&gt;$Y$10,IF(Anlage!P73&gt;AB$11,AB$11,Anlage!P73),IF($A73&gt;$Y$9,IF(Anlage!P73&gt;AB$10,AB$10,Anlage!P73),$Z$9)))))</f>
        <v>316</v>
      </c>
      <c r="Q73" s="2">
        <f>IF($A73&gt;$Y$13,Anlage!Q73,IF($A73&gt;$Y$12,IF(Anlage!Q73&gt;AC$13,AC$13,Anlage!Q73),IF($A73&gt;$Y$11,IF(Anlage!Q73&gt;AC$12,AC$12,Anlage!Q73),IF($A73&gt;$Y$10,IF(Anlage!Q73&gt;AC$11,AC$11,Anlage!Q73),IF($A73&gt;$Y$9,IF(Anlage!Q73&gt;AC$10,AC$10,Anlage!Q73),$Z$9)))))</f>
        <v>332</v>
      </c>
      <c r="R73" s="2">
        <f>IF($A73&gt;$Y$13,Anlage!R73,IF($A73&gt;$Y$12,IF(Anlage!R73&gt;AD$13,AD$13,Anlage!R73),IF($A73&gt;$Y$11,IF(Anlage!R73&gt;AD$12,AD$12,Anlage!R73),IF($A73&gt;$Y$10,IF(Anlage!R73&gt;AD$11,AD$11,Anlage!R73),IF($A73&gt;$Y$9,IF(Anlage!R73&gt;AD$10,AD$10,Anlage!R73),$Z$9)))))</f>
        <v>348</v>
      </c>
      <c r="S73" s="163">
        <f>IF($A73&gt;$Y$13,Anlage!S73,IF($A73&gt;$Y$12,IF(Anlage!S73&gt;Z$13,Z$13,Anlage!S73),IF($A73&gt;$Y$11,IF(Anlage!S73&gt;Z$12,Z$12,Anlage!S73),IF($A73&gt;$Y$10,IF(Anlage!S73&gt;Z$11,Z$11,Anlage!S73),IF($A73&gt;$Y$9,IF(Anlage!S73&gt;Z$10,Z$10,Anlage!S73),$Z$9)))))</f>
        <v>214</v>
      </c>
      <c r="T73" s="163">
        <f>IF($A73&gt;$Y$13,Anlage!T73,IF($A73&gt;$Y$12,IF(Anlage!T73&gt;AA$13,AA$13,Anlage!T73),IF($A73&gt;$Y$11,IF(Anlage!T73&gt;AA$12,AA$12,Anlage!T73),IF($A73&gt;$Y$10,IF(Anlage!T73&gt;AA$11,AA$11,Anlage!T73),IF($A73&gt;$Y$9,IF(Anlage!T73&gt;AA$10,AA$10,Anlage!T73),$Z$9)))))</f>
        <v>218</v>
      </c>
      <c r="U73" s="163">
        <f>IF($A73&gt;$Y$13,Anlage!U73,IF($A73&gt;$Y$12,IF(Anlage!U73&gt;AB$13,AB$13,Anlage!U73),IF($A73&gt;$Y$11,IF(Anlage!U73&gt;AB$12,AB$12,Anlage!U73),IF($A73&gt;$Y$10,IF(Anlage!U73&gt;AB$11,AB$11,Anlage!U73),IF($A73&gt;$Y$9,IF(Anlage!U73&gt;AB$10,AB$10,Anlage!U73),$Z$9)))))</f>
        <v>229</v>
      </c>
      <c r="V73" s="163">
        <f>IF($A73&gt;$Y$13,Anlage!V73,IF($A73&gt;$Y$12,IF(Anlage!V73&gt;AC$13,AC$13,Anlage!V73),IF($A73&gt;$Y$11,IF(Anlage!V73&gt;AC$12,AC$12,Anlage!V73),IF($A73&gt;$Y$10,IF(Anlage!V73&gt;AC$11,AC$11,Anlage!V73),IF($A73&gt;$Y$9,IF(Anlage!V73&gt;AC$10,AC$10,Anlage!V73),$Z$9)))))</f>
        <v>240</v>
      </c>
      <c r="W73" s="163">
        <f>IF($A73&gt;$Y$13,Anlage!W73,IF($A73&gt;$Y$12,IF(Anlage!W73&gt;AD$13,AD$13,Anlage!W73),IF($A73&gt;$Y$11,IF(Anlage!W73&gt;AD$12,AD$12,Anlage!W73),IF($A73&gt;$Y$10,IF(Anlage!W73&gt;AD$11,AD$11,Anlage!W73),IF($A73&gt;$Y$9,IF(Anlage!W73&gt;AD$10,AD$10,Anlage!W73),$Z$9)))))</f>
        <v>252</v>
      </c>
    </row>
    <row r="74" spans="1:23" hidden="1" x14ac:dyDescent="0.25">
      <c r="A74" s="323">
        <f>Eingabe!A119</f>
        <v>8601</v>
      </c>
      <c r="B74" s="355" t="s">
        <v>6</v>
      </c>
      <c r="C74" s="154">
        <f>Eingabe!D119</f>
        <v>8700</v>
      </c>
      <c r="D74" s="137">
        <f>IF($A74&gt;$Y$13,Anlage!D74,IF($A74&gt;$Y$12,IF(Anlage!D74&gt;Z$13,Z$13,Anlage!D74),IF($A74&gt;$Y$11,IF(Anlage!D74&gt;Z$12,Z$12,Anlage!D74),IF($A74&gt;$Y$10,IF(Anlage!D74&gt;Z$11,Z$11,Anlage!D74),IF($A74&gt;$Y$9,IF(Anlage!D74&gt;Z$10,Z$10,Anlage!D74),$Z$9)))))</f>
        <v>320</v>
      </c>
      <c r="E74" s="137">
        <f>IF($A74&gt;$Y$13,Anlage!E74,IF($A74&gt;$Y$12,IF(Anlage!E74&gt;AA$13,AA$13,Anlage!E74),IF($A74&gt;$Y$11,IF(Anlage!E74&gt;AA$12,AA$12,Anlage!E74),IF($A74&gt;$Y$10,IF(Anlage!E74&gt;AA$11,AA$11,Anlage!E74),IF($A74&gt;$Y$9,IF(Anlage!E74&gt;AA$10,AA$10,Anlage!E74),$Z$9)))))</f>
        <v>330</v>
      </c>
      <c r="F74" s="137">
        <f>IF($A74&gt;$Y$13,Anlage!F74,IF($A74&gt;$Y$12,IF(Anlage!F74&gt;AB$13,AB$13,Anlage!F74),IF($A74&gt;$Y$11,IF(Anlage!F74&gt;AB$12,AB$12,Anlage!F74),IF($A74&gt;$Y$10,IF(Anlage!F74&gt;AB$11,AB$11,Anlage!F74),IF($A74&gt;$Y$9,IF(Anlage!F74&gt;AB$10,AB$10,Anlage!F74),$Z$9)))))</f>
        <v>340</v>
      </c>
      <c r="G74" s="137">
        <f>IF($A74&gt;$Y$13,Anlage!G74,IF($A74&gt;$Y$12,IF(Anlage!G74&gt;AC$13,AC$13,Anlage!G74),IF($A74&gt;$Y$11,IF(Anlage!G74&gt;AC$12,AC$12,Anlage!G74),IF($A74&gt;$Y$10,IF(Anlage!G74&gt;AC$11,AC$11,Anlage!G74),IF($A74&gt;$Y$9,IF(Anlage!G74&gt;AC$10,AC$10,Anlage!G74),$Z$9)))))</f>
        <v>350</v>
      </c>
      <c r="H74" s="137">
        <f>IF($A74&gt;$Y$13,Anlage!H74,IF($A74&gt;$Y$12,IF(Anlage!H74&gt;AD$13,AD$13,Anlage!H74),IF($A74&gt;$Y$11,IF(Anlage!H74&gt;AD$12,AD$12,Anlage!H74),IF($A74&gt;$Y$10,IF(Anlage!H74&gt;AD$11,AD$11,Anlage!H74),IF($A74&gt;$Y$9,IF(Anlage!H74&gt;AD$10,AD$10,Anlage!H74),$Z$9)))))</f>
        <v>390</v>
      </c>
      <c r="I74" s="143">
        <f>IF($A74&gt;$Y$13,Anlage!I74,IF($A74&gt;$Y$12,IF(Anlage!I74&gt;Z$13,Z$13,Anlage!I74),IF($A74&gt;$Y$11,IF(Anlage!I74&gt;Z$12,Z$12,Anlage!I74),IF($A74&gt;$Y$10,IF(Anlage!I74&gt;Z$11,Z$11,Anlage!I74),IF($A74&gt;$Y$9,IF(Anlage!I74&gt;Z$10,Z$10,Anlage!I74),$Z$9)))))</f>
        <v>320</v>
      </c>
      <c r="J74" s="143">
        <f>IF($A74&gt;$Y$13,Anlage!J74,IF($A74&gt;$Y$12,IF(Anlage!J74&gt;AA$13,AA$13,Anlage!J74),IF($A74&gt;$Y$11,IF(Anlage!J74&gt;AA$12,AA$12,Anlage!J74),IF($A74&gt;$Y$10,IF(Anlage!J74&gt;AA$11,AA$11,Anlage!J74),IF($A74&gt;$Y$9,IF(Anlage!J74&gt;AA$10,AA$10,Anlage!J74),$Z$9)))))</f>
        <v>330</v>
      </c>
      <c r="K74" s="143">
        <f>IF($A74&gt;$Y$13,Anlage!K74,IF($A74&gt;$Y$12,IF(Anlage!K74&gt;AB$13,AB$13,Anlage!K74),IF($A74&gt;$Y$11,IF(Anlage!K74&gt;AB$12,AB$12,Anlage!K74),IF($A74&gt;$Y$10,IF(Anlage!K74&gt;AB$11,AB$11,Anlage!K74),IF($A74&gt;$Y$9,IF(Anlage!K74&gt;AB$10,AB$10,Anlage!K74),$Z$9)))))</f>
        <v>340</v>
      </c>
      <c r="L74" s="143">
        <f>IF($A74&gt;$Y$13,Anlage!L74,IF($A74&gt;$Y$12,IF(Anlage!L74&gt;AC$13,AC$13,Anlage!L74),IF($A74&gt;$Y$11,IF(Anlage!L74&gt;AC$12,AC$12,Anlage!L74),IF($A74&gt;$Y$10,IF(Anlage!L74&gt;AC$11,AC$11,Anlage!L74),IF($A74&gt;$Y$9,IF(Anlage!L74&gt;AC$10,AC$10,Anlage!L74),$Z$9)))))</f>
        <v>350</v>
      </c>
      <c r="M74" s="143">
        <f>IF($A74&gt;$Y$13,Anlage!M74,IF($A74&gt;$Y$12,IF(Anlage!M74&gt;AD$13,AD$13,Anlage!M74),IF($A74&gt;$Y$11,IF(Anlage!M74&gt;AD$12,AD$12,Anlage!M74),IF($A74&gt;$Y$10,IF(Anlage!M74&gt;AD$11,AD$11,Anlage!M74),IF($A74&gt;$Y$9,IF(Anlage!M74&gt;AD$10,AD$10,Anlage!M74),$Z$9)))))</f>
        <v>390</v>
      </c>
      <c r="N74" s="2">
        <f>IF($A74&gt;$Y$13,Anlage!N74,IF($A74&gt;$Y$12,IF(Anlage!N74&gt;Z$13,Z$13,Anlage!N74),IF($A74&gt;$Y$11,IF(Anlage!N74&gt;Z$12,Z$12,Anlage!N74),IF($A74&gt;$Y$10,IF(Anlage!N74&gt;Z$11,Z$11,Anlage!N74),IF($A74&gt;$Y$9,IF(Anlage!N74&gt;Z$10,Z$10,Anlage!N74),$Z$9)))))</f>
        <v>300</v>
      </c>
      <c r="O74" s="2">
        <f>IF($A74&gt;$Y$13,Anlage!O74,IF($A74&gt;$Y$12,IF(Anlage!O74&gt;AA$13,AA$13,Anlage!O74),IF($A74&gt;$Y$11,IF(Anlage!O74&gt;AA$12,AA$12,Anlage!O74),IF($A74&gt;$Y$10,IF(Anlage!O74&gt;AA$11,AA$11,Anlage!O74),IF($A74&gt;$Y$9,IF(Anlage!O74&gt;AA$10,AA$10,Anlage!O74),$Z$9)))))</f>
        <v>306</v>
      </c>
      <c r="P74" s="2">
        <f>IF($A74&gt;$Y$13,Anlage!P74,IF($A74&gt;$Y$12,IF(Anlage!P74&gt;AB$13,AB$13,Anlage!P74),IF($A74&gt;$Y$11,IF(Anlage!P74&gt;AB$12,AB$12,Anlage!P74),IF($A74&gt;$Y$10,IF(Anlage!P74&gt;AB$11,AB$11,Anlage!P74),IF($A74&gt;$Y$9,IF(Anlage!P74&gt;AB$10,AB$10,Anlage!P74),$Z$9)))))</f>
        <v>321</v>
      </c>
      <c r="Q74" s="2">
        <f>IF($A74&gt;$Y$13,Anlage!Q74,IF($A74&gt;$Y$12,IF(Anlage!Q74&gt;AC$13,AC$13,Anlage!Q74),IF($A74&gt;$Y$11,IF(Anlage!Q74&gt;AC$12,AC$12,Anlage!Q74),IF($A74&gt;$Y$10,IF(Anlage!Q74&gt;AC$11,AC$11,Anlage!Q74),IF($A74&gt;$Y$9,IF(Anlage!Q74&gt;AC$10,AC$10,Anlage!Q74),$Z$9)))))</f>
        <v>337</v>
      </c>
      <c r="R74" s="2">
        <f>IF($A74&gt;$Y$13,Anlage!R74,IF($A74&gt;$Y$12,IF(Anlage!R74&gt;AD$13,AD$13,Anlage!R74),IF($A74&gt;$Y$11,IF(Anlage!R74&gt;AD$12,AD$12,Anlage!R74),IF($A74&gt;$Y$10,IF(Anlage!R74&gt;AD$11,AD$11,Anlage!R74),IF($A74&gt;$Y$9,IF(Anlage!R74&gt;AD$10,AD$10,Anlage!R74),$Z$9)))))</f>
        <v>354</v>
      </c>
      <c r="S74" s="163">
        <f>IF($A74&gt;$Y$13,Anlage!S74,IF($A74&gt;$Y$12,IF(Anlage!S74&gt;Z$13,Z$13,Anlage!S74),IF($A74&gt;$Y$11,IF(Anlage!S74&gt;Z$12,Z$12,Anlage!S74),IF($A74&gt;$Y$10,IF(Anlage!S74&gt;Z$11,Z$11,Anlage!S74),IF($A74&gt;$Y$9,IF(Anlage!S74&gt;Z$10,Z$10,Anlage!S74),$Z$9)))))</f>
        <v>218</v>
      </c>
      <c r="T74" s="163">
        <f>IF($A74&gt;$Y$13,Anlage!T74,IF($A74&gt;$Y$12,IF(Anlage!T74&gt;AA$13,AA$13,Anlage!T74),IF($A74&gt;$Y$11,IF(Anlage!T74&gt;AA$12,AA$12,Anlage!T74),IF($A74&gt;$Y$10,IF(Anlage!T74&gt;AA$11,AA$11,Anlage!T74),IF($A74&gt;$Y$9,IF(Anlage!T74&gt;AA$10,AA$10,Anlage!T74),$Z$9)))))</f>
        <v>222</v>
      </c>
      <c r="U74" s="163">
        <f>IF($A74&gt;$Y$13,Anlage!U74,IF($A74&gt;$Y$12,IF(Anlage!U74&gt;AB$13,AB$13,Anlage!U74),IF($A74&gt;$Y$11,IF(Anlage!U74&gt;AB$12,AB$12,Anlage!U74),IF($A74&gt;$Y$10,IF(Anlage!U74&gt;AB$11,AB$11,Anlage!U74),IF($A74&gt;$Y$9,IF(Anlage!U74&gt;AB$10,AB$10,Anlage!U74),$Z$9)))))</f>
        <v>233</v>
      </c>
      <c r="V74" s="163">
        <f>IF($A74&gt;$Y$13,Anlage!V74,IF($A74&gt;$Y$12,IF(Anlage!V74&gt;AC$13,AC$13,Anlage!V74),IF($A74&gt;$Y$11,IF(Anlage!V74&gt;AC$12,AC$12,Anlage!V74),IF($A74&gt;$Y$10,IF(Anlage!V74&gt;AC$11,AC$11,Anlage!V74),IF($A74&gt;$Y$9,IF(Anlage!V74&gt;AC$10,AC$10,Anlage!V74),$Z$9)))))</f>
        <v>245</v>
      </c>
      <c r="W74" s="163">
        <f>IF($A74&gt;$Y$13,Anlage!W74,IF($A74&gt;$Y$12,IF(Anlage!W74&gt;AD$13,AD$13,Anlage!W74),IF($A74&gt;$Y$11,IF(Anlage!W74&gt;AD$12,AD$12,Anlage!W74),IF($A74&gt;$Y$10,IF(Anlage!W74&gt;AD$11,AD$11,Anlage!W74),IF($A74&gt;$Y$9,IF(Anlage!W74&gt;AD$10,AD$10,Anlage!W74),$Z$9)))))</f>
        <v>257</v>
      </c>
    </row>
    <row r="75" spans="1:23" hidden="1" x14ac:dyDescent="0.25">
      <c r="A75" s="323">
        <f>Eingabe!A120</f>
        <v>8701</v>
      </c>
      <c r="B75" s="355" t="s">
        <v>6</v>
      </c>
      <c r="C75" s="154">
        <f>Eingabe!D120</f>
        <v>8800</v>
      </c>
      <c r="D75" s="137">
        <f>IF($A75&gt;$Y$13,Anlage!D75,IF($A75&gt;$Y$12,IF(Anlage!D75&gt;Z$13,Z$13,Anlage!D75),IF($A75&gt;$Y$11,IF(Anlage!D75&gt;Z$12,Z$12,Anlage!D75),IF($A75&gt;$Y$10,IF(Anlage!D75&gt;Z$11,Z$11,Anlage!D75),IF($A75&gt;$Y$9,IF(Anlage!D75&gt;Z$10,Z$10,Anlage!D75),$Z$9)))))</f>
        <v>320</v>
      </c>
      <c r="E75" s="137">
        <f>IF($A75&gt;$Y$13,Anlage!E75,IF($A75&gt;$Y$12,IF(Anlage!E75&gt;AA$13,AA$13,Anlage!E75),IF($A75&gt;$Y$11,IF(Anlage!E75&gt;AA$12,AA$12,Anlage!E75),IF($A75&gt;$Y$10,IF(Anlage!E75&gt;AA$11,AA$11,Anlage!E75),IF($A75&gt;$Y$9,IF(Anlage!E75&gt;AA$10,AA$10,Anlage!E75),$Z$9)))))</f>
        <v>330</v>
      </c>
      <c r="F75" s="137">
        <f>IF($A75&gt;$Y$13,Anlage!F75,IF($A75&gt;$Y$12,IF(Anlage!F75&gt;AB$13,AB$13,Anlage!F75),IF($A75&gt;$Y$11,IF(Anlage!F75&gt;AB$12,AB$12,Anlage!F75),IF($A75&gt;$Y$10,IF(Anlage!F75&gt;AB$11,AB$11,Anlage!F75),IF($A75&gt;$Y$9,IF(Anlage!F75&gt;AB$10,AB$10,Anlage!F75),$Z$9)))))</f>
        <v>340</v>
      </c>
      <c r="G75" s="137">
        <f>IF($A75&gt;$Y$13,Anlage!G75,IF($A75&gt;$Y$12,IF(Anlage!G75&gt;AC$13,AC$13,Anlage!G75),IF($A75&gt;$Y$11,IF(Anlage!G75&gt;AC$12,AC$12,Anlage!G75),IF($A75&gt;$Y$10,IF(Anlage!G75&gt;AC$11,AC$11,Anlage!G75),IF($A75&gt;$Y$9,IF(Anlage!G75&gt;AC$10,AC$10,Anlage!G75),$Z$9)))))</f>
        <v>350</v>
      </c>
      <c r="H75" s="137">
        <f>IF($A75&gt;$Y$13,Anlage!H75,IF($A75&gt;$Y$12,IF(Anlage!H75&gt;AD$13,AD$13,Anlage!H75),IF($A75&gt;$Y$11,IF(Anlage!H75&gt;AD$12,AD$12,Anlage!H75),IF($A75&gt;$Y$10,IF(Anlage!H75&gt;AD$11,AD$11,Anlage!H75),IF($A75&gt;$Y$9,IF(Anlage!H75&gt;AD$10,AD$10,Anlage!H75),$Z$9)))))</f>
        <v>390</v>
      </c>
      <c r="I75" s="143">
        <f>IF($A75&gt;$Y$13,Anlage!I75,IF($A75&gt;$Y$12,IF(Anlage!I75&gt;Z$13,Z$13,Anlage!I75),IF($A75&gt;$Y$11,IF(Anlage!I75&gt;Z$12,Z$12,Anlage!I75),IF($A75&gt;$Y$10,IF(Anlage!I75&gt;Z$11,Z$11,Anlage!I75),IF($A75&gt;$Y$9,IF(Anlage!I75&gt;Z$10,Z$10,Anlage!I75),$Z$9)))))</f>
        <v>320</v>
      </c>
      <c r="J75" s="143">
        <f>IF($A75&gt;$Y$13,Anlage!J75,IF($A75&gt;$Y$12,IF(Anlage!J75&gt;AA$13,AA$13,Anlage!J75),IF($A75&gt;$Y$11,IF(Anlage!J75&gt;AA$12,AA$12,Anlage!J75),IF($A75&gt;$Y$10,IF(Anlage!J75&gt;AA$11,AA$11,Anlage!J75),IF($A75&gt;$Y$9,IF(Anlage!J75&gt;AA$10,AA$10,Anlage!J75),$Z$9)))))</f>
        <v>330</v>
      </c>
      <c r="K75" s="143">
        <f>IF($A75&gt;$Y$13,Anlage!K75,IF($A75&gt;$Y$12,IF(Anlage!K75&gt;AB$13,AB$13,Anlage!K75),IF($A75&gt;$Y$11,IF(Anlage!K75&gt;AB$12,AB$12,Anlage!K75),IF($A75&gt;$Y$10,IF(Anlage!K75&gt;AB$11,AB$11,Anlage!K75),IF($A75&gt;$Y$9,IF(Anlage!K75&gt;AB$10,AB$10,Anlage!K75),$Z$9)))))</f>
        <v>340</v>
      </c>
      <c r="L75" s="143">
        <f>IF($A75&gt;$Y$13,Anlage!L75,IF($A75&gt;$Y$12,IF(Anlage!L75&gt;AC$13,AC$13,Anlage!L75),IF($A75&gt;$Y$11,IF(Anlage!L75&gt;AC$12,AC$12,Anlage!L75),IF($A75&gt;$Y$10,IF(Anlage!L75&gt;AC$11,AC$11,Anlage!L75),IF($A75&gt;$Y$9,IF(Anlage!L75&gt;AC$10,AC$10,Anlage!L75),$Z$9)))))</f>
        <v>350</v>
      </c>
      <c r="M75" s="143">
        <f>IF($A75&gt;$Y$13,Anlage!M75,IF($A75&gt;$Y$12,IF(Anlage!M75&gt;AD$13,AD$13,Anlage!M75),IF($A75&gt;$Y$11,IF(Anlage!M75&gt;AD$12,AD$12,Anlage!M75),IF($A75&gt;$Y$10,IF(Anlage!M75&gt;AD$11,AD$11,Anlage!M75),IF($A75&gt;$Y$9,IF(Anlage!M75&gt;AD$10,AD$10,Anlage!M75),$Z$9)))))</f>
        <v>390</v>
      </c>
      <c r="N75" s="2">
        <f>IF($A75&gt;$Y$13,Anlage!N75,IF($A75&gt;$Y$12,IF(Anlage!N75&gt;Z$13,Z$13,Anlage!N75),IF($A75&gt;$Y$11,IF(Anlage!N75&gt;Z$12,Z$12,Anlage!N75),IF($A75&gt;$Y$10,IF(Anlage!N75&gt;Z$11,Z$11,Anlage!N75),IF($A75&gt;$Y$9,IF(Anlage!N75&gt;Z$10,Z$10,Anlage!N75),$Z$9)))))</f>
        <v>305</v>
      </c>
      <c r="O75" s="2">
        <f>IF($A75&gt;$Y$13,Anlage!O75,IF($A75&gt;$Y$12,IF(Anlage!O75&gt;AA$13,AA$13,Anlage!O75),IF($A75&gt;$Y$11,IF(Anlage!O75&gt;AA$12,AA$12,Anlage!O75),IF($A75&gt;$Y$10,IF(Anlage!O75&gt;AA$11,AA$11,Anlage!O75),IF($A75&gt;$Y$9,IF(Anlage!O75&gt;AA$10,AA$10,Anlage!O75),$Z$9)))))</f>
        <v>311</v>
      </c>
      <c r="P75" s="2">
        <f>IF($A75&gt;$Y$13,Anlage!P75,IF($A75&gt;$Y$12,IF(Anlage!P75&gt;AB$13,AB$13,Anlage!P75),IF($A75&gt;$Y$11,IF(Anlage!P75&gt;AB$12,AB$12,Anlage!P75),IF($A75&gt;$Y$10,IF(Anlage!P75&gt;AB$11,AB$11,Anlage!P75),IF($A75&gt;$Y$9,IF(Anlage!P75&gt;AB$10,AB$10,Anlage!P75),$Z$9)))))</f>
        <v>327</v>
      </c>
      <c r="Q75" s="2">
        <f>IF($A75&gt;$Y$13,Anlage!Q75,IF($A75&gt;$Y$12,IF(Anlage!Q75&gt;AC$13,AC$13,Anlage!Q75),IF($A75&gt;$Y$11,IF(Anlage!Q75&gt;AC$12,AC$12,Anlage!Q75),IF($A75&gt;$Y$10,IF(Anlage!Q75&gt;AC$11,AC$11,Anlage!Q75),IF($A75&gt;$Y$9,IF(Anlage!Q75&gt;AC$10,AC$10,Anlage!Q75),$Z$9)))))</f>
        <v>343</v>
      </c>
      <c r="R75" s="2">
        <f>IF($A75&gt;$Y$13,Anlage!R75,IF($A75&gt;$Y$12,IF(Anlage!R75&gt;AD$13,AD$13,Anlage!R75),IF($A75&gt;$Y$11,IF(Anlage!R75&gt;AD$12,AD$12,Anlage!R75),IF($A75&gt;$Y$10,IF(Anlage!R75&gt;AD$11,AD$11,Anlage!R75),IF($A75&gt;$Y$9,IF(Anlage!R75&gt;AD$10,AD$10,Anlage!R75),$Z$9)))))</f>
        <v>360</v>
      </c>
      <c r="S75" s="163">
        <f>IF($A75&gt;$Y$13,Anlage!S75,IF($A75&gt;$Y$12,IF(Anlage!S75&gt;Z$13,Z$13,Anlage!S75),IF($A75&gt;$Y$11,IF(Anlage!S75&gt;Z$12,Z$12,Anlage!S75),IF($A75&gt;$Y$10,IF(Anlage!S75&gt;Z$11,Z$11,Anlage!S75),IF($A75&gt;$Y$9,IF(Anlage!S75&gt;Z$10,Z$10,Anlage!S75),$Z$9)))))</f>
        <v>222</v>
      </c>
      <c r="T75" s="163">
        <f>IF($A75&gt;$Y$13,Anlage!T75,IF($A75&gt;$Y$12,IF(Anlage!T75&gt;AA$13,AA$13,Anlage!T75),IF($A75&gt;$Y$11,IF(Anlage!T75&gt;AA$12,AA$12,Anlage!T75),IF($A75&gt;$Y$10,IF(Anlage!T75&gt;AA$11,AA$11,Anlage!T75),IF($A75&gt;$Y$9,IF(Anlage!T75&gt;AA$10,AA$10,Anlage!T75),$Z$9)))))</f>
        <v>226</v>
      </c>
      <c r="U75" s="163">
        <f>IF($A75&gt;$Y$13,Anlage!U75,IF($A75&gt;$Y$12,IF(Anlage!U75&gt;AB$13,AB$13,Anlage!U75),IF($A75&gt;$Y$11,IF(Anlage!U75&gt;AB$12,AB$12,Anlage!U75),IF($A75&gt;$Y$10,IF(Anlage!U75&gt;AB$11,AB$11,Anlage!U75),IF($A75&gt;$Y$9,IF(Anlage!U75&gt;AB$10,AB$10,Anlage!U75),$Z$9)))))</f>
        <v>237</v>
      </c>
      <c r="V75" s="163">
        <f>IF($A75&gt;$Y$13,Anlage!V75,IF($A75&gt;$Y$12,IF(Anlage!V75&gt;AC$13,AC$13,Anlage!V75),IF($A75&gt;$Y$11,IF(Anlage!V75&gt;AC$12,AC$12,Anlage!V75),IF($A75&gt;$Y$10,IF(Anlage!V75&gt;AC$11,AC$11,Anlage!V75),IF($A75&gt;$Y$9,IF(Anlage!V75&gt;AC$10,AC$10,Anlage!V75),$Z$9)))))</f>
        <v>249</v>
      </c>
      <c r="W75" s="163">
        <f>IF($A75&gt;$Y$13,Anlage!W75,IF($A75&gt;$Y$12,IF(Anlage!W75&gt;AD$13,AD$13,Anlage!W75),IF($A75&gt;$Y$11,IF(Anlage!W75&gt;AD$12,AD$12,Anlage!W75),IF($A75&gt;$Y$10,IF(Anlage!W75&gt;AD$11,AD$11,Anlage!W75),IF($A75&gt;$Y$9,IF(Anlage!W75&gt;AD$10,AD$10,Anlage!W75),$Z$9)))))</f>
        <v>261</v>
      </c>
    </row>
    <row r="76" spans="1:23" hidden="1" x14ac:dyDescent="0.25">
      <c r="A76" s="323">
        <f>Eingabe!A121</f>
        <v>8801</v>
      </c>
      <c r="B76" s="355" t="s">
        <v>6</v>
      </c>
      <c r="C76" s="154">
        <f>Eingabe!D121</f>
        <v>8900</v>
      </c>
      <c r="D76" s="137">
        <f>IF($A76&gt;$Y$13,Anlage!D76,IF($A76&gt;$Y$12,IF(Anlage!D76&gt;Z$13,Z$13,Anlage!D76),IF($A76&gt;$Y$11,IF(Anlage!D76&gt;Z$12,Z$12,Anlage!D76),IF($A76&gt;$Y$10,IF(Anlage!D76&gt;Z$11,Z$11,Anlage!D76),IF($A76&gt;$Y$9,IF(Anlage!D76&gt;Z$10,Z$10,Anlage!D76),$Z$9)))))</f>
        <v>320</v>
      </c>
      <c r="E76" s="137">
        <f>IF($A76&gt;$Y$13,Anlage!E76,IF($A76&gt;$Y$12,IF(Anlage!E76&gt;AA$13,AA$13,Anlage!E76),IF($A76&gt;$Y$11,IF(Anlage!E76&gt;AA$12,AA$12,Anlage!E76),IF($A76&gt;$Y$10,IF(Anlage!E76&gt;AA$11,AA$11,Anlage!E76),IF($A76&gt;$Y$9,IF(Anlage!E76&gt;AA$10,AA$10,Anlage!E76),$Z$9)))))</f>
        <v>330</v>
      </c>
      <c r="F76" s="137">
        <f>IF($A76&gt;$Y$13,Anlage!F76,IF($A76&gt;$Y$12,IF(Anlage!F76&gt;AB$13,AB$13,Anlage!F76),IF($A76&gt;$Y$11,IF(Anlage!F76&gt;AB$12,AB$12,Anlage!F76),IF($A76&gt;$Y$10,IF(Anlage!F76&gt;AB$11,AB$11,Anlage!F76),IF($A76&gt;$Y$9,IF(Anlage!F76&gt;AB$10,AB$10,Anlage!F76),$Z$9)))))</f>
        <v>340</v>
      </c>
      <c r="G76" s="137">
        <f>IF($A76&gt;$Y$13,Anlage!G76,IF($A76&gt;$Y$12,IF(Anlage!G76&gt;AC$13,AC$13,Anlage!G76),IF($A76&gt;$Y$11,IF(Anlage!G76&gt;AC$12,AC$12,Anlage!G76),IF($A76&gt;$Y$10,IF(Anlage!G76&gt;AC$11,AC$11,Anlage!G76),IF($A76&gt;$Y$9,IF(Anlage!G76&gt;AC$10,AC$10,Anlage!G76),$Z$9)))))</f>
        <v>350</v>
      </c>
      <c r="H76" s="137">
        <f>IF($A76&gt;$Y$13,Anlage!H76,IF($A76&gt;$Y$12,IF(Anlage!H76&gt;AD$13,AD$13,Anlage!H76),IF($A76&gt;$Y$11,IF(Anlage!H76&gt;AD$12,AD$12,Anlage!H76),IF($A76&gt;$Y$10,IF(Anlage!H76&gt;AD$11,AD$11,Anlage!H76),IF($A76&gt;$Y$9,IF(Anlage!H76&gt;AD$10,AD$10,Anlage!H76),$Z$9)))))</f>
        <v>390</v>
      </c>
      <c r="I76" s="143">
        <f>IF($A76&gt;$Y$13,Anlage!I76,IF($A76&gt;$Y$12,IF(Anlage!I76&gt;Z$13,Z$13,Anlage!I76),IF($A76&gt;$Y$11,IF(Anlage!I76&gt;Z$12,Z$12,Anlage!I76),IF($A76&gt;$Y$10,IF(Anlage!I76&gt;Z$11,Z$11,Anlage!I76),IF($A76&gt;$Y$9,IF(Anlage!I76&gt;Z$10,Z$10,Anlage!I76),$Z$9)))))</f>
        <v>320</v>
      </c>
      <c r="J76" s="143">
        <f>IF($A76&gt;$Y$13,Anlage!J76,IF($A76&gt;$Y$12,IF(Anlage!J76&gt;AA$13,AA$13,Anlage!J76),IF($A76&gt;$Y$11,IF(Anlage!J76&gt;AA$12,AA$12,Anlage!J76),IF($A76&gt;$Y$10,IF(Anlage!J76&gt;AA$11,AA$11,Anlage!J76),IF($A76&gt;$Y$9,IF(Anlage!J76&gt;AA$10,AA$10,Anlage!J76),$Z$9)))))</f>
        <v>330</v>
      </c>
      <c r="K76" s="143">
        <f>IF($A76&gt;$Y$13,Anlage!K76,IF($A76&gt;$Y$12,IF(Anlage!K76&gt;AB$13,AB$13,Anlage!K76),IF($A76&gt;$Y$11,IF(Anlage!K76&gt;AB$12,AB$12,Anlage!K76),IF($A76&gt;$Y$10,IF(Anlage!K76&gt;AB$11,AB$11,Anlage!K76),IF($A76&gt;$Y$9,IF(Anlage!K76&gt;AB$10,AB$10,Anlage!K76),$Z$9)))))</f>
        <v>340</v>
      </c>
      <c r="L76" s="143">
        <f>IF($A76&gt;$Y$13,Anlage!L76,IF($A76&gt;$Y$12,IF(Anlage!L76&gt;AC$13,AC$13,Anlage!L76),IF($A76&gt;$Y$11,IF(Anlage!L76&gt;AC$12,AC$12,Anlage!L76),IF($A76&gt;$Y$10,IF(Anlage!L76&gt;AC$11,AC$11,Anlage!L76),IF($A76&gt;$Y$9,IF(Anlage!L76&gt;AC$10,AC$10,Anlage!L76),$Z$9)))))</f>
        <v>350</v>
      </c>
      <c r="M76" s="143">
        <f>IF($A76&gt;$Y$13,Anlage!M76,IF($A76&gt;$Y$12,IF(Anlage!M76&gt;AD$13,AD$13,Anlage!M76),IF($A76&gt;$Y$11,IF(Anlage!M76&gt;AD$12,AD$12,Anlage!M76),IF($A76&gt;$Y$10,IF(Anlage!M76&gt;AD$11,AD$11,Anlage!M76),IF($A76&gt;$Y$9,IF(Anlage!M76&gt;AD$10,AD$10,Anlage!M76),$Z$9)))))</f>
        <v>390</v>
      </c>
      <c r="N76" s="2">
        <f>IF($A76&gt;$Y$13,Anlage!N76,IF($A76&gt;$Y$12,IF(Anlage!N76&gt;Z$13,Z$13,Anlage!N76),IF($A76&gt;$Y$11,IF(Anlage!N76&gt;Z$12,Z$12,Anlage!N76),IF($A76&gt;$Y$10,IF(Anlage!N76&gt;Z$11,Z$11,Anlage!N76),IF($A76&gt;$Y$9,IF(Anlage!N76&gt;Z$10,Z$10,Anlage!N76),$Z$9)))))</f>
        <v>310</v>
      </c>
      <c r="O76" s="2">
        <f>IF($A76&gt;$Y$13,Anlage!O76,IF($A76&gt;$Y$12,IF(Anlage!O76&gt;AA$13,AA$13,Anlage!O76),IF($A76&gt;$Y$11,IF(Anlage!O76&gt;AA$12,AA$12,Anlage!O76),IF($A76&gt;$Y$10,IF(Anlage!O76&gt;AA$11,AA$11,Anlage!O76),IF($A76&gt;$Y$9,IF(Anlage!O76&gt;AA$10,AA$10,Anlage!O76),$Z$9)))))</f>
        <v>316</v>
      </c>
      <c r="P76" s="2">
        <f>IF($A76&gt;$Y$13,Anlage!P76,IF($A76&gt;$Y$12,IF(Anlage!P76&gt;AB$13,AB$13,Anlage!P76),IF($A76&gt;$Y$11,IF(Anlage!P76&gt;AB$12,AB$12,Anlage!P76),IF($A76&gt;$Y$10,IF(Anlage!P76&gt;AB$11,AB$11,Anlage!P76),IF($A76&gt;$Y$9,IF(Anlage!P76&gt;AB$10,AB$10,Anlage!P76),$Z$9)))))</f>
        <v>332</v>
      </c>
      <c r="Q76" s="2">
        <f>IF($A76&gt;$Y$13,Anlage!Q76,IF($A76&gt;$Y$12,IF(Anlage!Q76&gt;AC$13,AC$13,Anlage!Q76),IF($A76&gt;$Y$11,IF(Anlage!Q76&gt;AC$12,AC$12,Anlage!Q76),IF($A76&gt;$Y$10,IF(Anlage!Q76&gt;AC$11,AC$11,Anlage!Q76),IF($A76&gt;$Y$9,IF(Anlage!Q76&gt;AC$10,AC$10,Anlage!Q76),$Z$9)))))</f>
        <v>349</v>
      </c>
      <c r="R76" s="2">
        <f>IF($A76&gt;$Y$13,Anlage!R76,IF($A76&gt;$Y$12,IF(Anlage!R76&gt;AD$13,AD$13,Anlage!R76),IF($A76&gt;$Y$11,IF(Anlage!R76&gt;AD$12,AD$12,Anlage!R76),IF($A76&gt;$Y$10,IF(Anlage!R76&gt;AD$11,AD$11,Anlage!R76),IF($A76&gt;$Y$9,IF(Anlage!R76&gt;AD$10,AD$10,Anlage!R76),$Z$9)))))</f>
        <v>366</v>
      </c>
      <c r="S76" s="163">
        <f>IF($A76&gt;$Y$13,Anlage!S76,IF($A76&gt;$Y$12,IF(Anlage!S76&gt;Z$13,Z$13,Anlage!S76),IF($A76&gt;$Y$11,IF(Anlage!S76&gt;Z$12,Z$12,Anlage!S76),IF($A76&gt;$Y$10,IF(Anlage!S76&gt;Z$11,Z$11,Anlage!S76),IF($A76&gt;$Y$9,IF(Anlage!S76&gt;Z$10,Z$10,Anlage!S76),$Z$9)))))</f>
        <v>225</v>
      </c>
      <c r="T76" s="163">
        <f>IF($A76&gt;$Y$13,Anlage!T76,IF($A76&gt;$Y$12,IF(Anlage!T76&gt;AA$13,AA$13,Anlage!T76),IF($A76&gt;$Y$11,IF(Anlage!T76&gt;AA$12,AA$12,Anlage!T76),IF($A76&gt;$Y$10,IF(Anlage!T76&gt;AA$11,AA$11,Anlage!T76),IF($A76&gt;$Y$9,IF(Anlage!T76&gt;AA$10,AA$10,Anlage!T76),$Z$9)))))</f>
        <v>230</v>
      </c>
      <c r="U76" s="163">
        <f>IF($A76&gt;$Y$13,Anlage!U76,IF($A76&gt;$Y$12,IF(Anlage!U76&gt;AB$13,AB$13,Anlage!U76),IF($A76&gt;$Y$11,IF(Anlage!U76&gt;AB$12,AB$12,Anlage!U76),IF($A76&gt;$Y$10,IF(Anlage!U76&gt;AB$11,AB$11,Anlage!U76),IF($A76&gt;$Y$9,IF(Anlage!U76&gt;AB$10,AB$10,Anlage!U76),$Z$9)))))</f>
        <v>241</v>
      </c>
      <c r="V76" s="163">
        <f>IF($A76&gt;$Y$13,Anlage!V76,IF($A76&gt;$Y$12,IF(Anlage!V76&gt;AC$13,AC$13,Anlage!V76),IF($A76&gt;$Y$11,IF(Anlage!V76&gt;AC$12,AC$12,Anlage!V76),IF($A76&gt;$Y$10,IF(Anlage!V76&gt;AC$11,AC$11,Anlage!V76),IF($A76&gt;$Y$9,IF(Anlage!V76&gt;AC$10,AC$10,Anlage!V76),$Z$9)))))</f>
        <v>253</v>
      </c>
      <c r="W76" s="163">
        <f>IF($A76&gt;$Y$13,Anlage!W76,IF($A76&gt;$Y$12,IF(Anlage!W76&gt;AD$13,AD$13,Anlage!W76),IF($A76&gt;$Y$11,IF(Anlage!W76&gt;AD$12,AD$12,Anlage!W76),IF($A76&gt;$Y$10,IF(Anlage!W76&gt;AD$11,AD$11,Anlage!W76),IF($A76&gt;$Y$9,IF(Anlage!W76&gt;AD$10,AD$10,Anlage!W76),$Z$9)))))</f>
        <v>266</v>
      </c>
    </row>
    <row r="77" spans="1:23" hidden="1" x14ac:dyDescent="0.25">
      <c r="A77" s="323">
        <f>Eingabe!A122</f>
        <v>8901</v>
      </c>
      <c r="B77" s="355" t="s">
        <v>6</v>
      </c>
      <c r="C77" s="154">
        <f>Eingabe!D122</f>
        <v>9000</v>
      </c>
      <c r="D77" s="137">
        <f>IF($A77&gt;$Y$13,Anlage!D77,IF($A77&gt;$Y$12,IF(Anlage!D77&gt;Z$13,Z$13,Anlage!D77),IF($A77&gt;$Y$11,IF(Anlage!D77&gt;Z$12,Z$12,Anlage!D77),IF($A77&gt;$Y$10,IF(Anlage!D77&gt;Z$11,Z$11,Anlage!D77),IF($A77&gt;$Y$9,IF(Anlage!D77&gt;Z$10,Z$10,Anlage!D77),$Z$9)))))</f>
        <v>320</v>
      </c>
      <c r="E77" s="137">
        <f>IF($A77&gt;$Y$13,Anlage!E77,IF($A77&gt;$Y$12,IF(Anlage!E77&gt;AA$13,AA$13,Anlage!E77),IF($A77&gt;$Y$11,IF(Anlage!E77&gt;AA$12,AA$12,Anlage!E77),IF($A77&gt;$Y$10,IF(Anlage!E77&gt;AA$11,AA$11,Anlage!E77),IF($A77&gt;$Y$9,IF(Anlage!E77&gt;AA$10,AA$10,Anlage!E77),$Z$9)))))</f>
        <v>330</v>
      </c>
      <c r="F77" s="137">
        <f>IF($A77&gt;$Y$13,Anlage!F77,IF($A77&gt;$Y$12,IF(Anlage!F77&gt;AB$13,AB$13,Anlage!F77),IF($A77&gt;$Y$11,IF(Anlage!F77&gt;AB$12,AB$12,Anlage!F77),IF($A77&gt;$Y$10,IF(Anlage!F77&gt;AB$11,AB$11,Anlage!F77),IF($A77&gt;$Y$9,IF(Anlage!F77&gt;AB$10,AB$10,Anlage!F77),$Z$9)))))</f>
        <v>340</v>
      </c>
      <c r="G77" s="137">
        <f>IF($A77&gt;$Y$13,Anlage!G77,IF($A77&gt;$Y$12,IF(Anlage!G77&gt;AC$13,AC$13,Anlage!G77),IF($A77&gt;$Y$11,IF(Anlage!G77&gt;AC$12,AC$12,Anlage!G77),IF($A77&gt;$Y$10,IF(Anlage!G77&gt;AC$11,AC$11,Anlage!G77),IF($A77&gt;$Y$9,IF(Anlage!G77&gt;AC$10,AC$10,Anlage!G77),$Z$9)))))</f>
        <v>350</v>
      </c>
      <c r="H77" s="137">
        <f>IF($A77&gt;$Y$13,Anlage!H77,IF($A77&gt;$Y$12,IF(Anlage!H77&gt;AD$13,AD$13,Anlage!H77),IF($A77&gt;$Y$11,IF(Anlage!H77&gt;AD$12,AD$12,Anlage!H77),IF($A77&gt;$Y$10,IF(Anlage!H77&gt;AD$11,AD$11,Anlage!H77),IF($A77&gt;$Y$9,IF(Anlage!H77&gt;AD$10,AD$10,Anlage!H77),$Z$9)))))</f>
        <v>390</v>
      </c>
      <c r="I77" s="143">
        <f>IF($A77&gt;$Y$13,Anlage!I77,IF($A77&gt;$Y$12,IF(Anlage!I77&gt;Z$13,Z$13,Anlage!I77),IF($A77&gt;$Y$11,IF(Anlage!I77&gt;Z$12,Z$12,Anlage!I77),IF($A77&gt;$Y$10,IF(Anlage!I77&gt;Z$11,Z$11,Anlage!I77),IF($A77&gt;$Y$9,IF(Anlage!I77&gt;Z$10,Z$10,Anlage!I77),$Z$9)))))</f>
        <v>320</v>
      </c>
      <c r="J77" s="143">
        <f>IF($A77&gt;$Y$13,Anlage!J77,IF($A77&gt;$Y$12,IF(Anlage!J77&gt;AA$13,AA$13,Anlage!J77),IF($A77&gt;$Y$11,IF(Anlage!J77&gt;AA$12,AA$12,Anlage!J77),IF($A77&gt;$Y$10,IF(Anlage!J77&gt;AA$11,AA$11,Anlage!J77),IF($A77&gt;$Y$9,IF(Anlage!J77&gt;AA$10,AA$10,Anlage!J77),$Z$9)))))</f>
        <v>330</v>
      </c>
      <c r="K77" s="143">
        <f>IF($A77&gt;$Y$13,Anlage!K77,IF($A77&gt;$Y$12,IF(Anlage!K77&gt;AB$13,AB$13,Anlage!K77),IF($A77&gt;$Y$11,IF(Anlage!K77&gt;AB$12,AB$12,Anlage!K77),IF($A77&gt;$Y$10,IF(Anlage!K77&gt;AB$11,AB$11,Anlage!K77),IF($A77&gt;$Y$9,IF(Anlage!K77&gt;AB$10,AB$10,Anlage!K77),$Z$9)))))</f>
        <v>340</v>
      </c>
      <c r="L77" s="143">
        <f>IF($A77&gt;$Y$13,Anlage!L77,IF($A77&gt;$Y$12,IF(Anlage!L77&gt;AC$13,AC$13,Anlage!L77),IF($A77&gt;$Y$11,IF(Anlage!L77&gt;AC$12,AC$12,Anlage!L77),IF($A77&gt;$Y$10,IF(Anlage!L77&gt;AC$11,AC$11,Anlage!L77),IF($A77&gt;$Y$9,IF(Anlage!L77&gt;AC$10,AC$10,Anlage!L77),$Z$9)))))</f>
        <v>350</v>
      </c>
      <c r="M77" s="143">
        <f>IF($A77&gt;$Y$13,Anlage!M77,IF($A77&gt;$Y$12,IF(Anlage!M77&gt;AD$13,AD$13,Anlage!M77),IF($A77&gt;$Y$11,IF(Anlage!M77&gt;AD$12,AD$12,Anlage!M77),IF($A77&gt;$Y$10,IF(Anlage!M77&gt;AD$11,AD$11,Anlage!M77),IF($A77&gt;$Y$9,IF(Anlage!M77&gt;AD$10,AD$10,Anlage!M77),$Z$9)))))</f>
        <v>390</v>
      </c>
      <c r="N77" s="2">
        <f>IF($A77&gt;$Y$13,Anlage!N77,IF($A77&gt;$Y$12,IF(Anlage!N77&gt;Z$13,Z$13,Anlage!N77),IF($A77&gt;$Y$11,IF(Anlage!N77&gt;Z$12,Z$12,Anlage!N77),IF($A77&gt;$Y$10,IF(Anlage!N77&gt;Z$11,Z$11,Anlage!N77),IF($A77&gt;$Y$9,IF(Anlage!N77&gt;Z$10,Z$10,Anlage!N77),$Z$9)))))</f>
        <v>315</v>
      </c>
      <c r="O77" s="2">
        <f>IF($A77&gt;$Y$13,Anlage!O77,IF($A77&gt;$Y$12,IF(Anlage!O77&gt;AA$13,AA$13,Anlage!O77),IF($A77&gt;$Y$11,IF(Anlage!O77&gt;AA$12,AA$12,Anlage!O77),IF($A77&gt;$Y$10,IF(Anlage!O77&gt;AA$11,AA$11,Anlage!O77),IF($A77&gt;$Y$9,IF(Anlage!O77&gt;AA$10,AA$10,Anlage!O77),$Z$9)))))</f>
        <v>321</v>
      </c>
      <c r="P77" s="2">
        <f>IF($A77&gt;$Y$13,Anlage!P77,IF($A77&gt;$Y$12,IF(Anlage!P77&gt;AB$13,AB$13,Anlage!P77),IF($A77&gt;$Y$11,IF(Anlage!P77&gt;AB$12,AB$12,Anlage!P77),IF($A77&gt;$Y$10,IF(Anlage!P77&gt;AB$11,AB$11,Anlage!P77),IF($A77&gt;$Y$9,IF(Anlage!P77&gt;AB$10,AB$10,Anlage!P77),$Z$9)))))</f>
        <v>337</v>
      </c>
      <c r="Q77" s="2">
        <f>IF($A77&gt;$Y$13,Anlage!Q77,IF($A77&gt;$Y$12,IF(Anlage!Q77&gt;AC$13,AC$13,Anlage!Q77),IF($A77&gt;$Y$11,IF(Anlage!Q77&gt;AC$12,AC$12,Anlage!Q77),IF($A77&gt;$Y$10,IF(Anlage!Q77&gt;AC$11,AC$11,Anlage!Q77),IF($A77&gt;$Y$9,IF(Anlage!Q77&gt;AC$10,AC$10,Anlage!Q77),$Z$9)))))</f>
        <v>350</v>
      </c>
      <c r="R77" s="2">
        <f>IF($A77&gt;$Y$13,Anlage!R77,IF($A77&gt;$Y$12,IF(Anlage!R77&gt;AD$13,AD$13,Anlage!R77),IF($A77&gt;$Y$11,IF(Anlage!R77&gt;AD$12,AD$12,Anlage!R77),IF($A77&gt;$Y$10,IF(Anlage!R77&gt;AD$11,AD$11,Anlage!R77),IF($A77&gt;$Y$9,IF(Anlage!R77&gt;AD$10,AD$10,Anlage!R77),$Z$9)))))</f>
        <v>372</v>
      </c>
      <c r="S77" s="163">
        <f>IF($A77&gt;$Y$13,Anlage!S77,IF($A77&gt;$Y$12,IF(Anlage!S77&gt;Z$13,Z$13,Anlage!S77),IF($A77&gt;$Y$11,IF(Anlage!S77&gt;Z$12,Z$12,Anlage!S77),IF($A77&gt;$Y$10,IF(Anlage!S77&gt;Z$11,Z$11,Anlage!S77),IF($A77&gt;$Y$9,IF(Anlage!S77&gt;Z$10,Z$10,Anlage!S77),$Z$9)))))</f>
        <v>229</v>
      </c>
      <c r="T77" s="163">
        <f>IF($A77&gt;$Y$13,Anlage!T77,IF($A77&gt;$Y$12,IF(Anlage!T77&gt;AA$13,AA$13,Anlage!T77),IF($A77&gt;$Y$11,IF(Anlage!T77&gt;AA$12,AA$12,Anlage!T77),IF($A77&gt;$Y$10,IF(Anlage!T77&gt;AA$11,AA$11,Anlage!T77),IF($A77&gt;$Y$9,IF(Anlage!T77&gt;AA$10,AA$10,Anlage!T77),$Z$9)))))</f>
        <v>233</v>
      </c>
      <c r="U77" s="163">
        <f>IF($A77&gt;$Y$13,Anlage!U77,IF($A77&gt;$Y$12,IF(Anlage!U77&gt;AB$13,AB$13,Anlage!U77),IF($A77&gt;$Y$11,IF(Anlage!U77&gt;AB$12,AB$12,Anlage!U77),IF($A77&gt;$Y$10,IF(Anlage!U77&gt;AB$11,AB$11,Anlage!U77),IF($A77&gt;$Y$9,IF(Anlage!U77&gt;AB$10,AB$10,Anlage!U77),$Z$9)))))</f>
        <v>245</v>
      </c>
      <c r="V77" s="163">
        <f>IF($A77&gt;$Y$13,Anlage!V77,IF($A77&gt;$Y$12,IF(Anlage!V77&gt;AC$13,AC$13,Anlage!V77),IF($A77&gt;$Y$11,IF(Anlage!V77&gt;AC$12,AC$12,Anlage!V77),IF($A77&gt;$Y$10,IF(Anlage!V77&gt;AC$11,AC$11,Anlage!V77),IF($A77&gt;$Y$9,IF(Anlage!V77&gt;AC$10,AC$10,Anlage!V77),$Z$9)))))</f>
        <v>257</v>
      </c>
      <c r="W77" s="163">
        <f>IF($A77&gt;$Y$13,Anlage!W77,IF($A77&gt;$Y$12,IF(Anlage!W77&gt;AD$13,AD$13,Anlage!W77),IF($A77&gt;$Y$11,IF(Anlage!W77&gt;AD$12,AD$12,Anlage!W77),IF($A77&gt;$Y$10,IF(Anlage!W77&gt;AD$11,AD$11,Anlage!W77),IF($A77&gt;$Y$9,IF(Anlage!W77&gt;AD$10,AD$10,Anlage!W77),$Z$9)))))</f>
        <v>270</v>
      </c>
    </row>
    <row r="78" spans="1:23" hidden="1" x14ac:dyDescent="0.25">
      <c r="A78" s="323">
        <f>Eingabe!A123</f>
        <v>9001</v>
      </c>
      <c r="B78" s="355" t="s">
        <v>6</v>
      </c>
      <c r="C78" s="154">
        <f>Eingabe!D123</f>
        <v>9100</v>
      </c>
      <c r="D78" s="137">
        <f>IF($A78&gt;$Y$13,Anlage!D78,IF($A78&gt;$Y$12,IF(Anlage!D78&gt;Z$13,Z$13,Anlage!D78),IF($A78&gt;$Y$11,IF(Anlage!D78&gt;Z$12,Z$12,Anlage!D78),IF($A78&gt;$Y$10,IF(Anlage!D78&gt;Z$11,Z$11,Anlage!D78),IF($A78&gt;$Y$9,IF(Anlage!D78&gt;Z$10,Z$10,Anlage!D78),$Z$9)))))</f>
        <v>320</v>
      </c>
      <c r="E78" s="137">
        <f>IF($A78&gt;$Y$13,Anlage!E78,IF($A78&gt;$Y$12,IF(Anlage!E78&gt;AA$13,AA$13,Anlage!E78),IF($A78&gt;$Y$11,IF(Anlage!E78&gt;AA$12,AA$12,Anlage!E78),IF($A78&gt;$Y$10,IF(Anlage!E78&gt;AA$11,AA$11,Anlage!E78),IF($A78&gt;$Y$9,IF(Anlage!E78&gt;AA$10,AA$10,Anlage!E78),$Z$9)))))</f>
        <v>330</v>
      </c>
      <c r="F78" s="137">
        <f>IF($A78&gt;$Y$13,Anlage!F78,IF($A78&gt;$Y$12,IF(Anlage!F78&gt;AB$13,AB$13,Anlage!F78),IF($A78&gt;$Y$11,IF(Anlage!F78&gt;AB$12,AB$12,Anlage!F78),IF($A78&gt;$Y$10,IF(Anlage!F78&gt;AB$11,AB$11,Anlage!F78),IF($A78&gt;$Y$9,IF(Anlage!F78&gt;AB$10,AB$10,Anlage!F78),$Z$9)))))</f>
        <v>340</v>
      </c>
      <c r="G78" s="137">
        <f>IF($A78&gt;$Y$13,Anlage!G78,IF($A78&gt;$Y$12,IF(Anlage!G78&gt;AC$13,AC$13,Anlage!G78),IF($A78&gt;$Y$11,IF(Anlage!G78&gt;AC$12,AC$12,Anlage!G78),IF($A78&gt;$Y$10,IF(Anlage!G78&gt;AC$11,AC$11,Anlage!G78),IF($A78&gt;$Y$9,IF(Anlage!G78&gt;AC$10,AC$10,Anlage!G78),$Z$9)))))</f>
        <v>350</v>
      </c>
      <c r="H78" s="137">
        <f>IF($A78&gt;$Y$13,Anlage!H78,IF($A78&gt;$Y$12,IF(Anlage!H78&gt;AD$13,AD$13,Anlage!H78),IF($A78&gt;$Y$11,IF(Anlage!H78&gt;AD$12,AD$12,Anlage!H78),IF($A78&gt;$Y$10,IF(Anlage!H78&gt;AD$11,AD$11,Anlage!H78),IF($A78&gt;$Y$9,IF(Anlage!H78&gt;AD$10,AD$10,Anlage!H78),$Z$9)))))</f>
        <v>390</v>
      </c>
      <c r="I78" s="143">
        <f>IF($A78&gt;$Y$13,Anlage!I78,IF($A78&gt;$Y$12,IF(Anlage!I78&gt;Z$13,Z$13,Anlage!I78),IF($A78&gt;$Y$11,IF(Anlage!I78&gt;Z$12,Z$12,Anlage!I78),IF($A78&gt;$Y$10,IF(Anlage!I78&gt;Z$11,Z$11,Anlage!I78),IF($A78&gt;$Y$9,IF(Anlage!I78&gt;Z$10,Z$10,Anlage!I78),$Z$9)))))</f>
        <v>320</v>
      </c>
      <c r="J78" s="143">
        <f>IF($A78&gt;$Y$13,Anlage!J78,IF($A78&gt;$Y$12,IF(Anlage!J78&gt;AA$13,AA$13,Anlage!J78),IF($A78&gt;$Y$11,IF(Anlage!J78&gt;AA$12,AA$12,Anlage!J78),IF($A78&gt;$Y$10,IF(Anlage!J78&gt;AA$11,AA$11,Anlage!J78),IF($A78&gt;$Y$9,IF(Anlage!J78&gt;AA$10,AA$10,Anlage!J78),$Z$9)))))</f>
        <v>330</v>
      </c>
      <c r="K78" s="143">
        <f>IF($A78&gt;$Y$13,Anlage!K78,IF($A78&gt;$Y$12,IF(Anlage!K78&gt;AB$13,AB$13,Anlage!K78),IF($A78&gt;$Y$11,IF(Anlage!K78&gt;AB$12,AB$12,Anlage!K78),IF($A78&gt;$Y$10,IF(Anlage!K78&gt;AB$11,AB$11,Anlage!K78),IF($A78&gt;$Y$9,IF(Anlage!K78&gt;AB$10,AB$10,Anlage!K78),$Z$9)))))</f>
        <v>340</v>
      </c>
      <c r="L78" s="143">
        <f>IF($A78&gt;$Y$13,Anlage!L78,IF($A78&gt;$Y$12,IF(Anlage!L78&gt;AC$13,AC$13,Anlage!L78),IF($A78&gt;$Y$11,IF(Anlage!L78&gt;AC$12,AC$12,Anlage!L78),IF($A78&gt;$Y$10,IF(Anlage!L78&gt;AC$11,AC$11,Anlage!L78),IF($A78&gt;$Y$9,IF(Anlage!L78&gt;AC$10,AC$10,Anlage!L78),$Z$9)))))</f>
        <v>350</v>
      </c>
      <c r="M78" s="143">
        <f>IF($A78&gt;$Y$13,Anlage!M78,IF($A78&gt;$Y$12,IF(Anlage!M78&gt;AD$13,AD$13,Anlage!M78),IF($A78&gt;$Y$11,IF(Anlage!M78&gt;AD$12,AD$12,Anlage!M78),IF($A78&gt;$Y$10,IF(Anlage!M78&gt;AD$11,AD$11,Anlage!M78),IF($A78&gt;$Y$9,IF(Anlage!M78&gt;AD$10,AD$10,Anlage!M78),$Z$9)))))</f>
        <v>390</v>
      </c>
      <c r="N78" s="2">
        <f>IF($A78&gt;$Y$13,Anlage!N78,IF($A78&gt;$Y$12,IF(Anlage!N78&gt;Z$13,Z$13,Anlage!N78),IF($A78&gt;$Y$11,IF(Anlage!N78&gt;Z$12,Z$12,Anlage!N78),IF($A78&gt;$Y$10,IF(Anlage!N78&gt;Z$11,Z$11,Anlage!N78),IF($A78&gt;$Y$9,IF(Anlage!N78&gt;Z$10,Z$10,Anlage!N78),$Z$9)))))</f>
        <v>320</v>
      </c>
      <c r="O78" s="2">
        <f>IF($A78&gt;$Y$13,Anlage!O78,IF($A78&gt;$Y$12,IF(Anlage!O78&gt;AA$13,AA$13,Anlage!O78),IF($A78&gt;$Y$11,IF(Anlage!O78&gt;AA$12,AA$12,Anlage!O78),IF($A78&gt;$Y$10,IF(Anlage!O78&gt;AA$11,AA$11,Anlage!O78),IF($A78&gt;$Y$9,IF(Anlage!O78&gt;AA$10,AA$10,Anlage!O78),$Z$9)))))</f>
        <v>326</v>
      </c>
      <c r="P78" s="2">
        <f>IF($A78&gt;$Y$13,Anlage!P78,IF($A78&gt;$Y$12,IF(Anlage!P78&gt;AB$13,AB$13,Anlage!P78),IF($A78&gt;$Y$11,IF(Anlage!P78&gt;AB$12,AB$12,Anlage!P78),IF($A78&gt;$Y$10,IF(Anlage!P78&gt;AB$11,AB$11,Anlage!P78),IF($A78&gt;$Y$9,IF(Anlage!P78&gt;AB$10,AB$10,Anlage!P78),$Z$9)))))</f>
        <v>340</v>
      </c>
      <c r="Q78" s="2">
        <f>IF($A78&gt;$Y$13,Anlage!Q78,IF($A78&gt;$Y$12,IF(Anlage!Q78&gt;AC$13,AC$13,Anlage!Q78),IF($A78&gt;$Y$11,IF(Anlage!Q78&gt;AC$12,AC$12,Anlage!Q78),IF($A78&gt;$Y$10,IF(Anlage!Q78&gt;AC$11,AC$11,Anlage!Q78),IF($A78&gt;$Y$9,IF(Anlage!Q78&gt;AC$10,AC$10,Anlage!Q78),$Z$9)))))</f>
        <v>350</v>
      </c>
      <c r="R78" s="2">
        <f>IF($A78&gt;$Y$13,Anlage!R78,IF($A78&gt;$Y$12,IF(Anlage!R78&gt;AD$13,AD$13,Anlage!R78),IF($A78&gt;$Y$11,IF(Anlage!R78&gt;AD$12,AD$12,Anlage!R78),IF($A78&gt;$Y$10,IF(Anlage!R78&gt;AD$11,AD$11,Anlage!R78),IF($A78&gt;$Y$9,IF(Anlage!R78&gt;AD$10,AD$10,Anlage!R78),$Z$9)))))</f>
        <v>378</v>
      </c>
      <c r="S78" s="163">
        <f>IF($A78&gt;$Y$13,Anlage!S78,IF($A78&gt;$Y$12,IF(Anlage!S78&gt;Z$13,Z$13,Anlage!S78),IF($A78&gt;$Y$11,IF(Anlage!S78&gt;Z$12,Z$12,Anlage!S78),IF($A78&gt;$Y$10,IF(Anlage!S78&gt;Z$11,Z$11,Anlage!S78),IF($A78&gt;$Y$9,IF(Anlage!S78&gt;Z$10,Z$10,Anlage!S78),$Z$9)))))</f>
        <v>233</v>
      </c>
      <c r="T78" s="163">
        <f>IF($A78&gt;$Y$13,Anlage!T78,IF($A78&gt;$Y$12,IF(Anlage!T78&gt;AA$13,AA$13,Anlage!T78),IF($A78&gt;$Y$11,IF(Anlage!T78&gt;AA$12,AA$12,Anlage!T78),IF($A78&gt;$Y$10,IF(Anlage!T78&gt;AA$11,AA$11,Anlage!T78),IF($A78&gt;$Y$9,IF(Anlage!T78&gt;AA$10,AA$10,Anlage!T78),$Z$9)))))</f>
        <v>237</v>
      </c>
      <c r="U78" s="163">
        <f>IF($A78&gt;$Y$13,Anlage!U78,IF($A78&gt;$Y$12,IF(Anlage!U78&gt;AB$13,AB$13,Anlage!U78),IF($A78&gt;$Y$11,IF(Anlage!U78&gt;AB$12,AB$12,Anlage!U78),IF($A78&gt;$Y$10,IF(Anlage!U78&gt;AB$11,AB$11,Anlage!U78),IF($A78&gt;$Y$9,IF(Anlage!U78&gt;AB$10,AB$10,Anlage!U78),$Z$9)))))</f>
        <v>249</v>
      </c>
      <c r="V78" s="163">
        <f>IF($A78&gt;$Y$13,Anlage!V78,IF($A78&gt;$Y$12,IF(Anlage!V78&gt;AC$13,AC$13,Anlage!V78),IF($A78&gt;$Y$11,IF(Anlage!V78&gt;AC$12,AC$12,Anlage!V78),IF($A78&gt;$Y$10,IF(Anlage!V78&gt;AC$11,AC$11,Anlage!V78),IF($A78&gt;$Y$9,IF(Anlage!V78&gt;AC$10,AC$10,Anlage!V78),$Z$9)))))</f>
        <v>261</v>
      </c>
      <c r="W78" s="163">
        <f>IF($A78&gt;$Y$13,Anlage!W78,IF($A78&gt;$Y$12,IF(Anlage!W78&gt;AD$13,AD$13,Anlage!W78),IF($A78&gt;$Y$11,IF(Anlage!W78&gt;AD$12,AD$12,Anlage!W78),IF($A78&gt;$Y$10,IF(Anlage!W78&gt;AD$11,AD$11,Anlage!W78),IF($A78&gt;$Y$9,IF(Anlage!W78&gt;AD$10,AD$10,Anlage!W78),$Z$9)))))</f>
        <v>275</v>
      </c>
    </row>
    <row r="79" spans="1:23" hidden="1" x14ac:dyDescent="0.25">
      <c r="A79" s="323">
        <f>Eingabe!A124</f>
        <v>9101</v>
      </c>
      <c r="B79" s="355" t="s">
        <v>6</v>
      </c>
      <c r="C79" s="154">
        <f>Eingabe!D124</f>
        <v>9200</v>
      </c>
      <c r="D79" s="137">
        <f>IF($A79&gt;$Y$13,Anlage!D79,IF($A79&gt;$Y$12,IF(Anlage!D79&gt;Z$13,Z$13,Anlage!D79),IF($A79&gt;$Y$11,IF(Anlage!D79&gt;Z$12,Z$12,Anlage!D79),IF($A79&gt;$Y$10,IF(Anlage!D79&gt;Z$11,Z$11,Anlage!D79),IF($A79&gt;$Y$9,IF(Anlage!D79&gt;Z$10,Z$10,Anlage!D79),$Z$9)))))</f>
        <v>320</v>
      </c>
      <c r="E79" s="137">
        <f>IF($A79&gt;$Y$13,Anlage!E79,IF($A79&gt;$Y$12,IF(Anlage!E79&gt;AA$13,AA$13,Anlage!E79),IF($A79&gt;$Y$11,IF(Anlage!E79&gt;AA$12,AA$12,Anlage!E79),IF($A79&gt;$Y$10,IF(Anlage!E79&gt;AA$11,AA$11,Anlage!E79),IF($A79&gt;$Y$9,IF(Anlage!E79&gt;AA$10,AA$10,Anlage!E79),$Z$9)))))</f>
        <v>330</v>
      </c>
      <c r="F79" s="137">
        <f>IF($A79&gt;$Y$13,Anlage!F79,IF($A79&gt;$Y$12,IF(Anlage!F79&gt;AB$13,AB$13,Anlage!F79),IF($A79&gt;$Y$11,IF(Anlage!F79&gt;AB$12,AB$12,Anlage!F79),IF($A79&gt;$Y$10,IF(Anlage!F79&gt;AB$11,AB$11,Anlage!F79),IF($A79&gt;$Y$9,IF(Anlage!F79&gt;AB$10,AB$10,Anlage!F79),$Z$9)))))</f>
        <v>340</v>
      </c>
      <c r="G79" s="137">
        <f>IF($A79&gt;$Y$13,Anlage!G79,IF($A79&gt;$Y$12,IF(Anlage!G79&gt;AC$13,AC$13,Anlage!G79),IF($A79&gt;$Y$11,IF(Anlage!G79&gt;AC$12,AC$12,Anlage!G79),IF($A79&gt;$Y$10,IF(Anlage!G79&gt;AC$11,AC$11,Anlage!G79),IF($A79&gt;$Y$9,IF(Anlage!G79&gt;AC$10,AC$10,Anlage!G79),$Z$9)))))</f>
        <v>350</v>
      </c>
      <c r="H79" s="137">
        <f>IF($A79&gt;$Y$13,Anlage!H79,IF($A79&gt;$Y$12,IF(Anlage!H79&gt;AD$13,AD$13,Anlage!H79),IF($A79&gt;$Y$11,IF(Anlage!H79&gt;AD$12,AD$12,Anlage!H79),IF($A79&gt;$Y$10,IF(Anlage!H79&gt;AD$11,AD$11,Anlage!H79),IF($A79&gt;$Y$9,IF(Anlage!H79&gt;AD$10,AD$10,Anlage!H79),$Z$9)))))</f>
        <v>390</v>
      </c>
      <c r="I79" s="143">
        <f>IF($A79&gt;$Y$13,Anlage!I79,IF($A79&gt;$Y$12,IF(Anlage!I79&gt;Z$13,Z$13,Anlage!I79),IF($A79&gt;$Y$11,IF(Anlage!I79&gt;Z$12,Z$12,Anlage!I79),IF($A79&gt;$Y$10,IF(Anlage!I79&gt;Z$11,Z$11,Anlage!I79),IF($A79&gt;$Y$9,IF(Anlage!I79&gt;Z$10,Z$10,Anlage!I79),$Z$9)))))</f>
        <v>320</v>
      </c>
      <c r="J79" s="143">
        <f>IF($A79&gt;$Y$13,Anlage!J79,IF($A79&gt;$Y$12,IF(Anlage!J79&gt;AA$13,AA$13,Anlage!J79),IF($A79&gt;$Y$11,IF(Anlage!J79&gt;AA$12,AA$12,Anlage!J79),IF($A79&gt;$Y$10,IF(Anlage!J79&gt;AA$11,AA$11,Anlage!J79),IF($A79&gt;$Y$9,IF(Anlage!J79&gt;AA$10,AA$10,Anlage!J79),$Z$9)))))</f>
        <v>330</v>
      </c>
      <c r="K79" s="143">
        <f>IF($A79&gt;$Y$13,Anlage!K79,IF($A79&gt;$Y$12,IF(Anlage!K79&gt;AB$13,AB$13,Anlage!K79),IF($A79&gt;$Y$11,IF(Anlage!K79&gt;AB$12,AB$12,Anlage!K79),IF($A79&gt;$Y$10,IF(Anlage!K79&gt;AB$11,AB$11,Anlage!K79),IF($A79&gt;$Y$9,IF(Anlage!K79&gt;AB$10,AB$10,Anlage!K79),$Z$9)))))</f>
        <v>340</v>
      </c>
      <c r="L79" s="143">
        <f>IF($A79&gt;$Y$13,Anlage!L79,IF($A79&gt;$Y$12,IF(Anlage!L79&gt;AC$13,AC$13,Anlage!L79),IF($A79&gt;$Y$11,IF(Anlage!L79&gt;AC$12,AC$12,Anlage!L79),IF($A79&gt;$Y$10,IF(Anlage!L79&gt;AC$11,AC$11,Anlage!L79),IF($A79&gt;$Y$9,IF(Anlage!L79&gt;AC$10,AC$10,Anlage!L79),$Z$9)))))</f>
        <v>350</v>
      </c>
      <c r="M79" s="143">
        <f>IF($A79&gt;$Y$13,Anlage!M79,IF($A79&gt;$Y$12,IF(Anlage!M79&gt;AD$13,AD$13,Anlage!M79),IF($A79&gt;$Y$11,IF(Anlage!M79&gt;AD$12,AD$12,Anlage!M79),IF($A79&gt;$Y$10,IF(Anlage!M79&gt;AD$11,AD$11,Anlage!M79),IF($A79&gt;$Y$9,IF(Anlage!M79&gt;AD$10,AD$10,Anlage!M79),$Z$9)))))</f>
        <v>390</v>
      </c>
      <c r="N79" s="2">
        <f>IF($A79&gt;$Y$13,Anlage!N79,IF($A79&gt;$Y$12,IF(Anlage!N79&gt;Z$13,Z$13,Anlage!N79),IF($A79&gt;$Y$11,IF(Anlage!N79&gt;Z$12,Z$12,Anlage!N79),IF($A79&gt;$Y$10,IF(Anlage!N79&gt;Z$11,Z$11,Anlage!N79),IF($A79&gt;$Y$9,IF(Anlage!N79&gt;Z$10,Z$10,Anlage!N79),$Z$9)))))</f>
        <v>320</v>
      </c>
      <c r="O79" s="2">
        <f>IF($A79&gt;$Y$13,Anlage!O79,IF($A79&gt;$Y$12,IF(Anlage!O79&gt;AA$13,AA$13,Anlage!O79),IF($A79&gt;$Y$11,IF(Anlage!O79&gt;AA$12,AA$12,Anlage!O79),IF($A79&gt;$Y$10,IF(Anlage!O79&gt;AA$11,AA$11,Anlage!O79),IF($A79&gt;$Y$9,IF(Anlage!O79&gt;AA$10,AA$10,Anlage!O79),$Z$9)))))</f>
        <v>330</v>
      </c>
      <c r="P79" s="2">
        <f>IF($A79&gt;$Y$13,Anlage!P79,IF($A79&gt;$Y$12,IF(Anlage!P79&gt;AB$13,AB$13,Anlage!P79),IF($A79&gt;$Y$11,IF(Anlage!P79&gt;AB$12,AB$12,Anlage!P79),IF($A79&gt;$Y$10,IF(Anlage!P79&gt;AB$11,AB$11,Anlage!P79),IF($A79&gt;$Y$9,IF(Anlage!P79&gt;AB$10,AB$10,Anlage!P79),$Z$9)))))</f>
        <v>340</v>
      </c>
      <c r="Q79" s="2">
        <f>IF($A79&gt;$Y$13,Anlage!Q79,IF($A79&gt;$Y$12,IF(Anlage!Q79&gt;AC$13,AC$13,Anlage!Q79),IF($A79&gt;$Y$11,IF(Anlage!Q79&gt;AC$12,AC$12,Anlage!Q79),IF($A79&gt;$Y$10,IF(Anlage!Q79&gt;AC$11,AC$11,Anlage!Q79),IF($A79&gt;$Y$9,IF(Anlage!Q79&gt;AC$10,AC$10,Anlage!Q79),$Z$9)))))</f>
        <v>350</v>
      </c>
      <c r="R79" s="2">
        <f>IF($A79&gt;$Y$13,Anlage!R79,IF($A79&gt;$Y$12,IF(Anlage!R79&gt;AD$13,AD$13,Anlage!R79),IF($A79&gt;$Y$11,IF(Anlage!R79&gt;AD$12,AD$12,Anlage!R79),IF($A79&gt;$Y$10,IF(Anlage!R79&gt;AD$11,AD$11,Anlage!R79),IF($A79&gt;$Y$9,IF(Anlage!R79&gt;AD$10,AD$10,Anlage!R79),$Z$9)))))</f>
        <v>384</v>
      </c>
      <c r="S79" s="163">
        <f>IF($A79&gt;$Y$13,Anlage!S79,IF($A79&gt;$Y$12,IF(Anlage!S79&gt;Z$13,Z$13,Anlage!S79),IF($A79&gt;$Y$11,IF(Anlage!S79&gt;Z$12,Z$12,Anlage!S79),IF($A79&gt;$Y$10,IF(Anlage!S79&gt;Z$11,Z$11,Anlage!S79),IF($A79&gt;$Y$9,IF(Anlage!S79&gt;Z$10,Z$10,Anlage!S79),$Z$9)))))</f>
        <v>237</v>
      </c>
      <c r="T79" s="163">
        <f>IF($A79&gt;$Y$13,Anlage!T79,IF($A79&gt;$Y$12,IF(Anlage!T79&gt;AA$13,AA$13,Anlage!T79),IF($A79&gt;$Y$11,IF(Anlage!T79&gt;AA$12,AA$12,Anlage!T79),IF($A79&gt;$Y$10,IF(Anlage!T79&gt;AA$11,AA$11,Anlage!T79),IF($A79&gt;$Y$9,IF(Anlage!T79&gt;AA$10,AA$10,Anlage!T79),$Z$9)))))</f>
        <v>241</v>
      </c>
      <c r="U79" s="163">
        <f>IF($A79&gt;$Y$13,Anlage!U79,IF($A79&gt;$Y$12,IF(Anlage!U79&gt;AB$13,AB$13,Anlage!U79),IF($A79&gt;$Y$11,IF(Anlage!U79&gt;AB$12,AB$12,Anlage!U79),IF($A79&gt;$Y$10,IF(Anlage!U79&gt;AB$11,AB$11,Anlage!U79),IF($A79&gt;$Y$9,IF(Anlage!U79&gt;AB$10,AB$10,Anlage!U79),$Z$9)))))</f>
        <v>253</v>
      </c>
      <c r="V79" s="163">
        <f>IF($A79&gt;$Y$13,Anlage!V79,IF($A79&gt;$Y$12,IF(Anlage!V79&gt;AC$13,AC$13,Anlage!V79),IF($A79&gt;$Y$11,IF(Anlage!V79&gt;AC$12,AC$12,Anlage!V79),IF($A79&gt;$Y$10,IF(Anlage!V79&gt;AC$11,AC$11,Anlage!V79),IF($A79&gt;$Y$9,IF(Anlage!V79&gt;AC$10,AC$10,Anlage!V79),$Z$9)))))</f>
        <v>266</v>
      </c>
      <c r="W79" s="163">
        <f>IF($A79&gt;$Y$13,Anlage!W79,IF($A79&gt;$Y$12,IF(Anlage!W79&gt;AD$13,AD$13,Anlage!W79),IF($A79&gt;$Y$11,IF(Anlage!W79&gt;AD$12,AD$12,Anlage!W79),IF($A79&gt;$Y$10,IF(Anlage!W79&gt;AD$11,AD$11,Anlage!W79),IF($A79&gt;$Y$9,IF(Anlage!W79&gt;AD$10,AD$10,Anlage!W79),$Z$9)))))</f>
        <v>279</v>
      </c>
    </row>
    <row r="80" spans="1:23" hidden="1" x14ac:dyDescent="0.25">
      <c r="A80" s="323">
        <f>Eingabe!A125</f>
        <v>9201</v>
      </c>
      <c r="B80" s="355" t="s">
        <v>6</v>
      </c>
      <c r="C80" s="154">
        <f>Eingabe!D125</f>
        <v>9300</v>
      </c>
      <c r="D80" s="137">
        <f>IF($A80&gt;$Y$13,Anlage!D80,IF($A80&gt;$Y$12,IF(Anlage!D80&gt;Z$13,Z$13,Anlage!D80),IF($A80&gt;$Y$11,IF(Anlage!D80&gt;Z$12,Z$12,Anlage!D80),IF($A80&gt;$Y$10,IF(Anlage!D80&gt;Z$11,Z$11,Anlage!D80),IF($A80&gt;$Y$9,IF(Anlage!D80&gt;Z$10,Z$10,Anlage!D80),$Z$9)))))</f>
        <v>320</v>
      </c>
      <c r="E80" s="137">
        <f>IF($A80&gt;$Y$13,Anlage!E80,IF($A80&gt;$Y$12,IF(Anlage!E80&gt;AA$13,AA$13,Anlage!E80),IF($A80&gt;$Y$11,IF(Anlage!E80&gt;AA$12,AA$12,Anlage!E80),IF($A80&gt;$Y$10,IF(Anlage!E80&gt;AA$11,AA$11,Anlage!E80),IF($A80&gt;$Y$9,IF(Anlage!E80&gt;AA$10,AA$10,Anlage!E80),$Z$9)))))</f>
        <v>330</v>
      </c>
      <c r="F80" s="137">
        <f>IF($A80&gt;$Y$13,Anlage!F80,IF($A80&gt;$Y$12,IF(Anlage!F80&gt;AB$13,AB$13,Anlage!F80),IF($A80&gt;$Y$11,IF(Anlage!F80&gt;AB$12,AB$12,Anlage!F80),IF($A80&gt;$Y$10,IF(Anlage!F80&gt;AB$11,AB$11,Anlage!F80),IF($A80&gt;$Y$9,IF(Anlage!F80&gt;AB$10,AB$10,Anlage!F80),$Z$9)))))</f>
        <v>340</v>
      </c>
      <c r="G80" s="137">
        <f>IF($A80&gt;$Y$13,Anlage!G80,IF($A80&gt;$Y$12,IF(Anlage!G80&gt;AC$13,AC$13,Anlage!G80),IF($A80&gt;$Y$11,IF(Anlage!G80&gt;AC$12,AC$12,Anlage!G80),IF($A80&gt;$Y$10,IF(Anlage!G80&gt;AC$11,AC$11,Anlage!G80),IF($A80&gt;$Y$9,IF(Anlage!G80&gt;AC$10,AC$10,Anlage!G80),$Z$9)))))</f>
        <v>350</v>
      </c>
      <c r="H80" s="137">
        <f>IF($A80&gt;$Y$13,Anlage!H80,IF($A80&gt;$Y$12,IF(Anlage!H80&gt;AD$13,AD$13,Anlage!H80),IF($A80&gt;$Y$11,IF(Anlage!H80&gt;AD$12,AD$12,Anlage!H80),IF($A80&gt;$Y$10,IF(Anlage!H80&gt;AD$11,AD$11,Anlage!H80),IF($A80&gt;$Y$9,IF(Anlage!H80&gt;AD$10,AD$10,Anlage!H80),$Z$9)))))</f>
        <v>390</v>
      </c>
      <c r="I80" s="143">
        <f>IF($A80&gt;$Y$13,Anlage!I80,IF($A80&gt;$Y$12,IF(Anlage!I80&gt;Z$13,Z$13,Anlage!I80),IF($A80&gt;$Y$11,IF(Anlage!I80&gt;Z$12,Z$12,Anlage!I80),IF($A80&gt;$Y$10,IF(Anlage!I80&gt;Z$11,Z$11,Anlage!I80),IF($A80&gt;$Y$9,IF(Anlage!I80&gt;Z$10,Z$10,Anlage!I80),$Z$9)))))</f>
        <v>320</v>
      </c>
      <c r="J80" s="143">
        <f>IF($A80&gt;$Y$13,Anlage!J80,IF($A80&gt;$Y$12,IF(Anlage!J80&gt;AA$13,AA$13,Anlage!J80),IF($A80&gt;$Y$11,IF(Anlage!J80&gt;AA$12,AA$12,Anlage!J80),IF($A80&gt;$Y$10,IF(Anlage!J80&gt;AA$11,AA$11,Anlage!J80),IF($A80&gt;$Y$9,IF(Anlage!J80&gt;AA$10,AA$10,Anlage!J80),$Z$9)))))</f>
        <v>330</v>
      </c>
      <c r="K80" s="143">
        <f>IF($A80&gt;$Y$13,Anlage!K80,IF($A80&gt;$Y$12,IF(Anlage!K80&gt;AB$13,AB$13,Anlage!K80),IF($A80&gt;$Y$11,IF(Anlage!K80&gt;AB$12,AB$12,Anlage!K80),IF($A80&gt;$Y$10,IF(Anlage!K80&gt;AB$11,AB$11,Anlage!K80),IF($A80&gt;$Y$9,IF(Anlage!K80&gt;AB$10,AB$10,Anlage!K80),$Z$9)))))</f>
        <v>340</v>
      </c>
      <c r="L80" s="143">
        <f>IF($A80&gt;$Y$13,Anlage!L80,IF($A80&gt;$Y$12,IF(Anlage!L80&gt;AC$13,AC$13,Anlage!L80),IF($A80&gt;$Y$11,IF(Anlage!L80&gt;AC$12,AC$12,Anlage!L80),IF($A80&gt;$Y$10,IF(Anlage!L80&gt;AC$11,AC$11,Anlage!L80),IF($A80&gt;$Y$9,IF(Anlage!L80&gt;AC$10,AC$10,Anlage!L80),$Z$9)))))</f>
        <v>350</v>
      </c>
      <c r="M80" s="143">
        <f>IF($A80&gt;$Y$13,Anlage!M80,IF($A80&gt;$Y$12,IF(Anlage!M80&gt;AD$13,AD$13,Anlage!M80),IF($A80&gt;$Y$11,IF(Anlage!M80&gt;AD$12,AD$12,Anlage!M80),IF($A80&gt;$Y$10,IF(Anlage!M80&gt;AD$11,AD$11,Anlage!M80),IF($A80&gt;$Y$9,IF(Anlage!M80&gt;AD$10,AD$10,Anlage!M80),$Z$9)))))</f>
        <v>390</v>
      </c>
      <c r="N80" s="2">
        <f>IF($A80&gt;$Y$13,Anlage!N80,IF($A80&gt;$Y$12,IF(Anlage!N80&gt;Z$13,Z$13,Anlage!N80),IF($A80&gt;$Y$11,IF(Anlage!N80&gt;Z$12,Z$12,Anlage!N80),IF($A80&gt;$Y$10,IF(Anlage!N80&gt;Z$11,Z$11,Anlage!N80),IF($A80&gt;$Y$9,IF(Anlage!N80&gt;Z$10,Z$10,Anlage!N80),$Z$9)))))</f>
        <v>320</v>
      </c>
      <c r="O80" s="2">
        <f>IF($A80&gt;$Y$13,Anlage!O80,IF($A80&gt;$Y$12,IF(Anlage!O80&gt;AA$13,AA$13,Anlage!O80),IF($A80&gt;$Y$11,IF(Anlage!O80&gt;AA$12,AA$12,Anlage!O80),IF($A80&gt;$Y$10,IF(Anlage!O80&gt;AA$11,AA$11,Anlage!O80),IF($A80&gt;$Y$9,IF(Anlage!O80&gt;AA$10,AA$10,Anlage!O80),$Z$9)))))</f>
        <v>330</v>
      </c>
      <c r="P80" s="2">
        <f>IF($A80&gt;$Y$13,Anlage!P80,IF($A80&gt;$Y$12,IF(Anlage!P80&gt;AB$13,AB$13,Anlage!P80),IF($A80&gt;$Y$11,IF(Anlage!P80&gt;AB$12,AB$12,Anlage!P80),IF($A80&gt;$Y$10,IF(Anlage!P80&gt;AB$11,AB$11,Anlage!P80),IF($A80&gt;$Y$9,IF(Anlage!P80&gt;AB$10,AB$10,Anlage!P80),$Z$9)))))</f>
        <v>340</v>
      </c>
      <c r="Q80" s="2">
        <f>IF($A80&gt;$Y$13,Anlage!Q80,IF($A80&gt;$Y$12,IF(Anlage!Q80&gt;AC$13,AC$13,Anlage!Q80),IF($A80&gt;$Y$11,IF(Anlage!Q80&gt;AC$12,AC$12,Anlage!Q80),IF($A80&gt;$Y$10,IF(Anlage!Q80&gt;AC$11,AC$11,Anlage!Q80),IF($A80&gt;$Y$9,IF(Anlage!Q80&gt;AC$10,AC$10,Anlage!Q80),$Z$9)))))</f>
        <v>350</v>
      </c>
      <c r="R80" s="2">
        <f>IF($A80&gt;$Y$13,Anlage!R80,IF($A80&gt;$Y$12,IF(Anlage!R80&gt;AD$13,AD$13,Anlage!R80),IF($A80&gt;$Y$11,IF(Anlage!R80&gt;AD$12,AD$12,Anlage!R80),IF($A80&gt;$Y$10,IF(Anlage!R80&gt;AD$11,AD$11,Anlage!R80),IF($A80&gt;$Y$9,IF(Anlage!R80&gt;AD$10,AD$10,Anlage!R80),$Z$9)))))</f>
        <v>390</v>
      </c>
      <c r="S80" s="163">
        <f>IF($A80&gt;$Y$13,Anlage!S80,IF($A80&gt;$Y$12,IF(Anlage!S80&gt;Z$13,Z$13,Anlage!S80),IF($A80&gt;$Y$11,IF(Anlage!S80&gt;Z$12,Z$12,Anlage!S80),IF($A80&gt;$Y$10,IF(Anlage!S80&gt;Z$11,Z$11,Anlage!S80),IF($A80&gt;$Y$9,IF(Anlage!S80&gt;Z$10,Z$10,Anlage!S80),$Z$9)))))</f>
        <v>240</v>
      </c>
      <c r="T80" s="163">
        <f>IF($A80&gt;$Y$13,Anlage!T80,IF($A80&gt;$Y$12,IF(Anlage!T80&gt;AA$13,AA$13,Anlage!T80),IF($A80&gt;$Y$11,IF(Anlage!T80&gt;AA$12,AA$12,Anlage!T80),IF($A80&gt;$Y$10,IF(Anlage!T80&gt;AA$11,AA$11,Anlage!T80),IF($A80&gt;$Y$9,IF(Anlage!T80&gt;AA$10,AA$10,Anlage!T80),$Z$9)))))</f>
        <v>245</v>
      </c>
      <c r="U80" s="163">
        <f>IF($A80&gt;$Y$13,Anlage!U80,IF($A80&gt;$Y$12,IF(Anlage!U80&gt;AB$13,AB$13,Anlage!U80),IF($A80&gt;$Y$11,IF(Anlage!U80&gt;AB$12,AB$12,Anlage!U80),IF($A80&gt;$Y$10,IF(Anlage!U80&gt;AB$11,AB$11,Anlage!U80),IF($A80&gt;$Y$9,IF(Anlage!U80&gt;AB$10,AB$10,Anlage!U80),$Z$9)))))</f>
        <v>257</v>
      </c>
      <c r="V80" s="163">
        <f>IF($A80&gt;$Y$13,Anlage!V80,IF($A80&gt;$Y$12,IF(Anlage!V80&gt;AC$13,AC$13,Anlage!V80),IF($A80&gt;$Y$11,IF(Anlage!V80&gt;AC$12,AC$12,Anlage!V80),IF($A80&gt;$Y$10,IF(Anlage!V80&gt;AC$11,AC$11,Anlage!V80),IF($A80&gt;$Y$9,IF(Anlage!V80&gt;AC$10,AC$10,Anlage!V80),$Z$9)))))</f>
        <v>270</v>
      </c>
      <c r="W80" s="163">
        <f>IF($A80&gt;$Y$13,Anlage!W80,IF($A80&gt;$Y$12,IF(Anlage!W80&gt;AD$13,AD$13,Anlage!W80),IF($A80&gt;$Y$11,IF(Anlage!W80&gt;AD$12,AD$12,Anlage!W80),IF($A80&gt;$Y$10,IF(Anlage!W80&gt;AD$11,AD$11,Anlage!W80),IF($A80&gt;$Y$9,IF(Anlage!W80&gt;AD$10,AD$10,Anlage!W80),$Z$9)))))</f>
        <v>283</v>
      </c>
    </row>
    <row r="81" spans="1:23" ht="30" x14ac:dyDescent="0.25">
      <c r="A81" s="323">
        <f>SUM(C69+1)</f>
        <v>8201</v>
      </c>
      <c r="B81" s="355" t="s">
        <v>7</v>
      </c>
      <c r="C81" s="154"/>
      <c r="D81" s="137">
        <f>IF($A81&gt;$Y$13,Anlage!D81,IF($A81&gt;$Y$12,IF(Anlage!D81&gt;Z$13,Z$13,Anlage!D81),IF($A81&gt;$Y$11,IF(Anlage!D81&gt;Z$12,Z$12,Anlage!D81),IF($A81&gt;$Y$10,IF(Anlage!D81&gt;Z$11,Z$11,Anlage!D81),IF($A81&gt;$Y$9,IF(Anlage!D81&gt;Z$10,Z$10,Anlage!D81),$Z$9)))))</f>
        <v>320</v>
      </c>
      <c r="E81" s="137">
        <f>IF($A81&gt;$Y$13,Anlage!E81,IF($A81&gt;$Y$12,IF(Anlage!E81&gt;AA$13,AA$13,Anlage!E81),IF($A81&gt;$Y$11,IF(Anlage!E81&gt;AA$12,AA$12,Anlage!E81),IF($A81&gt;$Y$10,IF(Anlage!E81&gt;AA$11,AA$11,Anlage!E81),IF($A81&gt;$Y$9,IF(Anlage!E81&gt;AA$10,AA$10,Anlage!E81),$Z$9)))))</f>
        <v>330</v>
      </c>
      <c r="F81" s="137">
        <f>IF($A81&gt;$Y$13,Anlage!F81,IF($A81&gt;$Y$12,IF(Anlage!F81&gt;AB$13,AB$13,Anlage!F81),IF($A81&gt;$Y$11,IF(Anlage!F81&gt;AB$12,AB$12,Anlage!F81),IF($A81&gt;$Y$10,IF(Anlage!F81&gt;AB$11,AB$11,Anlage!F81),IF($A81&gt;$Y$9,IF(Anlage!F81&gt;AB$10,AB$10,Anlage!F81),$Z$9)))))</f>
        <v>340</v>
      </c>
      <c r="G81" s="137">
        <f>IF($A81&gt;$Y$13,Anlage!G81,IF($A81&gt;$Y$12,IF(Anlage!G81&gt;AC$13,AC$13,Anlage!G81),IF($A81&gt;$Y$11,IF(Anlage!G81&gt;AC$12,AC$12,Anlage!G81),IF($A81&gt;$Y$10,IF(Anlage!G81&gt;AC$11,AC$11,Anlage!G81),IF($A81&gt;$Y$9,IF(Anlage!G81&gt;AC$10,AC$10,Anlage!G81),$Z$9)))))</f>
        <v>350</v>
      </c>
      <c r="H81" s="137">
        <f>IF($A81&gt;$Y$13,Anlage!H81,IF($A81&gt;$Y$12,IF(Anlage!H81&gt;AD$13,AD$13,Anlage!H81),IF($A81&gt;$Y$11,IF(Anlage!H81&gt;AD$12,AD$12,Anlage!H81),IF($A81&gt;$Y$10,IF(Anlage!H81&gt;AD$11,AD$11,Anlage!H81),IF($A81&gt;$Y$9,IF(Anlage!H81&gt;AD$10,AD$10,Anlage!H81),$Z$9)))))</f>
        <v>390</v>
      </c>
      <c r="I81" s="326">
        <f>IF($A81&gt;$Y$13,Anlage!I81,IF($A81&gt;$Y$12,IF(Anlage!I81&gt;Z$13,Z$13,Anlage!I81),IF($A81&gt;$Y$11,IF(Anlage!I81&gt;Z$12,Z$12,Anlage!I81),IF($A81&gt;$Y$10,IF(Anlage!I81&gt;Z$11,Z$11,Anlage!I81),IF($A81&gt;$Y$9,IF(Anlage!I81&gt;Z$10,Z$10,Anlage!I81),$Z$9)))))</f>
        <v>320</v>
      </c>
      <c r="J81" s="326">
        <f>IF($A81&gt;$Y$13,Anlage!J81,IF($A81&gt;$Y$12,IF(Anlage!J81&gt;AA$13,AA$13,Anlage!J81),IF($A81&gt;$Y$11,IF(Anlage!J81&gt;AA$12,AA$12,Anlage!J81),IF($A81&gt;$Y$10,IF(Anlage!J81&gt;AA$11,AA$11,Anlage!J81),IF($A81&gt;$Y$9,IF(Anlage!J81&gt;AA$10,AA$10,Anlage!J81),$Z$9)))))</f>
        <v>330</v>
      </c>
      <c r="K81" s="326">
        <f>IF($A81&gt;$Y$13,Anlage!K81,IF($A81&gt;$Y$12,IF(Anlage!K81&gt;AB$13,AB$13,Anlage!K81),IF($A81&gt;$Y$11,IF(Anlage!K81&gt;AB$12,AB$12,Anlage!K81),IF($A81&gt;$Y$10,IF(Anlage!K81&gt;AB$11,AB$11,Anlage!K81),IF($A81&gt;$Y$9,IF(Anlage!K81&gt;AB$10,AB$10,Anlage!K81),$Z$9)))))</f>
        <v>340</v>
      </c>
      <c r="L81" s="326">
        <f>IF($A81&gt;$Y$13,Anlage!L81,IF($A81&gt;$Y$12,IF(Anlage!L81&gt;AC$13,AC$13,Anlage!L81),IF($A81&gt;$Y$11,IF(Anlage!L81&gt;AC$12,AC$12,Anlage!L81),IF($A81&gt;$Y$10,IF(Anlage!L81&gt;AC$11,AC$11,Anlage!L81),IF($A81&gt;$Y$9,IF(Anlage!L81&gt;AC$10,AC$10,Anlage!L81),$Z$9)))))</f>
        <v>350</v>
      </c>
      <c r="M81" s="326">
        <f>IF($A81&gt;$Y$13,Anlage!M81,IF($A81&gt;$Y$12,IF(Anlage!M81&gt;AD$13,AD$13,Anlage!M81),IF($A81&gt;$Y$11,IF(Anlage!M81&gt;AD$12,AD$12,Anlage!M81),IF($A81&gt;$Y$10,IF(Anlage!M81&gt;AD$11,AD$11,Anlage!M81),IF($A81&gt;$Y$9,IF(Anlage!M81&gt;AD$10,AD$10,Anlage!M81),$Z$9)))))</f>
        <v>390</v>
      </c>
      <c r="N81" s="328">
        <f>IF($A81&gt;$Y$13,Anlage!N81,IF($A81&gt;$Y$12,IF(Anlage!N81&gt;Z$13,Z$13,Anlage!N81),IF($A81&gt;$Y$11,IF(Anlage!N81&gt;Z$12,Z$12,Anlage!N81),IF($A81&gt;$Y$10,IF(Anlage!N81&gt;Z$11,Z$11,Anlage!N81),IF($A81&gt;$Y$9,IF(Anlage!N81&gt;Z$10,Z$10,Anlage!N81),$Z$9)))))</f>
        <v>280</v>
      </c>
      <c r="O81" s="328">
        <f>IF($A81&gt;$Y$13,Anlage!O81,IF($A81&gt;$Y$12,IF(Anlage!O81&gt;AA$13,AA$13,Anlage!O81),IF($A81&gt;$Y$11,IF(Anlage!O81&gt;AA$12,AA$12,Anlage!O81),IF($A81&gt;$Y$10,IF(Anlage!O81&gt;AA$11,AA$11,Anlage!O81),IF($A81&gt;$Y$9,IF(Anlage!O81&gt;AA$10,AA$10,Anlage!O81),$Z$9)))))</f>
        <v>286</v>
      </c>
      <c r="P81" s="328">
        <f>IF($A81&gt;$Y$13,Anlage!P81,IF($A81&gt;$Y$12,IF(Anlage!P81&gt;AB$13,AB$13,Anlage!P81),IF($A81&gt;$Y$11,IF(Anlage!P81&gt;AB$12,AB$12,Anlage!P81),IF($A81&gt;$Y$10,IF(Anlage!P81&gt;AB$11,AB$11,Anlage!P81),IF($A81&gt;$Y$9,IF(Anlage!P81&gt;AB$10,AB$10,Anlage!P81),$Z$9)))))</f>
        <v>300</v>
      </c>
      <c r="Q81" s="328">
        <f>IF($A81&gt;$Y$13,Anlage!Q81,IF($A81&gt;$Y$12,IF(Anlage!Q81&gt;AC$13,AC$13,Anlage!Q81),IF($A81&gt;$Y$11,IF(Anlage!Q81&gt;AC$12,AC$12,Anlage!Q81),IF($A81&gt;$Y$10,IF(Anlage!Q81&gt;AC$11,AC$11,Anlage!Q81),IF($A81&gt;$Y$9,IF(Anlage!Q81&gt;AC$10,AC$10,Anlage!Q81),$Z$9)))))</f>
        <v>315</v>
      </c>
      <c r="R81" s="328">
        <f>IF($A81&gt;$Y$13,Anlage!R81,IF($A81&gt;$Y$12,IF(Anlage!R81&gt;AD$13,AD$13,Anlage!R81),IF($A81&gt;$Y$11,IF(Anlage!R81&gt;AD$12,AD$12,Anlage!R81),IF($A81&gt;$Y$10,IF(Anlage!R81&gt;AD$11,AD$11,Anlage!R81),IF($A81&gt;$Y$9,IF(Anlage!R81&gt;AD$10,AD$10,Anlage!R81),$Z$9)))))</f>
        <v>331</v>
      </c>
      <c r="S81" s="330">
        <f>IF($A81&gt;$Y$13,Anlage!S81,IF($A81&gt;$Y$12,IF(Anlage!S81&gt;Z$13,Z$13,Anlage!S81),IF($A81&gt;$Y$11,IF(Anlage!S81&gt;Z$12,Z$12,Anlage!S81),IF($A81&gt;$Y$10,IF(Anlage!S81&gt;Z$11,Z$11,Anlage!S81),IF($A81&gt;$Y$9,IF(Anlage!S81&gt;Z$10,Z$10,Anlage!S81),$Z$9)))))</f>
        <v>203</v>
      </c>
      <c r="T81" s="330">
        <f>IF($A81&gt;$Y$13,Anlage!T81,IF($A81&gt;$Y$12,IF(Anlage!T81&gt;AA$13,AA$13,Anlage!T81),IF($A81&gt;$Y$11,IF(Anlage!T81&gt;AA$12,AA$12,Anlage!T81),IF($A81&gt;$Y$10,IF(Anlage!T81&gt;AA$11,AA$11,Anlage!T81),IF($A81&gt;$Y$9,IF(Anlage!T81&gt;AA$10,AA$10,Anlage!T81),$Z$9)))))</f>
        <v>207</v>
      </c>
      <c r="U81" s="330">
        <f>IF($A81&gt;$Y$13,Anlage!U81,IF($A81&gt;$Y$12,IF(Anlage!U81&gt;AB$13,AB$13,Anlage!U81),IF($A81&gt;$Y$11,IF(Anlage!U81&gt;AB$12,AB$12,Anlage!U81),IF($A81&gt;$Y$10,IF(Anlage!U81&gt;AB$11,AB$11,Anlage!U81),IF($A81&gt;$Y$9,IF(Anlage!U81&gt;AB$10,AB$10,Anlage!U81),$Z$9)))))</f>
        <v>217</v>
      </c>
      <c r="V81" s="330">
        <f>IF($A81&gt;$Y$13,Anlage!V81,IF($A81&gt;$Y$12,IF(Anlage!V81&gt;AC$13,AC$13,Anlage!V81),IF($A81&gt;$Y$11,IF(Anlage!V81&gt;AC$12,AC$12,Anlage!V81),IF($A81&gt;$Y$10,IF(Anlage!V81&gt;AC$11,AC$11,Anlage!V81),IF($A81&gt;$Y$9,IF(Anlage!V81&gt;AC$10,AC$10,Anlage!V81),$Z$9)))))</f>
        <v>228</v>
      </c>
      <c r="W81" s="330">
        <f>IF($A81&gt;$Y$13,Anlage!W81,IF($A81&gt;$Y$12,IF(Anlage!W81&gt;AD$13,AD$13,Anlage!W81),IF($A81&gt;$Y$11,IF(Anlage!W81&gt;AD$12,AD$12,Anlage!W81),IF($A81&gt;$Y$10,IF(Anlage!W81&gt;AD$11,AD$11,Anlage!W81),IF($A81&gt;$Y$9,IF(Anlage!W81&gt;AD$10,AD$10,Anlage!W81),$Z$9)))))</f>
        <v>239</v>
      </c>
    </row>
    <row r="82" spans="1:23" x14ac:dyDescent="0.25">
      <c r="A82" s="572" t="s">
        <v>25</v>
      </c>
      <c r="B82" s="572"/>
      <c r="C82" s="573"/>
      <c r="D82" s="339">
        <f>Eingabe!G127</f>
        <v>168.5</v>
      </c>
      <c r="E82" s="339">
        <f>Eingabe!H127</f>
        <v>175</v>
      </c>
      <c r="F82" s="339">
        <f>Eingabe!I127</f>
        <v>181.5</v>
      </c>
      <c r="G82" s="339">
        <f>Eingabe!J127</f>
        <v>188</v>
      </c>
      <c r="H82" s="343">
        <f>Eingabe!K127</f>
        <v>209.5</v>
      </c>
      <c r="I82" s="338"/>
      <c r="J82" s="337"/>
      <c r="K82" s="337"/>
      <c r="L82" s="337"/>
      <c r="M82" s="337"/>
      <c r="N82" s="333"/>
      <c r="O82" s="333"/>
      <c r="P82" s="333"/>
      <c r="Q82" s="332"/>
      <c r="R82" s="336"/>
      <c r="S82" s="333"/>
      <c r="T82" s="333"/>
      <c r="U82" s="333"/>
      <c r="V82" s="332"/>
      <c r="W82" s="336"/>
    </row>
  </sheetData>
  <sheetProtection algorithmName="SHA-512" hashValue="0a3g3unYWt7D/+2FXb+rmat1yhy9ni3hCNvL0AdA9UIEmgt1XjDAsk/1sf6gI+aDVlnVwdDpuhq6S7pR5fEqYA==" saltValue="aMo/1EmsNpMLoLL4G8oAVg==" spinCount="100000" sheet="1" objects="1" scenarios="1"/>
  <mergeCells count="6">
    <mergeCell ref="A82:C82"/>
    <mergeCell ref="A1:X3"/>
    <mergeCell ref="A4:C4"/>
    <mergeCell ref="A5:C5"/>
    <mergeCell ref="A6:C6"/>
    <mergeCell ref="A7:C7"/>
  </mergeCells>
  <printOptions horizontalCentered="1"/>
  <pageMargins left="0.70866141732283472" right="0.70866141732283472" top="0.78740157480314965" bottom="0.78740157480314965" header="0.31496062992125984" footer="0.31496062992125984"/>
  <pageSetup paperSize="9" scale="53" orientation="portrait" r:id="rId1"/>
  <extLst>
    <ext xmlns:x14="http://schemas.microsoft.com/office/spreadsheetml/2009/9/main" uri="{78C0D931-6437-407d-A8EE-F0AAD7539E65}">
      <x14:conditionalFormattings>
        <x14:conditionalFormatting xmlns:xm="http://schemas.microsoft.com/office/excel/2006/main">
          <x14:cfRule type="expression" priority="3" id="{E6768686-95EA-4875-87A0-CEF7AE1C813C}">
            <xm:f>Eingabe!$H$5=Auswahltabelle!$A$7</xm:f>
            <x14:dxf>
              <font>
                <color theme="9" tint="0.59996337778862885"/>
              </font>
            </x14:dxf>
          </x14:cfRule>
          <xm:sqref>K82</xm:sqref>
        </x14:conditionalFormatting>
        <x14:conditionalFormatting xmlns:xm="http://schemas.microsoft.com/office/excel/2006/main">
          <x14:cfRule type="expression" priority="2" id="{7F8F4BD2-C2D9-4869-8747-08CFD44418C9}">
            <xm:f>Eingabe!$H$5=Auswahltabelle!$A$7</xm:f>
            <x14:dxf>
              <font>
                <color theme="4" tint="0.59996337778862885"/>
              </font>
            </x14:dxf>
          </x14:cfRule>
          <xm:sqref>P82</xm:sqref>
        </x14:conditionalFormatting>
        <x14:conditionalFormatting xmlns:xm="http://schemas.microsoft.com/office/excel/2006/main">
          <x14:cfRule type="expression" priority="1" id="{DEE28704-CF02-4B03-9954-040DCB331D45}">
            <xm:f>Eingabe!$H$5=Auswahltabelle!$A$7</xm:f>
            <x14:dxf>
              <font>
                <color theme="6" tint="0.39994506668294322"/>
              </font>
            </x14:dxf>
          </x14:cfRule>
          <xm:sqref>U82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B8CCE4"/>
    <pageSetUpPr fitToPage="1"/>
  </sheetPr>
  <dimension ref="A1:W79"/>
  <sheetViews>
    <sheetView topLeftCell="A49" zoomScaleNormal="100" workbookViewId="0">
      <selection activeCell="Q67" sqref="Q67"/>
    </sheetView>
  </sheetViews>
  <sheetFormatPr baseColWidth="10" defaultColWidth="9.140625" defaultRowHeight="14.25" x14ac:dyDescent="0.2"/>
  <cols>
    <col min="1" max="1" width="21.5703125" style="26" customWidth="1"/>
    <col min="2" max="2" width="11.28515625" style="26" customWidth="1"/>
    <col min="3" max="3" width="15.7109375" style="26" customWidth="1"/>
    <col min="4" max="4" width="0.7109375" style="26" customWidth="1"/>
    <col min="5" max="5" width="12.5703125" style="26" customWidth="1"/>
    <col min="6" max="7" width="10.7109375" style="26" bestFit="1" customWidth="1"/>
    <col min="8" max="8" width="12" style="26" customWidth="1"/>
    <col min="9" max="9" width="12.140625" style="26" bestFit="1" customWidth="1"/>
    <col min="10" max="10" width="1" style="26" customWidth="1"/>
    <col min="11" max="11" width="12.140625" style="26" bestFit="1" customWidth="1"/>
    <col min="12" max="12" width="1" style="26" customWidth="1"/>
    <col min="13" max="13" width="12.140625" style="26" bestFit="1" customWidth="1"/>
    <col min="14" max="14" width="1.140625" style="26" customWidth="1"/>
    <col min="15" max="15" width="12.140625" style="26" customWidth="1"/>
    <col min="16" max="16" width="1.140625" style="26" customWidth="1"/>
    <col min="17" max="17" width="13" style="26" customWidth="1"/>
    <col min="18" max="18" width="1.42578125" style="26" customWidth="1"/>
    <col min="19" max="19" width="13" style="26" customWidth="1"/>
    <col min="20" max="20" width="1.140625" style="26" customWidth="1"/>
    <col min="21" max="21" width="13" style="26" customWidth="1"/>
    <col min="22" max="22" width="1" style="26" customWidth="1"/>
    <col min="23" max="23" width="12.140625" style="26" bestFit="1" customWidth="1"/>
    <col min="24" max="16384" width="9.140625" style="26"/>
  </cols>
  <sheetData>
    <row r="1" spans="1:23" ht="15.75" x14ac:dyDescent="0.25">
      <c r="A1" s="592" t="s">
        <v>150</v>
      </c>
      <c r="B1" s="592"/>
      <c r="C1" s="592"/>
      <c r="D1" s="592"/>
      <c r="E1" s="592"/>
      <c r="F1" s="592"/>
      <c r="G1" s="592"/>
      <c r="H1" s="592"/>
      <c r="I1" s="592"/>
      <c r="J1" s="592"/>
      <c r="K1" s="592"/>
      <c r="L1" s="443"/>
      <c r="M1" s="443"/>
      <c r="N1" s="443"/>
      <c r="O1" s="443"/>
      <c r="P1" s="443"/>
      <c r="Q1" s="443"/>
      <c r="R1" s="443"/>
      <c r="S1" s="443"/>
      <c r="T1"/>
      <c r="U1"/>
    </row>
    <row r="2" spans="1:23" s="27" customFormat="1" ht="90.75" customHeight="1" x14ac:dyDescent="0.25">
      <c r="A2" s="593" t="s">
        <v>194</v>
      </c>
      <c r="B2" s="594"/>
      <c r="C2" s="594"/>
      <c r="D2" s="594"/>
      <c r="E2" s="594"/>
      <c r="F2" s="594"/>
      <c r="G2" s="594"/>
      <c r="H2" s="594"/>
      <c r="I2" s="594"/>
      <c r="J2" s="594"/>
      <c r="K2" s="594"/>
      <c r="L2" s="457"/>
      <c r="M2" s="457"/>
      <c r="N2" s="457"/>
      <c r="O2" s="457"/>
      <c r="P2" s="457"/>
      <c r="Q2" s="457"/>
      <c r="R2" s="457"/>
      <c r="S2" s="457"/>
      <c r="T2" s="457"/>
      <c r="U2" s="457"/>
      <c r="V2" s="457"/>
      <c r="W2" s="457"/>
    </row>
    <row r="3" spans="1:23" ht="15.75" x14ac:dyDescent="0.25">
      <c r="A3" s="28"/>
      <c r="B3" s="28"/>
      <c r="C3" s="28"/>
      <c r="D3" s="28"/>
      <c r="E3" s="28"/>
      <c r="F3" s="28"/>
      <c r="G3" s="28"/>
      <c r="H3" s="28"/>
      <c r="I3" s="28"/>
      <c r="J3" s="28"/>
      <c r="K3" s="28"/>
      <c r="L3" s="29"/>
      <c r="M3" s="29"/>
      <c r="N3" s="29"/>
      <c r="O3" s="29"/>
      <c r="P3" s="29"/>
      <c r="Q3" s="29"/>
      <c r="R3" s="29"/>
      <c r="S3" s="29"/>
      <c r="T3" s="29"/>
      <c r="U3" s="29"/>
    </row>
    <row r="5" spans="1:23" ht="37.5" customHeight="1" x14ac:dyDescent="0.2">
      <c r="B5" s="30"/>
      <c r="C5" s="31"/>
      <c r="D5" s="31"/>
      <c r="H5" s="32"/>
      <c r="I5" s="595" t="s">
        <v>30</v>
      </c>
      <c r="J5" s="596"/>
      <c r="K5" s="596"/>
      <c r="L5" s="596"/>
      <c r="M5" s="596"/>
      <c r="N5" s="596"/>
      <c r="O5" s="596"/>
      <c r="P5" s="596"/>
      <c r="Q5" s="596"/>
      <c r="R5" s="596"/>
      <c r="S5" s="596"/>
      <c r="T5" s="596"/>
      <c r="U5" s="596"/>
      <c r="V5" s="596"/>
      <c r="W5" s="597"/>
    </row>
    <row r="6" spans="1:23" ht="15" thickBot="1" x14ac:dyDescent="0.25">
      <c r="B6" s="30"/>
      <c r="C6" s="31"/>
      <c r="D6" s="31"/>
      <c r="H6" s="32"/>
      <c r="I6" s="33" t="s">
        <v>31</v>
      </c>
      <c r="K6" s="33" t="s">
        <v>32</v>
      </c>
      <c r="M6" s="33" t="s">
        <v>33</v>
      </c>
      <c r="N6" s="30"/>
      <c r="O6" s="33" t="s">
        <v>34</v>
      </c>
      <c r="P6" s="30"/>
      <c r="Q6" s="33" t="s">
        <v>35</v>
      </c>
      <c r="R6" s="30"/>
      <c r="S6" s="33" t="s">
        <v>36</v>
      </c>
      <c r="T6" s="33"/>
      <c r="U6" s="33" t="s">
        <v>37</v>
      </c>
      <c r="W6" s="33" t="s">
        <v>38</v>
      </c>
    </row>
    <row r="7" spans="1:23" ht="15" thickBot="1" x14ac:dyDescent="0.25">
      <c r="A7" s="31" t="s">
        <v>39</v>
      </c>
      <c r="B7" s="30"/>
      <c r="C7" s="31"/>
      <c r="D7" s="31"/>
      <c r="E7" s="31"/>
      <c r="F7" s="31"/>
      <c r="G7" s="31"/>
      <c r="H7" s="34"/>
      <c r="I7" s="33"/>
      <c r="J7" s="31"/>
      <c r="K7" s="33"/>
      <c r="L7" s="31"/>
      <c r="M7" s="33"/>
      <c r="N7" s="30"/>
      <c r="O7" s="33"/>
      <c r="P7" s="30"/>
      <c r="Q7" s="33"/>
      <c r="R7" s="30"/>
      <c r="S7" s="33"/>
      <c r="T7" s="33"/>
      <c r="U7" s="33"/>
      <c r="V7" s="31"/>
      <c r="W7" s="33"/>
    </row>
    <row r="8" spans="1:23" ht="70.5" customHeight="1" thickBot="1" x14ac:dyDescent="0.25">
      <c r="A8" s="35" t="s">
        <v>40</v>
      </c>
      <c r="B8" s="36"/>
      <c r="C8" s="37"/>
      <c r="E8" s="38" t="s">
        <v>41</v>
      </c>
      <c r="F8" s="38" t="s">
        <v>42</v>
      </c>
      <c r="G8" s="38" t="s">
        <v>41</v>
      </c>
      <c r="H8" s="38" t="s">
        <v>41</v>
      </c>
      <c r="I8" s="40" t="s">
        <v>43</v>
      </c>
      <c r="J8" s="33"/>
      <c r="K8" s="40" t="s">
        <v>43</v>
      </c>
      <c r="L8" s="33"/>
      <c r="M8" s="40" t="s">
        <v>43</v>
      </c>
      <c r="N8" s="41"/>
      <c r="O8" s="40" t="s">
        <v>43</v>
      </c>
      <c r="P8" s="41"/>
      <c r="Q8" s="40" t="s">
        <v>43</v>
      </c>
      <c r="R8" s="41"/>
      <c r="S8" s="40" t="s">
        <v>43</v>
      </c>
      <c r="T8" s="40"/>
      <c r="U8" s="40" t="s">
        <v>43</v>
      </c>
      <c r="V8" s="33"/>
      <c r="W8" s="40" t="s">
        <v>43</v>
      </c>
    </row>
    <row r="9" spans="1:23" ht="26.25" thickBot="1" x14ac:dyDescent="0.25">
      <c r="A9" s="42" t="s">
        <v>44</v>
      </c>
      <c r="B9" s="43" t="s">
        <v>45</v>
      </c>
      <c r="C9" s="40" t="s">
        <v>46</v>
      </c>
      <c r="D9" s="44"/>
      <c r="E9" s="38" t="s">
        <v>47</v>
      </c>
      <c r="F9" s="40" t="s">
        <v>48</v>
      </c>
      <c r="G9" s="38" t="s">
        <v>49</v>
      </c>
      <c r="H9" s="45" t="s">
        <v>50</v>
      </c>
      <c r="I9" s="46"/>
      <c r="K9" s="46"/>
      <c r="M9" s="46"/>
      <c r="O9" s="46"/>
      <c r="Q9" s="46"/>
      <c r="S9" s="46"/>
      <c r="U9" s="46"/>
      <c r="W9" s="46"/>
    </row>
    <row r="10" spans="1:23" x14ac:dyDescent="0.2">
      <c r="A10" s="47" t="s">
        <v>51</v>
      </c>
      <c r="B10" s="48">
        <v>80</v>
      </c>
      <c r="C10" s="49">
        <v>768.8</v>
      </c>
      <c r="D10" s="50"/>
      <c r="E10" s="49">
        <v>352</v>
      </c>
      <c r="F10" s="49">
        <v>1004</v>
      </c>
      <c r="G10" s="49">
        <v>352</v>
      </c>
      <c r="H10" s="49">
        <v>0</v>
      </c>
      <c r="I10" s="52">
        <f>SUM(C10:H10)</f>
        <v>2476.8000000000002</v>
      </c>
      <c r="J10" s="53"/>
      <c r="K10" s="54"/>
      <c r="L10" s="55"/>
      <c r="M10" s="54"/>
      <c r="N10" s="55"/>
      <c r="O10" s="54"/>
      <c r="P10" s="55"/>
      <c r="Q10" s="54"/>
      <c r="R10" s="55"/>
      <c r="S10" s="54"/>
      <c r="T10" s="55"/>
      <c r="U10" s="54"/>
      <c r="V10" s="55"/>
      <c r="W10" s="54"/>
    </row>
    <row r="11" spans="1:23" x14ac:dyDescent="0.2">
      <c r="A11" s="56" t="s">
        <v>52</v>
      </c>
      <c r="B11" s="57">
        <v>90</v>
      </c>
      <c r="C11" s="58">
        <v>935.1</v>
      </c>
      <c r="D11" s="59"/>
      <c r="E11" s="49">
        <f t="shared" ref="E11:G17" si="0">E10</f>
        <v>352</v>
      </c>
      <c r="F11" s="49">
        <f t="shared" si="0"/>
        <v>1004</v>
      </c>
      <c r="G11" s="49">
        <f t="shared" si="0"/>
        <v>352</v>
      </c>
      <c r="H11" s="58">
        <f>E10</f>
        <v>352</v>
      </c>
      <c r="I11" s="46"/>
      <c r="K11" s="60">
        <f>SUM(C11:H11)</f>
        <v>2995.1</v>
      </c>
      <c r="L11" s="61"/>
      <c r="M11" s="54"/>
      <c r="N11" s="55"/>
      <c r="O11" s="54"/>
      <c r="P11" s="55"/>
      <c r="Q11" s="54"/>
      <c r="R11" s="55"/>
      <c r="S11" s="54"/>
      <c r="T11" s="55"/>
      <c r="U11" s="54"/>
      <c r="V11" s="55"/>
      <c r="W11" s="54"/>
    </row>
    <row r="12" spans="1:23" x14ac:dyDescent="0.2">
      <c r="A12" s="56" t="s">
        <v>53</v>
      </c>
      <c r="B12" s="57">
        <v>100</v>
      </c>
      <c r="C12" s="58">
        <v>1129</v>
      </c>
      <c r="D12" s="59"/>
      <c r="E12" s="49">
        <f t="shared" si="0"/>
        <v>352</v>
      </c>
      <c r="F12" s="49">
        <f t="shared" si="0"/>
        <v>1004</v>
      </c>
      <c r="G12" s="49">
        <f t="shared" si="0"/>
        <v>352</v>
      </c>
      <c r="H12" s="58">
        <f>E10*2</f>
        <v>704</v>
      </c>
      <c r="I12" s="46"/>
      <c r="K12" s="46"/>
      <c r="L12" s="55"/>
      <c r="M12" s="60">
        <f>SUM(C12:H12)</f>
        <v>3541</v>
      </c>
      <c r="N12" s="62"/>
      <c r="O12" s="63"/>
      <c r="P12" s="62"/>
      <c r="Q12" s="63"/>
      <c r="R12" s="62"/>
      <c r="S12" s="63"/>
      <c r="T12" s="62"/>
      <c r="U12" s="63"/>
      <c r="V12" s="61"/>
      <c r="W12" s="54"/>
    </row>
    <row r="13" spans="1:23" x14ac:dyDescent="0.2">
      <c r="A13" s="56" t="s">
        <v>54</v>
      </c>
      <c r="B13" s="57">
        <v>110</v>
      </c>
      <c r="C13" s="64">
        <v>1241.9000000000001</v>
      </c>
      <c r="D13" s="59"/>
      <c r="E13" s="49">
        <f t="shared" si="0"/>
        <v>352</v>
      </c>
      <c r="F13" s="49">
        <f>F12</f>
        <v>1004</v>
      </c>
      <c r="G13" s="49">
        <f t="shared" si="0"/>
        <v>352</v>
      </c>
      <c r="H13" s="58">
        <f>E10*3</f>
        <v>1056</v>
      </c>
      <c r="I13" s="46"/>
      <c r="K13" s="46"/>
      <c r="L13" s="55"/>
      <c r="M13" s="63"/>
      <c r="N13" s="62"/>
      <c r="O13" s="60">
        <f>SUM(C13:H13)</f>
        <v>4005.9</v>
      </c>
      <c r="P13" s="62"/>
      <c r="Q13" s="63"/>
      <c r="R13" s="62"/>
      <c r="S13" s="63"/>
      <c r="T13" s="62"/>
      <c r="U13" s="63"/>
      <c r="V13" s="61"/>
      <c r="W13" s="54"/>
    </row>
    <row r="14" spans="1:23" x14ac:dyDescent="0.2">
      <c r="A14" s="56" t="s">
        <v>55</v>
      </c>
      <c r="B14" s="57">
        <v>120</v>
      </c>
      <c r="C14" s="64">
        <v>1354.8</v>
      </c>
      <c r="D14" s="59"/>
      <c r="E14" s="49">
        <f t="shared" si="0"/>
        <v>352</v>
      </c>
      <c r="F14" s="49">
        <f>F13</f>
        <v>1004</v>
      </c>
      <c r="G14" s="49">
        <f t="shared" si="0"/>
        <v>352</v>
      </c>
      <c r="H14" s="58">
        <f>E10*4</f>
        <v>1408</v>
      </c>
      <c r="I14" s="46"/>
      <c r="K14" s="46"/>
      <c r="L14" s="55"/>
      <c r="M14" s="63"/>
      <c r="N14" s="62"/>
      <c r="O14" s="63"/>
      <c r="P14" s="62"/>
      <c r="Q14" s="60">
        <f>SUM(C14:H14)</f>
        <v>4470.8</v>
      </c>
      <c r="R14" s="62"/>
      <c r="S14" s="63"/>
      <c r="T14" s="62"/>
      <c r="U14" s="63"/>
      <c r="V14" s="61"/>
      <c r="W14" s="54"/>
    </row>
    <row r="15" spans="1:23" x14ac:dyDescent="0.2">
      <c r="A15" s="56" t="s">
        <v>56</v>
      </c>
      <c r="B15" s="57">
        <v>130</v>
      </c>
      <c r="C15" s="64">
        <v>1467.7</v>
      </c>
      <c r="D15" s="59"/>
      <c r="E15" s="49">
        <f t="shared" si="0"/>
        <v>352</v>
      </c>
      <c r="F15" s="49">
        <f>F14</f>
        <v>1004</v>
      </c>
      <c r="G15" s="49">
        <f t="shared" si="0"/>
        <v>352</v>
      </c>
      <c r="H15" s="58">
        <f>E10*5</f>
        <v>1760</v>
      </c>
      <c r="I15" s="46"/>
      <c r="K15" s="46"/>
      <c r="L15" s="55"/>
      <c r="M15" s="63"/>
      <c r="N15" s="62"/>
      <c r="O15" s="63"/>
      <c r="P15" s="62"/>
      <c r="Q15" s="63"/>
      <c r="R15" s="62"/>
      <c r="S15" s="60">
        <f>SUM(C15:H15)</f>
        <v>4935.7</v>
      </c>
      <c r="T15" s="62"/>
      <c r="U15" s="63"/>
      <c r="V15" s="61"/>
      <c r="W15" s="54"/>
    </row>
    <row r="16" spans="1:23" x14ac:dyDescent="0.2">
      <c r="A16" s="56" t="s">
        <v>57</v>
      </c>
      <c r="B16" s="57">
        <v>140</v>
      </c>
      <c r="C16" s="64">
        <v>1580.6</v>
      </c>
      <c r="D16" s="59"/>
      <c r="E16" s="49">
        <f t="shared" si="0"/>
        <v>352</v>
      </c>
      <c r="F16" s="49">
        <f>F15</f>
        <v>1004</v>
      </c>
      <c r="G16" s="49">
        <f t="shared" si="0"/>
        <v>352</v>
      </c>
      <c r="H16" s="58">
        <f>E10*6</f>
        <v>2112</v>
      </c>
      <c r="I16" s="46"/>
      <c r="K16" s="46"/>
      <c r="L16" s="55"/>
      <c r="M16" s="63"/>
      <c r="N16" s="62"/>
      <c r="O16" s="63"/>
      <c r="P16" s="62"/>
      <c r="Q16" s="63"/>
      <c r="R16" s="62"/>
      <c r="S16" s="63"/>
      <c r="T16" s="62"/>
      <c r="U16" s="60">
        <f>SUM(C16:H16)</f>
        <v>5400.6</v>
      </c>
      <c r="V16" s="61"/>
      <c r="W16" s="54"/>
    </row>
    <row r="17" spans="1:23" x14ac:dyDescent="0.2">
      <c r="A17" s="65" t="s">
        <v>58</v>
      </c>
      <c r="B17" s="57" t="s">
        <v>59</v>
      </c>
      <c r="C17" s="64">
        <f>SUM(150*11.29)</f>
        <v>1693.4999999999998</v>
      </c>
      <c r="D17" s="59"/>
      <c r="E17" s="49">
        <f t="shared" si="0"/>
        <v>352</v>
      </c>
      <c r="F17" s="49">
        <f>F16</f>
        <v>1004</v>
      </c>
      <c r="G17" s="49">
        <f t="shared" si="0"/>
        <v>352</v>
      </c>
      <c r="H17" s="58">
        <f>E10*7</f>
        <v>2464</v>
      </c>
      <c r="I17" s="66"/>
      <c r="K17" s="46"/>
      <c r="L17" s="55"/>
      <c r="M17" s="46"/>
      <c r="O17" s="46"/>
      <c r="Q17" s="46"/>
      <c r="S17" s="46"/>
      <c r="U17" s="46"/>
      <c r="V17" s="55"/>
      <c r="W17" s="60">
        <f>SUM(C17:H17)</f>
        <v>5865.5</v>
      </c>
    </row>
    <row r="18" spans="1:23" ht="15" thickBot="1" x14ac:dyDescent="0.25">
      <c r="A18" s="67"/>
      <c r="B18" s="55"/>
      <c r="C18" s="68"/>
      <c r="D18" s="59"/>
      <c r="E18" s="69"/>
      <c r="F18" s="69"/>
      <c r="G18" s="69"/>
      <c r="H18" s="69" t="s">
        <v>60</v>
      </c>
      <c r="I18" s="70">
        <v>-250</v>
      </c>
      <c r="K18" s="71">
        <f>I18-250</f>
        <v>-500</v>
      </c>
      <c r="L18" s="55"/>
      <c r="M18" s="71">
        <f>K18-250</f>
        <v>-750</v>
      </c>
      <c r="N18" s="72"/>
      <c r="O18" s="71">
        <f>M18-250</f>
        <v>-1000</v>
      </c>
      <c r="P18" s="72"/>
      <c r="Q18" s="71">
        <f>O18-250</f>
        <v>-1250</v>
      </c>
      <c r="R18" s="72"/>
      <c r="S18" s="71">
        <f>Q18-250</f>
        <v>-1500</v>
      </c>
      <c r="T18" s="72"/>
      <c r="U18" s="71">
        <f>S18-250</f>
        <v>-1750</v>
      </c>
      <c r="V18" s="55"/>
      <c r="W18" s="71">
        <f>U18-250</f>
        <v>-2000</v>
      </c>
    </row>
    <row r="19" spans="1:23" ht="15" thickBot="1" x14ac:dyDescent="0.25">
      <c r="A19" s="59"/>
      <c r="B19" s="55"/>
      <c r="C19" s="68"/>
      <c r="D19" s="59"/>
      <c r="E19" s="69"/>
      <c r="F19" s="583" t="s">
        <v>61</v>
      </c>
      <c r="G19" s="583"/>
      <c r="H19" s="583"/>
      <c r="I19" s="73">
        <f>I10+I18</f>
        <v>2226.8000000000002</v>
      </c>
      <c r="K19" s="73">
        <f>K11+K18</f>
        <v>2495.1</v>
      </c>
      <c r="L19" s="55"/>
      <c r="M19" s="73">
        <f>M12+M18</f>
        <v>2791</v>
      </c>
      <c r="N19" s="74"/>
      <c r="O19" s="73">
        <f>O13+O18</f>
        <v>3005.9</v>
      </c>
      <c r="P19" s="74"/>
      <c r="Q19" s="73">
        <f>Q14+Q18</f>
        <v>3220.8</v>
      </c>
      <c r="R19" s="74"/>
      <c r="S19" s="73">
        <f>S15+S18</f>
        <v>3435.7</v>
      </c>
      <c r="T19" s="74"/>
      <c r="U19" s="73">
        <f>U16+U18</f>
        <v>3650.6000000000004</v>
      </c>
      <c r="V19" s="55"/>
      <c r="W19" s="73">
        <f>W17+W18</f>
        <v>3865.5</v>
      </c>
    </row>
    <row r="20" spans="1:23" ht="81" customHeight="1" thickBot="1" x14ac:dyDescent="0.25">
      <c r="A20" s="35" t="s">
        <v>62</v>
      </c>
      <c r="B20" s="36"/>
      <c r="C20" s="37"/>
      <c r="D20" s="75"/>
      <c r="E20" s="75"/>
      <c r="F20" s="76"/>
      <c r="G20" s="59"/>
      <c r="H20" s="59"/>
      <c r="I20" s="77"/>
      <c r="J20" s="78"/>
      <c r="K20" s="79"/>
      <c r="L20" s="79"/>
      <c r="M20" s="79"/>
      <c r="N20" s="55"/>
      <c r="O20" s="79"/>
      <c r="P20" s="55"/>
      <c r="Q20" s="79"/>
      <c r="R20" s="55"/>
      <c r="S20" s="79"/>
      <c r="T20" s="55"/>
      <c r="U20" s="79"/>
      <c r="V20" s="55"/>
    </row>
    <row r="21" spans="1:23" ht="26.25" thickBot="1" x14ac:dyDescent="0.25">
      <c r="A21" s="42" t="s">
        <v>44</v>
      </c>
      <c r="B21" s="43" t="s">
        <v>63</v>
      </c>
      <c r="C21" s="40" t="s">
        <v>46</v>
      </c>
      <c r="D21" s="44"/>
      <c r="E21" s="38" t="s">
        <v>64</v>
      </c>
      <c r="F21" s="80" t="s">
        <v>48</v>
      </c>
      <c r="G21" s="81" t="str">
        <f>G9</f>
        <v>nicht getr. P.</v>
      </c>
      <c r="H21" s="82" t="str">
        <f>H9</f>
        <v>Geschwister</v>
      </c>
      <c r="I21" s="66"/>
      <c r="J21" s="30"/>
      <c r="K21" s="54"/>
      <c r="L21" s="55"/>
      <c r="M21" s="54"/>
      <c r="N21" s="55"/>
      <c r="O21" s="54"/>
      <c r="P21" s="55"/>
      <c r="Q21" s="54"/>
      <c r="R21" s="55"/>
      <c r="S21" s="54"/>
      <c r="T21" s="55"/>
      <c r="U21" s="54"/>
      <c r="V21" s="55"/>
      <c r="W21" s="54"/>
    </row>
    <row r="22" spans="1:23" x14ac:dyDescent="0.2">
      <c r="A22" s="47" t="s">
        <v>51</v>
      </c>
      <c r="B22" s="48">
        <v>80</v>
      </c>
      <c r="C22" s="83">
        <v>680</v>
      </c>
      <c r="D22" s="50"/>
      <c r="E22" s="49">
        <f>E10</f>
        <v>352</v>
      </c>
      <c r="F22" s="49">
        <f>F10</f>
        <v>1004</v>
      </c>
      <c r="G22" s="49">
        <f>E10</f>
        <v>352</v>
      </c>
      <c r="H22" s="58">
        <v>0</v>
      </c>
      <c r="I22" s="52">
        <f>SUM(C22:H22)</f>
        <v>2388</v>
      </c>
      <c r="J22" s="61"/>
      <c r="K22" s="54"/>
      <c r="L22" s="55"/>
      <c r="M22" s="54"/>
      <c r="N22" s="55"/>
      <c r="O22" s="54"/>
      <c r="P22" s="55"/>
      <c r="Q22" s="54"/>
      <c r="R22" s="55"/>
      <c r="S22" s="54"/>
      <c r="T22" s="55"/>
      <c r="U22" s="54"/>
      <c r="V22" s="55"/>
      <c r="W22" s="54"/>
    </row>
    <row r="23" spans="1:23" x14ac:dyDescent="0.2">
      <c r="A23" s="56" t="s">
        <v>52</v>
      </c>
      <c r="B23" s="57">
        <v>90</v>
      </c>
      <c r="C23" s="58">
        <v>814.5</v>
      </c>
      <c r="D23" s="59"/>
      <c r="E23" s="49">
        <f t="shared" ref="E23:G29" si="1">E22</f>
        <v>352</v>
      </c>
      <c r="F23" s="49">
        <f t="shared" si="1"/>
        <v>1004</v>
      </c>
      <c r="G23" s="49">
        <f t="shared" si="1"/>
        <v>352</v>
      </c>
      <c r="H23" s="58">
        <f>E10</f>
        <v>352</v>
      </c>
      <c r="I23" s="46"/>
      <c r="J23" s="39"/>
      <c r="K23" s="60">
        <f>SUM(C23:H23)</f>
        <v>2874.5</v>
      </c>
      <c r="L23" s="61"/>
      <c r="M23" s="54"/>
      <c r="N23" s="55"/>
      <c r="O23" s="54"/>
      <c r="P23" s="55"/>
      <c r="Q23" s="54"/>
      <c r="R23" s="55"/>
      <c r="S23" s="54"/>
      <c r="T23" s="55"/>
      <c r="U23" s="54"/>
      <c r="V23" s="55"/>
      <c r="W23" s="54"/>
    </row>
    <row r="24" spans="1:23" x14ac:dyDescent="0.2">
      <c r="A24" s="56" t="s">
        <v>53</v>
      </c>
      <c r="B24" s="57">
        <v>100</v>
      </c>
      <c r="C24" s="58">
        <v>893</v>
      </c>
      <c r="D24" s="59"/>
      <c r="E24" s="49">
        <f t="shared" si="1"/>
        <v>352</v>
      </c>
      <c r="F24" s="49">
        <f t="shared" si="1"/>
        <v>1004</v>
      </c>
      <c r="G24" s="49">
        <f t="shared" si="1"/>
        <v>352</v>
      </c>
      <c r="H24" s="58">
        <f>E10*2</f>
        <v>704</v>
      </c>
      <c r="I24" s="46"/>
      <c r="J24" s="39"/>
      <c r="K24" s="46"/>
      <c r="L24" s="55"/>
      <c r="M24" s="60">
        <f>SUM(C24:H24)</f>
        <v>3305</v>
      </c>
      <c r="N24" s="62"/>
      <c r="O24" s="63"/>
      <c r="P24" s="62"/>
      <c r="Q24" s="63"/>
      <c r="R24" s="62"/>
      <c r="S24" s="63"/>
      <c r="T24" s="62"/>
      <c r="U24" s="63"/>
      <c r="V24" s="61"/>
      <c r="W24" s="54"/>
    </row>
    <row r="25" spans="1:23" x14ac:dyDescent="0.2">
      <c r="A25" s="56" t="s">
        <v>54</v>
      </c>
      <c r="B25" s="57">
        <v>110</v>
      </c>
      <c r="C25" s="64">
        <v>982.3</v>
      </c>
      <c r="D25" s="59"/>
      <c r="E25" s="49">
        <f t="shared" si="1"/>
        <v>352</v>
      </c>
      <c r="F25" s="49">
        <f>F24</f>
        <v>1004</v>
      </c>
      <c r="G25" s="49">
        <f t="shared" si="1"/>
        <v>352</v>
      </c>
      <c r="H25" s="58">
        <f>E10*3</f>
        <v>1056</v>
      </c>
      <c r="I25" s="46"/>
      <c r="J25" s="39"/>
      <c r="K25" s="46"/>
      <c r="L25" s="55"/>
      <c r="M25" s="63"/>
      <c r="N25" s="62"/>
      <c r="O25" s="60">
        <f>SUM(C25:H25)</f>
        <v>3746.3</v>
      </c>
      <c r="P25" s="62"/>
      <c r="Q25" s="63"/>
      <c r="R25" s="62"/>
      <c r="S25" s="63"/>
      <c r="T25" s="62"/>
      <c r="U25" s="63"/>
      <c r="V25" s="61"/>
      <c r="W25" s="54"/>
    </row>
    <row r="26" spans="1:23" x14ac:dyDescent="0.2">
      <c r="A26" s="56" t="s">
        <v>55</v>
      </c>
      <c r="B26" s="57">
        <v>120</v>
      </c>
      <c r="C26" s="64">
        <v>1071.5999999999999</v>
      </c>
      <c r="D26" s="59"/>
      <c r="E26" s="49">
        <f t="shared" si="1"/>
        <v>352</v>
      </c>
      <c r="F26" s="49">
        <f>F25</f>
        <v>1004</v>
      </c>
      <c r="G26" s="49">
        <f t="shared" si="1"/>
        <v>352</v>
      </c>
      <c r="H26" s="58">
        <f>E10*4</f>
        <v>1408</v>
      </c>
      <c r="I26" s="46"/>
      <c r="J26" s="39"/>
      <c r="K26" s="46"/>
      <c r="L26" s="55"/>
      <c r="M26" s="63"/>
      <c r="N26" s="62"/>
      <c r="O26" s="63"/>
      <c r="P26" s="62"/>
      <c r="Q26" s="60">
        <f>SUM(C26:H26)</f>
        <v>4187.6000000000004</v>
      </c>
      <c r="R26" s="62"/>
      <c r="S26" s="63"/>
      <c r="T26" s="62"/>
      <c r="U26" s="63"/>
      <c r="V26" s="61"/>
      <c r="W26" s="54"/>
    </row>
    <row r="27" spans="1:23" x14ac:dyDescent="0.2">
      <c r="A27" s="56" t="s">
        <v>56</v>
      </c>
      <c r="B27" s="57">
        <v>130</v>
      </c>
      <c r="C27" s="64">
        <v>1160.9000000000001</v>
      </c>
      <c r="D27" s="59"/>
      <c r="E27" s="49">
        <f t="shared" si="1"/>
        <v>352</v>
      </c>
      <c r="F27" s="49">
        <f>F26</f>
        <v>1004</v>
      </c>
      <c r="G27" s="49">
        <f t="shared" si="1"/>
        <v>352</v>
      </c>
      <c r="H27" s="58">
        <f>E10*5</f>
        <v>1760</v>
      </c>
      <c r="I27" s="46"/>
      <c r="J27" s="39"/>
      <c r="K27" s="46"/>
      <c r="L27" s="55"/>
      <c r="M27" s="63"/>
      <c r="N27" s="62"/>
      <c r="O27" s="63"/>
      <c r="P27" s="62"/>
      <c r="Q27" s="63"/>
      <c r="R27" s="62"/>
      <c r="S27" s="60">
        <f>SUM(C27:H27)</f>
        <v>4628.8999999999996</v>
      </c>
      <c r="T27" s="62"/>
      <c r="U27" s="63"/>
      <c r="V27" s="61"/>
      <c r="W27" s="54"/>
    </row>
    <row r="28" spans="1:23" x14ac:dyDescent="0.2">
      <c r="A28" s="56" t="s">
        <v>57</v>
      </c>
      <c r="B28" s="57">
        <v>140</v>
      </c>
      <c r="C28" s="64">
        <v>1250.2</v>
      </c>
      <c r="D28" s="59"/>
      <c r="E28" s="49">
        <f t="shared" si="1"/>
        <v>352</v>
      </c>
      <c r="F28" s="49">
        <f>F27</f>
        <v>1004</v>
      </c>
      <c r="G28" s="49">
        <f t="shared" si="1"/>
        <v>352</v>
      </c>
      <c r="H28" s="58">
        <f>E10*6</f>
        <v>2112</v>
      </c>
      <c r="I28" s="46"/>
      <c r="J28" s="39"/>
      <c r="K28" s="46"/>
      <c r="L28" s="55"/>
      <c r="M28" s="63"/>
      <c r="N28" s="62"/>
      <c r="O28" s="63"/>
      <c r="P28" s="62"/>
      <c r="Q28" s="63"/>
      <c r="R28" s="62"/>
      <c r="S28" s="63"/>
      <c r="T28" s="62"/>
      <c r="U28" s="60">
        <f>SUM(C28:H28)</f>
        <v>5070.2</v>
      </c>
      <c r="V28" s="61"/>
      <c r="W28" s="54"/>
    </row>
    <row r="29" spans="1:23" x14ac:dyDescent="0.2">
      <c r="A29" s="65" t="s">
        <v>58</v>
      </c>
      <c r="B29" s="57" t="s">
        <v>65</v>
      </c>
      <c r="C29" s="64">
        <f>SUM(150*8.93)</f>
        <v>1339.5</v>
      </c>
      <c r="D29" s="59"/>
      <c r="E29" s="49">
        <f t="shared" si="1"/>
        <v>352</v>
      </c>
      <c r="F29" s="49">
        <f>F28</f>
        <v>1004</v>
      </c>
      <c r="G29" s="49">
        <f t="shared" si="1"/>
        <v>352</v>
      </c>
      <c r="H29" s="84">
        <f>E10*7</f>
        <v>2464</v>
      </c>
      <c r="I29" s="66"/>
      <c r="J29" s="39"/>
      <c r="K29" s="46"/>
      <c r="L29" s="55"/>
      <c r="M29" s="46"/>
      <c r="O29" s="46"/>
      <c r="Q29" s="46"/>
      <c r="S29" s="46"/>
      <c r="U29" s="46"/>
      <c r="V29" s="55"/>
      <c r="W29" s="60">
        <f>SUM(C29:H29)</f>
        <v>5511.5</v>
      </c>
    </row>
    <row r="30" spans="1:23" ht="15" thickBot="1" x14ac:dyDescent="0.25">
      <c r="A30" s="67"/>
      <c r="B30" s="55"/>
      <c r="C30" s="85"/>
      <c r="D30" s="59"/>
      <c r="E30" s="50"/>
      <c r="F30" s="50"/>
      <c r="G30" s="85"/>
      <c r="H30" s="69" t="s">
        <v>60</v>
      </c>
      <c r="I30" s="86">
        <f>I18</f>
        <v>-250</v>
      </c>
      <c r="J30" s="55"/>
      <c r="K30" s="71">
        <f>K18</f>
        <v>-500</v>
      </c>
      <c r="L30" s="55"/>
      <c r="M30" s="70">
        <f>M18</f>
        <v>-750</v>
      </c>
      <c r="N30" s="72"/>
      <c r="O30" s="70">
        <f>O18</f>
        <v>-1000</v>
      </c>
      <c r="P30" s="72"/>
      <c r="Q30" s="70">
        <f>Q18</f>
        <v>-1250</v>
      </c>
      <c r="R30" s="72"/>
      <c r="S30" s="70">
        <f>S18</f>
        <v>-1500</v>
      </c>
      <c r="T30" s="72"/>
      <c r="U30" s="70">
        <f>U18</f>
        <v>-1750</v>
      </c>
      <c r="V30" s="55"/>
      <c r="W30" s="70">
        <f>W18</f>
        <v>-2000</v>
      </c>
    </row>
    <row r="31" spans="1:23" ht="15" thickBot="1" x14ac:dyDescent="0.25">
      <c r="A31" s="59"/>
      <c r="B31" s="55"/>
      <c r="C31" s="85"/>
      <c r="D31" s="59"/>
      <c r="E31" s="50"/>
      <c r="F31" s="583" t="s">
        <v>61</v>
      </c>
      <c r="G31" s="583"/>
      <c r="H31" s="583"/>
      <c r="I31" s="73">
        <f>I22+I30</f>
        <v>2138</v>
      </c>
      <c r="J31" s="55"/>
      <c r="K31" s="73">
        <f>K23+K30</f>
        <v>2374.5</v>
      </c>
      <c r="L31" s="55"/>
      <c r="M31" s="73">
        <f>M24+M30</f>
        <v>2555</v>
      </c>
      <c r="N31" s="74"/>
      <c r="O31" s="73">
        <f>O25+O30</f>
        <v>2746.3</v>
      </c>
      <c r="P31" s="74"/>
      <c r="Q31" s="73">
        <f>Q26+Q30</f>
        <v>2937.6000000000004</v>
      </c>
      <c r="R31" s="74"/>
      <c r="S31" s="73">
        <f>S27+S30</f>
        <v>3128.8999999999996</v>
      </c>
      <c r="T31" s="74"/>
      <c r="U31" s="73">
        <f>U28+U30</f>
        <v>3320.2</v>
      </c>
      <c r="V31" s="55"/>
      <c r="W31" s="73">
        <f>W29+W30</f>
        <v>3511.5</v>
      </c>
    </row>
    <row r="32" spans="1:23" ht="80.25" customHeight="1" thickBot="1" x14ac:dyDescent="0.25">
      <c r="A32" s="35" t="s">
        <v>66</v>
      </c>
      <c r="B32" s="36"/>
      <c r="C32" s="37"/>
      <c r="D32" s="75"/>
      <c r="E32" s="75"/>
      <c r="F32" s="76"/>
      <c r="G32" s="75"/>
      <c r="H32" s="59"/>
      <c r="I32" s="77"/>
      <c r="J32" s="78"/>
      <c r="K32" s="79"/>
      <c r="L32" s="79"/>
      <c r="M32" s="79"/>
      <c r="N32" s="55"/>
      <c r="O32" s="79"/>
      <c r="P32" s="55"/>
      <c r="Q32" s="79"/>
      <c r="R32" s="55"/>
      <c r="S32" s="79"/>
      <c r="T32" s="55"/>
      <c r="U32" s="79"/>
      <c r="V32" s="55"/>
    </row>
    <row r="33" spans="1:23" ht="26.25" thickBot="1" x14ac:dyDescent="0.25">
      <c r="A33" s="42" t="s">
        <v>44</v>
      </c>
      <c r="B33" s="43" t="s">
        <v>45</v>
      </c>
      <c r="C33" s="40" t="s">
        <v>46</v>
      </c>
      <c r="D33" s="44"/>
      <c r="E33" s="38" t="s">
        <v>47</v>
      </c>
      <c r="F33" s="40" t="s">
        <v>48</v>
      </c>
      <c r="G33" s="38" t="s">
        <v>49</v>
      </c>
      <c r="H33" s="87" t="str">
        <f>H9</f>
        <v>Geschwister</v>
      </c>
      <c r="I33" s="66"/>
      <c r="J33" s="55"/>
      <c r="K33" s="54"/>
      <c r="L33" s="55"/>
      <c r="M33" s="54"/>
      <c r="N33" s="55"/>
      <c r="O33" s="54"/>
      <c r="P33" s="55"/>
      <c r="Q33" s="54"/>
      <c r="R33" s="55"/>
      <c r="S33" s="54"/>
      <c r="T33" s="55"/>
      <c r="U33" s="54"/>
      <c r="V33" s="55"/>
      <c r="W33" s="54"/>
    </row>
    <row r="34" spans="1:23" x14ac:dyDescent="0.2">
      <c r="A34" s="47" t="s">
        <v>51</v>
      </c>
      <c r="B34" s="48">
        <v>80</v>
      </c>
      <c r="C34" s="83">
        <v>520.79999999999995</v>
      </c>
      <c r="D34" s="50"/>
      <c r="E34" s="49">
        <f>E10</f>
        <v>352</v>
      </c>
      <c r="F34" s="49">
        <f>F10</f>
        <v>1004</v>
      </c>
      <c r="G34" s="49">
        <f>E10</f>
        <v>352</v>
      </c>
      <c r="H34" s="58">
        <v>0</v>
      </c>
      <c r="I34" s="52">
        <f>SUM(C34:H34)</f>
        <v>2228.8000000000002</v>
      </c>
      <c r="J34" s="61"/>
      <c r="K34" s="54"/>
      <c r="L34" s="55"/>
      <c r="M34" s="54"/>
      <c r="N34" s="55"/>
      <c r="O34" s="54"/>
      <c r="P34" s="55"/>
      <c r="Q34" s="54"/>
      <c r="R34" s="55"/>
      <c r="S34" s="54"/>
      <c r="T34" s="55"/>
      <c r="U34" s="54"/>
      <c r="V34" s="55"/>
      <c r="W34" s="54"/>
    </row>
    <row r="35" spans="1:23" x14ac:dyDescent="0.2">
      <c r="A35" s="56" t="s">
        <v>52</v>
      </c>
      <c r="B35" s="57">
        <v>90</v>
      </c>
      <c r="C35" s="88">
        <v>550.79999999999995</v>
      </c>
      <c r="D35" s="59"/>
      <c r="E35" s="49">
        <f t="shared" ref="E35:G41" si="2">E34</f>
        <v>352</v>
      </c>
      <c r="F35" s="49">
        <f t="shared" si="2"/>
        <v>1004</v>
      </c>
      <c r="G35" s="49">
        <f t="shared" si="2"/>
        <v>352</v>
      </c>
      <c r="H35" s="58">
        <f>E10</f>
        <v>352</v>
      </c>
      <c r="I35" s="46"/>
      <c r="J35" s="39"/>
      <c r="K35" s="60">
        <f>SUM(C35:H35)</f>
        <v>2610.8000000000002</v>
      </c>
      <c r="L35" s="61"/>
      <c r="M35" s="54"/>
      <c r="N35" s="55"/>
      <c r="O35" s="54"/>
      <c r="P35" s="55"/>
      <c r="Q35" s="54"/>
      <c r="R35" s="55"/>
      <c r="S35" s="54"/>
      <c r="T35" s="55"/>
      <c r="U35" s="54"/>
      <c r="V35" s="55"/>
      <c r="W35" s="54"/>
    </row>
    <row r="36" spans="1:23" x14ac:dyDescent="0.2">
      <c r="A36" s="56" t="s">
        <v>53</v>
      </c>
      <c r="B36" s="57">
        <v>100</v>
      </c>
      <c r="C36" s="58">
        <v>723</v>
      </c>
      <c r="D36" s="59"/>
      <c r="E36" s="49">
        <f t="shared" si="2"/>
        <v>352</v>
      </c>
      <c r="F36" s="49">
        <f t="shared" si="2"/>
        <v>1004</v>
      </c>
      <c r="G36" s="49">
        <f t="shared" si="2"/>
        <v>352</v>
      </c>
      <c r="H36" s="58">
        <f>E10*2</f>
        <v>704</v>
      </c>
      <c r="I36" s="46"/>
      <c r="J36" s="39"/>
      <c r="K36" s="46"/>
      <c r="L36" s="55"/>
      <c r="M36" s="60">
        <f>SUM(C36:H36)</f>
        <v>3135</v>
      </c>
      <c r="N36" s="62"/>
      <c r="O36" s="63"/>
      <c r="P36" s="62"/>
      <c r="Q36" s="63"/>
      <c r="R36" s="62"/>
      <c r="S36" s="63"/>
      <c r="T36" s="62"/>
      <c r="U36" s="63"/>
      <c r="V36" s="61"/>
      <c r="W36" s="54"/>
    </row>
    <row r="37" spans="1:23" x14ac:dyDescent="0.2">
      <c r="A37" s="56" t="s">
        <v>54</v>
      </c>
      <c r="B37" s="57">
        <v>110</v>
      </c>
      <c r="C37" s="64">
        <v>795.3</v>
      </c>
      <c r="D37" s="59"/>
      <c r="E37" s="49">
        <f t="shared" si="2"/>
        <v>352</v>
      </c>
      <c r="F37" s="49">
        <f>F36</f>
        <v>1004</v>
      </c>
      <c r="G37" s="49">
        <f t="shared" si="2"/>
        <v>352</v>
      </c>
      <c r="H37" s="58">
        <f>E10*3</f>
        <v>1056</v>
      </c>
      <c r="I37" s="46"/>
      <c r="J37" s="39"/>
      <c r="K37" s="46"/>
      <c r="L37" s="55"/>
      <c r="M37" s="63"/>
      <c r="N37" s="62"/>
      <c r="O37" s="60">
        <f>SUM(C37:H37)</f>
        <v>3559.3</v>
      </c>
      <c r="P37" s="62"/>
      <c r="Q37" s="63"/>
      <c r="R37" s="62"/>
      <c r="S37" s="63"/>
      <c r="T37" s="62"/>
      <c r="U37" s="63"/>
      <c r="V37" s="61"/>
      <c r="W37" s="54"/>
    </row>
    <row r="38" spans="1:23" x14ac:dyDescent="0.2">
      <c r="A38" s="56" t="s">
        <v>55</v>
      </c>
      <c r="B38" s="57">
        <v>120</v>
      </c>
      <c r="C38" s="64">
        <v>867.6</v>
      </c>
      <c r="D38" s="59"/>
      <c r="E38" s="49">
        <f t="shared" si="2"/>
        <v>352</v>
      </c>
      <c r="F38" s="49">
        <f>F37</f>
        <v>1004</v>
      </c>
      <c r="G38" s="49">
        <f t="shared" si="2"/>
        <v>352</v>
      </c>
      <c r="H38" s="58">
        <f>E10*4</f>
        <v>1408</v>
      </c>
      <c r="I38" s="46"/>
      <c r="J38" s="39"/>
      <c r="K38" s="46"/>
      <c r="L38" s="55"/>
      <c r="M38" s="63"/>
      <c r="N38" s="62"/>
      <c r="O38" s="63"/>
      <c r="P38" s="62"/>
      <c r="Q38" s="60">
        <f>SUM(C38:H38)</f>
        <v>3983.6</v>
      </c>
      <c r="R38" s="62"/>
      <c r="S38" s="63"/>
      <c r="T38" s="62"/>
      <c r="U38" s="63"/>
      <c r="V38" s="61"/>
      <c r="W38" s="54"/>
    </row>
    <row r="39" spans="1:23" x14ac:dyDescent="0.2">
      <c r="A39" s="56" t="s">
        <v>56</v>
      </c>
      <c r="B39" s="57">
        <v>130</v>
      </c>
      <c r="C39" s="64">
        <v>939.9</v>
      </c>
      <c r="D39" s="59"/>
      <c r="E39" s="49">
        <f t="shared" si="2"/>
        <v>352</v>
      </c>
      <c r="F39" s="49">
        <f>F38</f>
        <v>1004</v>
      </c>
      <c r="G39" s="49">
        <f t="shared" si="2"/>
        <v>352</v>
      </c>
      <c r="H39" s="58">
        <f>E10*5</f>
        <v>1760</v>
      </c>
      <c r="I39" s="46"/>
      <c r="J39" s="39"/>
      <c r="K39" s="46"/>
      <c r="L39" s="55"/>
      <c r="M39" s="63"/>
      <c r="N39" s="62"/>
      <c r="O39" s="63"/>
      <c r="P39" s="62"/>
      <c r="Q39" s="63"/>
      <c r="R39" s="62"/>
      <c r="S39" s="60">
        <f>SUM(C39:H39)</f>
        <v>4407.8999999999996</v>
      </c>
      <c r="T39" s="62"/>
      <c r="U39" s="63"/>
      <c r="V39" s="61"/>
      <c r="W39" s="54"/>
    </row>
    <row r="40" spans="1:23" x14ac:dyDescent="0.2">
      <c r="A40" s="56" t="s">
        <v>57</v>
      </c>
      <c r="B40" s="57">
        <v>140</v>
      </c>
      <c r="C40" s="64">
        <v>1012.2</v>
      </c>
      <c r="D40" s="59"/>
      <c r="E40" s="49">
        <f t="shared" si="2"/>
        <v>352</v>
      </c>
      <c r="F40" s="49">
        <f>F39</f>
        <v>1004</v>
      </c>
      <c r="G40" s="49">
        <f t="shared" si="2"/>
        <v>352</v>
      </c>
      <c r="H40" s="58">
        <f>E10*6</f>
        <v>2112</v>
      </c>
      <c r="I40" s="46"/>
      <c r="J40" s="39"/>
      <c r="K40" s="46"/>
      <c r="L40" s="55"/>
      <c r="M40" s="63"/>
      <c r="N40" s="62"/>
      <c r="O40" s="63"/>
      <c r="P40" s="62"/>
      <c r="Q40" s="63"/>
      <c r="R40" s="62"/>
      <c r="S40" s="63"/>
      <c r="T40" s="62"/>
      <c r="U40" s="60">
        <f>SUM(C40:H40)</f>
        <v>4832.2</v>
      </c>
      <c r="V40" s="61"/>
      <c r="W40" s="54"/>
    </row>
    <row r="41" spans="1:23" x14ac:dyDescent="0.2">
      <c r="A41" s="65" t="s">
        <v>58</v>
      </c>
      <c r="B41" s="57" t="s">
        <v>67</v>
      </c>
      <c r="C41" s="64">
        <f>SUM(150*7.23)</f>
        <v>1084.5</v>
      </c>
      <c r="D41" s="59"/>
      <c r="E41" s="49">
        <f t="shared" si="2"/>
        <v>352</v>
      </c>
      <c r="F41" s="49">
        <f>F40</f>
        <v>1004</v>
      </c>
      <c r="G41" s="49">
        <f t="shared" si="2"/>
        <v>352</v>
      </c>
      <c r="H41" s="84">
        <f>E10*7</f>
        <v>2464</v>
      </c>
      <c r="I41" s="66"/>
      <c r="J41" s="39"/>
      <c r="K41" s="46"/>
      <c r="L41" s="55"/>
      <c r="M41" s="46"/>
      <c r="O41" s="46"/>
      <c r="Q41" s="46"/>
      <c r="S41" s="46"/>
      <c r="U41" s="46"/>
      <c r="V41" s="55"/>
      <c r="W41" s="60">
        <f>SUM(C41:H41)</f>
        <v>5256.5</v>
      </c>
    </row>
    <row r="42" spans="1:23" ht="15" thickBot="1" x14ac:dyDescent="0.25">
      <c r="A42" s="67"/>
      <c r="B42" s="55"/>
      <c r="C42" s="85"/>
      <c r="D42" s="59"/>
      <c r="E42" s="50"/>
      <c r="F42" s="50"/>
      <c r="G42" s="85"/>
      <c r="H42" s="69" t="s">
        <v>60</v>
      </c>
      <c r="I42" s="86">
        <f>I18</f>
        <v>-250</v>
      </c>
      <c r="J42" s="55"/>
      <c r="K42" s="71">
        <f>K18</f>
        <v>-500</v>
      </c>
      <c r="L42" s="55"/>
      <c r="M42" s="70">
        <f>M18</f>
        <v>-750</v>
      </c>
      <c r="N42" s="72"/>
      <c r="O42" s="70">
        <f>O18</f>
        <v>-1000</v>
      </c>
      <c r="P42" s="72"/>
      <c r="Q42" s="70">
        <f>Q18</f>
        <v>-1250</v>
      </c>
      <c r="R42" s="72"/>
      <c r="S42" s="70">
        <f>S18</f>
        <v>-1500</v>
      </c>
      <c r="T42" s="72"/>
      <c r="U42" s="70">
        <f>U18</f>
        <v>-1750</v>
      </c>
      <c r="V42" s="55"/>
      <c r="W42" s="70">
        <f>W18</f>
        <v>-2000</v>
      </c>
    </row>
    <row r="43" spans="1:23" ht="15" thickBot="1" x14ac:dyDescent="0.25">
      <c r="A43" s="67"/>
      <c r="B43" s="55"/>
      <c r="C43" s="85"/>
      <c r="D43" s="59"/>
      <c r="E43" s="50"/>
      <c r="F43" s="583" t="s">
        <v>61</v>
      </c>
      <c r="G43" s="583"/>
      <c r="H43" s="583"/>
      <c r="I43" s="73">
        <f>I34+I42</f>
        <v>1978.8000000000002</v>
      </c>
      <c r="J43" s="55"/>
      <c r="K43" s="73">
        <f>K35+K42</f>
        <v>2110.8000000000002</v>
      </c>
      <c r="L43" s="55"/>
      <c r="M43" s="73">
        <f>M36+M42</f>
        <v>2385</v>
      </c>
      <c r="N43" s="74"/>
      <c r="O43" s="73">
        <f>O37+O42</f>
        <v>2559.3000000000002</v>
      </c>
      <c r="P43" s="74"/>
      <c r="Q43" s="73">
        <f>Q38+Q42</f>
        <v>2733.6</v>
      </c>
      <c r="R43" s="74"/>
      <c r="S43" s="73">
        <f>S39+S42</f>
        <v>2907.8999999999996</v>
      </c>
      <c r="T43" s="74"/>
      <c r="U43" s="73">
        <f>U40+U42</f>
        <v>3082.2</v>
      </c>
      <c r="V43" s="55"/>
      <c r="W43" s="73">
        <f>W41+W42</f>
        <v>3256.5</v>
      </c>
    </row>
    <row r="44" spans="1:23" ht="77.25" thickBot="1" x14ac:dyDescent="0.25">
      <c r="A44" s="35" t="s">
        <v>68</v>
      </c>
      <c r="B44" s="36"/>
      <c r="C44" s="37"/>
      <c r="D44" s="75"/>
      <c r="E44" s="75"/>
      <c r="F44" s="76"/>
      <c r="G44" s="59"/>
      <c r="H44" s="59"/>
      <c r="I44" s="77"/>
      <c r="J44" s="78"/>
      <c r="K44" s="79"/>
      <c r="L44" s="79"/>
      <c r="M44" s="79"/>
      <c r="N44" s="55"/>
      <c r="O44" s="79"/>
      <c r="P44" s="55"/>
      <c r="Q44" s="79"/>
      <c r="R44" s="55"/>
      <c r="S44" s="79"/>
      <c r="T44" s="55"/>
      <c r="U44" s="79"/>
      <c r="V44" s="55"/>
    </row>
    <row r="45" spans="1:23" ht="26.25" thickBot="1" x14ac:dyDescent="0.25">
      <c r="A45" s="42" t="s">
        <v>44</v>
      </c>
      <c r="B45" s="43" t="s">
        <v>45</v>
      </c>
      <c r="C45" s="40" t="s">
        <v>46</v>
      </c>
      <c r="D45" s="44"/>
      <c r="E45" s="38" t="s">
        <v>47</v>
      </c>
      <c r="F45" s="40" t="s">
        <v>48</v>
      </c>
      <c r="G45" s="38" t="s">
        <v>49</v>
      </c>
      <c r="H45" s="87" t="str">
        <f>H9</f>
        <v>Geschwister</v>
      </c>
      <c r="I45" s="66"/>
      <c r="J45" s="55"/>
      <c r="K45" s="54"/>
      <c r="L45" s="55"/>
      <c r="M45" s="54"/>
      <c r="N45" s="55"/>
      <c r="O45" s="54"/>
      <c r="P45" s="55"/>
      <c r="Q45" s="54"/>
      <c r="R45" s="55"/>
      <c r="S45" s="54"/>
      <c r="T45" s="55"/>
      <c r="U45" s="54"/>
      <c r="V45" s="55"/>
      <c r="W45" s="54"/>
    </row>
    <row r="46" spans="1:23" x14ac:dyDescent="0.2">
      <c r="A46" s="47" t="s">
        <v>51</v>
      </c>
      <c r="B46" s="48">
        <v>80</v>
      </c>
      <c r="C46" s="83">
        <v>570.4</v>
      </c>
      <c r="D46" s="50"/>
      <c r="E46" s="49">
        <f>E10</f>
        <v>352</v>
      </c>
      <c r="F46" s="49">
        <f>F10</f>
        <v>1004</v>
      </c>
      <c r="G46" s="49">
        <f>E10</f>
        <v>352</v>
      </c>
      <c r="H46" s="58">
        <v>0</v>
      </c>
      <c r="I46" s="52">
        <f>SUM(C46:H46)</f>
        <v>2278.4</v>
      </c>
      <c r="J46" s="61"/>
      <c r="K46" s="54"/>
      <c r="L46" s="55"/>
      <c r="M46" s="54"/>
      <c r="N46" s="55"/>
      <c r="O46" s="54"/>
      <c r="P46" s="55"/>
      <c r="Q46" s="54"/>
      <c r="R46" s="55"/>
      <c r="S46" s="54"/>
      <c r="T46" s="55"/>
      <c r="U46" s="54"/>
      <c r="V46" s="55"/>
      <c r="W46" s="54"/>
    </row>
    <row r="47" spans="1:23" x14ac:dyDescent="0.2">
      <c r="A47" s="56" t="s">
        <v>52</v>
      </c>
      <c r="B47" s="57">
        <v>90</v>
      </c>
      <c r="C47" s="88">
        <v>668.7</v>
      </c>
      <c r="D47" s="50"/>
      <c r="E47" s="49">
        <f t="shared" ref="E47:G53" si="3">E46</f>
        <v>352</v>
      </c>
      <c r="F47" s="49">
        <f t="shared" si="3"/>
        <v>1004</v>
      </c>
      <c r="G47" s="49">
        <f t="shared" si="3"/>
        <v>352</v>
      </c>
      <c r="H47" s="58">
        <f>E10</f>
        <v>352</v>
      </c>
      <c r="I47" s="46"/>
      <c r="J47" s="39"/>
      <c r="K47" s="60">
        <f>SUM(C47:H47)</f>
        <v>2728.7</v>
      </c>
      <c r="L47" s="61"/>
      <c r="M47" s="54"/>
      <c r="N47" s="55"/>
      <c r="O47" s="54"/>
      <c r="P47" s="55"/>
      <c r="Q47" s="54"/>
      <c r="R47" s="55"/>
      <c r="S47" s="54"/>
      <c r="T47" s="55"/>
      <c r="U47" s="54"/>
      <c r="V47" s="55"/>
      <c r="W47" s="54"/>
    </row>
    <row r="48" spans="1:23" x14ac:dyDescent="0.2">
      <c r="A48" s="56" t="s">
        <v>53</v>
      </c>
      <c r="B48" s="57">
        <v>100</v>
      </c>
      <c r="C48" s="58">
        <v>753</v>
      </c>
      <c r="D48" s="59"/>
      <c r="E48" s="49">
        <f t="shared" si="3"/>
        <v>352</v>
      </c>
      <c r="F48" s="49">
        <f t="shared" si="3"/>
        <v>1004</v>
      </c>
      <c r="G48" s="49">
        <f t="shared" si="3"/>
        <v>352</v>
      </c>
      <c r="H48" s="58">
        <f>E10*2</f>
        <v>704</v>
      </c>
      <c r="I48" s="46"/>
      <c r="J48" s="39"/>
      <c r="K48" s="46"/>
      <c r="L48" s="55"/>
      <c r="M48" s="60">
        <f>SUM(C48:H48)</f>
        <v>3165</v>
      </c>
      <c r="N48" s="62"/>
      <c r="O48" s="63"/>
      <c r="P48" s="62"/>
      <c r="Q48" s="63"/>
      <c r="R48" s="62"/>
      <c r="S48" s="63"/>
      <c r="T48" s="62"/>
      <c r="U48" s="63"/>
      <c r="V48" s="61"/>
      <c r="W48" s="54"/>
    </row>
    <row r="49" spans="1:23" x14ac:dyDescent="0.2">
      <c r="A49" s="56" t="s">
        <v>54</v>
      </c>
      <c r="B49" s="57" t="s">
        <v>69</v>
      </c>
      <c r="C49" s="64">
        <v>828.3</v>
      </c>
      <c r="D49" s="59"/>
      <c r="E49" s="49">
        <f t="shared" si="3"/>
        <v>352</v>
      </c>
      <c r="F49" s="49">
        <f>F48</f>
        <v>1004</v>
      </c>
      <c r="G49" s="49">
        <f t="shared" si="3"/>
        <v>352</v>
      </c>
      <c r="H49" s="58">
        <f>E10*3</f>
        <v>1056</v>
      </c>
      <c r="I49" s="46"/>
      <c r="J49" s="39"/>
      <c r="K49" s="46"/>
      <c r="L49" s="55"/>
      <c r="M49" s="63"/>
      <c r="N49" s="62"/>
      <c r="O49" s="60">
        <f>SUM(C49:H49)</f>
        <v>3592.3</v>
      </c>
      <c r="P49" s="62"/>
      <c r="Q49" s="63"/>
      <c r="R49" s="62"/>
      <c r="S49" s="63"/>
      <c r="T49" s="62"/>
      <c r="U49" s="63"/>
      <c r="V49" s="61"/>
      <c r="W49" s="54"/>
    </row>
    <row r="50" spans="1:23" x14ac:dyDescent="0.2">
      <c r="A50" s="56" t="s">
        <v>55</v>
      </c>
      <c r="B50" s="57" t="s">
        <v>70</v>
      </c>
      <c r="C50" s="64">
        <v>903.6</v>
      </c>
      <c r="D50" s="59"/>
      <c r="E50" s="49">
        <f t="shared" si="3"/>
        <v>352</v>
      </c>
      <c r="F50" s="49">
        <f>F49</f>
        <v>1004</v>
      </c>
      <c r="G50" s="49">
        <f t="shared" si="3"/>
        <v>352</v>
      </c>
      <c r="H50" s="58">
        <f>E10*4</f>
        <v>1408</v>
      </c>
      <c r="I50" s="46"/>
      <c r="J50" s="39"/>
      <c r="K50" s="46"/>
      <c r="L50" s="55"/>
      <c r="M50" s="63"/>
      <c r="N50" s="62"/>
      <c r="O50" s="63"/>
      <c r="P50" s="62"/>
      <c r="Q50" s="60">
        <f>SUM(C50:H50)</f>
        <v>4019.6</v>
      </c>
      <c r="R50" s="62"/>
      <c r="S50" s="63"/>
      <c r="T50" s="62"/>
      <c r="U50" s="63"/>
      <c r="V50" s="61"/>
      <c r="W50" s="54"/>
    </row>
    <row r="51" spans="1:23" x14ac:dyDescent="0.2">
      <c r="A51" s="56" t="s">
        <v>56</v>
      </c>
      <c r="B51" s="57" t="s">
        <v>71</v>
      </c>
      <c r="C51" s="64">
        <v>978.9</v>
      </c>
      <c r="D51" s="59"/>
      <c r="E51" s="49">
        <f t="shared" si="3"/>
        <v>352</v>
      </c>
      <c r="F51" s="49">
        <f>F50</f>
        <v>1004</v>
      </c>
      <c r="G51" s="49">
        <f t="shared" si="3"/>
        <v>352</v>
      </c>
      <c r="H51" s="58">
        <f>E10*5</f>
        <v>1760</v>
      </c>
      <c r="I51" s="46"/>
      <c r="J51" s="39"/>
      <c r="K51" s="46"/>
      <c r="L51" s="55"/>
      <c r="M51" s="63"/>
      <c r="N51" s="62"/>
      <c r="O51" s="63"/>
      <c r="P51" s="62"/>
      <c r="Q51" s="63"/>
      <c r="R51" s="62"/>
      <c r="S51" s="60">
        <f>SUM(C51:H51)</f>
        <v>4446.8999999999996</v>
      </c>
      <c r="T51" s="62"/>
      <c r="U51" s="63"/>
      <c r="V51" s="61"/>
      <c r="W51" s="54"/>
    </row>
    <row r="52" spans="1:23" x14ac:dyDescent="0.2">
      <c r="A52" s="56" t="s">
        <v>57</v>
      </c>
      <c r="B52" s="57" t="s">
        <v>72</v>
      </c>
      <c r="C52" s="64">
        <v>1054.2</v>
      </c>
      <c r="D52" s="59"/>
      <c r="E52" s="49">
        <f t="shared" si="3"/>
        <v>352</v>
      </c>
      <c r="F52" s="49">
        <f>F51</f>
        <v>1004</v>
      </c>
      <c r="G52" s="49">
        <f t="shared" si="3"/>
        <v>352</v>
      </c>
      <c r="H52" s="58">
        <f>E10*6</f>
        <v>2112</v>
      </c>
      <c r="I52" s="46"/>
      <c r="J52" s="39"/>
      <c r="K52" s="46"/>
      <c r="L52" s="55"/>
      <c r="M52" s="63"/>
      <c r="N52" s="62"/>
      <c r="O52" s="63"/>
      <c r="P52" s="62"/>
      <c r="Q52" s="63"/>
      <c r="R52" s="62"/>
      <c r="S52" s="63"/>
      <c r="T52" s="62"/>
      <c r="U52" s="60">
        <f>SUM(C52:H52)</f>
        <v>4874.2</v>
      </c>
      <c r="V52" s="61"/>
      <c r="W52" s="54"/>
    </row>
    <row r="53" spans="1:23" x14ac:dyDescent="0.2">
      <c r="A53" s="65" t="s">
        <v>58</v>
      </c>
      <c r="B53" s="57" t="s">
        <v>73</v>
      </c>
      <c r="C53" s="64">
        <f>SUM(150*7.53)</f>
        <v>1129.5</v>
      </c>
      <c r="D53" s="59"/>
      <c r="E53" s="49">
        <f t="shared" si="3"/>
        <v>352</v>
      </c>
      <c r="F53" s="49">
        <f>F52</f>
        <v>1004</v>
      </c>
      <c r="G53" s="49">
        <f t="shared" si="3"/>
        <v>352</v>
      </c>
      <c r="H53" s="84">
        <f>E10*7</f>
        <v>2464</v>
      </c>
      <c r="I53" s="66"/>
      <c r="J53" s="39"/>
      <c r="K53" s="46"/>
      <c r="L53" s="55"/>
      <c r="M53" s="46"/>
      <c r="O53" s="46"/>
      <c r="Q53" s="89"/>
      <c r="R53" s="90"/>
      <c r="S53" s="89"/>
      <c r="T53" s="90"/>
      <c r="U53" s="89"/>
      <c r="V53" s="55"/>
      <c r="W53" s="60">
        <f>SUM(C53:H53)</f>
        <v>5301.5</v>
      </c>
    </row>
    <row r="54" spans="1:23" ht="15" thickBot="1" x14ac:dyDescent="0.25">
      <c r="A54" s="67"/>
      <c r="B54" s="55"/>
      <c r="C54" s="85"/>
      <c r="D54" s="59"/>
      <c r="E54" s="68"/>
      <c r="F54" s="50"/>
      <c r="G54" s="85"/>
      <c r="H54" s="69" t="s">
        <v>60</v>
      </c>
      <c r="I54" s="86">
        <f>I18</f>
        <v>-250</v>
      </c>
      <c r="J54" s="55"/>
      <c r="K54" s="71">
        <f>K18</f>
        <v>-500</v>
      </c>
      <c r="L54" s="55"/>
      <c r="M54" s="70">
        <f>M18</f>
        <v>-750</v>
      </c>
      <c r="N54" s="72"/>
      <c r="O54" s="70">
        <f>O18</f>
        <v>-1000</v>
      </c>
      <c r="P54" s="72"/>
      <c r="Q54" s="70">
        <f>Q18</f>
        <v>-1250</v>
      </c>
      <c r="R54" s="72"/>
      <c r="S54" s="70">
        <f>S18</f>
        <v>-1500</v>
      </c>
      <c r="T54" s="72"/>
      <c r="U54" s="70">
        <f>U18</f>
        <v>-1750</v>
      </c>
      <c r="V54" s="55"/>
      <c r="W54" s="70">
        <f>W18</f>
        <v>-2000</v>
      </c>
    </row>
    <row r="55" spans="1:23" ht="15" thickBot="1" x14ac:dyDescent="0.25">
      <c r="A55" s="67"/>
      <c r="B55" s="55"/>
      <c r="C55" s="85"/>
      <c r="D55" s="59"/>
      <c r="E55" s="68"/>
      <c r="F55" s="583" t="s">
        <v>61</v>
      </c>
      <c r="G55" s="583"/>
      <c r="H55" s="583"/>
      <c r="I55" s="73">
        <f>I46+I54</f>
        <v>2028.4</v>
      </c>
      <c r="J55" s="55"/>
      <c r="K55" s="73">
        <f>K47+K54</f>
        <v>2228.6999999999998</v>
      </c>
      <c r="L55" s="55"/>
      <c r="M55" s="73">
        <f>M48+M54</f>
        <v>2415</v>
      </c>
      <c r="N55" s="74"/>
      <c r="O55" s="73">
        <f>O49+O54</f>
        <v>2592.3000000000002</v>
      </c>
      <c r="P55" s="74"/>
      <c r="Q55" s="73">
        <f>Q50+Q54</f>
        <v>2769.6</v>
      </c>
      <c r="R55" s="74"/>
      <c r="S55" s="73">
        <f>S51+S54</f>
        <v>2946.8999999999996</v>
      </c>
      <c r="T55" s="74"/>
      <c r="U55" s="73">
        <f>U52+U54</f>
        <v>3124.2</v>
      </c>
      <c r="V55" s="55"/>
      <c r="W55" s="73">
        <f>W53+W54</f>
        <v>3301.5</v>
      </c>
    </row>
    <row r="56" spans="1:23" x14ac:dyDescent="0.2">
      <c r="A56" s="39"/>
      <c r="B56" s="55"/>
      <c r="C56" s="55"/>
      <c r="E56" s="51"/>
      <c r="F56" s="91"/>
      <c r="G56" s="91"/>
      <c r="H56" s="91"/>
      <c r="I56" s="74"/>
      <c r="J56" s="55"/>
      <c r="K56" s="74"/>
      <c r="L56" s="55"/>
      <c r="M56" s="74"/>
      <c r="N56" s="74"/>
      <c r="O56" s="74"/>
      <c r="P56" s="74"/>
      <c r="Q56" s="74"/>
      <c r="R56" s="74"/>
      <c r="S56" s="74"/>
      <c r="T56" s="74"/>
      <c r="U56" s="74"/>
      <c r="V56" s="55"/>
      <c r="W56" s="74"/>
    </row>
    <row r="57" spans="1:23" x14ac:dyDescent="0.2">
      <c r="A57" s="31"/>
      <c r="B57" s="31"/>
      <c r="C57" s="584" t="s">
        <v>74</v>
      </c>
      <c r="D57" s="584"/>
      <c r="E57" s="584"/>
      <c r="F57" s="584"/>
      <c r="G57" s="584"/>
      <c r="H57" s="584"/>
      <c r="I57" s="584"/>
      <c r="J57" s="584"/>
      <c r="K57" s="584"/>
      <c r="L57" s="584"/>
      <c r="M57" s="584"/>
      <c r="N57" s="584"/>
      <c r="O57" s="584"/>
      <c r="P57" s="584"/>
      <c r="Q57" s="584"/>
      <c r="R57" s="584"/>
      <c r="S57" s="584"/>
      <c r="T57" s="584"/>
      <c r="U57" s="584"/>
      <c r="V57" s="584"/>
      <c r="W57" s="584"/>
    </row>
    <row r="58" spans="1:23" ht="6.75" customHeight="1" x14ac:dyDescent="0.2"/>
    <row r="59" spans="1:23" ht="5.25" customHeight="1" thickBot="1" x14ac:dyDescent="0.25">
      <c r="I59" s="92"/>
    </row>
    <row r="60" spans="1:23" ht="15" thickBot="1" x14ac:dyDescent="0.25">
      <c r="F60" s="585" t="s">
        <v>75</v>
      </c>
      <c r="G60" s="586"/>
      <c r="H60" s="587"/>
      <c r="I60" s="93">
        <f>(I19+I31+I43+I55)/4</f>
        <v>2093</v>
      </c>
      <c r="J60" s="26" t="e">
        <f>(J19+J31+J43+J55+#REF!+#REF!+#REF!+#REF!+#REF!)/9</f>
        <v>#REF!</v>
      </c>
      <c r="K60" s="93">
        <f>(K19+K31+K43+K55)/4</f>
        <v>2302.2750000000001</v>
      </c>
      <c r="L60" s="26" t="e">
        <f>(L19+L31+L43+L55+#REF!+#REF!+#REF!+#REF!+#REF!)/9</f>
        <v>#REF!</v>
      </c>
      <c r="M60" s="93">
        <f>(M19+M31+M43+M55)/4</f>
        <v>2536.5</v>
      </c>
      <c r="N60" s="94"/>
      <c r="O60" s="93">
        <f>(O19+O31+O43+O55)/4</f>
        <v>2725.95</v>
      </c>
      <c r="P60" s="94"/>
      <c r="Q60" s="93">
        <f>(Q19+Q31+Q43+Q55)/4</f>
        <v>2915.4</v>
      </c>
      <c r="R60" s="94"/>
      <c r="S60" s="93">
        <f>(S19+S31+S43+S55)/4</f>
        <v>3104.85</v>
      </c>
      <c r="T60" s="94"/>
      <c r="U60" s="93">
        <f>(U19+U31+U43+U55)/4</f>
        <v>3294.3</v>
      </c>
      <c r="V60" s="26" t="e">
        <f>(V19+V31+V43+V55+#REF!+#REF!+#REF!+#REF!+#REF!)/9</f>
        <v>#REF!</v>
      </c>
      <c r="W60" s="93">
        <f>(W19+W31+W43+W55)/4</f>
        <v>3483.75</v>
      </c>
    </row>
    <row r="61" spans="1:23" x14ac:dyDescent="0.2">
      <c r="B61" s="95" t="s">
        <v>148</v>
      </c>
      <c r="C61" s="95"/>
      <c r="D61" s="95"/>
      <c r="E61" s="95"/>
      <c r="F61" s="95"/>
      <c r="H61" s="96" t="s">
        <v>76</v>
      </c>
      <c r="I61" s="97"/>
      <c r="K61" s="97"/>
      <c r="M61" s="97"/>
      <c r="N61" s="97"/>
      <c r="O61" s="97"/>
      <c r="P61" s="97"/>
      <c r="Q61" s="97"/>
      <c r="R61" s="97"/>
      <c r="S61" s="97"/>
      <c r="T61" s="97"/>
      <c r="U61" s="97"/>
      <c r="W61" s="97"/>
    </row>
    <row r="62" spans="1:23" ht="15" thickBot="1" x14ac:dyDescent="0.25">
      <c r="A62" s="98" t="s">
        <v>77</v>
      </c>
      <c r="B62" s="99" t="s">
        <v>78</v>
      </c>
      <c r="C62" s="99"/>
      <c r="D62" s="99"/>
      <c r="E62" s="100"/>
      <c r="F62" s="100"/>
      <c r="G62" s="100"/>
      <c r="H62" s="100"/>
      <c r="I62" s="100"/>
      <c r="J62" s="100"/>
      <c r="K62" s="100"/>
      <c r="L62" s="100"/>
      <c r="M62" s="100"/>
      <c r="N62" s="100"/>
      <c r="O62" s="100"/>
      <c r="P62" s="100"/>
      <c r="Q62" s="100"/>
      <c r="R62" s="100"/>
      <c r="S62" s="100"/>
      <c r="T62" s="100"/>
      <c r="U62" s="100"/>
    </row>
    <row r="63" spans="1:23" x14ac:dyDescent="0.2">
      <c r="A63" s="98"/>
      <c r="B63" s="588" t="s">
        <v>79</v>
      </c>
      <c r="C63" s="589"/>
      <c r="D63" s="101" t="s">
        <v>80</v>
      </c>
      <c r="E63" s="102"/>
      <c r="F63" s="103"/>
      <c r="G63" s="103"/>
      <c r="H63" s="104"/>
      <c r="I63" s="100"/>
      <c r="J63" s="100"/>
      <c r="K63" s="100"/>
      <c r="L63" s="100"/>
      <c r="M63" s="100"/>
      <c r="N63" s="100"/>
      <c r="O63" s="100"/>
      <c r="P63" s="100"/>
      <c r="Q63" s="100"/>
      <c r="R63" s="100"/>
      <c r="S63" s="100"/>
      <c r="T63" s="100"/>
      <c r="U63" s="100"/>
    </row>
    <row r="64" spans="1:23" x14ac:dyDescent="0.2">
      <c r="A64" s="98"/>
      <c r="B64" s="590" t="s">
        <v>64</v>
      </c>
      <c r="C64" s="591"/>
      <c r="D64" s="105" t="s">
        <v>81</v>
      </c>
      <c r="E64" s="106"/>
      <c r="F64" s="107"/>
      <c r="G64" s="107"/>
      <c r="H64" s="108"/>
      <c r="I64" s="100"/>
      <c r="J64" s="100"/>
      <c r="K64" s="100"/>
      <c r="L64" s="100"/>
      <c r="M64" s="100"/>
      <c r="N64" s="100"/>
      <c r="O64" s="100"/>
      <c r="P64" s="100"/>
      <c r="Q64" s="100"/>
      <c r="R64" s="100"/>
      <c r="S64" s="100"/>
      <c r="T64" s="100"/>
      <c r="U64" s="100"/>
    </row>
    <row r="65" spans="1:21" x14ac:dyDescent="0.2">
      <c r="A65" s="98"/>
      <c r="B65" s="590" t="s">
        <v>49</v>
      </c>
      <c r="C65" s="591"/>
      <c r="D65" s="105" t="s">
        <v>82</v>
      </c>
      <c r="E65" s="106"/>
      <c r="F65" s="107"/>
      <c r="G65" s="107"/>
      <c r="H65" s="108"/>
      <c r="I65" s="100"/>
      <c r="J65" s="100"/>
      <c r="K65" s="100"/>
      <c r="L65" s="100"/>
      <c r="M65" s="100"/>
      <c r="N65" s="100"/>
      <c r="O65" s="100"/>
      <c r="P65" s="100"/>
      <c r="Q65" s="100"/>
      <c r="R65" s="100"/>
      <c r="S65" s="100"/>
      <c r="T65" s="100"/>
      <c r="U65" s="100"/>
    </row>
    <row r="66" spans="1:21" ht="15" thickBot="1" x14ac:dyDescent="0.25">
      <c r="A66" s="98"/>
      <c r="B66" s="581" t="s">
        <v>83</v>
      </c>
      <c r="C66" s="582"/>
      <c r="D66" s="109" t="s">
        <v>84</v>
      </c>
      <c r="E66" s="110"/>
      <c r="F66" s="111"/>
      <c r="G66" s="111"/>
      <c r="H66" s="112"/>
      <c r="I66" s="100"/>
      <c r="J66" s="100"/>
      <c r="K66" s="100"/>
      <c r="L66" s="100"/>
      <c r="M66" s="100"/>
      <c r="N66" s="100"/>
      <c r="O66" s="100"/>
      <c r="P66" s="100"/>
      <c r="Q66" s="100"/>
      <c r="R66" s="100"/>
      <c r="S66" s="100"/>
      <c r="T66" s="100"/>
      <c r="U66" s="100"/>
    </row>
    <row r="67" spans="1:21" x14ac:dyDescent="0.2">
      <c r="A67" s="98" t="s">
        <v>85</v>
      </c>
      <c r="B67" s="99" t="s">
        <v>86</v>
      </c>
      <c r="C67" s="99"/>
      <c r="D67" s="99"/>
      <c r="E67" s="99"/>
      <c r="F67" s="100"/>
      <c r="G67" s="100"/>
      <c r="H67" s="100"/>
      <c r="I67" s="100"/>
      <c r="J67" s="100"/>
      <c r="K67" s="100"/>
      <c r="L67" s="100"/>
      <c r="M67" s="100"/>
      <c r="N67" s="100"/>
      <c r="O67" s="100"/>
      <c r="P67" s="100"/>
      <c r="Q67" s="100"/>
      <c r="R67" s="100"/>
      <c r="S67" s="100"/>
      <c r="T67" s="100"/>
      <c r="U67" s="100"/>
    </row>
    <row r="69" spans="1:21" x14ac:dyDescent="0.2">
      <c r="C69" s="26" t="s">
        <v>149</v>
      </c>
    </row>
    <row r="70" spans="1:21" ht="4.5" customHeight="1" x14ac:dyDescent="0.2"/>
    <row r="71" spans="1:21" x14ac:dyDescent="0.2">
      <c r="C71" s="113" t="s">
        <v>94</v>
      </c>
      <c r="E71" s="114" t="s">
        <v>88</v>
      </c>
      <c r="F71" s="114" t="s">
        <v>89</v>
      </c>
      <c r="G71" s="114" t="s">
        <v>90</v>
      </c>
      <c r="H71" s="114" t="s">
        <v>91</v>
      </c>
      <c r="I71" s="26" t="s">
        <v>196</v>
      </c>
    </row>
    <row r="72" spans="1:21" x14ac:dyDescent="0.2">
      <c r="C72" s="113" t="s">
        <v>31</v>
      </c>
      <c r="E72" s="115">
        <f>ROUNDUP(I19,-2)</f>
        <v>2300</v>
      </c>
      <c r="F72" s="115">
        <f>ROUNDUP(I31,-2)</f>
        <v>2200</v>
      </c>
      <c r="G72" s="115">
        <f>ROUNDUP(I43,-2)</f>
        <v>2000</v>
      </c>
      <c r="H72" s="115">
        <f>ROUNDUP(I55,-2)</f>
        <v>2100</v>
      </c>
      <c r="I72" s="115">
        <f>ROUNDUP(I60,-2)</f>
        <v>2100</v>
      </c>
    </row>
    <row r="73" spans="1:21" x14ac:dyDescent="0.2">
      <c r="C73" s="113" t="s">
        <v>87</v>
      </c>
      <c r="E73" s="115">
        <f>ROUNDUP(K19,-2)</f>
        <v>2500</v>
      </c>
      <c r="F73" s="115">
        <f>ROUNDUP(K31,-2)</f>
        <v>2400</v>
      </c>
      <c r="G73" s="115">
        <f>ROUNDUP(K43,-2)</f>
        <v>2200</v>
      </c>
      <c r="H73" s="115">
        <f>ROUNDUP(K55,-2)</f>
        <v>2300</v>
      </c>
      <c r="I73" s="115">
        <f>ROUNDUP(K60,-2)</f>
        <v>2400</v>
      </c>
    </row>
    <row r="74" spans="1:21" x14ac:dyDescent="0.2">
      <c r="C74" s="113" t="s">
        <v>33</v>
      </c>
      <c r="E74" s="115">
        <f>ROUNDUP(M19,-2)</f>
        <v>2800</v>
      </c>
      <c r="F74" s="115">
        <f>ROUNDUP(M31,-2)</f>
        <v>2600</v>
      </c>
      <c r="G74" s="115">
        <f>ROUNDUP(M43,-2)</f>
        <v>2400</v>
      </c>
      <c r="H74" s="115">
        <f>ROUNDUP(M55,-2)</f>
        <v>2500</v>
      </c>
      <c r="I74" s="115">
        <f>ROUNDUP(M60,-2)</f>
        <v>2600</v>
      </c>
    </row>
    <row r="75" spans="1:21" x14ac:dyDescent="0.2">
      <c r="C75" s="113" t="s">
        <v>34</v>
      </c>
      <c r="E75" s="115">
        <f>ROUNDUP(O19,-2)</f>
        <v>3100</v>
      </c>
      <c r="F75" s="115">
        <f>ROUNDUP(O31,-2)</f>
        <v>2800</v>
      </c>
      <c r="G75" s="115">
        <f>ROUNDUP(O43,-2)</f>
        <v>2600</v>
      </c>
      <c r="H75" s="115">
        <f>ROUNDUP(O55,-2)</f>
        <v>2600</v>
      </c>
      <c r="I75" s="115">
        <f>ROUNDUP(O60,-2)</f>
        <v>2800</v>
      </c>
    </row>
    <row r="76" spans="1:21" x14ac:dyDescent="0.2">
      <c r="C76" s="113" t="s">
        <v>35</v>
      </c>
      <c r="E76" s="115">
        <f>ROUNDUP(Q19,-2)</f>
        <v>3300</v>
      </c>
      <c r="F76" s="115">
        <f>ROUNDUP(Q31,-2)</f>
        <v>3000</v>
      </c>
      <c r="G76" s="115">
        <f>ROUNDUP(Q43,-2)</f>
        <v>2800</v>
      </c>
      <c r="H76" s="115">
        <f>ROUNDUP(Q55,-2)</f>
        <v>2800</v>
      </c>
      <c r="I76" s="115">
        <f>ROUNDUP(Q60,-2)</f>
        <v>3000</v>
      </c>
    </row>
    <row r="77" spans="1:21" x14ac:dyDescent="0.2">
      <c r="C77" s="113" t="s">
        <v>36</v>
      </c>
      <c r="E77" s="115">
        <f>ROUNDUP(S19,-2)</f>
        <v>3500</v>
      </c>
      <c r="F77" s="115">
        <f>ROUNDUP(S31,-2)</f>
        <v>3200</v>
      </c>
      <c r="G77" s="115">
        <f>ROUNDUP(S43,-2)</f>
        <v>3000</v>
      </c>
      <c r="H77" s="115">
        <f>ROUNDUP(S55,-2)</f>
        <v>3000</v>
      </c>
      <c r="I77" s="115">
        <f>ROUNDUP(S60,-2)</f>
        <v>3200</v>
      </c>
    </row>
    <row r="78" spans="1:21" x14ac:dyDescent="0.2">
      <c r="C78" s="113" t="s">
        <v>37</v>
      </c>
      <c r="E78" s="115">
        <f>ROUNDUP(U19,-2)</f>
        <v>3700</v>
      </c>
      <c r="F78" s="115">
        <f>ROUNDUP(U31,-2)</f>
        <v>3400</v>
      </c>
      <c r="G78" s="115">
        <f>ROUNDUP(U43,-2)</f>
        <v>3100</v>
      </c>
      <c r="H78" s="115">
        <f>ROUNDUP(U55,-2)</f>
        <v>3200</v>
      </c>
      <c r="I78" s="115">
        <f>ROUNDUP(U60,-2)</f>
        <v>3300</v>
      </c>
    </row>
    <row r="79" spans="1:21" x14ac:dyDescent="0.2">
      <c r="C79" s="113" t="s">
        <v>38</v>
      </c>
      <c r="E79" s="115">
        <f>ROUNDUP(W19,-2)</f>
        <v>3900</v>
      </c>
      <c r="F79" s="115">
        <f>ROUNDUP(W31,-2)</f>
        <v>3600</v>
      </c>
      <c r="G79" s="115">
        <f>ROUNDUP(W43,-2)</f>
        <v>3300</v>
      </c>
      <c r="H79" s="115">
        <f>ROUNDUP(W55,-2)</f>
        <v>3400</v>
      </c>
      <c r="I79" s="115">
        <f>ROUNDUP(W60,-2)</f>
        <v>3500</v>
      </c>
    </row>
  </sheetData>
  <sheetProtection algorithmName="SHA-512" hashValue="cziAWE3C17Pwqv3l/zoRbHuDO8w3mpPZ2T7T0rsOiXTesUOoF9cQFWOGXfKdqpdr4+xQokFQky7bh6iQ91Cjog==" saltValue="Djmz99UZTtfhlQO4gqe5yw==" spinCount="100000" sheet="1" objects="1" scenarios="1"/>
  <mergeCells count="13">
    <mergeCell ref="F43:H43"/>
    <mergeCell ref="A1:S1"/>
    <mergeCell ref="A2:W2"/>
    <mergeCell ref="I5:W5"/>
    <mergeCell ref="F19:H19"/>
    <mergeCell ref="F31:H31"/>
    <mergeCell ref="B66:C66"/>
    <mergeCell ref="F55:H55"/>
    <mergeCell ref="C57:W57"/>
    <mergeCell ref="F60:H60"/>
    <mergeCell ref="B63:C63"/>
    <mergeCell ref="B64:C64"/>
    <mergeCell ref="B65:C65"/>
  </mergeCells>
  <pageMargins left="0.7" right="0.7" top="0.75" bottom="0.75" header="0.3" footer="0.3"/>
  <pageSetup paperSize="9"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B8CCE4"/>
    <pageSetUpPr fitToPage="1"/>
  </sheetPr>
  <dimension ref="A1:M32"/>
  <sheetViews>
    <sheetView view="pageBreakPreview" zoomScale="75" zoomScaleNormal="100" zoomScaleSheetLayoutView="75" workbookViewId="0">
      <selection activeCell="A30" sqref="A30"/>
    </sheetView>
  </sheetViews>
  <sheetFormatPr baseColWidth="10" defaultRowHeight="15" x14ac:dyDescent="0.25"/>
  <cols>
    <col min="1" max="1" width="16.85546875" customWidth="1"/>
    <col min="2" max="2" width="11.42578125" style="186"/>
    <col min="3" max="3" width="39.7109375" customWidth="1"/>
    <col min="5" max="5" width="40.7109375" bestFit="1" customWidth="1"/>
    <col min="6" max="6" width="14.85546875" customWidth="1"/>
    <col min="7" max="7" width="11.42578125" style="186"/>
    <col min="8" max="8" width="39.42578125" bestFit="1" customWidth="1"/>
    <col min="9" max="9" width="13.140625" customWidth="1"/>
    <col min="10" max="10" width="46.42578125" customWidth="1"/>
    <col min="11" max="11" width="13.28515625" customWidth="1"/>
    <col min="12" max="12" width="20" hidden="1" customWidth="1"/>
    <col min="13" max="13" width="18.42578125" customWidth="1"/>
  </cols>
  <sheetData>
    <row r="1" spans="1:13" ht="27.75" customHeight="1" x14ac:dyDescent="0.25">
      <c r="A1" s="185" t="s">
        <v>109</v>
      </c>
    </row>
    <row r="2" spans="1:13" ht="30" customHeight="1" x14ac:dyDescent="0.25">
      <c r="A2" s="187" t="s">
        <v>110</v>
      </c>
    </row>
    <row r="3" spans="1:13" x14ac:dyDescent="0.25">
      <c r="A3" s="598" t="s">
        <v>111</v>
      </c>
      <c r="B3" s="603" t="s">
        <v>112</v>
      </c>
      <c r="C3" s="188"/>
      <c r="D3" s="598" t="s">
        <v>113</v>
      </c>
      <c r="E3" s="189"/>
      <c r="F3" s="598" t="s">
        <v>114</v>
      </c>
      <c r="G3" s="605" t="s">
        <v>115</v>
      </c>
      <c r="H3" s="190"/>
      <c r="I3" s="598" t="s">
        <v>116</v>
      </c>
      <c r="J3" s="189"/>
      <c r="K3" s="598" t="s">
        <v>117</v>
      </c>
    </row>
    <row r="4" spans="1:13" ht="90.6" customHeight="1" x14ac:dyDescent="0.25">
      <c r="A4" s="598"/>
      <c r="B4" s="604"/>
      <c r="C4" s="191"/>
      <c r="D4" s="598"/>
      <c r="E4" s="189"/>
      <c r="F4" s="599"/>
      <c r="G4" s="606"/>
      <c r="H4" s="192"/>
      <c r="I4" s="598"/>
      <c r="J4" s="189"/>
      <c r="K4" s="599"/>
    </row>
    <row r="5" spans="1:13" x14ac:dyDescent="0.25">
      <c r="A5" s="598"/>
      <c r="B5" s="193">
        <v>275.85000000000002</v>
      </c>
      <c r="C5" s="194"/>
      <c r="D5" s="598"/>
      <c r="E5" s="189"/>
      <c r="F5" s="195">
        <v>318</v>
      </c>
      <c r="G5" s="193">
        <v>301.17</v>
      </c>
      <c r="H5" s="196"/>
      <c r="I5" s="598"/>
      <c r="J5" s="189"/>
      <c r="K5" s="195">
        <v>348</v>
      </c>
    </row>
    <row r="6" spans="1:13" x14ac:dyDescent="0.25">
      <c r="A6" s="189" t="s">
        <v>118</v>
      </c>
      <c r="B6" s="197">
        <v>1</v>
      </c>
      <c r="C6" s="198"/>
      <c r="D6" s="197">
        <v>2</v>
      </c>
      <c r="E6" s="197"/>
      <c r="F6" s="197">
        <v>3</v>
      </c>
      <c r="G6" s="197">
        <v>4</v>
      </c>
      <c r="H6" s="197"/>
      <c r="I6" s="197">
        <v>5</v>
      </c>
      <c r="J6" s="197"/>
      <c r="K6" s="197">
        <v>6</v>
      </c>
      <c r="M6" s="199"/>
    </row>
    <row r="7" spans="1:13" ht="42.75" x14ac:dyDescent="0.25">
      <c r="A7" s="189" t="s">
        <v>119</v>
      </c>
      <c r="B7" s="193">
        <v>90.52</v>
      </c>
      <c r="C7" s="200">
        <f>B7/$B$5</f>
        <v>0.32814935653434835</v>
      </c>
      <c r="D7" s="201">
        <f>C7</f>
        <v>0.32814935653434835</v>
      </c>
      <c r="E7" s="202">
        <f>$F$5*C7</f>
        <v>104.35149537792277</v>
      </c>
      <c r="F7" s="203">
        <f>E7</f>
        <v>104.35149537792277</v>
      </c>
      <c r="G7" s="193">
        <v>118.02</v>
      </c>
      <c r="H7" s="204">
        <f>G7/$G$5</f>
        <v>0.39187170036856256</v>
      </c>
      <c r="I7" s="205">
        <f>H7</f>
        <v>0.39187170036856256</v>
      </c>
      <c r="J7" s="206">
        <f>$K$5*I7</f>
        <v>136.37135172825978</v>
      </c>
      <c r="K7" s="207">
        <f>J7</f>
        <v>136.37135172825978</v>
      </c>
      <c r="L7" s="208"/>
      <c r="M7" s="209"/>
    </row>
    <row r="8" spans="1:13" ht="38.450000000000003" customHeight="1" x14ac:dyDescent="0.25">
      <c r="A8" s="189" t="s">
        <v>120</v>
      </c>
      <c r="B8" s="193">
        <v>44.15</v>
      </c>
      <c r="C8" s="200">
        <f t="shared" ref="C8:C17" si="0">B8/$B$5</f>
        <v>0.16005075222040963</v>
      </c>
      <c r="D8" s="201">
        <f t="shared" ref="D8:D17" si="1">C8</f>
        <v>0.16005075222040963</v>
      </c>
      <c r="E8" s="202">
        <f t="shared" ref="E8:E17" si="2">$F$5*C8</f>
        <v>50.896139206090261</v>
      </c>
      <c r="F8" s="203">
        <f t="shared" ref="F8:F17" si="3">E8</f>
        <v>50.896139206090261</v>
      </c>
      <c r="G8" s="193">
        <v>36.49</v>
      </c>
      <c r="H8" s="204">
        <f t="shared" ref="H8:H17" si="4">G8/$G$5</f>
        <v>0.12116080618919547</v>
      </c>
      <c r="I8" s="205">
        <f t="shared" ref="I8:I17" si="5">H8</f>
        <v>0.12116080618919547</v>
      </c>
      <c r="J8" s="206">
        <f t="shared" ref="J8:J17" si="6">$K$5*I8</f>
        <v>42.163960553840028</v>
      </c>
      <c r="K8" s="207">
        <f t="shared" ref="K8:K17" si="7">J8</f>
        <v>42.163960553840028</v>
      </c>
      <c r="M8" s="209"/>
    </row>
    <row r="9" spans="1:13" ht="57" x14ac:dyDescent="0.25">
      <c r="A9" s="189" t="s">
        <v>121</v>
      </c>
      <c r="B9" s="193">
        <v>8.6300000000000008</v>
      </c>
      <c r="C9" s="200">
        <f t="shared" si="0"/>
        <v>3.1285118723944176E-2</v>
      </c>
      <c r="D9" s="201">
        <f t="shared" si="1"/>
        <v>3.1285118723944176E-2</v>
      </c>
      <c r="E9" s="202">
        <f t="shared" si="2"/>
        <v>9.9486677542142488</v>
      </c>
      <c r="F9" s="203">
        <f t="shared" si="3"/>
        <v>9.9486677542142488</v>
      </c>
      <c r="G9" s="193">
        <v>13.9</v>
      </c>
      <c r="H9" s="204">
        <f t="shared" si="4"/>
        <v>4.6153335325563635E-2</v>
      </c>
      <c r="I9" s="205">
        <f t="shared" si="5"/>
        <v>4.6153335325563635E-2</v>
      </c>
      <c r="J9" s="206">
        <f t="shared" si="6"/>
        <v>16.061360693296145</v>
      </c>
      <c r="K9" s="207">
        <f t="shared" si="7"/>
        <v>16.061360693296145</v>
      </c>
      <c r="M9" s="209"/>
    </row>
    <row r="10" spans="1:13" ht="71.25" x14ac:dyDescent="0.25">
      <c r="A10" s="189" t="s">
        <v>122</v>
      </c>
      <c r="B10" s="193">
        <v>15.83</v>
      </c>
      <c r="C10" s="200">
        <f t="shared" si="0"/>
        <v>5.7386260648903384E-2</v>
      </c>
      <c r="D10" s="201">
        <f t="shared" si="1"/>
        <v>5.7386260648903384E-2</v>
      </c>
      <c r="E10" s="202">
        <f t="shared" si="2"/>
        <v>18.248830886351275</v>
      </c>
      <c r="F10" s="203">
        <f t="shared" si="3"/>
        <v>18.248830886351275</v>
      </c>
      <c r="G10" s="193">
        <v>12.89</v>
      </c>
      <c r="H10" s="204">
        <f t="shared" si="4"/>
        <v>4.2799747650828439E-2</v>
      </c>
      <c r="I10" s="205">
        <f t="shared" si="5"/>
        <v>4.2799747650828439E-2</v>
      </c>
      <c r="J10" s="206">
        <f t="shared" si="6"/>
        <v>14.894312182488298</v>
      </c>
      <c r="K10" s="207">
        <f t="shared" si="7"/>
        <v>14.894312182488298</v>
      </c>
      <c r="M10" s="209"/>
    </row>
    <row r="11" spans="1:13" ht="25.5" customHeight="1" x14ac:dyDescent="0.25">
      <c r="A11" s="189" t="s">
        <v>123</v>
      </c>
      <c r="B11" s="193">
        <v>8.06</v>
      </c>
      <c r="C11" s="200">
        <f t="shared" si="0"/>
        <v>2.9218778321551567E-2</v>
      </c>
      <c r="D11" s="201">
        <f t="shared" si="1"/>
        <v>2.9218778321551567E-2</v>
      </c>
      <c r="E11" s="202">
        <f t="shared" si="2"/>
        <v>9.2915715062533977</v>
      </c>
      <c r="F11" s="203">
        <f t="shared" si="3"/>
        <v>9.2915715062533977</v>
      </c>
      <c r="G11" s="193">
        <v>7.94</v>
      </c>
      <c r="H11" s="204">
        <f t="shared" si="4"/>
        <v>2.6363847660789586E-2</v>
      </c>
      <c r="I11" s="205">
        <f t="shared" si="5"/>
        <v>2.6363847660789586E-2</v>
      </c>
      <c r="J11" s="206">
        <f t="shared" si="6"/>
        <v>9.1746189859547762</v>
      </c>
      <c r="K11" s="207">
        <f t="shared" si="7"/>
        <v>9.1746189859547762</v>
      </c>
      <c r="M11" s="209"/>
    </row>
    <row r="12" spans="1:13" ht="27" customHeight="1" x14ac:dyDescent="0.25">
      <c r="A12" s="189" t="s">
        <v>124</v>
      </c>
      <c r="B12" s="193">
        <v>25.39</v>
      </c>
      <c r="C12" s="200">
        <f t="shared" si="0"/>
        <v>9.2042776871488124E-2</v>
      </c>
      <c r="D12" s="201">
        <f t="shared" si="1"/>
        <v>9.2042776871488124E-2</v>
      </c>
      <c r="E12" s="202">
        <f t="shared" si="2"/>
        <v>29.269603045133223</v>
      </c>
      <c r="F12" s="203">
        <f t="shared" si="3"/>
        <v>29.269603045133223</v>
      </c>
      <c r="G12" s="193">
        <v>23.99</v>
      </c>
      <c r="H12" s="204">
        <f t="shared" si="4"/>
        <v>7.9656008234551906E-2</v>
      </c>
      <c r="I12" s="205">
        <f t="shared" si="5"/>
        <v>7.9656008234551906E-2</v>
      </c>
      <c r="J12" s="206">
        <f t="shared" si="6"/>
        <v>27.720290865624062</v>
      </c>
      <c r="K12" s="207">
        <f t="shared" si="7"/>
        <v>27.720290865624062</v>
      </c>
      <c r="M12" s="209"/>
    </row>
    <row r="13" spans="1:13" ht="28.5" x14ac:dyDescent="0.25">
      <c r="A13" s="189" t="s">
        <v>125</v>
      </c>
      <c r="B13" s="193">
        <v>24.14</v>
      </c>
      <c r="C13" s="200">
        <f t="shared" si="0"/>
        <v>8.7511328620627146E-2</v>
      </c>
      <c r="D13" s="201">
        <f t="shared" si="1"/>
        <v>8.7511328620627146E-2</v>
      </c>
      <c r="E13" s="202">
        <f t="shared" si="2"/>
        <v>27.828602501359434</v>
      </c>
      <c r="F13" s="203">
        <f t="shared" si="3"/>
        <v>27.828602501359434</v>
      </c>
      <c r="G13" s="193">
        <v>26.1</v>
      </c>
      <c r="H13" s="204">
        <f t="shared" si="4"/>
        <v>8.6662018129295748E-2</v>
      </c>
      <c r="I13" s="205">
        <f t="shared" si="5"/>
        <v>8.6662018129295748E-2</v>
      </c>
      <c r="J13" s="206">
        <f t="shared" si="6"/>
        <v>30.15838230899492</v>
      </c>
      <c r="K13" s="207">
        <f t="shared" si="7"/>
        <v>30.15838230899492</v>
      </c>
      <c r="M13" s="209"/>
    </row>
    <row r="14" spans="1:13" ht="52.15" customHeight="1" x14ac:dyDescent="0.25">
      <c r="A14" s="189" t="s">
        <v>126</v>
      </c>
      <c r="B14" s="193">
        <v>44.16</v>
      </c>
      <c r="C14" s="200">
        <f t="shared" si="0"/>
        <v>0.16008700380641649</v>
      </c>
      <c r="D14" s="201">
        <f t="shared" si="1"/>
        <v>0.16008700380641649</v>
      </c>
      <c r="E14" s="202">
        <f t="shared" si="2"/>
        <v>50.907667210440444</v>
      </c>
      <c r="F14" s="203">
        <f t="shared" si="3"/>
        <v>50.907667210440444</v>
      </c>
      <c r="G14" s="193">
        <v>43.13</v>
      </c>
      <c r="H14" s="204">
        <f t="shared" si="4"/>
        <v>0.14320815486270214</v>
      </c>
      <c r="I14" s="205">
        <f t="shared" si="5"/>
        <v>0.14320815486270214</v>
      </c>
      <c r="J14" s="206">
        <f t="shared" si="6"/>
        <v>49.836437892220346</v>
      </c>
      <c r="K14" s="207">
        <f t="shared" si="7"/>
        <v>49.836437892220346</v>
      </c>
      <c r="M14" s="209"/>
    </row>
    <row r="15" spans="1:13" ht="30" customHeight="1" x14ac:dyDescent="0.25">
      <c r="A15" s="189" t="s">
        <v>127</v>
      </c>
      <c r="B15" s="193">
        <v>1.49</v>
      </c>
      <c r="C15" s="200">
        <f t="shared" si="0"/>
        <v>5.4014863150262816E-3</v>
      </c>
      <c r="D15" s="201">
        <f t="shared" si="1"/>
        <v>5.4014863150262816E-3</v>
      </c>
      <c r="E15" s="202">
        <f t="shared" si="2"/>
        <v>1.7176726481783575</v>
      </c>
      <c r="F15" s="203">
        <f t="shared" si="3"/>
        <v>1.7176726481783575</v>
      </c>
      <c r="G15" s="193">
        <v>1.56</v>
      </c>
      <c r="H15" s="204">
        <f t="shared" si="4"/>
        <v>5.1797987847395158E-3</v>
      </c>
      <c r="I15" s="205">
        <f t="shared" si="5"/>
        <v>5.1797987847395158E-3</v>
      </c>
      <c r="J15" s="206">
        <f t="shared" si="6"/>
        <v>1.8025699770893515</v>
      </c>
      <c r="K15" s="207">
        <f t="shared" si="7"/>
        <v>1.8025699770893515</v>
      </c>
      <c r="M15" s="209"/>
    </row>
    <row r="16" spans="1:13" ht="57" x14ac:dyDescent="0.25">
      <c r="A16" s="189" t="s">
        <v>128</v>
      </c>
      <c r="B16" s="193">
        <v>3.11</v>
      </c>
      <c r="C16" s="200">
        <f t="shared" si="0"/>
        <v>1.1274243248142106E-2</v>
      </c>
      <c r="D16" s="201">
        <f t="shared" si="1"/>
        <v>1.1274243248142106E-2</v>
      </c>
      <c r="E16" s="202">
        <f>$F$5*C16</f>
        <v>3.5852093529091897</v>
      </c>
      <c r="F16" s="203">
        <f t="shared" si="3"/>
        <v>3.5852093529091897</v>
      </c>
      <c r="G16" s="193">
        <v>6.81</v>
      </c>
      <c r="H16" s="204">
        <f t="shared" si="4"/>
        <v>2.2611813925689807E-2</v>
      </c>
      <c r="I16" s="205">
        <f t="shared" si="5"/>
        <v>2.2611813925689807E-2</v>
      </c>
      <c r="J16" s="206">
        <f t="shared" si="6"/>
        <v>7.868911246140053</v>
      </c>
      <c r="K16" s="207">
        <f t="shared" si="7"/>
        <v>7.868911246140053</v>
      </c>
      <c r="M16" s="209"/>
    </row>
    <row r="17" spans="1:13" ht="43.5" thickBot="1" x14ac:dyDescent="0.3">
      <c r="A17" s="190" t="s">
        <v>129</v>
      </c>
      <c r="B17" s="210">
        <v>10.37</v>
      </c>
      <c r="C17" s="211">
        <f t="shared" si="0"/>
        <v>3.7592894689142647E-2</v>
      </c>
      <c r="D17" s="212">
        <f t="shared" si="1"/>
        <v>3.7592894689142647E-2</v>
      </c>
      <c r="E17" s="213">
        <f t="shared" si="2"/>
        <v>11.954540511147362</v>
      </c>
      <c r="F17" s="214">
        <f t="shared" si="3"/>
        <v>11.954540511147362</v>
      </c>
      <c r="G17" s="210">
        <v>10.34</v>
      </c>
      <c r="H17" s="215">
        <f t="shared" si="4"/>
        <v>3.4332768868081148E-2</v>
      </c>
      <c r="I17" s="216">
        <f t="shared" si="5"/>
        <v>3.4332768868081148E-2</v>
      </c>
      <c r="J17" s="217">
        <f t="shared" si="6"/>
        <v>11.94780356609224</v>
      </c>
      <c r="K17" s="218">
        <f t="shared" si="7"/>
        <v>11.94780356609224</v>
      </c>
      <c r="M17" s="209"/>
    </row>
    <row r="18" spans="1:13" x14ac:dyDescent="0.25">
      <c r="A18" s="219"/>
      <c r="B18" s="220"/>
      <c r="C18" s="221"/>
      <c r="D18" s="221"/>
      <c r="E18" s="222"/>
      <c r="F18" s="221"/>
      <c r="G18" s="223"/>
      <c r="H18" s="221"/>
      <c r="I18" s="221"/>
      <c r="J18" s="221"/>
      <c r="K18" s="224"/>
      <c r="M18" s="225"/>
    </row>
    <row r="19" spans="1:13" ht="15.75" thickBot="1" x14ac:dyDescent="0.3">
      <c r="A19" s="226" t="s">
        <v>130</v>
      </c>
      <c r="B19" s="227"/>
      <c r="C19" s="228"/>
      <c r="D19" s="229">
        <f>SUM(D7:D17)</f>
        <v>0.99999999999999978</v>
      </c>
      <c r="E19" s="228"/>
      <c r="F19" s="230">
        <f>SUM(F7:F17)</f>
        <v>317.99999999999994</v>
      </c>
      <c r="G19" s="231"/>
      <c r="H19" s="228"/>
      <c r="I19" s="232">
        <f>SUM(I7:I17)</f>
        <v>0.99999999999999978</v>
      </c>
      <c r="J19" s="233">
        <f>SUM(J7:J18)</f>
        <v>348</v>
      </c>
      <c r="K19" s="234">
        <f>SUM(K7:K17)</f>
        <v>348</v>
      </c>
      <c r="M19" s="235"/>
    </row>
    <row r="20" spans="1:13" x14ac:dyDescent="0.25">
      <c r="A20" s="236"/>
    </row>
    <row r="21" spans="1:13" ht="15.75" thickBot="1" x14ac:dyDescent="0.3">
      <c r="A21" s="600" t="s">
        <v>131</v>
      </c>
      <c r="B21" s="440"/>
      <c r="C21" s="440"/>
      <c r="M21" s="237" t="s">
        <v>132</v>
      </c>
    </row>
    <row r="22" spans="1:13" ht="39" thickBot="1" x14ac:dyDescent="0.3">
      <c r="A22" s="238" t="s">
        <v>133</v>
      </c>
      <c r="B22" s="239">
        <f>SUM(F7*20.92%/30*21)</f>
        <v>15.281232983143013</v>
      </c>
      <c r="C22" s="240" t="s">
        <v>134</v>
      </c>
      <c r="D22" s="186"/>
      <c r="F22" s="239">
        <f>SUM(F11/30/24*21*6)</f>
        <v>1.6260250135943446</v>
      </c>
      <c r="G22" s="601" t="s">
        <v>135</v>
      </c>
      <c r="H22" s="602"/>
      <c r="I22" s="237" t="s">
        <v>136</v>
      </c>
      <c r="J22" s="239">
        <f>SUM(B22+F22)</f>
        <v>16.907257996737357</v>
      </c>
      <c r="K22" s="19" t="s">
        <v>137</v>
      </c>
      <c r="M22" s="241">
        <v>17</v>
      </c>
    </row>
    <row r="23" spans="1:13" ht="51.75" customHeight="1" thickBot="1" x14ac:dyDescent="0.3">
      <c r="A23" s="242" t="s">
        <v>138</v>
      </c>
      <c r="B23" s="239">
        <f>SUM(F7*20.92%/30*21)</f>
        <v>15.281232983143013</v>
      </c>
      <c r="C23" s="240" t="s">
        <v>134</v>
      </c>
      <c r="D23" s="239">
        <f>SUM(F7*39.54%)*23.38%/30*21</f>
        <v>6.7527067310460023</v>
      </c>
      <c r="E23" s="243" t="s">
        <v>139</v>
      </c>
      <c r="F23" s="239">
        <f>SUM(F11/30/24*21*8)</f>
        <v>2.1680333514591261</v>
      </c>
      <c r="G23" s="601" t="s">
        <v>140</v>
      </c>
      <c r="H23" s="602"/>
      <c r="I23" s="237" t="s">
        <v>136</v>
      </c>
      <c r="J23" s="239">
        <f>SUM(F23+D23+B23)</f>
        <v>24.20197306564814</v>
      </c>
      <c r="K23" s="19" t="s">
        <v>137</v>
      </c>
      <c r="M23" s="241">
        <v>24</v>
      </c>
    </row>
    <row r="24" spans="1:13" x14ac:dyDescent="0.25">
      <c r="E24" s="8"/>
      <c r="I24" s="186"/>
    </row>
    <row r="25" spans="1:13" ht="15.75" thickBot="1" x14ac:dyDescent="0.3">
      <c r="A25" s="244"/>
      <c r="I25" s="186"/>
    </row>
    <row r="26" spans="1:13" ht="45.75" thickBot="1" x14ac:dyDescent="0.3">
      <c r="A26" s="242" t="s">
        <v>141</v>
      </c>
      <c r="D26" s="239">
        <f>SUM(K7*39.54%*23.38%/30*21)</f>
        <v>8.8247489065891003</v>
      </c>
      <c r="E26" s="243" t="s">
        <v>142</v>
      </c>
      <c r="F26" s="239">
        <f>SUM(K11/30/24*21*4)</f>
        <v>1.0703722150280572</v>
      </c>
      <c r="G26" s="601" t="s">
        <v>143</v>
      </c>
      <c r="H26" s="602"/>
      <c r="I26" s="237" t="s">
        <v>136</v>
      </c>
      <c r="J26" s="239">
        <f>SUM(F26+D26+B26)</f>
        <v>9.8951211216171568</v>
      </c>
      <c r="K26" s="19" t="s">
        <v>137</v>
      </c>
      <c r="M26" s="241">
        <v>10</v>
      </c>
    </row>
    <row r="27" spans="1:13" x14ac:dyDescent="0.25">
      <c r="E27" s="8"/>
      <c r="M27" s="241"/>
    </row>
    <row r="28" spans="1:13" x14ac:dyDescent="0.25">
      <c r="E28" s="8"/>
    </row>
    <row r="29" spans="1:13" x14ac:dyDescent="0.25">
      <c r="A29" t="s">
        <v>144</v>
      </c>
      <c r="E29" s="8"/>
    </row>
    <row r="30" spans="1:13" x14ac:dyDescent="0.25">
      <c r="A30" t="s">
        <v>145</v>
      </c>
      <c r="E30" s="8"/>
    </row>
    <row r="31" spans="1:13" x14ac:dyDescent="0.25">
      <c r="A31" t="s">
        <v>146</v>
      </c>
      <c r="E31" s="8"/>
    </row>
    <row r="32" spans="1:13" x14ac:dyDescent="0.25">
      <c r="A32" t="s">
        <v>147</v>
      </c>
      <c r="E32" s="8"/>
    </row>
  </sheetData>
  <sheetProtection algorithmName="SHA-512" hashValue="CLfRsrK0XD6GyvOrkgnluKF89IuFUBAdE4nkKH0Ia8u0YVCm8O79geo2/J5VOdfh9OVQs26pZKK9PaRbGCAC8w==" saltValue="Vt++aBPRET+bENGgyD+HlQ==" spinCount="100000" sheet="1" objects="1" scenarios="1"/>
  <mergeCells count="11">
    <mergeCell ref="K3:K4"/>
    <mergeCell ref="A21:C21"/>
    <mergeCell ref="G22:H22"/>
    <mergeCell ref="G23:H23"/>
    <mergeCell ref="G26:H26"/>
    <mergeCell ref="A3:A5"/>
    <mergeCell ref="B3:B4"/>
    <mergeCell ref="D3:D5"/>
    <mergeCell ref="F3:F4"/>
    <mergeCell ref="G3:G4"/>
    <mergeCell ref="I3:I5"/>
  </mergeCells>
  <pageMargins left="0.70866141732283472" right="0.70866141732283472" top="0.78740157480314965" bottom="0.78740157480314965" header="0.31496062992125984" footer="0.31496062992125984"/>
  <pageSetup paperSize="8" scale="69" orientation="landscape" r:id="rId1"/>
  <headerFooter>
    <oddHeader>&amp;Cgültig ab 01.01.2022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4:G38"/>
  <sheetViews>
    <sheetView workbookViewId="0">
      <selection activeCell="H28" sqref="H28"/>
    </sheetView>
  </sheetViews>
  <sheetFormatPr baseColWidth="10" defaultRowHeight="15" x14ac:dyDescent="0.25"/>
  <sheetData>
    <row r="4" spans="1:7" ht="15.75" x14ac:dyDescent="0.25">
      <c r="A4" s="249" t="s">
        <v>155</v>
      </c>
      <c r="E4" t="s">
        <v>159</v>
      </c>
      <c r="F4" t="str">
        <f>A7</f>
        <v>Grundschulalter</v>
      </c>
    </row>
    <row r="5" spans="1:7" x14ac:dyDescent="0.25">
      <c r="A5" t="s">
        <v>152</v>
      </c>
      <c r="D5" t="s">
        <v>156</v>
      </c>
      <c r="E5">
        <v>6</v>
      </c>
      <c r="F5">
        <v>4</v>
      </c>
    </row>
    <row r="6" spans="1:7" x14ac:dyDescent="0.25">
      <c r="A6" t="s">
        <v>153</v>
      </c>
      <c r="D6" t="s">
        <v>157</v>
      </c>
      <c r="E6">
        <v>9</v>
      </c>
      <c r="F6">
        <v>6</v>
      </c>
    </row>
    <row r="7" spans="1:7" x14ac:dyDescent="0.25">
      <c r="A7" t="s">
        <v>154</v>
      </c>
      <c r="D7" t="s">
        <v>158</v>
      </c>
      <c r="E7">
        <v>9</v>
      </c>
      <c r="F7">
        <v>6</v>
      </c>
    </row>
    <row r="12" spans="1:7" x14ac:dyDescent="0.25">
      <c r="A12" t="str">
        <f>A5</f>
        <v>bis 3 Jahre</v>
      </c>
      <c r="C12">
        <v>6</v>
      </c>
      <c r="D12">
        <v>7</v>
      </c>
      <c r="E12">
        <v>8</v>
      </c>
      <c r="F12">
        <v>9</v>
      </c>
      <c r="G12">
        <v>10</v>
      </c>
    </row>
    <row r="13" spans="1:7" x14ac:dyDescent="0.25">
      <c r="A13">
        <v>35000</v>
      </c>
      <c r="B13">
        <f>A13/12</f>
        <v>2916.6666666666665</v>
      </c>
      <c r="C13">
        <f>E13*0.8</f>
        <v>0</v>
      </c>
      <c r="D13">
        <f>E13*0.9</f>
        <v>0</v>
      </c>
      <c r="E13">
        <v>0</v>
      </c>
      <c r="F13">
        <f>E13*1.1</f>
        <v>0</v>
      </c>
      <c r="G13">
        <f>E13*1.2</f>
        <v>0</v>
      </c>
    </row>
    <row r="14" spans="1:7" x14ac:dyDescent="0.25">
      <c r="A14">
        <v>40000</v>
      </c>
      <c r="B14">
        <f t="shared" ref="B14:B17" si="0">A14/12</f>
        <v>3333.3333333333335</v>
      </c>
      <c r="C14">
        <f t="shared" ref="C14:C17" si="1">E14*0.8</f>
        <v>48</v>
      </c>
      <c r="D14">
        <f t="shared" ref="D14:D17" si="2">E14*0.9</f>
        <v>54</v>
      </c>
      <c r="E14">
        <v>60</v>
      </c>
      <c r="F14">
        <f t="shared" ref="F14:F17" si="3">E14*1.1</f>
        <v>66</v>
      </c>
      <c r="G14">
        <f t="shared" ref="G14:G17" si="4">E14*1.2</f>
        <v>72</v>
      </c>
    </row>
    <row r="15" spans="1:7" x14ac:dyDescent="0.25">
      <c r="A15">
        <v>45000</v>
      </c>
      <c r="B15">
        <f t="shared" si="0"/>
        <v>3750</v>
      </c>
      <c r="C15">
        <f t="shared" si="1"/>
        <v>80</v>
      </c>
      <c r="D15">
        <f t="shared" si="2"/>
        <v>90</v>
      </c>
      <c r="E15">
        <v>100</v>
      </c>
      <c r="F15">
        <f t="shared" si="3"/>
        <v>110.00000000000001</v>
      </c>
      <c r="G15">
        <f t="shared" si="4"/>
        <v>120</v>
      </c>
    </row>
    <row r="16" spans="1:7" x14ac:dyDescent="0.25">
      <c r="A16">
        <v>50000</v>
      </c>
      <c r="B16">
        <f t="shared" si="0"/>
        <v>4166.666666666667</v>
      </c>
      <c r="C16">
        <f t="shared" si="1"/>
        <v>120</v>
      </c>
      <c r="D16">
        <f t="shared" si="2"/>
        <v>135</v>
      </c>
      <c r="E16">
        <v>150</v>
      </c>
      <c r="F16">
        <f t="shared" si="3"/>
        <v>165</v>
      </c>
      <c r="G16">
        <f t="shared" si="4"/>
        <v>180</v>
      </c>
    </row>
    <row r="17" spans="1:7" x14ac:dyDescent="0.25">
      <c r="A17">
        <v>55000</v>
      </c>
      <c r="B17">
        <f t="shared" si="0"/>
        <v>4583.333333333333</v>
      </c>
      <c r="C17">
        <f t="shared" si="1"/>
        <v>168</v>
      </c>
      <c r="D17">
        <f t="shared" si="2"/>
        <v>189</v>
      </c>
      <c r="E17">
        <v>210</v>
      </c>
      <c r="F17">
        <f t="shared" si="3"/>
        <v>231.00000000000003</v>
      </c>
      <c r="G17">
        <f t="shared" si="4"/>
        <v>252</v>
      </c>
    </row>
    <row r="20" spans="1:7" x14ac:dyDescent="0.25">
      <c r="A20" t="str">
        <f>A6</f>
        <v xml:space="preserve">von 3 Jahren bis zur Einschulung </v>
      </c>
      <c r="C20">
        <v>6</v>
      </c>
      <c r="D20">
        <v>7</v>
      </c>
      <c r="E20">
        <v>8</v>
      </c>
      <c r="F20">
        <v>9</v>
      </c>
      <c r="G20">
        <v>10</v>
      </c>
    </row>
    <row r="21" spans="1:7" x14ac:dyDescent="0.25">
      <c r="A21">
        <v>35000</v>
      </c>
      <c r="B21">
        <f>A21/12</f>
        <v>2916.6666666666665</v>
      </c>
      <c r="C21">
        <f>E21*0.8</f>
        <v>0</v>
      </c>
      <c r="D21">
        <f>E21*0.9</f>
        <v>0</v>
      </c>
      <c r="E21">
        <v>0</v>
      </c>
      <c r="F21">
        <f>E21*1.1</f>
        <v>0</v>
      </c>
      <c r="G21">
        <f>E21*1.2</f>
        <v>0</v>
      </c>
    </row>
    <row r="22" spans="1:7" x14ac:dyDescent="0.25">
      <c r="A22">
        <v>40000</v>
      </c>
      <c r="B22">
        <f t="shared" ref="B22:B25" si="5">A22/12</f>
        <v>3333.3333333333335</v>
      </c>
      <c r="C22">
        <f t="shared" ref="C22:C25" si="6">E22*0.8</f>
        <v>40</v>
      </c>
      <c r="D22">
        <f t="shared" ref="D22:D25" si="7">E22*0.9</f>
        <v>45</v>
      </c>
      <c r="E22">
        <v>50</v>
      </c>
      <c r="F22">
        <f t="shared" ref="F22:F25" si="8">E22*1.1</f>
        <v>55.000000000000007</v>
      </c>
      <c r="G22">
        <f t="shared" ref="G22:G25" si="9">E22*1.2</f>
        <v>60</v>
      </c>
    </row>
    <row r="23" spans="1:7" x14ac:dyDescent="0.25">
      <c r="A23">
        <v>45000</v>
      </c>
      <c r="B23">
        <f t="shared" si="5"/>
        <v>3750</v>
      </c>
      <c r="C23">
        <f t="shared" si="6"/>
        <v>72</v>
      </c>
      <c r="D23">
        <f t="shared" si="7"/>
        <v>81</v>
      </c>
      <c r="E23">
        <v>90</v>
      </c>
      <c r="F23">
        <f t="shared" si="8"/>
        <v>99.000000000000014</v>
      </c>
      <c r="G23">
        <f t="shared" si="9"/>
        <v>108</v>
      </c>
    </row>
    <row r="24" spans="1:7" x14ac:dyDescent="0.25">
      <c r="A24">
        <v>50000</v>
      </c>
      <c r="B24">
        <f t="shared" si="5"/>
        <v>4166.666666666667</v>
      </c>
      <c r="C24">
        <f t="shared" si="6"/>
        <v>112</v>
      </c>
      <c r="D24">
        <f t="shared" si="7"/>
        <v>126</v>
      </c>
      <c r="E24">
        <v>140</v>
      </c>
      <c r="F24">
        <f t="shared" si="8"/>
        <v>154</v>
      </c>
      <c r="G24">
        <f t="shared" si="9"/>
        <v>168</v>
      </c>
    </row>
    <row r="25" spans="1:7" x14ac:dyDescent="0.25">
      <c r="A25">
        <v>55000</v>
      </c>
      <c r="B25">
        <f t="shared" si="5"/>
        <v>4583.333333333333</v>
      </c>
      <c r="C25">
        <f t="shared" si="6"/>
        <v>160</v>
      </c>
      <c r="D25">
        <f t="shared" si="7"/>
        <v>180</v>
      </c>
      <c r="E25">
        <v>200</v>
      </c>
      <c r="F25">
        <f t="shared" si="8"/>
        <v>220.00000000000003</v>
      </c>
      <c r="G25">
        <f t="shared" si="9"/>
        <v>240</v>
      </c>
    </row>
    <row r="29" spans="1:7" x14ac:dyDescent="0.25">
      <c r="A29" t="str">
        <f>A7</f>
        <v>Grundschulalter</v>
      </c>
      <c r="C29">
        <v>4</v>
      </c>
    </row>
    <row r="30" spans="1:7" x14ac:dyDescent="0.25">
      <c r="A30">
        <v>35000</v>
      </c>
      <c r="B30">
        <f>A30/12</f>
        <v>2916.6666666666665</v>
      </c>
      <c r="C30">
        <v>0</v>
      </c>
      <c r="E30" t="s">
        <v>172</v>
      </c>
    </row>
    <row r="31" spans="1:7" x14ac:dyDescent="0.25">
      <c r="A31">
        <v>40000</v>
      </c>
      <c r="B31">
        <f t="shared" ref="B31:B34" si="10">A31/12</f>
        <v>3333.3333333333335</v>
      </c>
      <c r="C31">
        <v>40</v>
      </c>
      <c r="D31" t="s">
        <v>152</v>
      </c>
      <c r="E31">
        <v>65</v>
      </c>
    </row>
    <row r="32" spans="1:7" x14ac:dyDescent="0.25">
      <c r="A32">
        <v>45000</v>
      </c>
      <c r="B32">
        <f t="shared" si="10"/>
        <v>3750</v>
      </c>
      <c r="C32">
        <v>45</v>
      </c>
      <c r="D32" t="s">
        <v>153</v>
      </c>
      <c r="E32">
        <v>50</v>
      </c>
    </row>
    <row r="33" spans="1:5" x14ac:dyDescent="0.25">
      <c r="A33">
        <v>50000</v>
      </c>
      <c r="B33">
        <f t="shared" si="10"/>
        <v>4166.666666666667</v>
      </c>
      <c r="C33">
        <v>55</v>
      </c>
      <c r="D33" t="s">
        <v>154</v>
      </c>
      <c r="E33">
        <v>30</v>
      </c>
    </row>
    <row r="34" spans="1:5" x14ac:dyDescent="0.25">
      <c r="A34">
        <v>55000</v>
      </c>
      <c r="B34">
        <f t="shared" si="10"/>
        <v>4583.333333333333</v>
      </c>
      <c r="C34">
        <v>70</v>
      </c>
      <c r="E34">
        <f>IF(Eingabe!H5=Auswahltabelle!A5,Auswahltabelle!E31,IF(Eingabe!H5=Auswahltabelle!A6,Auswahltabelle!E32,Auswahltabelle!E33))</f>
        <v>65</v>
      </c>
    </row>
    <row r="37" spans="1:5" x14ac:dyDescent="0.25">
      <c r="C37" t="s">
        <v>182</v>
      </c>
    </row>
    <row r="38" spans="1:5" x14ac:dyDescent="0.25">
      <c r="C38" t="s">
        <v>183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15</vt:i4>
      </vt:variant>
    </vt:vector>
  </HeadingPairs>
  <TitlesOfParts>
    <vt:vector size="25" baseType="lpstr">
      <vt:lpstr>Eingabe</vt:lpstr>
      <vt:lpstr>Eingabe Kinderzahlen</vt:lpstr>
      <vt:lpstr>Finanzielle Betrachtung</vt:lpstr>
      <vt:lpstr>Anlage</vt:lpstr>
      <vt:lpstr>Finanzielle Betrachtung ohne BP</vt:lpstr>
      <vt:lpstr>Info_Elternbeiträge mit Grenzen</vt:lpstr>
      <vt:lpstr>Mindesteinkommen</vt:lpstr>
      <vt:lpstr>Mindestkostenbeitrag</vt:lpstr>
      <vt:lpstr>Auswahltabelle</vt:lpstr>
      <vt:lpstr>Kinderzahlen Pauschalen</vt:lpstr>
      <vt:lpstr>Anlage!Druckbereich</vt:lpstr>
      <vt:lpstr>Eingabe!Druckbereich</vt:lpstr>
      <vt:lpstr>'Eingabe Kinderzahlen'!Druckbereich</vt:lpstr>
      <vt:lpstr>'Finanzielle Betrachtung'!Druckbereich</vt:lpstr>
      <vt:lpstr>'Finanzielle Betrachtung ohne BP'!Druckbereich</vt:lpstr>
      <vt:lpstr>'Info_Elternbeiträge mit Grenzen'!Druckbereich</vt:lpstr>
      <vt:lpstr>'Kinderzahlen Pauschalen'!Druckbereich</vt:lpstr>
      <vt:lpstr>Mindestkostenbeitrag!Druckbereich</vt:lpstr>
      <vt:lpstr>Anlage!Drucktitel</vt:lpstr>
      <vt:lpstr>Eingabe!Drucktitel</vt:lpstr>
      <vt:lpstr>'Eingabe Kinderzahlen'!Drucktitel</vt:lpstr>
      <vt:lpstr>'Finanzielle Betrachtung'!Drucktitel</vt:lpstr>
      <vt:lpstr>'Finanzielle Betrachtung ohne BP'!Drucktitel</vt:lpstr>
      <vt:lpstr>'Info_Elternbeiträge mit Grenzen'!Drucktitel</vt:lpstr>
      <vt:lpstr>'Kinderzahlen Pauschalen'!Drucktitel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Landkreis Potsdam-Mittelmark</dc:creator>
  <cp:lastModifiedBy>Agnieszka David</cp:lastModifiedBy>
  <cp:lastPrinted>2023-02-10T11:00:06Z</cp:lastPrinted>
  <dcterms:created xsi:type="dcterms:W3CDTF">2014-11-26T07:41:07Z</dcterms:created>
  <dcterms:modified xsi:type="dcterms:W3CDTF">2023-07-10T12:50:22Z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{AFD3D179-9532-4CFB-A21C-B02A6C4F0746}</vt:lpwstr>
  </property>
  <property fmtid="{D5CDD505-2E9C-101B-9397-08002B2CF9AE}" pid="3" name="ReadOnly">
    <vt:lpwstr>False</vt:lpwstr>
  </property>
  <property fmtid="{D5CDD505-2E9C-101B-9397-08002B2CF9AE}" pid="4" name="DocTitle">
    <vt:lpwstr> 36 Kinder-, Jugend- und Familienhilfe\365 Tageseinrichtungen\3652 Sonstige Aufgaben\3652.01 Betrieb und Verwaltung der Kindertagesstätten\3652.01.51.15.06 Satzung\Elternbeitragssatzung\Arbeitsgruppe\Berechnung Anzahl Familien / Einkommen\Krippe-_Kita_Hor</vt:lpwstr>
  </property>
</Properties>
</file>